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10800" windowHeight="12000" firstSheet="1" activeTab="12"/>
  </bookViews>
  <sheets>
    <sheet name="L16" sheetId="12" r:id="rId1"/>
    <sheet name="L18" sheetId="29" r:id="rId2"/>
    <sheet name="L20" sheetId="30" r:id="rId3"/>
    <sheet name="L22" sheetId="31" r:id="rId4"/>
    <sheet name="L24" sheetId="32" r:id="rId5"/>
    <sheet name="L26" sheetId="33" r:id="rId6"/>
    <sheet name="16" sheetId="18" r:id="rId7"/>
    <sheet name="18" sheetId="19" r:id="rId8"/>
    <sheet name="20" sheetId="20" r:id="rId9"/>
    <sheet name="22" sheetId="21" r:id="rId10"/>
    <sheet name="24" sheetId="22" r:id="rId11"/>
    <sheet name="26" sheetId="23" r:id="rId12"/>
    <sheet name="Summary" sheetId="34" r:id="rId13"/>
    <sheet name="Sensitivity Revenue +2" sheetId="38" r:id="rId14"/>
    <sheet name="Sensitivity Revenue -2" sheetId="37" r:id="rId15"/>
    <sheet name="Sensitivity Analysis" sheetId="35" r:id="rId16"/>
  </sheets>
  <definedNames>
    <definedName name="LANES_16" localSheetId="6">'16'!$A$1:$R$39</definedName>
    <definedName name="LANES_18" localSheetId="7">'18'!$A$1:$R$45</definedName>
    <definedName name="LANES_20" localSheetId="8">'20'!$A$1:$R$53</definedName>
    <definedName name="LANES_22" localSheetId="9">'22'!$A$1:$R$31</definedName>
    <definedName name="LANES_24" localSheetId="10">'24'!$A$1:$R$60</definedName>
    <definedName name="LANES_26" localSheetId="11">'26'!$A$1:$R$48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52" i="35"/>
  <c r="M52" s="1"/>
  <c r="N52" s="1"/>
  <c r="L53"/>
  <c r="M53" s="1"/>
  <c r="N53" s="1"/>
  <c r="L54"/>
  <c r="M54" s="1"/>
  <c r="N54" s="1"/>
  <c r="L55"/>
  <c r="M55" s="1"/>
  <c r="N55" s="1"/>
  <c r="L51"/>
  <c r="M51" s="1"/>
  <c r="N51" s="1"/>
  <c r="L49"/>
  <c r="M49" s="1"/>
  <c r="N49" s="1"/>
  <c r="L45"/>
  <c r="M45" s="1"/>
  <c r="N45" s="1"/>
  <c r="L46"/>
  <c r="M46" s="1"/>
  <c r="N46" s="1"/>
  <c r="L47"/>
  <c r="M47" s="1"/>
  <c r="N47" s="1"/>
  <c r="L48"/>
  <c r="M48" s="1"/>
  <c r="N48" s="1"/>
  <c r="AE3" i="37"/>
  <c r="AF3"/>
  <c r="AG3"/>
  <c r="AH3"/>
  <c r="AI3"/>
  <c r="AD3"/>
  <c r="AE3" i="38"/>
  <c r="AF3"/>
  <c r="AG3"/>
  <c r="AH3"/>
  <c r="AI3"/>
  <c r="AD3"/>
  <c r="AH36"/>
  <c r="AH37" s="1"/>
  <c r="AH35"/>
  <c r="AH34"/>
  <c r="AH23"/>
  <c r="AH24" s="1"/>
  <c r="AH22"/>
  <c r="AH21"/>
  <c r="R10"/>
  <c r="Q10"/>
  <c r="P10"/>
  <c r="O10"/>
  <c r="N10"/>
  <c r="M10"/>
  <c r="X9"/>
  <c r="V9"/>
  <c r="T9"/>
  <c r="AA9" s="1"/>
  <c r="T8"/>
  <c r="Z8" s="1"/>
  <c r="X7"/>
  <c r="V7"/>
  <c r="T7"/>
  <c r="AA7" s="1"/>
  <c r="AI6"/>
  <c r="AH6"/>
  <c r="AG6"/>
  <c r="AF6"/>
  <c r="AE6"/>
  <c r="AD6"/>
  <c r="T6"/>
  <c r="Z6" s="1"/>
  <c r="AI5"/>
  <c r="AI7" s="1"/>
  <c r="AH5"/>
  <c r="AH7" s="1"/>
  <c r="AG5"/>
  <c r="AG7" s="1"/>
  <c r="AF5"/>
  <c r="AF7" s="1"/>
  <c r="AE5"/>
  <c r="AE7" s="1"/>
  <c r="AD5"/>
  <c r="AD7" s="1"/>
  <c r="T5"/>
  <c r="AA5" s="1"/>
  <c r="T4"/>
  <c r="Z4" s="1"/>
  <c r="V3"/>
  <c r="T3"/>
  <c r="AA3" s="1"/>
  <c r="AH36" i="37"/>
  <c r="AH37" s="1"/>
  <c r="AH35"/>
  <c r="AH34"/>
  <c r="AH23"/>
  <c r="AH24" s="1"/>
  <c r="AH22"/>
  <c r="AH21"/>
  <c r="R10"/>
  <c r="Q10"/>
  <c r="P10"/>
  <c r="O10"/>
  <c r="N10"/>
  <c r="M10"/>
  <c r="T9"/>
  <c r="AA9" s="1"/>
  <c r="T8"/>
  <c r="Z8" s="1"/>
  <c r="T7"/>
  <c r="AA7" s="1"/>
  <c r="AI6"/>
  <c r="AH6"/>
  <c r="AG6"/>
  <c r="AF6"/>
  <c r="AE6"/>
  <c r="AD6"/>
  <c r="T6"/>
  <c r="Z6" s="1"/>
  <c r="AI5"/>
  <c r="AI7" s="1"/>
  <c r="AH5"/>
  <c r="AH7" s="1"/>
  <c r="AG5"/>
  <c r="AG7" s="1"/>
  <c r="AF5"/>
  <c r="AF7" s="1"/>
  <c r="AE5"/>
  <c r="AE7" s="1"/>
  <c r="AD5"/>
  <c r="AD7" s="1"/>
  <c r="T5"/>
  <c r="AA5" s="1"/>
  <c r="T4"/>
  <c r="Z4" s="1"/>
  <c r="T3"/>
  <c r="AA3" s="1"/>
  <c r="AE38" i="34"/>
  <c r="AE37"/>
  <c r="AE36"/>
  <c r="AE35"/>
  <c r="AE34"/>
  <c r="AE25"/>
  <c r="AE24"/>
  <c r="AE23"/>
  <c r="AE22"/>
  <c r="AE21"/>
  <c r="AG44"/>
  <c r="AG43"/>
  <c r="AG42"/>
  <c r="AG41"/>
  <c r="AG40"/>
  <c r="AG39"/>
  <c r="AG38"/>
  <c r="AG37"/>
  <c r="AH36"/>
  <c r="AH37" s="1"/>
  <c r="AG36"/>
  <c r="AH35"/>
  <c r="AG35"/>
  <c r="AH34"/>
  <c r="AG31"/>
  <c r="AG30"/>
  <c r="AG29"/>
  <c r="AG28"/>
  <c r="AG27"/>
  <c r="AG26"/>
  <c r="AG25"/>
  <c r="AG24"/>
  <c r="AG23"/>
  <c r="AG22"/>
  <c r="AH24"/>
  <c r="AH23"/>
  <c r="AH22"/>
  <c r="AH21"/>
  <c r="AF17"/>
  <c r="AI12"/>
  <c r="P10" i="35"/>
  <c r="P16"/>
  <c r="P22"/>
  <c r="P28"/>
  <c r="P3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"/>
  <c r="H5"/>
  <c r="J5" s="1"/>
  <c r="K5" s="1"/>
  <c r="H6"/>
  <c r="J6" s="1"/>
  <c r="K6" s="1"/>
  <c r="H7"/>
  <c r="J7" s="1"/>
  <c r="K7" s="1"/>
  <c r="H8"/>
  <c r="J8" s="1"/>
  <c r="K8" s="1"/>
  <c r="H9"/>
  <c r="J9" s="1"/>
  <c r="K9" s="1"/>
  <c r="H10"/>
  <c r="J10" s="1"/>
  <c r="K10" s="1"/>
  <c r="H11"/>
  <c r="J11" s="1"/>
  <c r="K11" s="1"/>
  <c r="H12"/>
  <c r="J12" s="1"/>
  <c r="K12" s="1"/>
  <c r="H13"/>
  <c r="J13" s="1"/>
  <c r="K13" s="1"/>
  <c r="H14"/>
  <c r="J14" s="1"/>
  <c r="K14" s="1"/>
  <c r="H15"/>
  <c r="J15" s="1"/>
  <c r="K15" s="1"/>
  <c r="H16"/>
  <c r="J16" s="1"/>
  <c r="K16" s="1"/>
  <c r="H17"/>
  <c r="J17" s="1"/>
  <c r="K17" s="1"/>
  <c r="H18"/>
  <c r="J18" s="1"/>
  <c r="K18" s="1"/>
  <c r="H19"/>
  <c r="J19" s="1"/>
  <c r="K19" s="1"/>
  <c r="H20"/>
  <c r="J20" s="1"/>
  <c r="K20" s="1"/>
  <c r="H21"/>
  <c r="J21" s="1"/>
  <c r="K21" s="1"/>
  <c r="H22"/>
  <c r="J22" s="1"/>
  <c r="K22" s="1"/>
  <c r="H23"/>
  <c r="J23" s="1"/>
  <c r="K23" s="1"/>
  <c r="H24"/>
  <c r="J24" s="1"/>
  <c r="K24" s="1"/>
  <c r="H25"/>
  <c r="J25" s="1"/>
  <c r="K25" s="1"/>
  <c r="H26"/>
  <c r="J26" s="1"/>
  <c r="K26" s="1"/>
  <c r="H27"/>
  <c r="J27" s="1"/>
  <c r="K27" s="1"/>
  <c r="H28"/>
  <c r="J28" s="1"/>
  <c r="K28" s="1"/>
  <c r="H29"/>
  <c r="J29" s="1"/>
  <c r="K29" s="1"/>
  <c r="H30"/>
  <c r="J30" s="1"/>
  <c r="K30" s="1"/>
  <c r="H31"/>
  <c r="J31" s="1"/>
  <c r="K31" s="1"/>
  <c r="H32"/>
  <c r="J32" s="1"/>
  <c r="K32" s="1"/>
  <c r="H33"/>
  <c r="J33" s="1"/>
  <c r="K33" s="1"/>
  <c r="H34"/>
  <c r="J34" s="1"/>
  <c r="K34" s="1"/>
  <c r="H35"/>
  <c r="J35" s="1"/>
  <c r="K35" s="1"/>
  <c r="H36"/>
  <c r="J36" s="1"/>
  <c r="K36" s="1"/>
  <c r="H37"/>
  <c r="J37" s="1"/>
  <c r="K37" s="1"/>
  <c r="H38"/>
  <c r="J38" s="1"/>
  <c r="K38" s="1"/>
  <c r="H39"/>
  <c r="J39" s="1"/>
  <c r="K39" s="1"/>
  <c r="H4"/>
  <c r="J4" s="1"/>
  <c r="K4" s="1"/>
  <c r="AE7" i="34"/>
  <c r="AF18"/>
  <c r="AG18"/>
  <c r="AH18"/>
  <c r="AI18"/>
  <c r="AE18"/>
  <c r="AE13"/>
  <c r="AF13"/>
  <c r="AI17"/>
  <c r="AE17"/>
  <c r="AD7"/>
  <c r="AD6"/>
  <c r="AD5"/>
  <c r="AS3" i="12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5"/>
  <c r="AS34"/>
  <c r="AS36"/>
  <c r="Y3"/>
  <c r="Y4"/>
  <c r="Y5"/>
  <c r="Y6"/>
  <c r="Z6" s="1"/>
  <c r="Y7"/>
  <c r="Y8"/>
  <c r="Z8" s="1"/>
  <c r="Y9"/>
  <c r="Y10"/>
  <c r="Z10" s="1"/>
  <c r="Y11"/>
  <c r="Y12"/>
  <c r="Z12" s="1"/>
  <c r="Y13"/>
  <c r="Y14"/>
  <c r="Z14" s="1"/>
  <c r="Y15"/>
  <c r="Y16"/>
  <c r="Z16" s="1"/>
  <c r="Y17"/>
  <c r="Y18"/>
  <c r="Z18" s="1"/>
  <c r="Y19"/>
  <c r="Y20"/>
  <c r="Z20" s="1"/>
  <c r="Y21"/>
  <c r="Y22"/>
  <c r="Z22" s="1"/>
  <c r="Y23"/>
  <c r="Y24"/>
  <c r="Z24" s="1"/>
  <c r="Y25"/>
  <c r="Y26"/>
  <c r="Z26" s="1"/>
  <c r="Y27"/>
  <c r="Y28"/>
  <c r="Z28" s="1"/>
  <c r="Y29"/>
  <c r="Y30"/>
  <c r="Z30" s="1"/>
  <c r="Y31"/>
  <c r="Y32"/>
  <c r="Z32" s="1"/>
  <c r="Z3"/>
  <c r="Z5"/>
  <c r="Z7"/>
  <c r="Z9"/>
  <c r="Z11"/>
  <c r="Z13"/>
  <c r="Z15"/>
  <c r="Z17"/>
  <c r="Z19"/>
  <c r="Z21"/>
  <c r="Z23"/>
  <c r="Z25"/>
  <c r="Z27"/>
  <c r="Z29"/>
  <c r="Z31"/>
  <c r="AA3"/>
  <c r="AA4"/>
  <c r="AA5"/>
  <c r="AB5" s="1"/>
  <c r="AA6"/>
  <c r="AB6" s="1"/>
  <c r="AA7"/>
  <c r="AA8"/>
  <c r="AB8" s="1"/>
  <c r="AA9"/>
  <c r="AB9" s="1"/>
  <c r="AA10"/>
  <c r="AB10" s="1"/>
  <c r="AA11"/>
  <c r="AA12"/>
  <c r="AB12" s="1"/>
  <c r="AA13"/>
  <c r="AB13" s="1"/>
  <c r="AA14"/>
  <c r="AB14" s="1"/>
  <c r="AA15"/>
  <c r="AA16"/>
  <c r="AB16" s="1"/>
  <c r="AA17"/>
  <c r="AB17" s="1"/>
  <c r="AA18"/>
  <c r="AB18" s="1"/>
  <c r="AA19"/>
  <c r="AA20"/>
  <c r="AB20" s="1"/>
  <c r="AA21"/>
  <c r="AB21" s="1"/>
  <c r="AA22"/>
  <c r="AB22" s="1"/>
  <c r="AA23"/>
  <c r="AA24"/>
  <c r="AB24" s="1"/>
  <c r="AA25"/>
  <c r="AB25" s="1"/>
  <c r="AA26"/>
  <c r="AB26" s="1"/>
  <c r="AA27"/>
  <c r="AA28"/>
  <c r="AB28" s="1"/>
  <c r="AA29"/>
  <c r="AB29" s="1"/>
  <c r="AA30"/>
  <c r="AB30" s="1"/>
  <c r="AA31"/>
  <c r="AA32"/>
  <c r="AB32" s="1"/>
  <c r="AB3"/>
  <c r="AB7"/>
  <c r="AB11"/>
  <c r="AB15"/>
  <c r="AB19"/>
  <c r="AB23"/>
  <c r="AB27"/>
  <c r="AB3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D3"/>
  <c r="AD4"/>
  <c r="AD34" s="1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4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H3"/>
  <c r="AH4"/>
  <c r="AH34" s="1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4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L3"/>
  <c r="AL4"/>
  <c r="AL34" s="1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4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P3"/>
  <c r="AP4"/>
  <c r="AP34" s="1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4"/>
  <c r="AF35"/>
  <c r="AJ35"/>
  <c r="AN35"/>
  <c r="AR35"/>
  <c r="AF36"/>
  <c r="AJ36"/>
  <c r="AN36"/>
  <c r="AR36"/>
  <c r="AF37"/>
  <c r="AJ37"/>
  <c r="AN37"/>
  <c r="AR37"/>
  <c r="AS37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5"/>
  <c r="AT32" i="29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C32"/>
  <c r="Z32"/>
  <c r="AA32"/>
  <c r="Y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B31"/>
  <c r="AC31"/>
  <c r="Z31"/>
  <c r="AA31"/>
  <c r="Y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C30"/>
  <c r="Z30"/>
  <c r="AA30"/>
  <c r="Y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C29"/>
  <c r="Z29"/>
  <c r="AA29"/>
  <c r="Y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B28"/>
  <c r="AC28"/>
  <c r="Z28"/>
  <c r="AA28"/>
  <c r="Y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C27"/>
  <c r="Z27"/>
  <c r="AA27"/>
  <c r="Y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B26"/>
  <c r="AC26"/>
  <c r="Z26"/>
  <c r="AA26"/>
  <c r="Y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B25"/>
  <c r="AC25"/>
  <c r="Z25"/>
  <c r="AA25"/>
  <c r="Y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C24"/>
  <c r="Z24"/>
  <c r="AA24"/>
  <c r="Y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B23"/>
  <c r="AC23"/>
  <c r="Z23"/>
  <c r="AA23"/>
  <c r="Y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C22"/>
  <c r="Z22"/>
  <c r="AA22"/>
  <c r="Y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B21"/>
  <c r="AC21"/>
  <c r="Z21"/>
  <c r="AA21"/>
  <c r="Y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B20"/>
  <c r="AC20"/>
  <c r="Z20"/>
  <c r="AA20"/>
  <c r="Y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C19"/>
  <c r="Z19"/>
  <c r="AA19"/>
  <c r="Y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B18"/>
  <c r="AC18"/>
  <c r="Z18"/>
  <c r="AA18"/>
  <c r="Y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B17"/>
  <c r="AC17"/>
  <c r="Z17"/>
  <c r="AA17"/>
  <c r="Y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C16"/>
  <c r="Z16"/>
  <c r="AA16"/>
  <c r="Y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B15"/>
  <c r="AC15"/>
  <c r="Z15"/>
  <c r="AA15"/>
  <c r="Y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C14"/>
  <c r="Z14"/>
  <c r="AA14"/>
  <c r="Y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B13"/>
  <c r="AC13"/>
  <c r="Z13"/>
  <c r="AA13"/>
  <c r="Y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B12"/>
  <c r="AC12"/>
  <c r="Z12"/>
  <c r="AA12"/>
  <c r="Y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C11"/>
  <c r="Z11"/>
  <c r="AA11"/>
  <c r="Y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B10"/>
  <c r="AC10"/>
  <c r="Z10"/>
  <c r="AA10"/>
  <c r="Y10"/>
  <c r="AT9"/>
  <c r="AS9"/>
  <c r="AR9"/>
  <c r="AQ9"/>
  <c r="AP9"/>
  <c r="AO9"/>
  <c r="AN9"/>
  <c r="AM9"/>
  <c r="AL9"/>
  <c r="AK9"/>
  <c r="AJ9"/>
  <c r="AI9"/>
  <c r="AH9"/>
  <c r="AG9"/>
  <c r="AF9"/>
  <c r="AE9"/>
  <c r="AD9"/>
  <c r="AB9"/>
  <c r="AC9"/>
  <c r="Z9"/>
  <c r="AA9"/>
  <c r="Y9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C8"/>
  <c r="Z8"/>
  <c r="AA8"/>
  <c r="Y8"/>
  <c r="AT7"/>
  <c r="AS7"/>
  <c r="AR7"/>
  <c r="AQ7"/>
  <c r="AP7"/>
  <c r="AO7"/>
  <c r="AN7"/>
  <c r="AM7"/>
  <c r="AL7"/>
  <c r="AK7"/>
  <c r="AJ7"/>
  <c r="AI7"/>
  <c r="AH7"/>
  <c r="AG7"/>
  <c r="AF7"/>
  <c r="AE7"/>
  <c r="AD7"/>
  <c r="AB7"/>
  <c r="AC7"/>
  <c r="Z7"/>
  <c r="AA7"/>
  <c r="Y7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C6"/>
  <c r="Z6"/>
  <c r="AA6"/>
  <c r="Y6"/>
  <c r="AT5"/>
  <c r="AS5"/>
  <c r="AR5"/>
  <c r="AQ5"/>
  <c r="AP5"/>
  <c r="AO5"/>
  <c r="AN5"/>
  <c r="AM5"/>
  <c r="AL5"/>
  <c r="AK5"/>
  <c r="AJ5"/>
  <c r="AI5"/>
  <c r="AH5"/>
  <c r="AG5"/>
  <c r="AF5"/>
  <c r="AE5"/>
  <c r="AD5"/>
  <c r="AB5"/>
  <c r="AC5"/>
  <c r="Z5"/>
  <c r="AA5"/>
  <c r="Y5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C4"/>
  <c r="Z4"/>
  <c r="AA4"/>
  <c r="Y4"/>
  <c r="AT3"/>
  <c r="AT35" s="1"/>
  <c r="AS3"/>
  <c r="AR3"/>
  <c r="AQ3"/>
  <c r="AQ35" s="1"/>
  <c r="AP3"/>
  <c r="AP35" s="1"/>
  <c r="AO3"/>
  <c r="AN3"/>
  <c r="AM3"/>
  <c r="AM35" s="1"/>
  <c r="AL3"/>
  <c r="AL35" s="1"/>
  <c r="AK3"/>
  <c r="AJ3"/>
  <c r="AI3"/>
  <c r="AI35" s="1"/>
  <c r="AH3"/>
  <c r="AH35" s="1"/>
  <c r="AG3"/>
  <c r="AF3"/>
  <c r="AE3"/>
  <c r="AE35" s="1"/>
  <c r="AD3"/>
  <c r="AD35" s="1"/>
  <c r="AB3"/>
  <c r="Z3"/>
  <c r="Z35" s="1"/>
  <c r="Y3"/>
  <c r="AA3"/>
  <c r="AA35" s="1"/>
  <c r="AC3"/>
  <c r="Z34"/>
  <c r="Z36" s="1"/>
  <c r="AH34"/>
  <c r="AH36" s="1"/>
  <c r="AP34"/>
  <c r="AP36" s="1"/>
  <c r="AA34"/>
  <c r="AA36" s="1"/>
  <c r="AE34"/>
  <c r="AE36" s="1"/>
  <c r="AI34"/>
  <c r="AI36" s="1"/>
  <c r="AM34"/>
  <c r="AM36" s="1"/>
  <c r="AQ34"/>
  <c r="AQ36" s="1"/>
  <c r="AM37"/>
  <c r="AE37"/>
  <c r="AH37"/>
  <c r="Z37"/>
  <c r="AT32" i="30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C32"/>
  <c r="Z32"/>
  <c r="AA32"/>
  <c r="Y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B31"/>
  <c r="AC31"/>
  <c r="Z31"/>
  <c r="AA31"/>
  <c r="Y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C30"/>
  <c r="Z30"/>
  <c r="AA30"/>
  <c r="Y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C29"/>
  <c r="Z29"/>
  <c r="AA29"/>
  <c r="Y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B28"/>
  <c r="AC28"/>
  <c r="Z28"/>
  <c r="AA28"/>
  <c r="Y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C27"/>
  <c r="Z27"/>
  <c r="AA27"/>
  <c r="Y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B26"/>
  <c r="AC26"/>
  <c r="Z26"/>
  <c r="AA26"/>
  <c r="Y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B25"/>
  <c r="AC25"/>
  <c r="Z25"/>
  <c r="AA25"/>
  <c r="Y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C24"/>
  <c r="Z24"/>
  <c r="AA24"/>
  <c r="Y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B23"/>
  <c r="AC23"/>
  <c r="Z23"/>
  <c r="AA23"/>
  <c r="Y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C22"/>
  <c r="Z22"/>
  <c r="AA22"/>
  <c r="Y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B21"/>
  <c r="AC21"/>
  <c r="Z21"/>
  <c r="AA21"/>
  <c r="Y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B20"/>
  <c r="AC20"/>
  <c r="Z20"/>
  <c r="AA20"/>
  <c r="Y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C19"/>
  <c r="Z19"/>
  <c r="AA19"/>
  <c r="Y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B18"/>
  <c r="AC18"/>
  <c r="Z18"/>
  <c r="AA18"/>
  <c r="Y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B17"/>
  <c r="AC17"/>
  <c r="Z17"/>
  <c r="AA17"/>
  <c r="Y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C16"/>
  <c r="Z16"/>
  <c r="AA16"/>
  <c r="Y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B15"/>
  <c r="AC15"/>
  <c r="Z15"/>
  <c r="AA15"/>
  <c r="Y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C14"/>
  <c r="Z14"/>
  <c r="AA14"/>
  <c r="Y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B13"/>
  <c r="AC13"/>
  <c r="Z13"/>
  <c r="AA13"/>
  <c r="Y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B12"/>
  <c r="AC12"/>
  <c r="Z12"/>
  <c r="AA12"/>
  <c r="Y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C11"/>
  <c r="Z11"/>
  <c r="AA11"/>
  <c r="Y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B10"/>
  <c r="AC10"/>
  <c r="Z10"/>
  <c r="AA10"/>
  <c r="Y10"/>
  <c r="AT9"/>
  <c r="AS9"/>
  <c r="AR9"/>
  <c r="AQ9"/>
  <c r="AP9"/>
  <c r="AO9"/>
  <c r="AN9"/>
  <c r="AM9"/>
  <c r="AL9"/>
  <c r="AK9"/>
  <c r="AJ9"/>
  <c r="AI9"/>
  <c r="AH9"/>
  <c r="AG9"/>
  <c r="AF9"/>
  <c r="AE9"/>
  <c r="AD9"/>
  <c r="AB9"/>
  <c r="AC9"/>
  <c r="Z9"/>
  <c r="AA9"/>
  <c r="Y9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C8"/>
  <c r="Z8"/>
  <c r="AA8"/>
  <c r="Y8"/>
  <c r="AT7"/>
  <c r="AS7"/>
  <c r="AR7"/>
  <c r="AQ7"/>
  <c r="AP7"/>
  <c r="AO7"/>
  <c r="AN7"/>
  <c r="AM7"/>
  <c r="AL7"/>
  <c r="AK7"/>
  <c r="AJ7"/>
  <c r="AI7"/>
  <c r="AH7"/>
  <c r="AG7"/>
  <c r="AF7"/>
  <c r="AE7"/>
  <c r="AD7"/>
  <c r="AB7"/>
  <c r="AC7"/>
  <c r="Z7"/>
  <c r="AA7"/>
  <c r="Y7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C6"/>
  <c r="Z6"/>
  <c r="AA6"/>
  <c r="Y6"/>
  <c r="AT5"/>
  <c r="AS5"/>
  <c r="AR5"/>
  <c r="AQ5"/>
  <c r="AP5"/>
  <c r="AO5"/>
  <c r="AN5"/>
  <c r="AM5"/>
  <c r="AL5"/>
  <c r="AK5"/>
  <c r="AJ5"/>
  <c r="AI5"/>
  <c r="AH5"/>
  <c r="AG5"/>
  <c r="AF5"/>
  <c r="AE5"/>
  <c r="AD5"/>
  <c r="AB5"/>
  <c r="AC5"/>
  <c r="Z5"/>
  <c r="AA5"/>
  <c r="Y5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C4"/>
  <c r="Z4"/>
  <c r="AA4"/>
  <c r="Y4"/>
  <c r="AT3"/>
  <c r="AT35" s="1"/>
  <c r="AS3"/>
  <c r="AR3"/>
  <c r="AQ3"/>
  <c r="AQ35" s="1"/>
  <c r="AP3"/>
  <c r="AP35" s="1"/>
  <c r="AO3"/>
  <c r="AN3"/>
  <c r="AM3"/>
  <c r="AM35" s="1"/>
  <c r="AL3"/>
  <c r="AL35" s="1"/>
  <c r="AK3"/>
  <c r="AJ3"/>
  <c r="AI3"/>
  <c r="AI35" s="1"/>
  <c r="AH3"/>
  <c r="AH35" s="1"/>
  <c r="AG3"/>
  <c r="AF3"/>
  <c r="AE3"/>
  <c r="AE35" s="1"/>
  <c r="AD3"/>
  <c r="AD35" s="1"/>
  <c r="AB3"/>
  <c r="Z3"/>
  <c r="AA3"/>
  <c r="AA35" s="1"/>
  <c r="Z35"/>
  <c r="Y3"/>
  <c r="Y35"/>
  <c r="Y36" s="1"/>
  <c r="Z34"/>
  <c r="AD34"/>
  <c r="AD36" s="1"/>
  <c r="AH34"/>
  <c r="AH36" s="1"/>
  <c r="AL34"/>
  <c r="AL36" s="1"/>
  <c r="AP34"/>
  <c r="AP36" s="1"/>
  <c r="AT34"/>
  <c r="AT36" s="1"/>
  <c r="Y34"/>
  <c r="AA34"/>
  <c r="AA36" s="1"/>
  <c r="AI34"/>
  <c r="AI36" s="1"/>
  <c r="AQ34"/>
  <c r="AQ36" s="1"/>
  <c r="AT37"/>
  <c r="AP37"/>
  <c r="AL37"/>
  <c r="AH37"/>
  <c r="AD37"/>
  <c r="Z37"/>
  <c r="Y37"/>
  <c r="AT32" i="31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C32"/>
  <c r="Z32"/>
  <c r="AA32"/>
  <c r="Y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B31"/>
  <c r="AC31"/>
  <c r="Z31"/>
  <c r="AA31"/>
  <c r="Y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C30"/>
  <c r="Z30"/>
  <c r="AA30"/>
  <c r="Y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C29"/>
  <c r="Z29"/>
  <c r="AA29"/>
  <c r="Y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B28"/>
  <c r="AC28"/>
  <c r="Z28"/>
  <c r="AA28"/>
  <c r="Y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C27"/>
  <c r="Z27"/>
  <c r="AA27"/>
  <c r="Y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B26"/>
  <c r="AC26"/>
  <c r="Z26"/>
  <c r="AA26"/>
  <c r="Y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B25"/>
  <c r="AC25"/>
  <c r="Z25"/>
  <c r="AA25"/>
  <c r="Y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C24"/>
  <c r="Z24"/>
  <c r="AA24"/>
  <c r="Y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B23"/>
  <c r="AC23"/>
  <c r="Z23"/>
  <c r="AA23"/>
  <c r="Y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C22"/>
  <c r="Z22"/>
  <c r="AA22"/>
  <c r="Y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B21"/>
  <c r="AC21"/>
  <c r="Z21"/>
  <c r="AA21"/>
  <c r="Y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B20"/>
  <c r="AC20"/>
  <c r="Z20"/>
  <c r="AA20"/>
  <c r="Y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C19"/>
  <c r="Z19"/>
  <c r="AA19"/>
  <c r="Y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B18"/>
  <c r="AC18"/>
  <c r="Z18"/>
  <c r="AA18"/>
  <c r="Y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B17"/>
  <c r="AC17"/>
  <c r="Z17"/>
  <c r="AA17"/>
  <c r="Y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C16"/>
  <c r="Z16"/>
  <c r="AA16"/>
  <c r="Y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B15"/>
  <c r="AC15"/>
  <c r="Z15"/>
  <c r="AA15"/>
  <c r="Y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C14"/>
  <c r="Z14"/>
  <c r="AA14"/>
  <c r="Y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B13"/>
  <c r="AC13"/>
  <c r="Z13"/>
  <c r="AA13"/>
  <c r="Y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B12"/>
  <c r="AC12"/>
  <c r="Z12"/>
  <c r="AA12"/>
  <c r="Y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C11"/>
  <c r="Z11"/>
  <c r="AA11"/>
  <c r="Y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B10"/>
  <c r="AC10"/>
  <c r="Z10"/>
  <c r="AA10"/>
  <c r="Y10"/>
  <c r="AT9"/>
  <c r="AS9"/>
  <c r="AR9"/>
  <c r="AQ9"/>
  <c r="AP9"/>
  <c r="AO9"/>
  <c r="AN9"/>
  <c r="AM9"/>
  <c r="AL9"/>
  <c r="AK9"/>
  <c r="AJ9"/>
  <c r="AI9"/>
  <c r="AH9"/>
  <c r="AG9"/>
  <c r="AF9"/>
  <c r="AE9"/>
  <c r="AD9"/>
  <c r="AB9"/>
  <c r="AC9"/>
  <c r="Z9"/>
  <c r="AA9"/>
  <c r="Y9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C8"/>
  <c r="Z8"/>
  <c r="AA8"/>
  <c r="Y8"/>
  <c r="AT7"/>
  <c r="AS7"/>
  <c r="AR7"/>
  <c r="AQ7"/>
  <c r="AP7"/>
  <c r="AO7"/>
  <c r="AN7"/>
  <c r="AM7"/>
  <c r="AL7"/>
  <c r="AK7"/>
  <c r="AJ7"/>
  <c r="AI7"/>
  <c r="AH7"/>
  <c r="AG7"/>
  <c r="AF7"/>
  <c r="AE7"/>
  <c r="AD7"/>
  <c r="AB7"/>
  <c r="AC7"/>
  <c r="Z7"/>
  <c r="AA7"/>
  <c r="Y7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C6"/>
  <c r="Z6"/>
  <c r="AA6"/>
  <c r="Y6"/>
  <c r="AT5"/>
  <c r="AS5"/>
  <c r="AR5"/>
  <c r="AQ5"/>
  <c r="AP5"/>
  <c r="AO5"/>
  <c r="AN5"/>
  <c r="AM5"/>
  <c r="AL5"/>
  <c r="AK5"/>
  <c r="AJ5"/>
  <c r="AI5"/>
  <c r="AH5"/>
  <c r="AG5"/>
  <c r="AF5"/>
  <c r="AE5"/>
  <c r="AD5"/>
  <c r="AB5"/>
  <c r="AC5"/>
  <c r="Z5"/>
  <c r="AA5"/>
  <c r="Y5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C4"/>
  <c r="Z4"/>
  <c r="AA4"/>
  <c r="Y4"/>
  <c r="AT3"/>
  <c r="AT35" s="1"/>
  <c r="AS3"/>
  <c r="AR3"/>
  <c r="AQ3"/>
  <c r="AQ35" s="1"/>
  <c r="AP3"/>
  <c r="AP35" s="1"/>
  <c r="AO3"/>
  <c r="AN3"/>
  <c r="AM3"/>
  <c r="AM35" s="1"/>
  <c r="AL3"/>
  <c r="AL35" s="1"/>
  <c r="AK3"/>
  <c r="AJ3"/>
  <c r="AI3"/>
  <c r="AI35" s="1"/>
  <c r="AH3"/>
  <c r="AH35" s="1"/>
  <c r="AG3"/>
  <c r="AF3"/>
  <c r="AE3"/>
  <c r="AE35" s="1"/>
  <c r="AD3"/>
  <c r="AD35" s="1"/>
  <c r="AB3"/>
  <c r="Z3"/>
  <c r="Z35" s="1"/>
  <c r="Y3"/>
  <c r="AA3"/>
  <c r="AA35" s="1"/>
  <c r="AC3"/>
  <c r="Z34"/>
  <c r="Z36" s="1"/>
  <c r="AD34"/>
  <c r="AD36" s="1"/>
  <c r="AH34"/>
  <c r="AH36" s="1"/>
  <c r="AL34"/>
  <c r="AL36" s="1"/>
  <c r="AP34"/>
  <c r="AP36" s="1"/>
  <c r="AT34"/>
  <c r="AT36" s="1"/>
  <c r="AA34"/>
  <c r="AA36" s="1"/>
  <c r="AE34"/>
  <c r="AE36" s="1"/>
  <c r="AM34"/>
  <c r="AM36" s="1"/>
  <c r="AA37"/>
  <c r="AP37"/>
  <c r="AH37"/>
  <c r="Z37"/>
  <c r="AT32" i="32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C32"/>
  <c r="Z32"/>
  <c r="AA32"/>
  <c r="Y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B31"/>
  <c r="AC31"/>
  <c r="Z31"/>
  <c r="AA31"/>
  <c r="Y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C30"/>
  <c r="Z30"/>
  <c r="AA30"/>
  <c r="Y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C29"/>
  <c r="Z29"/>
  <c r="AA29"/>
  <c r="Y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B28"/>
  <c r="AC28"/>
  <c r="Z28"/>
  <c r="AA28"/>
  <c r="Y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C27"/>
  <c r="Z27"/>
  <c r="AA27"/>
  <c r="Y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B26"/>
  <c r="AC26"/>
  <c r="Z26"/>
  <c r="AA26"/>
  <c r="Y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B25"/>
  <c r="AC25"/>
  <c r="Z25"/>
  <c r="AA25"/>
  <c r="Y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C24"/>
  <c r="Z24"/>
  <c r="AA24"/>
  <c r="Y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B23"/>
  <c r="AC23"/>
  <c r="Z23"/>
  <c r="AA23"/>
  <c r="Y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C22"/>
  <c r="Z22"/>
  <c r="AA22"/>
  <c r="Y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B21"/>
  <c r="AC21"/>
  <c r="Z21"/>
  <c r="AA21"/>
  <c r="Y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B20"/>
  <c r="AC20"/>
  <c r="Z20"/>
  <c r="AA20"/>
  <c r="Y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C19"/>
  <c r="Z19"/>
  <c r="AA19"/>
  <c r="Y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B18"/>
  <c r="AC18"/>
  <c r="Z18"/>
  <c r="AA18"/>
  <c r="Y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B17"/>
  <c r="AC17"/>
  <c r="Z17"/>
  <c r="AA17"/>
  <c r="Y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C16"/>
  <c r="Z16"/>
  <c r="AA16"/>
  <c r="Y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B15"/>
  <c r="AC15"/>
  <c r="Z15"/>
  <c r="AA15"/>
  <c r="Y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C14"/>
  <c r="Z14"/>
  <c r="AA14"/>
  <c r="Y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B13"/>
  <c r="AC13"/>
  <c r="Z13"/>
  <c r="AA13"/>
  <c r="Y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B12"/>
  <c r="AC12"/>
  <c r="Z12"/>
  <c r="AA12"/>
  <c r="Y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C11"/>
  <c r="Z11"/>
  <c r="AA11"/>
  <c r="Y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B10"/>
  <c r="AC10"/>
  <c r="Z10"/>
  <c r="AA10"/>
  <c r="Y10"/>
  <c r="AT9"/>
  <c r="AS9"/>
  <c r="AR9"/>
  <c r="AQ9"/>
  <c r="AP9"/>
  <c r="AO9"/>
  <c r="AN9"/>
  <c r="AM9"/>
  <c r="AL9"/>
  <c r="AK9"/>
  <c r="AJ9"/>
  <c r="AI9"/>
  <c r="AH9"/>
  <c r="AG9"/>
  <c r="AF9"/>
  <c r="AE9"/>
  <c r="AD9"/>
  <c r="AB9"/>
  <c r="AC9"/>
  <c r="Z9"/>
  <c r="AA9"/>
  <c r="Y9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C8"/>
  <c r="Z8"/>
  <c r="AA8"/>
  <c r="Y8"/>
  <c r="AT7"/>
  <c r="AS7"/>
  <c r="AR7"/>
  <c r="AQ7"/>
  <c r="AP7"/>
  <c r="AO7"/>
  <c r="AN7"/>
  <c r="AM7"/>
  <c r="AL7"/>
  <c r="AK7"/>
  <c r="AJ7"/>
  <c r="AI7"/>
  <c r="AH7"/>
  <c r="AG7"/>
  <c r="AF7"/>
  <c r="AE7"/>
  <c r="AD7"/>
  <c r="AB7"/>
  <c r="AC7"/>
  <c r="Z7"/>
  <c r="AA7"/>
  <c r="Y7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C6"/>
  <c r="Z6"/>
  <c r="AA6"/>
  <c r="Y6"/>
  <c r="AT5"/>
  <c r="AS5"/>
  <c r="AR5"/>
  <c r="AQ5"/>
  <c r="AP5"/>
  <c r="AO5"/>
  <c r="AN5"/>
  <c r="AM5"/>
  <c r="AL5"/>
  <c r="AK5"/>
  <c r="AJ5"/>
  <c r="AI5"/>
  <c r="AH5"/>
  <c r="AG5"/>
  <c r="AF5"/>
  <c r="AE5"/>
  <c r="AD5"/>
  <c r="AB5"/>
  <c r="AC5"/>
  <c r="Z5"/>
  <c r="AA5"/>
  <c r="Y5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C4"/>
  <c r="Z4"/>
  <c r="AA4"/>
  <c r="Y4"/>
  <c r="AT3"/>
  <c r="AT35" s="1"/>
  <c r="AS3"/>
  <c r="AS35" s="1"/>
  <c r="AR3"/>
  <c r="AR35" s="1"/>
  <c r="AQ3"/>
  <c r="AQ35" s="1"/>
  <c r="AP3"/>
  <c r="AP35" s="1"/>
  <c r="AO3"/>
  <c r="AO35" s="1"/>
  <c r="AN3"/>
  <c r="AN35" s="1"/>
  <c r="AM3"/>
  <c r="AM35" s="1"/>
  <c r="AM37" s="1"/>
  <c r="AL3"/>
  <c r="AL35" s="1"/>
  <c r="AL37" s="1"/>
  <c r="AK3"/>
  <c r="AK35" s="1"/>
  <c r="AJ3"/>
  <c r="AJ35" s="1"/>
  <c r="AI3"/>
  <c r="AI35" s="1"/>
  <c r="AI37" s="1"/>
  <c r="AH3"/>
  <c r="AH35" s="1"/>
  <c r="AH37" s="1"/>
  <c r="AG3"/>
  <c r="AG35" s="1"/>
  <c r="AF3"/>
  <c r="AF35" s="1"/>
  <c r="AE3"/>
  <c r="AE35" s="1"/>
  <c r="AE37" s="1"/>
  <c r="AD3"/>
  <c r="AD35" s="1"/>
  <c r="AD37" s="1"/>
  <c r="AB3"/>
  <c r="AB35" s="1"/>
  <c r="Z3"/>
  <c r="Z35" s="1"/>
  <c r="Z37" s="1"/>
  <c r="Y3"/>
  <c r="Y35" s="1"/>
  <c r="AA3"/>
  <c r="AA35" s="1"/>
  <c r="AA37" s="1"/>
  <c r="AC3"/>
  <c r="AC35" s="1"/>
  <c r="Z34"/>
  <c r="Z36" s="1"/>
  <c r="AD34"/>
  <c r="AD36" s="1"/>
  <c r="AH34"/>
  <c r="AH36" s="1"/>
  <c r="AL34"/>
  <c r="AL36" s="1"/>
  <c r="AP34"/>
  <c r="AP36" s="1"/>
  <c r="AT34"/>
  <c r="AT36" s="1"/>
  <c r="AA34"/>
  <c r="AA36" s="1"/>
  <c r="AE34"/>
  <c r="AE36" s="1"/>
  <c r="AI34"/>
  <c r="AI36" s="1"/>
  <c r="AM34"/>
  <c r="AM36" s="1"/>
  <c r="AO34"/>
  <c r="AQ34"/>
  <c r="AQ36" s="1"/>
  <c r="AS34"/>
  <c r="AQ37"/>
  <c r="AT37"/>
  <c r="AP37"/>
  <c r="AS37"/>
  <c r="AS36"/>
  <c r="AO37"/>
  <c r="AO36"/>
  <c r="AT3" i="33"/>
  <c r="AS3"/>
  <c r="AB3"/>
  <c r="AB34" s="1"/>
  <c r="Z3"/>
  <c r="AA3"/>
  <c r="AA35" s="1"/>
  <c r="AA37" s="1"/>
  <c r="Y3"/>
  <c r="AC3"/>
  <c r="AC35" s="1"/>
  <c r="AD3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C32"/>
  <c r="Z32"/>
  <c r="AA32"/>
  <c r="Y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B31"/>
  <c r="AC31"/>
  <c r="Z31"/>
  <c r="AA31"/>
  <c r="Y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C30"/>
  <c r="Z30"/>
  <c r="AA30"/>
  <c r="Y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C29"/>
  <c r="Z29"/>
  <c r="AA29"/>
  <c r="Y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B28"/>
  <c r="AC28"/>
  <c r="Z28"/>
  <c r="AA28"/>
  <c r="Y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C27"/>
  <c r="Z27"/>
  <c r="AA27"/>
  <c r="Y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B26"/>
  <c r="AC26"/>
  <c r="Z26"/>
  <c r="AA26"/>
  <c r="Y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B25"/>
  <c r="AC25"/>
  <c r="Z25"/>
  <c r="AA25"/>
  <c r="Y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C24"/>
  <c r="Z24"/>
  <c r="AA24"/>
  <c r="Y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B23"/>
  <c r="AC23"/>
  <c r="Z23"/>
  <c r="AA23"/>
  <c r="Y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C22"/>
  <c r="Z22"/>
  <c r="AA22"/>
  <c r="Y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B21"/>
  <c r="AC21"/>
  <c r="Z21"/>
  <c r="AA21"/>
  <c r="Y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B20"/>
  <c r="AC20"/>
  <c r="Z20"/>
  <c r="AA20"/>
  <c r="Y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C19"/>
  <c r="Z19"/>
  <c r="AA19"/>
  <c r="Y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B18"/>
  <c r="AC18"/>
  <c r="Z18"/>
  <c r="AA18"/>
  <c r="Y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B17"/>
  <c r="AC17"/>
  <c r="Z17"/>
  <c r="AA17"/>
  <c r="Y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C16"/>
  <c r="Z16"/>
  <c r="AA16"/>
  <c r="Y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B15"/>
  <c r="AC15"/>
  <c r="Z15"/>
  <c r="AA15"/>
  <c r="Y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C14"/>
  <c r="Z14"/>
  <c r="AA14"/>
  <c r="Y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B13"/>
  <c r="AC13"/>
  <c r="Z13"/>
  <c r="AA13"/>
  <c r="Y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B12"/>
  <c r="AC12"/>
  <c r="Z12"/>
  <c r="AA12"/>
  <c r="Y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C11"/>
  <c r="Z11"/>
  <c r="AA11"/>
  <c r="Y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B10"/>
  <c r="AC10"/>
  <c r="Z10"/>
  <c r="AA10"/>
  <c r="Y10"/>
  <c r="AT9"/>
  <c r="AS9"/>
  <c r="AR9"/>
  <c r="AQ9"/>
  <c r="AP9"/>
  <c r="AO9"/>
  <c r="AN9"/>
  <c r="AM9"/>
  <c r="AL9"/>
  <c r="AK9"/>
  <c r="AJ9"/>
  <c r="AI9"/>
  <c r="AH9"/>
  <c r="AG9"/>
  <c r="AF9"/>
  <c r="AE9"/>
  <c r="AD9"/>
  <c r="AB9"/>
  <c r="AC9"/>
  <c r="Z9"/>
  <c r="AA9"/>
  <c r="Y9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C8"/>
  <c r="Z8"/>
  <c r="AA8"/>
  <c r="Y8"/>
  <c r="AT7"/>
  <c r="AS7"/>
  <c r="AR7"/>
  <c r="AQ7"/>
  <c r="AP7"/>
  <c r="AO7"/>
  <c r="AN7"/>
  <c r="AM7"/>
  <c r="AL7"/>
  <c r="AK7"/>
  <c r="AJ7"/>
  <c r="AI7"/>
  <c r="AH7"/>
  <c r="AG7"/>
  <c r="AF7"/>
  <c r="AE7"/>
  <c r="AD7"/>
  <c r="AB7"/>
  <c r="AC7"/>
  <c r="Z7"/>
  <c r="AA7"/>
  <c r="Y7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C6"/>
  <c r="Z6"/>
  <c r="AA6"/>
  <c r="Y6"/>
  <c r="AT5"/>
  <c r="AS5"/>
  <c r="AR5"/>
  <c r="AQ5"/>
  <c r="AP5"/>
  <c r="AO5"/>
  <c r="AN5"/>
  <c r="AM5"/>
  <c r="AL5"/>
  <c r="AK5"/>
  <c r="AJ5"/>
  <c r="AI5"/>
  <c r="AH5"/>
  <c r="AG5"/>
  <c r="AF5"/>
  <c r="AE5"/>
  <c r="AD5"/>
  <c r="AB5"/>
  <c r="AC5"/>
  <c r="Z5"/>
  <c r="AA5"/>
  <c r="Y5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C4"/>
  <c r="Z4"/>
  <c r="AA4"/>
  <c r="Y4"/>
  <c r="AT35"/>
  <c r="AS35"/>
  <c r="AR3"/>
  <c r="AR35" s="1"/>
  <c r="AQ3"/>
  <c r="AQ35" s="1"/>
  <c r="AQ37" s="1"/>
  <c r="AP3"/>
  <c r="AP35" s="1"/>
  <c r="AP37" s="1"/>
  <c r="AO3"/>
  <c r="AO35" s="1"/>
  <c r="AN3"/>
  <c r="AN35" s="1"/>
  <c r="AM3"/>
  <c r="AM35" s="1"/>
  <c r="AM37" s="1"/>
  <c r="AL3"/>
  <c r="AL35" s="1"/>
  <c r="AL37" s="1"/>
  <c r="AK3"/>
  <c r="AK35" s="1"/>
  <c r="AJ3"/>
  <c r="AJ35" s="1"/>
  <c r="AI3"/>
  <c r="AI35" s="1"/>
  <c r="AI37" s="1"/>
  <c r="AH3"/>
  <c r="AH35" s="1"/>
  <c r="AH37" s="1"/>
  <c r="AG3"/>
  <c r="AG35" s="1"/>
  <c r="AF3"/>
  <c r="AF35" s="1"/>
  <c r="AE3"/>
  <c r="AE35" s="1"/>
  <c r="AE37" s="1"/>
  <c r="AD35"/>
  <c r="AB35"/>
  <c r="Z35"/>
  <c r="Y35"/>
  <c r="Z34"/>
  <c r="Z36" s="1"/>
  <c r="AD34"/>
  <c r="AD36" s="1"/>
  <c r="AH34"/>
  <c r="AH36" s="1"/>
  <c r="AL34"/>
  <c r="AL36" s="1"/>
  <c r="AP34"/>
  <c r="AP36" s="1"/>
  <c r="AT34"/>
  <c r="AT36" s="1"/>
  <c r="Y34"/>
  <c r="AA34"/>
  <c r="AA36" s="1"/>
  <c r="AE34"/>
  <c r="AE36" s="1"/>
  <c r="AI34"/>
  <c r="AI36" s="1"/>
  <c r="AM34"/>
  <c r="AM36" s="1"/>
  <c r="AQ34"/>
  <c r="AQ36" s="1"/>
  <c r="AS34"/>
  <c r="AT37"/>
  <c r="AD37"/>
  <c r="Z37"/>
  <c r="AS37"/>
  <c r="AS36"/>
  <c r="Y37"/>
  <c r="Y36"/>
  <c r="AE5" i="34"/>
  <c r="AE6"/>
  <c r="AI5"/>
  <c r="AI6"/>
  <c r="AI7" s="1"/>
  <c r="AF5"/>
  <c r="AF6"/>
  <c r="AF7"/>
  <c r="AG5"/>
  <c r="AG6"/>
  <c r="AG7" s="1"/>
  <c r="AH5"/>
  <c r="AH6"/>
  <c r="AH7"/>
  <c r="AH17" s="1"/>
  <c r="M10"/>
  <c r="N10"/>
  <c r="T10" s="1"/>
  <c r="O10"/>
  <c r="P10"/>
  <c r="Y10" s="1"/>
  <c r="Q10"/>
  <c r="R10"/>
  <c r="AA10" s="1"/>
  <c r="T9"/>
  <c r="W9"/>
  <c r="X9"/>
  <c r="Y9"/>
  <c r="Z9"/>
  <c r="AA9"/>
  <c r="T4"/>
  <c r="V4" s="1"/>
  <c r="W4"/>
  <c r="Y4"/>
  <c r="AA4"/>
  <c r="T5"/>
  <c r="V5"/>
  <c r="W5"/>
  <c r="X5"/>
  <c r="Y5"/>
  <c r="Z5"/>
  <c r="AA5"/>
  <c r="T6"/>
  <c r="V6" s="1"/>
  <c r="W6"/>
  <c r="Y6"/>
  <c r="AA6"/>
  <c r="T7"/>
  <c r="V7"/>
  <c r="W7"/>
  <c r="X7"/>
  <c r="Y7"/>
  <c r="Z7"/>
  <c r="AA7"/>
  <c r="T8"/>
  <c r="V8" s="1"/>
  <c r="W8"/>
  <c r="Y8"/>
  <c r="AA8"/>
  <c r="V9"/>
  <c r="T3"/>
  <c r="AA3" s="1"/>
  <c r="W3"/>
  <c r="Y3"/>
  <c r="V3"/>
  <c r="O9" i="35" l="1"/>
  <c r="Y34" i="12"/>
  <c r="AP35"/>
  <c r="AP37" s="1"/>
  <c r="AL35"/>
  <c r="AL37" s="1"/>
  <c r="AH35"/>
  <c r="AH37" s="1"/>
  <c r="AD35"/>
  <c r="AD37" s="1"/>
  <c r="AA34"/>
  <c r="AE17" i="38"/>
  <c r="AE18" s="1"/>
  <c r="AE34" s="1"/>
  <c r="AE12"/>
  <c r="AG17"/>
  <c r="AG18" s="1"/>
  <c r="AE36" s="1"/>
  <c r="AG12"/>
  <c r="AG13" s="1"/>
  <c r="AE23" s="1"/>
  <c r="AI17"/>
  <c r="AI18" s="1"/>
  <c r="AE38" s="1"/>
  <c r="AI12"/>
  <c r="AI13" s="1"/>
  <c r="AE25" s="1"/>
  <c r="AF17"/>
  <c r="AF18" s="1"/>
  <c r="AE35" s="1"/>
  <c r="AF12"/>
  <c r="AF13" s="1"/>
  <c r="AE22" s="1"/>
  <c r="AH17"/>
  <c r="AH18" s="1"/>
  <c r="AE37" s="1"/>
  <c r="AH12"/>
  <c r="AH13" s="1"/>
  <c r="AE24" s="1"/>
  <c r="X3"/>
  <c r="Z3"/>
  <c r="W4"/>
  <c r="Y4"/>
  <c r="AA4"/>
  <c r="V5"/>
  <c r="X5"/>
  <c r="Z5"/>
  <c r="W6"/>
  <c r="Y6"/>
  <c r="AA6"/>
  <c r="Z7"/>
  <c r="W8"/>
  <c r="Y8"/>
  <c r="AA8"/>
  <c r="Z9"/>
  <c r="T10"/>
  <c r="Y10" s="1"/>
  <c r="W3"/>
  <c r="Y3"/>
  <c r="V4"/>
  <c r="X4"/>
  <c r="W5"/>
  <c r="Y5"/>
  <c r="V6"/>
  <c r="X6"/>
  <c r="W7"/>
  <c r="Y7"/>
  <c r="V8"/>
  <c r="X8"/>
  <c r="W9"/>
  <c r="Y9"/>
  <c r="AE17" i="37"/>
  <c r="AE18" s="1"/>
  <c r="AE34" s="1"/>
  <c r="AE12"/>
  <c r="AG17"/>
  <c r="AG18" s="1"/>
  <c r="AE36" s="1"/>
  <c r="AG12"/>
  <c r="AG13" s="1"/>
  <c r="AE23" s="1"/>
  <c r="AI17"/>
  <c r="AI18" s="1"/>
  <c r="AE38" s="1"/>
  <c r="AI12"/>
  <c r="AI13" s="1"/>
  <c r="AE25" s="1"/>
  <c r="AF17"/>
  <c r="AF18" s="1"/>
  <c r="AE35" s="1"/>
  <c r="AF12"/>
  <c r="AF13" s="1"/>
  <c r="AE22" s="1"/>
  <c r="AH17"/>
  <c r="AH18" s="1"/>
  <c r="AE37" s="1"/>
  <c r="AH12"/>
  <c r="AH13" s="1"/>
  <c r="AE24" s="1"/>
  <c r="V3"/>
  <c r="X3"/>
  <c r="Z3"/>
  <c r="W4"/>
  <c r="Y4"/>
  <c r="AA4"/>
  <c r="V5"/>
  <c r="X5"/>
  <c r="Z5"/>
  <c r="W6"/>
  <c r="Y6"/>
  <c r="AA6"/>
  <c r="V7"/>
  <c r="X7"/>
  <c r="Z7"/>
  <c r="W8"/>
  <c r="Y8"/>
  <c r="AA8"/>
  <c r="V9"/>
  <c r="X9"/>
  <c r="Z9"/>
  <c r="T10"/>
  <c r="Y10" s="1"/>
  <c r="W3"/>
  <c r="Y3"/>
  <c r="V4"/>
  <c r="X4"/>
  <c r="W5"/>
  <c r="Y5"/>
  <c r="V6"/>
  <c r="X6"/>
  <c r="W7"/>
  <c r="Y7"/>
  <c r="V8"/>
  <c r="X8"/>
  <c r="W9"/>
  <c r="Y9"/>
  <c r="O38" i="35"/>
  <c r="P38" s="1"/>
  <c r="Q38" s="1"/>
  <c r="L38"/>
  <c r="M38" s="1"/>
  <c r="N38" s="1"/>
  <c r="O36"/>
  <c r="P36" s="1"/>
  <c r="Q36" s="1"/>
  <c r="L36"/>
  <c r="M36" s="1"/>
  <c r="N36" s="1"/>
  <c r="O32"/>
  <c r="P32" s="1"/>
  <c r="Q32" s="1"/>
  <c r="L32"/>
  <c r="M32" s="1"/>
  <c r="N32" s="1"/>
  <c r="O30"/>
  <c r="P30" s="1"/>
  <c r="Q30" s="1"/>
  <c r="L30"/>
  <c r="M30" s="1"/>
  <c r="N30" s="1"/>
  <c r="O26"/>
  <c r="P26" s="1"/>
  <c r="Q26" s="1"/>
  <c r="L26"/>
  <c r="M26" s="1"/>
  <c r="N26" s="1"/>
  <c r="O24"/>
  <c r="P24" s="1"/>
  <c r="Q24" s="1"/>
  <c r="L24"/>
  <c r="M24" s="1"/>
  <c r="N24" s="1"/>
  <c r="O20"/>
  <c r="P20" s="1"/>
  <c r="Q20" s="1"/>
  <c r="L20"/>
  <c r="M20" s="1"/>
  <c r="N20" s="1"/>
  <c r="O18"/>
  <c r="P18" s="1"/>
  <c r="Q18" s="1"/>
  <c r="L18"/>
  <c r="M18" s="1"/>
  <c r="N18" s="1"/>
  <c r="O14"/>
  <c r="P14" s="1"/>
  <c r="Q14" s="1"/>
  <c r="L14"/>
  <c r="M14" s="1"/>
  <c r="N14" s="1"/>
  <c r="O12"/>
  <c r="P12" s="1"/>
  <c r="Q12" s="1"/>
  <c r="L12"/>
  <c r="M12" s="1"/>
  <c r="N12" s="1"/>
  <c r="O8"/>
  <c r="P8" s="1"/>
  <c r="Q8" s="1"/>
  <c r="L8"/>
  <c r="M8" s="1"/>
  <c r="N8" s="1"/>
  <c r="O6"/>
  <c r="P6" s="1"/>
  <c r="Q6" s="1"/>
  <c r="L6"/>
  <c r="M6" s="1"/>
  <c r="N6" s="1"/>
  <c r="O39"/>
  <c r="P39" s="1"/>
  <c r="Q39" s="1"/>
  <c r="L39"/>
  <c r="M39" s="1"/>
  <c r="N39" s="1"/>
  <c r="O37"/>
  <c r="P37" s="1"/>
  <c r="Q37" s="1"/>
  <c r="L37"/>
  <c r="M37" s="1"/>
  <c r="N37" s="1"/>
  <c r="O35"/>
  <c r="P35" s="1"/>
  <c r="Q35" s="1"/>
  <c r="L35"/>
  <c r="M35" s="1"/>
  <c r="N35" s="1"/>
  <c r="L33"/>
  <c r="M33" s="1"/>
  <c r="N33" s="1"/>
  <c r="O33"/>
  <c r="P33" s="1"/>
  <c r="Q33" s="1"/>
  <c r="L31"/>
  <c r="M31" s="1"/>
  <c r="N31" s="1"/>
  <c r="O31"/>
  <c r="P31" s="1"/>
  <c r="Q31" s="1"/>
  <c r="O29"/>
  <c r="P29" s="1"/>
  <c r="Q29" s="1"/>
  <c r="L29"/>
  <c r="M29" s="1"/>
  <c r="N29" s="1"/>
  <c r="O27"/>
  <c r="P27" s="1"/>
  <c r="Q27" s="1"/>
  <c r="L27"/>
  <c r="M27" s="1"/>
  <c r="N27" s="1"/>
  <c r="O25"/>
  <c r="P25" s="1"/>
  <c r="Q25" s="1"/>
  <c r="L25"/>
  <c r="M25" s="1"/>
  <c r="N25" s="1"/>
  <c r="O23"/>
  <c r="P23" s="1"/>
  <c r="Q23" s="1"/>
  <c r="L23"/>
  <c r="M23" s="1"/>
  <c r="N23" s="1"/>
  <c r="O21"/>
  <c r="P21" s="1"/>
  <c r="Q21" s="1"/>
  <c r="L21"/>
  <c r="M21" s="1"/>
  <c r="N21" s="1"/>
  <c r="O19"/>
  <c r="P19" s="1"/>
  <c r="Q19" s="1"/>
  <c r="L19"/>
  <c r="M19" s="1"/>
  <c r="N19" s="1"/>
  <c r="O17"/>
  <c r="P17" s="1"/>
  <c r="Q17" s="1"/>
  <c r="L17"/>
  <c r="M17" s="1"/>
  <c r="N17" s="1"/>
  <c r="O15"/>
  <c r="P15" s="1"/>
  <c r="Q15" s="1"/>
  <c r="L15"/>
  <c r="M15" s="1"/>
  <c r="N15" s="1"/>
  <c r="O13"/>
  <c r="P13" s="1"/>
  <c r="Q13" s="1"/>
  <c r="L13"/>
  <c r="M13" s="1"/>
  <c r="N13" s="1"/>
  <c r="O11"/>
  <c r="P11" s="1"/>
  <c r="Q11" s="1"/>
  <c r="L11"/>
  <c r="M11" s="1"/>
  <c r="N11" s="1"/>
  <c r="L9"/>
  <c r="M9" s="1"/>
  <c r="N9" s="1"/>
  <c r="P9"/>
  <c r="Q9" s="1"/>
  <c r="L7"/>
  <c r="M7" s="1"/>
  <c r="N7" s="1"/>
  <c r="O7"/>
  <c r="P7" s="1"/>
  <c r="Q7" s="1"/>
  <c r="O5"/>
  <c r="P5" s="1"/>
  <c r="Q5" s="1"/>
  <c r="L5"/>
  <c r="M5" s="1"/>
  <c r="N5" s="1"/>
  <c r="AB37" i="33"/>
  <c r="AB36"/>
  <c r="V10" i="34"/>
  <c r="X10"/>
  <c r="Z10"/>
  <c r="AI13"/>
  <c r="AG12"/>
  <c r="AG13" s="1"/>
  <c r="AG17"/>
  <c r="AE12"/>
  <c r="AF35" i="31"/>
  <c r="AF34"/>
  <c r="AJ35"/>
  <c r="AJ34"/>
  <c r="AN35"/>
  <c r="AN34"/>
  <c r="AR35"/>
  <c r="AR34"/>
  <c r="AF35" i="30"/>
  <c r="AF34"/>
  <c r="AJ35"/>
  <c r="AJ34"/>
  <c r="AN35"/>
  <c r="AN34"/>
  <c r="AR35"/>
  <c r="AR34"/>
  <c r="AC35" i="29"/>
  <c r="AC34"/>
  <c r="Y35"/>
  <c r="Y34"/>
  <c r="AB35"/>
  <c r="AB34"/>
  <c r="AG35"/>
  <c r="AG34"/>
  <c r="AK35"/>
  <c r="AK34"/>
  <c r="AO35"/>
  <c r="AO34"/>
  <c r="AS35"/>
  <c r="AS34"/>
  <c r="AQ34" i="12"/>
  <c r="AQ35"/>
  <c r="AM34"/>
  <c r="AM35"/>
  <c r="AI34"/>
  <c r="AI35"/>
  <c r="AE34"/>
  <c r="AE35"/>
  <c r="Z3" i="34"/>
  <c r="X3"/>
  <c r="Z8"/>
  <c r="X8"/>
  <c r="Z6"/>
  <c r="X6"/>
  <c r="Z4"/>
  <c r="X4"/>
  <c r="W10"/>
  <c r="AH12"/>
  <c r="AH13" s="1"/>
  <c r="AF12"/>
  <c r="AO34" i="33"/>
  <c r="AK34"/>
  <c r="AG34"/>
  <c r="AC34"/>
  <c r="AR34"/>
  <c r="AN34"/>
  <c r="AJ34"/>
  <c r="AF34"/>
  <c r="AK34" i="32"/>
  <c r="AG34"/>
  <c r="AC34"/>
  <c r="Y34"/>
  <c r="AR34"/>
  <c r="AN34"/>
  <c r="AJ34"/>
  <c r="AF34"/>
  <c r="AB34"/>
  <c r="AD37" i="31"/>
  <c r="AL37"/>
  <c r="AT37"/>
  <c r="AE37"/>
  <c r="AM37"/>
  <c r="AQ34"/>
  <c r="AI34"/>
  <c r="AA37" i="30"/>
  <c r="AI37"/>
  <c r="AQ37"/>
  <c r="AM34"/>
  <c r="AE34"/>
  <c r="Z36"/>
  <c r="AP37" i="29"/>
  <c r="AA37"/>
  <c r="AI37"/>
  <c r="AQ37"/>
  <c r="AT34"/>
  <c r="AL34"/>
  <c r="AD34"/>
  <c r="AC35" i="31"/>
  <c r="AC34"/>
  <c r="Y35"/>
  <c r="Y34"/>
  <c r="AB35"/>
  <c r="AB34"/>
  <c r="AG35"/>
  <c r="AG34"/>
  <c r="AK35"/>
  <c r="AK34"/>
  <c r="AO35"/>
  <c r="AO34"/>
  <c r="AS35"/>
  <c r="AS34"/>
  <c r="AC3" i="30"/>
  <c r="AB35"/>
  <c r="AB34"/>
  <c r="AG35"/>
  <c r="AG34"/>
  <c r="AK35"/>
  <c r="AK34"/>
  <c r="AO35"/>
  <c r="AO34"/>
  <c r="AS35"/>
  <c r="AS34"/>
  <c r="AF35" i="29"/>
  <c r="AF34"/>
  <c r="AJ35"/>
  <c r="AJ34"/>
  <c r="AN35"/>
  <c r="AN34"/>
  <c r="AR35"/>
  <c r="AR34"/>
  <c r="X34" i="12"/>
  <c r="AO34"/>
  <c r="AO35"/>
  <c r="AK34"/>
  <c r="AK35"/>
  <c r="AG34"/>
  <c r="AG35"/>
  <c r="AC34"/>
  <c r="AC35"/>
  <c r="AA35"/>
  <c r="AA37" s="1"/>
  <c r="Y35"/>
  <c r="Y36" s="1"/>
  <c r="AB4"/>
  <c r="Z4"/>
  <c r="AA36" l="1"/>
  <c r="AD36"/>
  <c r="AL36"/>
  <c r="AH36"/>
  <c r="AP36"/>
  <c r="AG25" i="38"/>
  <c r="AG24"/>
  <c r="AG29"/>
  <c r="AG28"/>
  <c r="AG35"/>
  <c r="AG36"/>
  <c r="AG39"/>
  <c r="AG40"/>
  <c r="AG43"/>
  <c r="AG44"/>
  <c r="X10"/>
  <c r="AA10"/>
  <c r="W10"/>
  <c r="AG37"/>
  <c r="AG38"/>
  <c r="AG41"/>
  <c r="AG42"/>
  <c r="AG23"/>
  <c r="AG22"/>
  <c r="AG27"/>
  <c r="AG26"/>
  <c r="AE21"/>
  <c r="AE13"/>
  <c r="Z10"/>
  <c r="V10"/>
  <c r="AG25" i="37"/>
  <c r="AG24"/>
  <c r="AG29"/>
  <c r="AG28"/>
  <c r="AG35"/>
  <c r="AG36"/>
  <c r="AG39"/>
  <c r="AG40"/>
  <c r="AG43"/>
  <c r="AG44"/>
  <c r="X10"/>
  <c r="AA10"/>
  <c r="W10"/>
  <c r="AG37"/>
  <c r="AG38"/>
  <c r="AG41"/>
  <c r="AG42"/>
  <c r="AG23"/>
  <c r="AG22"/>
  <c r="AG27"/>
  <c r="AG26"/>
  <c r="AE21"/>
  <c r="AE13"/>
  <c r="Z10"/>
  <c r="V10"/>
  <c r="AB34" i="12"/>
  <c r="AB35"/>
  <c r="AC36"/>
  <c r="AC37"/>
  <c r="Z34"/>
  <c r="Z35"/>
  <c r="X37"/>
  <c r="X36"/>
  <c r="AR36" i="29"/>
  <c r="AR37"/>
  <c r="AN36"/>
  <c r="AN37"/>
  <c r="AJ36"/>
  <c r="AJ37"/>
  <c r="AF36"/>
  <c r="AF37"/>
  <c r="AS36" i="30"/>
  <c r="AS37"/>
  <c r="AO36"/>
  <c r="AO37"/>
  <c r="AK36"/>
  <c r="AK37"/>
  <c r="AG36"/>
  <c r="AG37"/>
  <c r="AB36"/>
  <c r="AB37"/>
  <c r="AC34"/>
  <c r="AC35"/>
  <c r="AD36" i="29"/>
  <c r="AD37"/>
  <c r="AT36"/>
  <c r="AT37"/>
  <c r="AE36" i="30"/>
  <c r="AE37"/>
  <c r="AQ36" i="31"/>
  <c r="AQ37"/>
  <c r="AB36" i="32"/>
  <c r="AB37"/>
  <c r="AJ36"/>
  <c r="AJ37"/>
  <c r="AR36"/>
  <c r="AR37"/>
  <c r="AC36"/>
  <c r="AC37"/>
  <c r="AK36"/>
  <c r="AK37"/>
  <c r="AJ37" i="33"/>
  <c r="AJ36"/>
  <c r="AR37"/>
  <c r="AR36"/>
  <c r="AG36"/>
  <c r="AG37"/>
  <c r="AO36"/>
  <c r="AO37"/>
  <c r="AS36" i="29"/>
  <c r="AS37"/>
  <c r="AO36"/>
  <c r="AO37"/>
  <c r="AK36"/>
  <c r="AK37"/>
  <c r="AG36"/>
  <c r="AG37"/>
  <c r="AB36"/>
  <c r="AB37"/>
  <c r="Y36"/>
  <c r="Y37"/>
  <c r="AC36"/>
  <c r="AC37"/>
  <c r="AR36" i="30"/>
  <c r="AR37"/>
  <c r="AN36"/>
  <c r="AN37"/>
  <c r="AJ36"/>
  <c r="AJ37"/>
  <c r="AF36"/>
  <c r="AF37"/>
  <c r="AR36" i="31"/>
  <c r="AR37"/>
  <c r="AN36"/>
  <c r="AN37"/>
  <c r="AJ36"/>
  <c r="AJ37"/>
  <c r="AF36"/>
  <c r="AF37"/>
  <c r="Y37" i="12"/>
  <c r="AG36"/>
  <c r="AG37"/>
  <c r="AK36"/>
  <c r="AK37"/>
  <c r="AO36"/>
  <c r="AO37"/>
  <c r="AS36" i="31"/>
  <c r="AS37"/>
  <c r="AO36"/>
  <c r="AO37"/>
  <c r="AK36"/>
  <c r="AK37"/>
  <c r="AG36"/>
  <c r="AG37"/>
  <c r="AB36"/>
  <c r="AB37"/>
  <c r="Y36"/>
  <c r="Y37"/>
  <c r="AC36"/>
  <c r="AC37"/>
  <c r="AL36" i="29"/>
  <c r="AL37"/>
  <c r="AM36" i="30"/>
  <c r="AM37"/>
  <c r="AI36" i="31"/>
  <c r="AI37"/>
  <c r="AF36" i="32"/>
  <c r="AF37"/>
  <c r="AN36"/>
  <c r="AN37"/>
  <c r="Y36"/>
  <c r="Y37"/>
  <c r="AG36"/>
  <c r="AG37"/>
  <c r="AF37" i="33"/>
  <c r="AF36"/>
  <c r="AN37"/>
  <c r="AN36"/>
  <c r="AC36"/>
  <c r="AC37"/>
  <c r="AK36"/>
  <c r="AK37"/>
  <c r="AE36" i="12"/>
  <c r="AE37"/>
  <c r="AI36"/>
  <c r="AI37"/>
  <c r="AM36"/>
  <c r="AM37"/>
  <c r="AQ36"/>
  <c r="AQ37"/>
  <c r="AG31" i="38" l="1"/>
  <c r="AG30"/>
  <c r="AG31" i="37"/>
  <c r="AG30"/>
  <c r="AC36" i="30"/>
  <c r="AC37"/>
  <c r="Z36" i="12"/>
  <c r="Z37"/>
  <c r="AB36"/>
  <c r="AB37"/>
</calcChain>
</file>

<file path=xl/connections.xml><?xml version="1.0" encoding="utf-8"?>
<connections xmlns="http://schemas.openxmlformats.org/spreadsheetml/2006/main">
  <connection id="1" name="LANES 16" type="6" refreshedVersion="3" background="1" saveData="1">
    <textPr sourceFile="C:\IE 413 - Simulation\Project\Statistics\16\LANES 16.txt" delimited="0">
      <textFields count="24">
        <textField/>
        <textField position="11"/>
        <textField position="21"/>
        <textField position="34"/>
        <textField position="44"/>
        <textField position="56"/>
        <textField position="71"/>
        <textField position="82"/>
        <textField position="92"/>
        <textField position="106"/>
        <textField position="118"/>
        <textField position="129"/>
        <textField position="141"/>
        <textField position="152"/>
        <textField position="166"/>
        <textField position="176"/>
        <textField position="189"/>
        <textField position="200"/>
        <textField position="213"/>
        <textField position="226"/>
        <textField position="241"/>
        <textField position="249"/>
        <textField position="260"/>
        <textField position="272"/>
      </textFields>
    </textPr>
  </connection>
  <connection id="2" name="LANES 18" type="6" refreshedVersion="3" background="1" saveData="1">
    <textPr sourceFile="C:\IE 413 - Simulation\Project\Statistics\18\LANES 18.txt" delimited="0">
      <textFields count="24">
        <textField/>
        <textField position="11"/>
        <textField position="25"/>
        <textField position="37"/>
        <textField position="44"/>
        <textField position="61"/>
        <textField position="71"/>
        <textField position="85"/>
        <textField position="92"/>
        <textField position="109"/>
        <textField position="121"/>
        <textField position="133"/>
        <textField position="145"/>
        <textField position="157"/>
        <textField position="169"/>
        <textField position="181"/>
        <textField position="193"/>
        <textField position="205"/>
        <textField position="217"/>
        <textField position="229"/>
        <textField position="241"/>
        <textField position="253"/>
        <textField position="265"/>
        <textField position="277"/>
      </textFields>
    </textPr>
  </connection>
  <connection id="3" name="LANES 20" type="6" refreshedVersion="3" background="1" saveData="1">
    <textPr sourceFile="C:\IE 413 - Simulation\Project\Statistics\20\LANES 20.txt" delimited="0">
      <textFields count="24">
        <textField/>
        <textField position="10"/>
        <textField position="20"/>
        <textField position="32"/>
        <textField position="41"/>
        <textField position="51"/>
        <textField position="70"/>
        <textField position="80"/>
        <textField position="89"/>
        <textField position="104"/>
        <textField position="116"/>
        <textField position="128"/>
        <textField position="140"/>
        <textField position="152"/>
        <textField position="164"/>
        <textField position="176"/>
        <textField position="188"/>
        <textField position="200"/>
        <textField position="212"/>
        <textField position="224"/>
        <textField position="236"/>
        <textField position="248"/>
        <textField position="260"/>
        <textField position="272"/>
      </textFields>
    </textPr>
  </connection>
  <connection id="4" name="LANES 22" type="6" refreshedVersion="3" background="1" saveData="1">
    <textPr sourceFile="C:\IE 413 - Simulation\Project\Statistics\22\LANES 22.txt" delimited="0">
      <textFields count="24">
        <textField/>
        <textField position="11"/>
        <textField position="25"/>
        <textField position="37"/>
        <textField position="44"/>
        <textField position="55"/>
        <textField position="70"/>
        <textField position="82"/>
        <textField position="92"/>
        <textField position="109"/>
        <textField position="121"/>
        <textField position="133"/>
        <textField position="145"/>
        <textField position="157"/>
        <textField position="169"/>
        <textField position="181"/>
        <textField position="193"/>
        <textField position="205"/>
        <textField position="217"/>
        <textField position="229"/>
        <textField position="241"/>
        <textField position="253"/>
        <textField position="265"/>
        <textField position="277"/>
      </textFields>
    </textPr>
  </connection>
  <connection id="5" name="LANES 24" type="6" refreshedVersion="3" background="1" saveData="1">
    <textPr sourceFile="C:\IE 413 - Simulation\Project\Statistics\24\LANES 24.txt" delimited="0">
      <textFields count="24">
        <textField/>
        <textField position="11"/>
        <textField position="25"/>
        <textField position="37"/>
        <textField position="44"/>
        <textField position="61"/>
        <textField position="70"/>
        <textField position="82"/>
        <textField position="92"/>
        <textField position="109"/>
        <textField position="121"/>
        <textField position="133"/>
        <textField position="145"/>
        <textField position="157"/>
        <textField position="169"/>
        <textField position="181"/>
        <textField position="193"/>
        <textField position="205"/>
        <textField position="217"/>
        <textField position="229"/>
        <textField position="241"/>
        <textField position="253"/>
        <textField position="265"/>
        <textField position="277"/>
      </textFields>
    </textPr>
  </connection>
  <connection id="6" name="LANES 26" type="6" refreshedVersion="3" background="1" saveData="1">
    <textPr sourceFile="C:\IE 413 - Simulation\Project\Statistics\26\LANES 26.txt" delimited="0">
      <textFields count="24">
        <textField/>
        <textField position="11"/>
        <textField position="25"/>
        <textField position="37"/>
        <textField position="44"/>
        <textField position="61"/>
        <textField position="73"/>
        <textField position="82"/>
        <textField position="92"/>
        <textField position="109"/>
        <textField position="121"/>
        <textField position="133"/>
        <textField position="145"/>
        <textField position="157"/>
        <textField position="169"/>
        <textField position="181"/>
        <textField position="193"/>
        <textField position="205"/>
        <textField position="217"/>
        <textField position="229"/>
        <textField position="241"/>
        <textField position="253"/>
        <textField position="265"/>
        <textField position="277"/>
      </textFields>
    </textPr>
  </connection>
</connections>
</file>

<file path=xl/sharedStrings.xml><?xml version="1.0" encoding="utf-8"?>
<sst xmlns="http://schemas.openxmlformats.org/spreadsheetml/2006/main" count="997" uniqueCount="121">
  <si>
    <t>B</t>
  </si>
  <si>
    <t>HOUR</t>
  </si>
  <si>
    <t>N</t>
  </si>
  <si>
    <t>AVEP</t>
  </si>
  <si>
    <t>Count</t>
  </si>
  <si>
    <t>AVEC</t>
  </si>
  <si>
    <t>CTIME</t>
  </si>
  <si>
    <t>n</t>
  </si>
  <si>
    <t>Seed</t>
  </si>
  <si>
    <t>SI</t>
  </si>
  <si>
    <t>WAIT</t>
  </si>
  <si>
    <t>L[0]</t>
  </si>
  <si>
    <t>L[1]</t>
  </si>
  <si>
    <t>L[2]</t>
  </si>
  <si>
    <t>L[12]</t>
  </si>
  <si>
    <t>L[13]</t>
  </si>
  <si>
    <t>L[14]</t>
  </si>
  <si>
    <t>L[15]</t>
  </si>
  <si>
    <t>L[16]</t>
  </si>
  <si>
    <t>L[17]</t>
  </si>
  <si>
    <t>L[18]</t>
  </si>
  <si>
    <t>L[19]</t>
  </si>
  <si>
    <t>L[20]</t>
  </si>
  <si>
    <t>L[21]</t>
  </si>
  <si>
    <t>L[22]</t>
  </si>
  <si>
    <t>L[23]</t>
  </si>
  <si>
    <t>F</t>
  </si>
  <si>
    <t>a)</t>
  </si>
  <si>
    <t>AWAIT</t>
  </si>
  <si>
    <t>b)</t>
  </si>
  <si>
    <t>AGWAIT</t>
  </si>
  <si>
    <t>AVEOT</t>
  </si>
  <si>
    <t>d)</t>
  </si>
  <si>
    <t>AVECT</t>
  </si>
  <si>
    <t>AL[12]</t>
  </si>
  <si>
    <t>AL[13]</t>
  </si>
  <si>
    <t>AL[14]</t>
  </si>
  <si>
    <t>AL[15]</t>
  </si>
  <si>
    <t>AL[16]</t>
  </si>
  <si>
    <t>AL[17]</t>
  </si>
  <si>
    <t>AL[18]</t>
  </si>
  <si>
    <t>AL[19]</t>
  </si>
  <si>
    <t>AL[20]</t>
  </si>
  <si>
    <t>AL[21]</t>
  </si>
  <si>
    <t>AL[22]</t>
  </si>
  <si>
    <t>AL[23]</t>
  </si>
  <si>
    <t>AL[0]</t>
  </si>
  <si>
    <t>AL[1]</t>
  </si>
  <si>
    <t>AL[2]</t>
  </si>
  <si>
    <t>e)</t>
  </si>
  <si>
    <t>Mean</t>
  </si>
  <si>
    <t>Lower 95% CI</t>
  </si>
  <si>
    <t>Upper 95% CI</t>
  </si>
  <si>
    <t>Stdev</t>
  </si>
  <si>
    <t>6)</t>
  </si>
  <si>
    <t>LANE = 16</t>
  </si>
  <si>
    <t>Up 95% CI</t>
  </si>
  <si>
    <t>Lo 95% CI</t>
  </si>
  <si>
    <t>LANE = 18</t>
  </si>
  <si>
    <t>LANE = 20</t>
  </si>
  <si>
    <t>LANE = 22</t>
  </si>
  <si>
    <t>LANE = 24</t>
  </si>
  <si>
    <t>LANE = 26</t>
  </si>
  <si>
    <t>LANES</t>
  </si>
  <si>
    <t>Means</t>
  </si>
  <si>
    <t xml:space="preserve">Average number of busy lanes </t>
  </si>
  <si>
    <t>PROFIT</t>
  </si>
  <si>
    <t>5-Year Revenue</t>
  </si>
  <si>
    <t>5-Year Cost</t>
  </si>
  <si>
    <t>AVER/day</t>
  </si>
  <si>
    <t>AVEC/day</t>
  </si>
  <si>
    <t>5-Year Profit</t>
  </si>
  <si>
    <t>Added Lanes</t>
  </si>
  <si>
    <t>Cost per pair of Lane</t>
  </si>
  <si>
    <t>Marginal Profit</t>
    <phoneticPr fontId="1" type="noConversion"/>
  </si>
  <si>
    <t>Inter-arrival Mean</t>
    <phoneticPr fontId="1" type="noConversion"/>
  </si>
  <si>
    <t>N</t>
    <phoneticPr fontId="1" type="noConversion"/>
  </si>
  <si>
    <t>C</t>
    <phoneticPr fontId="1" type="noConversion"/>
  </si>
  <si>
    <t>B</t>
    <phoneticPr fontId="1" type="noConversion"/>
  </si>
  <si>
    <t>30k</t>
    <phoneticPr fontId="1" type="noConversion"/>
  </si>
  <si>
    <t>4k</t>
    <phoneticPr fontId="1" type="noConversion"/>
  </si>
  <si>
    <t>25k</t>
    <phoneticPr fontId="1" type="noConversion"/>
  </si>
  <si>
    <t>35k</t>
    <phoneticPr fontId="1" type="noConversion"/>
  </si>
  <si>
    <t>30k</t>
    <phoneticPr fontId="1" type="noConversion"/>
  </si>
  <si>
    <t>3k</t>
    <phoneticPr fontId="1" type="noConversion"/>
  </si>
  <si>
    <t>5k</t>
    <phoneticPr fontId="1" type="noConversion"/>
  </si>
  <si>
    <t>Increase in 5-year profit</t>
  </si>
  <si>
    <t>16 to 18</t>
  </si>
  <si>
    <t>18 to 20</t>
  </si>
  <si>
    <t>20 to 22</t>
  </si>
  <si>
    <t>22 to 24</t>
  </si>
  <si>
    <t>24 to 26</t>
  </si>
  <si>
    <t>Pair to Pair</t>
  </si>
  <si>
    <t>Cost per pair of lane</t>
  </si>
  <si>
    <t>Revenue</t>
  </si>
  <si>
    <t>Cost</t>
  </si>
  <si>
    <t>Profit</t>
  </si>
  <si>
    <t>5-year Profit</t>
  </si>
  <si>
    <t>-</t>
  </si>
  <si>
    <t>Marginal Profit</t>
  </si>
  <si>
    <t>Increase  in 5-year Profit</t>
  </si>
  <si>
    <t>Cost Per Lane</t>
  </si>
  <si>
    <t>$ Per day</t>
  </si>
  <si>
    <t>Uprgrade from 16 lanes</t>
  </si>
  <si>
    <t>Uprgrade from pair to pair</t>
  </si>
  <si>
    <t>Changes in Parameters</t>
  </si>
  <si>
    <t>Sigma Ouput</t>
  </si>
  <si>
    <t>Sensitivity in Inter-arrival Mean</t>
  </si>
  <si>
    <t>Sensitivity in Normal Mean</t>
  </si>
  <si>
    <t>Sensitivity in Normal Stdev</t>
  </si>
  <si>
    <t>Change wrt original</t>
  </si>
  <si>
    <t>C</t>
  </si>
  <si>
    <t>Original  Cost per Lane</t>
  </si>
  <si>
    <t>Upgrade from pair to pair</t>
  </si>
  <si>
    <t>Upgrade from 16 lanes</t>
  </si>
  <si>
    <t>x</t>
  </si>
  <si>
    <t>y</t>
  </si>
  <si>
    <t>AVER</t>
  </si>
  <si>
    <t>Bowling Time Mean</t>
  </si>
  <si>
    <t>Bowling Time Stdev</t>
  </si>
  <si>
    <t>Revenue per bowler</t>
  </si>
</sst>
</file>

<file path=xl/styles.xml><?xml version="1.0" encoding="utf-8"?>
<styleSheet xmlns="http://schemas.openxmlformats.org/spreadsheetml/2006/main">
  <numFmts count="3">
    <numFmt numFmtId="164" formatCode="&quot;$&quot;#,##0"/>
    <numFmt numFmtId="165" formatCode="&quot;$&quot;#,##0.00"/>
    <numFmt numFmtId="166" formatCode="0.0"/>
  </numFmts>
  <fonts count="3">
    <font>
      <sz val="11"/>
      <color theme="1"/>
      <name val="Calibri"/>
      <family val="2"/>
      <scheme val="minor"/>
    </font>
    <font>
      <sz val="8"/>
      <name val="Verdana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2" borderId="0" xfId="0" applyFill="1"/>
    <xf numFmtId="0" fontId="0" fillId="2" borderId="16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166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0" xfId="0" applyAlignment="1"/>
    <xf numFmtId="1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lanes is 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S=26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Summary!$R$15:$R$29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12.93809523809524</c:v>
                </c:pt>
                <c:pt idx="2">
                  <c:v>18.423809523809528</c:v>
                </c:pt>
                <c:pt idx="3">
                  <c:v>19.238095238095237</c:v>
                </c:pt>
                <c:pt idx="4">
                  <c:v>19.528571428571428</c:v>
                </c:pt>
                <c:pt idx="5">
                  <c:v>19.790476190476188</c:v>
                </c:pt>
                <c:pt idx="6">
                  <c:v>19.495238095238093</c:v>
                </c:pt>
                <c:pt idx="7">
                  <c:v>19.219047619047622</c:v>
                </c:pt>
                <c:pt idx="8">
                  <c:v>19.357142857142858</c:v>
                </c:pt>
                <c:pt idx="9">
                  <c:v>19.728571428571424</c:v>
                </c:pt>
                <c:pt idx="10">
                  <c:v>19.3047619047619</c:v>
                </c:pt>
                <c:pt idx="11">
                  <c:v>19.290476190476188</c:v>
                </c:pt>
                <c:pt idx="12">
                  <c:v>6.8000000000000007</c:v>
                </c:pt>
                <c:pt idx="13">
                  <c:v>0.75714285714285701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S=24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Summary!$Q$15:$Q$29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13.304761904761907</c:v>
                </c:pt>
                <c:pt idx="2">
                  <c:v>18.738095238095234</c:v>
                </c:pt>
                <c:pt idx="3">
                  <c:v>19.409523809523812</c:v>
                </c:pt>
                <c:pt idx="4">
                  <c:v>18.995238095238097</c:v>
                </c:pt>
                <c:pt idx="5">
                  <c:v>18.919047619047621</c:v>
                </c:pt>
                <c:pt idx="6">
                  <c:v>19.433333333333334</c:v>
                </c:pt>
                <c:pt idx="7">
                  <c:v>19.280952380952382</c:v>
                </c:pt>
                <c:pt idx="8">
                  <c:v>19.80952380952381</c:v>
                </c:pt>
                <c:pt idx="9">
                  <c:v>19.399999999999999</c:v>
                </c:pt>
                <c:pt idx="10">
                  <c:v>19.171428571428567</c:v>
                </c:pt>
                <c:pt idx="11">
                  <c:v>19.371428571428574</c:v>
                </c:pt>
                <c:pt idx="12">
                  <c:v>7.3761904761904749</c:v>
                </c:pt>
                <c:pt idx="13">
                  <c:v>0.81904761904761914</c:v>
                </c:pt>
                <c:pt idx="14">
                  <c:v>4.7619047619047615E-3</c:v>
                </c:pt>
              </c:numCache>
            </c:numRef>
          </c:yVal>
          <c:smooth val="1"/>
        </c:ser>
        <c:ser>
          <c:idx val="2"/>
          <c:order val="2"/>
          <c:tx>
            <c:v>S=22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Summary!$P$15:$P$29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13.085714285714287</c:v>
                </c:pt>
                <c:pt idx="2">
                  <c:v>18.12857142857143</c:v>
                </c:pt>
                <c:pt idx="3">
                  <c:v>18.771428571428576</c:v>
                </c:pt>
                <c:pt idx="4">
                  <c:v>18.776190476190479</c:v>
                </c:pt>
                <c:pt idx="5">
                  <c:v>19.023809523809526</c:v>
                </c:pt>
                <c:pt idx="6">
                  <c:v>19.31904761904762</c:v>
                </c:pt>
                <c:pt idx="7">
                  <c:v>19.571428571428569</c:v>
                </c:pt>
                <c:pt idx="8">
                  <c:v>19.480952380952381</c:v>
                </c:pt>
                <c:pt idx="9">
                  <c:v>19.547619047619044</c:v>
                </c:pt>
                <c:pt idx="10">
                  <c:v>19.357142857142858</c:v>
                </c:pt>
                <c:pt idx="11">
                  <c:v>19.233333333333334</c:v>
                </c:pt>
                <c:pt idx="12">
                  <c:v>7.4333333333333327</c:v>
                </c:pt>
                <c:pt idx="13">
                  <c:v>1.0428571428571429</c:v>
                </c:pt>
                <c:pt idx="1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S=20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Summary!$O$15:$O$29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12.852380952380949</c:v>
                </c:pt>
                <c:pt idx="2">
                  <c:v>17.676190476190474</c:v>
                </c:pt>
                <c:pt idx="3">
                  <c:v>18.261904761904763</c:v>
                </c:pt>
                <c:pt idx="4">
                  <c:v>18.171428571428571</c:v>
                </c:pt>
                <c:pt idx="5">
                  <c:v>18.509523809523809</c:v>
                </c:pt>
                <c:pt idx="6">
                  <c:v>18.604761904761904</c:v>
                </c:pt>
                <c:pt idx="7">
                  <c:v>18.709523809523812</c:v>
                </c:pt>
                <c:pt idx="8">
                  <c:v>18.847619047619045</c:v>
                </c:pt>
                <c:pt idx="9">
                  <c:v>18.533333333333339</c:v>
                </c:pt>
                <c:pt idx="10">
                  <c:v>18.433333333333334</c:v>
                </c:pt>
                <c:pt idx="11">
                  <c:v>18.652380952380948</c:v>
                </c:pt>
                <c:pt idx="12">
                  <c:v>8.1904761904761916</c:v>
                </c:pt>
                <c:pt idx="13">
                  <c:v>1.2809523809523813</c:v>
                </c:pt>
                <c:pt idx="1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S=18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Summary!$N$15:$N$29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13.204761904761904</c:v>
                </c:pt>
                <c:pt idx="2">
                  <c:v>16.995238095238097</c:v>
                </c:pt>
                <c:pt idx="3">
                  <c:v>17.100000000000001</c:v>
                </c:pt>
                <c:pt idx="4">
                  <c:v>17.419047619047618</c:v>
                </c:pt>
                <c:pt idx="5">
                  <c:v>17.461904761904758</c:v>
                </c:pt>
                <c:pt idx="6">
                  <c:v>17.480952380952377</c:v>
                </c:pt>
                <c:pt idx="7">
                  <c:v>17.68571428571428</c:v>
                </c:pt>
                <c:pt idx="8">
                  <c:v>17.557142857142857</c:v>
                </c:pt>
                <c:pt idx="9">
                  <c:v>17.571428571428573</c:v>
                </c:pt>
                <c:pt idx="10">
                  <c:v>17.609523809523807</c:v>
                </c:pt>
                <c:pt idx="11">
                  <c:v>17.428571428571431</c:v>
                </c:pt>
                <c:pt idx="12">
                  <c:v>9.223809523809523</c:v>
                </c:pt>
                <c:pt idx="13">
                  <c:v>2.0857142857142863</c:v>
                </c:pt>
                <c:pt idx="14">
                  <c:v>2.3809523809523805E-2</c:v>
                </c:pt>
              </c:numCache>
            </c:numRef>
          </c:yVal>
          <c:smooth val="1"/>
        </c:ser>
        <c:ser>
          <c:idx val="5"/>
          <c:order val="5"/>
          <c:tx>
            <c:v>S=16</c:v>
          </c:tx>
          <c:marker>
            <c:symbol val="none"/>
          </c:marker>
          <c:xVal>
            <c:numRef>
              <c:f>Summary!$L$15:$L$29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Summary!$M$15:$M$29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12.96190476190476</c:v>
                </c:pt>
                <c:pt idx="2">
                  <c:v>15.342857142857147</c:v>
                </c:pt>
                <c:pt idx="3">
                  <c:v>15.552380952380952</c:v>
                </c:pt>
                <c:pt idx="4">
                  <c:v>15.742857142857144</c:v>
                </c:pt>
                <c:pt idx="5">
                  <c:v>15.785714285714285</c:v>
                </c:pt>
                <c:pt idx="6">
                  <c:v>15.866666666666665</c:v>
                </c:pt>
                <c:pt idx="7">
                  <c:v>15.919047619047621</c:v>
                </c:pt>
                <c:pt idx="8">
                  <c:v>15.928571428571425</c:v>
                </c:pt>
                <c:pt idx="9">
                  <c:v>15.942857142857141</c:v>
                </c:pt>
                <c:pt idx="10">
                  <c:v>15.87142857142857</c:v>
                </c:pt>
                <c:pt idx="11">
                  <c:v>15.885714285714283</c:v>
                </c:pt>
                <c:pt idx="12">
                  <c:v>10.252380952380955</c:v>
                </c:pt>
                <c:pt idx="13">
                  <c:v>2.7809523809523804</c:v>
                </c:pt>
                <c:pt idx="14">
                  <c:v>0.12857142857142853</c:v>
                </c:pt>
              </c:numCache>
            </c:numRef>
          </c:yVal>
          <c:smooth val="1"/>
        </c:ser>
        <c:axId val="72852224"/>
        <c:axId val="72854528"/>
      </c:scatterChart>
      <c:valAx>
        <c:axId val="72852224"/>
        <c:scaling>
          <c:orientation val="minMax"/>
          <c:max val="26"/>
          <c:min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majorTickMark val="cross"/>
        <c:tickLblPos val="nextTo"/>
        <c:spPr>
          <a:ln>
            <a:solidFill>
              <a:schemeClr val="tx1"/>
            </a:solidFill>
          </a:ln>
        </c:spPr>
        <c:crossAx val="72854528"/>
        <c:crosses val="autoZero"/>
        <c:crossBetween val="midCat"/>
        <c:majorUnit val="1"/>
      </c:valAx>
      <c:valAx>
        <c:axId val="72854528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Lanes</a:t>
                </a:r>
                <a:r>
                  <a:rPr lang="en-US" baseline="0"/>
                  <a:t> in use</a:t>
                </a:r>
                <a:endParaRPr lang="en-US"/>
              </a:p>
            </c:rich>
          </c:tx>
          <c:layout/>
        </c:title>
        <c:numFmt formatCode="General" sourceLinked="0"/>
        <c:majorTickMark val="cross"/>
        <c:tickLblPos val="nextTo"/>
        <c:spPr>
          <a:ln>
            <a:solidFill>
              <a:sysClr val="windowText" lastClr="000000"/>
            </a:solidFill>
          </a:ln>
        </c:spPr>
        <c:crossAx val="728522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Marginal Profit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'Sensitivity Revenue +2'!$AE$11:$AI$11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'Sensitivity Revenue +2'!$AE$17:$AI$17</c:f>
              <c:numCache>
                <c:formatCode>"$"#,##0</c:formatCode>
                <c:ptCount val="5"/>
                <c:pt idx="0">
                  <c:v>577942.7380952388</c:v>
                </c:pt>
                <c:pt idx="1">
                  <c:v>315064.52380952332</c:v>
                </c:pt>
                <c:pt idx="2">
                  <c:v>203895.95238095149</c:v>
                </c:pt>
                <c:pt idx="3">
                  <c:v>57852.500000000931</c:v>
                </c:pt>
                <c:pt idx="4">
                  <c:v>11236.785714284517</c:v>
                </c:pt>
              </c:numCache>
            </c:numRef>
          </c:yVal>
        </c:ser>
        <c:axId val="73244032"/>
        <c:axId val="73340416"/>
      </c:scatterChart>
      <c:valAx>
        <c:axId val="73244032"/>
        <c:scaling>
          <c:orientation val="minMax"/>
          <c:max val="10"/>
          <c:min val="2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Added Lanes to 16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73340416"/>
        <c:crosses val="autoZero"/>
        <c:crossBetween val="midCat"/>
        <c:majorUnit val="2"/>
        <c:minorUnit val="2"/>
      </c:valAx>
      <c:valAx>
        <c:axId val="73340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Marginal Profit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244032"/>
        <c:crosses val="autoZero"/>
        <c:crossBetween val="midCat"/>
        <c:majorUnit val="100000"/>
        <c:minorUnit val="100000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16 lanes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'Sensitivity Revenue +2'!$AG$21:$AG$31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233198.49999999983</c:v>
                </c:pt>
                <c:pt idx="2">
                  <c:v>233198.49999999983</c:v>
                </c:pt>
                <c:pt idx="3">
                  <c:v>288688.92857142864</c:v>
                </c:pt>
                <c:pt idx="4">
                  <c:v>288688.92857142864</c:v>
                </c:pt>
                <c:pt idx="5">
                  <c:v>365634.40476190456</c:v>
                </c:pt>
                <c:pt idx="6">
                  <c:v>365634.40476190456</c:v>
                </c:pt>
                <c:pt idx="7">
                  <c:v>446503.63095238106</c:v>
                </c:pt>
                <c:pt idx="8">
                  <c:v>446503.63095238106</c:v>
                </c:pt>
                <c:pt idx="9">
                  <c:v>577942.7380952388</c:v>
                </c:pt>
                <c:pt idx="10">
                  <c:v>577942.7380952388</c:v>
                </c:pt>
              </c:numCache>
            </c:numRef>
          </c:xVal>
          <c:yVal>
            <c:numRef>
              <c:f>'Sensitivity Revenue +2'!$AH$21:$AH$31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364608"/>
        <c:axId val="73366528"/>
      </c:scatterChart>
      <c:valAx>
        <c:axId val="733646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  <c:layout/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366528"/>
        <c:crosses val="autoZero"/>
        <c:crossBetween val="midCat"/>
        <c:majorUnit val="100000"/>
        <c:minorUnit val="10000"/>
      </c:valAx>
      <c:valAx>
        <c:axId val="73366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3646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pair to pair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'Sensitivity Revenue +2'!$AG$34:$AG$44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11236.785714284517</c:v>
                </c:pt>
                <c:pt idx="2">
                  <c:v>11236.785714284517</c:v>
                </c:pt>
                <c:pt idx="3">
                  <c:v>57852.500000000931</c:v>
                </c:pt>
                <c:pt idx="4">
                  <c:v>57852.500000000931</c:v>
                </c:pt>
                <c:pt idx="5">
                  <c:v>203895.95238095149</c:v>
                </c:pt>
                <c:pt idx="6">
                  <c:v>203895.95238095149</c:v>
                </c:pt>
                <c:pt idx="7">
                  <c:v>315064.52380952332</c:v>
                </c:pt>
                <c:pt idx="8">
                  <c:v>315064.52380952332</c:v>
                </c:pt>
                <c:pt idx="9">
                  <c:v>577942.7380952388</c:v>
                </c:pt>
                <c:pt idx="10">
                  <c:v>577942.7380952388</c:v>
                </c:pt>
              </c:numCache>
            </c:numRef>
          </c:xVal>
          <c:yVal>
            <c:numRef>
              <c:f>'Sensitivity Revenue +2'!$AH$34:$AH$44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382528"/>
        <c:axId val="73405184"/>
      </c:scatterChart>
      <c:valAx>
        <c:axId val="733825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  <c:layout/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405184"/>
        <c:crosses val="autoZero"/>
        <c:crossBetween val="midCat"/>
        <c:majorUnit val="100000"/>
        <c:minorUnit val="10000"/>
      </c:valAx>
      <c:valAx>
        <c:axId val="73405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38252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lanes is use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S=26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-2'!$R$15:$R$29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12.93809523809524</c:v>
                </c:pt>
                <c:pt idx="2">
                  <c:v>18.423809523809528</c:v>
                </c:pt>
                <c:pt idx="3">
                  <c:v>19.238095238095237</c:v>
                </c:pt>
                <c:pt idx="4">
                  <c:v>19.528571428571428</c:v>
                </c:pt>
                <c:pt idx="5">
                  <c:v>19.790476190476188</c:v>
                </c:pt>
                <c:pt idx="6">
                  <c:v>19.495238095238093</c:v>
                </c:pt>
                <c:pt idx="7">
                  <c:v>19.219047619047622</c:v>
                </c:pt>
                <c:pt idx="8">
                  <c:v>19.357142857142858</c:v>
                </c:pt>
                <c:pt idx="9">
                  <c:v>19.728571428571424</c:v>
                </c:pt>
                <c:pt idx="10">
                  <c:v>19.3047619047619</c:v>
                </c:pt>
                <c:pt idx="11">
                  <c:v>19.290476190476188</c:v>
                </c:pt>
                <c:pt idx="12">
                  <c:v>6.8000000000000007</c:v>
                </c:pt>
                <c:pt idx="13">
                  <c:v>0.75714285714285701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S=24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-2'!$Q$15:$Q$29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13.304761904761907</c:v>
                </c:pt>
                <c:pt idx="2">
                  <c:v>18.738095238095234</c:v>
                </c:pt>
                <c:pt idx="3">
                  <c:v>19.409523809523812</c:v>
                </c:pt>
                <c:pt idx="4">
                  <c:v>18.995238095238097</c:v>
                </c:pt>
                <c:pt idx="5">
                  <c:v>18.919047619047621</c:v>
                </c:pt>
                <c:pt idx="6">
                  <c:v>19.433333333333334</c:v>
                </c:pt>
                <c:pt idx="7">
                  <c:v>19.280952380952382</c:v>
                </c:pt>
                <c:pt idx="8">
                  <c:v>19.80952380952381</c:v>
                </c:pt>
                <c:pt idx="9">
                  <c:v>19.399999999999999</c:v>
                </c:pt>
                <c:pt idx="10">
                  <c:v>19.171428571428567</c:v>
                </c:pt>
                <c:pt idx="11">
                  <c:v>19.371428571428574</c:v>
                </c:pt>
                <c:pt idx="12">
                  <c:v>7.3761904761904749</c:v>
                </c:pt>
                <c:pt idx="13">
                  <c:v>0.81904761904761914</c:v>
                </c:pt>
                <c:pt idx="14">
                  <c:v>4.7619047619047615E-3</c:v>
                </c:pt>
              </c:numCache>
            </c:numRef>
          </c:yVal>
          <c:smooth val="1"/>
        </c:ser>
        <c:ser>
          <c:idx val="2"/>
          <c:order val="2"/>
          <c:tx>
            <c:v>S=22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-2'!$P$15:$P$29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13.085714285714287</c:v>
                </c:pt>
                <c:pt idx="2">
                  <c:v>18.12857142857143</c:v>
                </c:pt>
                <c:pt idx="3">
                  <c:v>18.771428571428576</c:v>
                </c:pt>
                <c:pt idx="4">
                  <c:v>18.776190476190479</c:v>
                </c:pt>
                <c:pt idx="5">
                  <c:v>19.023809523809526</c:v>
                </c:pt>
                <c:pt idx="6">
                  <c:v>19.31904761904762</c:v>
                </c:pt>
                <c:pt idx="7">
                  <c:v>19.571428571428569</c:v>
                </c:pt>
                <c:pt idx="8">
                  <c:v>19.480952380952381</c:v>
                </c:pt>
                <c:pt idx="9">
                  <c:v>19.547619047619044</c:v>
                </c:pt>
                <c:pt idx="10">
                  <c:v>19.357142857142858</c:v>
                </c:pt>
                <c:pt idx="11">
                  <c:v>19.233333333333334</c:v>
                </c:pt>
                <c:pt idx="12">
                  <c:v>7.4333333333333327</c:v>
                </c:pt>
                <c:pt idx="13">
                  <c:v>1.0428571428571429</c:v>
                </c:pt>
                <c:pt idx="1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S=20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-2'!$O$15:$O$29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12.852380952380949</c:v>
                </c:pt>
                <c:pt idx="2">
                  <c:v>17.676190476190474</c:v>
                </c:pt>
                <c:pt idx="3">
                  <c:v>18.261904761904763</c:v>
                </c:pt>
                <c:pt idx="4">
                  <c:v>18.171428571428571</c:v>
                </c:pt>
                <c:pt idx="5">
                  <c:v>18.509523809523809</c:v>
                </c:pt>
                <c:pt idx="6">
                  <c:v>18.604761904761904</c:v>
                </c:pt>
                <c:pt idx="7">
                  <c:v>18.709523809523812</c:v>
                </c:pt>
                <c:pt idx="8">
                  <c:v>18.847619047619045</c:v>
                </c:pt>
                <c:pt idx="9">
                  <c:v>18.533333333333339</c:v>
                </c:pt>
                <c:pt idx="10">
                  <c:v>18.433333333333334</c:v>
                </c:pt>
                <c:pt idx="11">
                  <c:v>18.652380952380948</c:v>
                </c:pt>
                <c:pt idx="12">
                  <c:v>8.1904761904761916</c:v>
                </c:pt>
                <c:pt idx="13">
                  <c:v>1.2809523809523813</c:v>
                </c:pt>
                <c:pt idx="1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S=18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-2'!$N$15:$N$29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13.204761904761904</c:v>
                </c:pt>
                <c:pt idx="2">
                  <c:v>16.995238095238097</c:v>
                </c:pt>
                <c:pt idx="3">
                  <c:v>17.100000000000001</c:v>
                </c:pt>
                <c:pt idx="4">
                  <c:v>17.419047619047618</c:v>
                </c:pt>
                <c:pt idx="5">
                  <c:v>17.461904761904758</c:v>
                </c:pt>
                <c:pt idx="6">
                  <c:v>17.480952380952377</c:v>
                </c:pt>
                <c:pt idx="7">
                  <c:v>17.68571428571428</c:v>
                </c:pt>
                <c:pt idx="8">
                  <c:v>17.557142857142857</c:v>
                </c:pt>
                <c:pt idx="9">
                  <c:v>17.571428571428573</c:v>
                </c:pt>
                <c:pt idx="10">
                  <c:v>17.609523809523807</c:v>
                </c:pt>
                <c:pt idx="11">
                  <c:v>17.428571428571431</c:v>
                </c:pt>
                <c:pt idx="12">
                  <c:v>9.223809523809523</c:v>
                </c:pt>
                <c:pt idx="13">
                  <c:v>2.0857142857142863</c:v>
                </c:pt>
                <c:pt idx="14">
                  <c:v>2.3809523809523805E-2</c:v>
                </c:pt>
              </c:numCache>
            </c:numRef>
          </c:yVal>
          <c:smooth val="1"/>
        </c:ser>
        <c:ser>
          <c:idx val="5"/>
          <c:order val="5"/>
          <c:tx>
            <c:v>S=16</c:v>
          </c:tx>
          <c:marker>
            <c:symbol val="none"/>
          </c:marker>
          <c:xVal>
            <c:numRef>
              <c:f>'Sensitivity Revenue -2'!$L$15:$L$29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-2'!$M$15:$M$29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12.96190476190476</c:v>
                </c:pt>
                <c:pt idx="2">
                  <c:v>15.342857142857147</c:v>
                </c:pt>
                <c:pt idx="3">
                  <c:v>15.552380952380952</c:v>
                </c:pt>
                <c:pt idx="4">
                  <c:v>15.742857142857144</c:v>
                </c:pt>
                <c:pt idx="5">
                  <c:v>15.785714285714285</c:v>
                </c:pt>
                <c:pt idx="6">
                  <c:v>15.866666666666665</c:v>
                </c:pt>
                <c:pt idx="7">
                  <c:v>15.919047619047621</c:v>
                </c:pt>
                <c:pt idx="8">
                  <c:v>15.928571428571425</c:v>
                </c:pt>
                <c:pt idx="9">
                  <c:v>15.942857142857141</c:v>
                </c:pt>
                <c:pt idx="10">
                  <c:v>15.87142857142857</c:v>
                </c:pt>
                <c:pt idx="11">
                  <c:v>15.885714285714283</c:v>
                </c:pt>
                <c:pt idx="12">
                  <c:v>10.252380952380955</c:v>
                </c:pt>
                <c:pt idx="13">
                  <c:v>2.7809523809523804</c:v>
                </c:pt>
                <c:pt idx="14">
                  <c:v>0.12857142857142853</c:v>
                </c:pt>
              </c:numCache>
            </c:numRef>
          </c:yVal>
          <c:smooth val="1"/>
        </c:ser>
        <c:axId val="73634560"/>
        <c:axId val="73636480"/>
      </c:scatterChart>
      <c:valAx>
        <c:axId val="73634560"/>
        <c:scaling>
          <c:orientation val="minMax"/>
          <c:max val="26"/>
          <c:min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</c:title>
        <c:numFmt formatCode="General" sourceLinked="1"/>
        <c:majorTickMark val="cross"/>
        <c:tickLblPos val="nextTo"/>
        <c:spPr>
          <a:ln>
            <a:solidFill>
              <a:schemeClr val="tx1"/>
            </a:solidFill>
          </a:ln>
        </c:spPr>
        <c:crossAx val="73636480"/>
        <c:crosses val="autoZero"/>
        <c:crossBetween val="midCat"/>
        <c:majorUnit val="1"/>
      </c:valAx>
      <c:valAx>
        <c:axId val="73636480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Lanes</a:t>
                </a:r>
                <a:r>
                  <a:rPr lang="en-US" baseline="0"/>
                  <a:t> in use</a:t>
                </a:r>
                <a:endParaRPr lang="en-US"/>
              </a:p>
            </c:rich>
          </c:tx>
        </c:title>
        <c:numFmt formatCode="General" sourceLinked="0"/>
        <c:majorTickMark val="cross"/>
        <c:tickLblPos val="nextTo"/>
        <c:spPr>
          <a:ln>
            <a:solidFill>
              <a:sysClr val="windowText" lastClr="000000"/>
            </a:solidFill>
          </a:ln>
        </c:spPr>
        <c:crossAx val="736345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Scaled</a:t>
            </a:r>
            <a:r>
              <a:rPr lang="en-US" baseline="0"/>
              <a:t> Statistics vs Number of lanes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</c:v>
          </c:tx>
          <c:cat>
            <c:numRef>
              <c:f>'Sensitivity Revenue -2'!$M$2:$R$2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-2'!$V$3:$AA$3</c:f>
              <c:numCache>
                <c:formatCode>0.00</c:formatCode>
                <c:ptCount val="6"/>
                <c:pt idx="0">
                  <c:v>10</c:v>
                </c:pt>
                <c:pt idx="1">
                  <c:v>5.4700991447514538</c:v>
                </c:pt>
                <c:pt idx="2">
                  <c:v>2.442622837063595</c:v>
                </c:pt>
                <c:pt idx="3">
                  <c:v>0.90397216937926839</c:v>
                </c:pt>
                <c:pt idx="4">
                  <c:v>0.27435061709750591</c:v>
                </c:pt>
                <c:pt idx="5">
                  <c:v>8.8622034718480958E-2</c:v>
                </c:pt>
              </c:numCache>
            </c:numRef>
          </c:val>
        </c:ser>
        <c:ser>
          <c:idx val="1"/>
          <c:order val="1"/>
          <c:tx>
            <c:v>AVEGWAIT</c:v>
          </c:tx>
          <c:cat>
            <c:numRef>
              <c:f>'Sensitivity Revenue -2'!$M$2:$R$2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-2'!$V$5:$AA$5</c:f>
              <c:numCache>
                <c:formatCode>0.00</c:formatCode>
                <c:ptCount val="6"/>
                <c:pt idx="0">
                  <c:v>10</c:v>
                </c:pt>
                <c:pt idx="1">
                  <c:v>6.4209795471008322</c:v>
                </c:pt>
                <c:pt idx="2">
                  <c:v>3.5261933184133598</c:v>
                </c:pt>
                <c:pt idx="3">
                  <c:v>1.7813679447370445</c:v>
                </c:pt>
                <c:pt idx="4">
                  <c:v>0.70707156230913348</c:v>
                </c:pt>
                <c:pt idx="5">
                  <c:v>0.29092764911031554</c:v>
                </c:pt>
              </c:numCache>
            </c:numRef>
          </c:val>
        </c:ser>
        <c:ser>
          <c:idx val="2"/>
          <c:order val="2"/>
          <c:tx>
            <c:v>AVECT</c:v>
          </c:tx>
          <c:cat>
            <c:numRef>
              <c:f>'Sensitivity Revenue -2'!$M$2:$R$2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-2'!$V$7:$AA$7</c:f>
              <c:numCache>
                <c:formatCode>0.00</c:formatCode>
                <c:ptCount val="6"/>
                <c:pt idx="0">
                  <c:v>10</c:v>
                </c:pt>
                <c:pt idx="1">
                  <c:v>8.7664035198050723</c:v>
                </c:pt>
                <c:pt idx="2">
                  <c:v>7.522201709612867</c:v>
                </c:pt>
                <c:pt idx="3">
                  <c:v>7.1589515987128873</c:v>
                </c:pt>
                <c:pt idx="4">
                  <c:v>7.0013326226298584</c:v>
                </c:pt>
                <c:pt idx="5">
                  <c:v>6.6203862310959396</c:v>
                </c:pt>
              </c:numCache>
            </c:numRef>
          </c:val>
        </c:ser>
        <c:axId val="73490816"/>
        <c:axId val="73492352"/>
      </c:barChart>
      <c:catAx>
        <c:axId val="73490816"/>
        <c:scaling>
          <c:orientation val="minMax"/>
        </c:scaling>
        <c:axPos val="b"/>
        <c:numFmt formatCode="General" sourceLinked="1"/>
        <c:majorTickMark val="none"/>
        <c:tickLblPos val="nextTo"/>
        <c:crossAx val="73492352"/>
        <c:crosses val="autoZero"/>
        <c:auto val="1"/>
        <c:lblAlgn val="ctr"/>
        <c:lblOffset val="100"/>
      </c:catAx>
      <c:valAx>
        <c:axId val="73492352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crossAx val="7349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5-year Profit vs Number of Lanes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'Sensitivity Revenue -2'!$AD$2:$AI$2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xVal>
          <c:yVal>
            <c:numRef>
              <c:f>'Sensitivity Revenue -2'!$AD$7:$AI$7</c:f>
              <c:numCache>
                <c:formatCode>"$"#,##0</c:formatCode>
                <c:ptCount val="6"/>
                <c:pt idx="0">
                  <c:v>1595614.8809523808</c:v>
                </c:pt>
                <c:pt idx="1">
                  <c:v>1958416.1904761905</c:v>
                </c:pt>
                <c:pt idx="2">
                  <c:v>2170515.952380952</c:v>
                </c:pt>
                <c:pt idx="3">
                  <c:v>2296684.2857142854</c:v>
                </c:pt>
                <c:pt idx="4">
                  <c:v>2337468.6904761908</c:v>
                </c:pt>
                <c:pt idx="5">
                  <c:v>2347002.1428571427</c:v>
                </c:pt>
              </c:numCache>
            </c:numRef>
          </c:yVal>
          <c:smooth val="1"/>
        </c:ser>
        <c:axId val="73672192"/>
        <c:axId val="73674112"/>
      </c:scatterChart>
      <c:valAx>
        <c:axId val="73672192"/>
        <c:scaling>
          <c:orientation val="minMax"/>
          <c:max val="26"/>
          <c:min val="16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Lanes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73674112"/>
        <c:crosses val="autoZero"/>
        <c:crossBetween val="midCat"/>
        <c:majorUnit val="2"/>
        <c:minorUnit val="2"/>
      </c:valAx>
      <c:valAx>
        <c:axId val="73674112"/>
        <c:scaling>
          <c:orientation val="minMax"/>
          <c:min val="250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5-year Profit</a:t>
                </a:r>
                <a:endParaRPr lang="en-US"/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672192"/>
        <c:crosses val="autoZero"/>
        <c:crossBetween val="midCat"/>
        <c:majorUnit val="500000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Marginal Profit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'Sensitivity Revenue -2'!$AE$11:$AI$11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'Sensitivity Revenue -2'!$AE$17:$AI$17</c:f>
              <c:numCache>
                <c:formatCode>"$"#,##0</c:formatCode>
                <c:ptCount val="5"/>
                <c:pt idx="0">
                  <c:v>362801.3095238097</c:v>
                </c:pt>
                <c:pt idx="1">
                  <c:v>212099.76190476143</c:v>
                </c:pt>
                <c:pt idx="2">
                  <c:v>126168.33333333349</c:v>
                </c:pt>
                <c:pt idx="3">
                  <c:v>40784.404761905316</c:v>
                </c:pt>
                <c:pt idx="4">
                  <c:v>9533.4523809519596</c:v>
                </c:pt>
              </c:numCache>
            </c:numRef>
          </c:yVal>
        </c:ser>
        <c:axId val="73698304"/>
        <c:axId val="73716864"/>
      </c:scatterChart>
      <c:valAx>
        <c:axId val="73698304"/>
        <c:scaling>
          <c:orientation val="minMax"/>
          <c:max val="10"/>
          <c:min val="2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Added Lanes to 16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73716864"/>
        <c:crosses val="autoZero"/>
        <c:crossBetween val="midCat"/>
        <c:majorUnit val="2"/>
        <c:minorUnit val="2"/>
      </c:valAx>
      <c:valAx>
        <c:axId val="7371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Marginal Profit</a:t>
                </a:r>
              </a:p>
            </c:rich>
          </c:tx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698304"/>
        <c:crosses val="autoZero"/>
        <c:crossBetween val="midCat"/>
        <c:majorUnit val="100000"/>
        <c:minorUnit val="100000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16 lanes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'Sensitivity Revenue -2'!$AG$21:$AG$31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150277.45238095237</c:v>
                </c:pt>
                <c:pt idx="2">
                  <c:v>150277.45238095237</c:v>
                </c:pt>
                <c:pt idx="3">
                  <c:v>185463.45238095248</c:v>
                </c:pt>
                <c:pt idx="4">
                  <c:v>185463.45238095248</c:v>
                </c:pt>
                <c:pt idx="5">
                  <c:v>233689.80158730154</c:v>
                </c:pt>
                <c:pt idx="6">
                  <c:v>233689.80158730154</c:v>
                </c:pt>
                <c:pt idx="7">
                  <c:v>287450.53571428556</c:v>
                </c:pt>
                <c:pt idx="8">
                  <c:v>287450.53571428556</c:v>
                </c:pt>
                <c:pt idx="9">
                  <c:v>362801.3095238097</c:v>
                </c:pt>
                <c:pt idx="10">
                  <c:v>362801.3095238097</c:v>
                </c:pt>
              </c:numCache>
            </c:numRef>
          </c:xVal>
          <c:yVal>
            <c:numRef>
              <c:f>'Sensitivity Revenue -2'!$AH$21:$AH$31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757440"/>
        <c:axId val="73759360"/>
      </c:scatterChart>
      <c:valAx>
        <c:axId val="737574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  <c:layout/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759360"/>
        <c:crosses val="autoZero"/>
        <c:crossBetween val="midCat"/>
        <c:majorUnit val="100000"/>
        <c:minorUnit val="10000"/>
      </c:valAx>
      <c:valAx>
        <c:axId val="7375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7574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pair to pair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'Sensitivity Revenue -2'!$AG$34:$AG$44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9533.4523809519596</c:v>
                </c:pt>
                <c:pt idx="2">
                  <c:v>9533.4523809519596</c:v>
                </c:pt>
                <c:pt idx="3">
                  <c:v>40784.404761905316</c:v>
                </c:pt>
                <c:pt idx="4">
                  <c:v>40784.404761905316</c:v>
                </c:pt>
                <c:pt idx="5">
                  <c:v>126168.33333333349</c:v>
                </c:pt>
                <c:pt idx="6">
                  <c:v>126168.33333333349</c:v>
                </c:pt>
                <c:pt idx="7">
                  <c:v>212099.76190476143</c:v>
                </c:pt>
                <c:pt idx="8">
                  <c:v>212099.76190476143</c:v>
                </c:pt>
                <c:pt idx="9">
                  <c:v>362801.3095238097</c:v>
                </c:pt>
                <c:pt idx="10">
                  <c:v>362801.3095238097</c:v>
                </c:pt>
              </c:numCache>
            </c:numRef>
          </c:xVal>
          <c:yVal>
            <c:numRef>
              <c:f>'Sensitivity Revenue -2'!$AH$34:$AH$44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775360"/>
        <c:axId val="73789824"/>
      </c:scatterChart>
      <c:valAx>
        <c:axId val="73775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789824"/>
        <c:crosses val="autoZero"/>
        <c:crossBetween val="midCat"/>
        <c:majorUnit val="100000"/>
        <c:minorUnit val="10000"/>
      </c:valAx>
      <c:valAx>
        <c:axId val="7378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7753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9344764265754005"/>
          <c:y val="5.3087945695622668E-2"/>
          <c:w val="0.77869826402713704"/>
          <c:h val="0.90494917339978265"/>
        </c:manualLayout>
      </c:layout>
      <c:barChart>
        <c:barDir val="col"/>
        <c:grouping val="clustered"/>
        <c:ser>
          <c:idx val="0"/>
          <c:order val="0"/>
          <c:tx>
            <c:v>Inter-arrival mean 3.5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Analysis'!$N$5:$N$9</c:f>
              <c:numCache>
                <c:formatCode>"$"#,##0</c:formatCode>
                <c:ptCount val="5"/>
                <c:pt idx="0">
                  <c:v>369127.97619047528</c:v>
                </c:pt>
                <c:pt idx="1">
                  <c:v>282853.27380952379</c:v>
                </c:pt>
                <c:pt idx="2">
                  <c:v>236974.80158730119</c:v>
                </c:pt>
                <c:pt idx="3">
                  <c:v>257303.27380952379</c:v>
                </c:pt>
                <c:pt idx="4">
                  <c:v>178476.30952380961</c:v>
                </c:pt>
              </c:numCache>
            </c:numRef>
          </c:val>
        </c:ser>
        <c:ser>
          <c:idx val="2"/>
          <c:order val="1"/>
          <c:tx>
            <c:v>Bowling Time Mean 25 K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Analysis'!$N$17:$N$21</c:f>
              <c:numCache>
                <c:formatCode>"$"#,##0</c:formatCode>
                <c:ptCount val="5"/>
                <c:pt idx="0">
                  <c:v>933574.40476190438</c:v>
                </c:pt>
                <c:pt idx="1">
                  <c:v>320656.84523809515</c:v>
                </c:pt>
                <c:pt idx="2">
                  <c:v>131385.51587301568</c:v>
                </c:pt>
                <c:pt idx="3">
                  <c:v>80669.345238094917</c:v>
                </c:pt>
                <c:pt idx="4">
                  <c:v>64804.880952380889</c:v>
                </c:pt>
              </c:numCache>
            </c:numRef>
          </c:val>
        </c:ser>
        <c:ser>
          <c:idx val="1"/>
          <c:order val="2"/>
          <c:tx>
            <c:v>Bowling Time Stdev 3K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Analysis'!$N$29:$N$33</c:f>
              <c:numCache>
                <c:formatCode>"$"#,##0</c:formatCode>
                <c:ptCount val="5"/>
                <c:pt idx="0">
                  <c:v>-1086.3095238115638</c:v>
                </c:pt>
                <c:pt idx="1">
                  <c:v>293933.63095238036</c:v>
                </c:pt>
                <c:pt idx="2">
                  <c:v>138772.42063492024</c:v>
                </c:pt>
                <c:pt idx="3">
                  <c:v>88164.88095238083</c:v>
                </c:pt>
                <c:pt idx="4">
                  <c:v>66108.452380952163</c:v>
                </c:pt>
              </c:numCache>
            </c:numRef>
          </c:val>
        </c:ser>
        <c:ser>
          <c:idx val="3"/>
          <c:order val="3"/>
          <c:tx>
            <c:v>Revenue per Bowler $3</c:v>
          </c:tx>
          <c:val>
            <c:numRef>
              <c:f>'Sensitivity Analysis'!$N$45:$N$49</c:f>
              <c:numCache>
                <c:formatCode>"$"#,##0</c:formatCode>
                <c:ptCount val="5"/>
                <c:pt idx="0">
                  <c:v>-107570.71428571548</c:v>
                </c:pt>
                <c:pt idx="1">
                  <c:v>-79526.547619048157</c:v>
                </c:pt>
                <c:pt idx="2">
                  <c:v>-65972.301587302005</c:v>
                </c:pt>
                <c:pt idx="3">
                  <c:v>-51612.738095238165</c:v>
                </c:pt>
                <c:pt idx="4">
                  <c:v>-41460.523809523933</c:v>
                </c:pt>
              </c:numCache>
            </c:numRef>
          </c:val>
        </c:ser>
        <c:dLbls/>
        <c:axId val="105034496"/>
        <c:axId val="105036416"/>
      </c:barChart>
      <c:catAx>
        <c:axId val="105034496"/>
        <c:scaling>
          <c:orientation val="minMax"/>
        </c:scaling>
        <c:axPos val="b"/>
        <c:numFmt formatCode="General" sourceLinked="1"/>
        <c:majorTickMark val="none"/>
        <c:tickLblPos val="nextTo"/>
        <c:crossAx val="105036416"/>
        <c:crosses val="autoZero"/>
        <c:auto val="1"/>
        <c:lblAlgn val="ctr"/>
        <c:lblOffset val="100"/>
      </c:catAx>
      <c:valAx>
        <c:axId val="105036416"/>
        <c:scaling>
          <c:orientation val="minMax"/>
        </c:scaling>
        <c:axPos val="l"/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0344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881027109373572"/>
          <c:y val="6.3510896335063211E-2"/>
          <c:w val="0.27476395831441863"/>
          <c:h val="0.2167239532990281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Scaled</a:t>
            </a:r>
            <a:r>
              <a:rPr lang="en-US" baseline="0"/>
              <a:t> Statistics vs Number of lanes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</c:v>
          </c:tx>
          <c:cat>
            <c:numRef>
              <c:f>Summary!$M$2:$R$2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Summary!$V$3:$AA$3</c:f>
              <c:numCache>
                <c:formatCode>0.00</c:formatCode>
                <c:ptCount val="6"/>
                <c:pt idx="0">
                  <c:v>10</c:v>
                </c:pt>
                <c:pt idx="1">
                  <c:v>5.4700991447514538</c:v>
                </c:pt>
                <c:pt idx="2">
                  <c:v>2.442622837063595</c:v>
                </c:pt>
                <c:pt idx="3">
                  <c:v>0.90397216937926839</c:v>
                </c:pt>
                <c:pt idx="4">
                  <c:v>0.27435061709750591</c:v>
                </c:pt>
                <c:pt idx="5">
                  <c:v>8.8622034718480958E-2</c:v>
                </c:pt>
              </c:numCache>
            </c:numRef>
          </c:val>
        </c:ser>
        <c:ser>
          <c:idx val="1"/>
          <c:order val="1"/>
          <c:tx>
            <c:v>AVEGWAIT</c:v>
          </c:tx>
          <c:cat>
            <c:numRef>
              <c:f>Summary!$M$2:$R$2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Summary!$V$5:$AA$5</c:f>
              <c:numCache>
                <c:formatCode>0.00</c:formatCode>
                <c:ptCount val="6"/>
                <c:pt idx="0">
                  <c:v>10</c:v>
                </c:pt>
                <c:pt idx="1">
                  <c:v>6.4209795471008322</c:v>
                </c:pt>
                <c:pt idx="2">
                  <c:v>3.5261933184133598</c:v>
                </c:pt>
                <c:pt idx="3">
                  <c:v>1.7813679447370445</c:v>
                </c:pt>
                <c:pt idx="4">
                  <c:v>0.70707156230913348</c:v>
                </c:pt>
                <c:pt idx="5">
                  <c:v>0.29092764911031554</c:v>
                </c:pt>
              </c:numCache>
            </c:numRef>
          </c:val>
        </c:ser>
        <c:ser>
          <c:idx val="2"/>
          <c:order val="2"/>
          <c:tx>
            <c:v>AVECT</c:v>
          </c:tx>
          <c:cat>
            <c:numRef>
              <c:f>Summary!$M$2:$R$2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Summary!$V$7:$AA$7</c:f>
              <c:numCache>
                <c:formatCode>0.00</c:formatCode>
                <c:ptCount val="6"/>
                <c:pt idx="0">
                  <c:v>10</c:v>
                </c:pt>
                <c:pt idx="1">
                  <c:v>8.7664035198050723</c:v>
                </c:pt>
                <c:pt idx="2">
                  <c:v>7.522201709612867</c:v>
                </c:pt>
                <c:pt idx="3">
                  <c:v>7.1589515987128873</c:v>
                </c:pt>
                <c:pt idx="4">
                  <c:v>7.0013326226298584</c:v>
                </c:pt>
                <c:pt idx="5">
                  <c:v>6.6203862310959396</c:v>
                </c:pt>
              </c:numCache>
            </c:numRef>
          </c:val>
        </c:ser>
        <c:axId val="72442624"/>
        <c:axId val="72444160"/>
      </c:barChart>
      <c:catAx>
        <c:axId val="72442624"/>
        <c:scaling>
          <c:orientation val="minMax"/>
        </c:scaling>
        <c:axPos val="b"/>
        <c:numFmt formatCode="General" sourceLinked="1"/>
        <c:majorTickMark val="none"/>
        <c:tickLblPos val="nextTo"/>
        <c:crossAx val="72444160"/>
        <c:crosses val="autoZero"/>
        <c:auto val="1"/>
        <c:lblAlgn val="ctr"/>
        <c:lblOffset val="100"/>
      </c:catAx>
      <c:valAx>
        <c:axId val="72444160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crossAx val="7244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1095302418261047"/>
          <c:y val="5.3087945695622668E-2"/>
          <c:w val="0.75067111594577374"/>
          <c:h val="0.90494917339978298"/>
        </c:manualLayout>
      </c:layout>
      <c:barChart>
        <c:barDir val="col"/>
        <c:grouping val="clustered"/>
        <c:ser>
          <c:idx val="0"/>
          <c:order val="0"/>
          <c:tx>
            <c:v>Inter-arrival mean 4.5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Analysis'!$N$11:$N$15</c:f>
              <c:numCache>
                <c:formatCode>"$"#,##0</c:formatCode>
                <c:ptCount val="5"/>
                <c:pt idx="0">
                  <c:v>-85818.452380953822</c:v>
                </c:pt>
                <c:pt idx="1">
                  <c:v>63853.273809523787</c:v>
                </c:pt>
                <c:pt idx="2">
                  <c:v>115742.65873015841</c:v>
                </c:pt>
                <c:pt idx="3">
                  <c:v>-27201.190476190532</c:v>
                </c:pt>
                <c:pt idx="4">
                  <c:v>-28009.404761904763</c:v>
                </c:pt>
              </c:numCache>
            </c:numRef>
          </c:val>
        </c:ser>
        <c:ser>
          <c:idx val="2"/>
          <c:order val="1"/>
          <c:tx>
            <c:v>Bowling Time Mean 35 K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Analysis'!$N$23:$N$27</c:f>
              <c:numCache>
                <c:formatCode>"$"#,##0</c:formatCode>
                <c:ptCount val="5"/>
                <c:pt idx="0">
                  <c:v>-14122.023809525184</c:v>
                </c:pt>
                <c:pt idx="1">
                  <c:v>-24137.79761904804</c:v>
                </c:pt>
                <c:pt idx="2">
                  <c:v>69248.611111110833</c:v>
                </c:pt>
                <c:pt idx="3">
                  <c:v>80017.559523809468</c:v>
                </c:pt>
                <c:pt idx="4">
                  <c:v>88529.88095238086</c:v>
                </c:pt>
              </c:numCache>
            </c:numRef>
          </c:val>
        </c:ser>
        <c:ser>
          <c:idx val="1"/>
          <c:order val="2"/>
          <c:tx>
            <c:v>Bowling Time Stdev 5K</c:v>
          </c:tx>
          <c:cat>
            <c:numRef>
              <c:f>'Sensitivity Analysis'!$B$60:$B$64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'Sensitivity Analysis'!$N$35:$N$39</c:f>
              <c:numCache>
                <c:formatCode>"$"#,##0</c:formatCode>
                <c:ptCount val="5"/>
                <c:pt idx="0">
                  <c:v>-12818.452380953357</c:v>
                </c:pt>
                <c:pt idx="1">
                  <c:v>230058.6309523806</c:v>
                </c:pt>
                <c:pt idx="2">
                  <c:v>171361.70634920633</c:v>
                </c:pt>
                <c:pt idx="3">
                  <c:v>114888.09523809492</c:v>
                </c:pt>
                <c:pt idx="4">
                  <c:v>54637.023809523787</c:v>
                </c:pt>
              </c:numCache>
            </c:numRef>
          </c:val>
        </c:ser>
        <c:ser>
          <c:idx val="3"/>
          <c:order val="3"/>
          <c:tx>
            <c:v>Revenue per Bowler $7</c:v>
          </c:tx>
          <c:val>
            <c:numRef>
              <c:f>'Sensitivity Analysis'!$N$51:$N$55</c:f>
              <c:numCache>
                <c:formatCode>"$"#,##0</c:formatCode>
                <c:ptCount val="5"/>
                <c:pt idx="0">
                  <c:v>107570.71428571362</c:v>
                </c:pt>
                <c:pt idx="1">
                  <c:v>79526.547619047342</c:v>
                </c:pt>
                <c:pt idx="2">
                  <c:v>65972.301587301015</c:v>
                </c:pt>
                <c:pt idx="3">
                  <c:v>51612.73809523799</c:v>
                </c:pt>
                <c:pt idx="4">
                  <c:v>41460.523809523525</c:v>
                </c:pt>
              </c:numCache>
            </c:numRef>
          </c:val>
        </c:ser>
        <c:axId val="101918976"/>
        <c:axId val="101941248"/>
      </c:barChart>
      <c:catAx>
        <c:axId val="101918976"/>
        <c:scaling>
          <c:orientation val="minMax"/>
        </c:scaling>
        <c:axPos val="b"/>
        <c:numFmt formatCode="General" sourceLinked="1"/>
        <c:majorTickMark val="none"/>
        <c:tickLblPos val="nextTo"/>
        <c:crossAx val="101941248"/>
        <c:crosses val="autoZero"/>
        <c:auto val="1"/>
        <c:lblAlgn val="ctr"/>
        <c:lblOffset val="100"/>
      </c:catAx>
      <c:valAx>
        <c:axId val="101941248"/>
        <c:scaling>
          <c:orientation val="minMax"/>
        </c:scaling>
        <c:axPos val="l"/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19189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881027109373572"/>
          <c:y val="6.3510896335063224E-2"/>
          <c:w val="0.27384505258520997"/>
          <c:h val="0.2167239532990282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5-year Profit vs Number of Lanes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0795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19"/>
          </c:marker>
          <c:xVal>
            <c:numRef>
              <c:f>Summary!$AD$2:$AI$2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xVal>
          <c:yVal>
            <c:numRef>
              <c:f>Summary!$AD$7:$AI$7</c:f>
              <c:numCache>
                <c:formatCode>"$"#,##0</c:formatCode>
                <c:ptCount val="6"/>
                <c:pt idx="0">
                  <c:v>2955587.4999999991</c:v>
                </c:pt>
                <c:pt idx="1">
                  <c:v>3425959.5238095243</c:v>
                </c:pt>
                <c:pt idx="2">
                  <c:v>3689541.6666666665</c:v>
                </c:pt>
                <c:pt idx="3">
                  <c:v>3854573.8095238097</c:v>
                </c:pt>
                <c:pt idx="4">
                  <c:v>3903892.2619047617</c:v>
                </c:pt>
                <c:pt idx="5">
                  <c:v>3914277.3809523806</c:v>
                </c:pt>
              </c:numCache>
            </c:numRef>
          </c:yVal>
          <c:smooth val="1"/>
        </c:ser>
        <c:axId val="72882048"/>
        <c:axId val="72884224"/>
      </c:scatterChart>
      <c:valAx>
        <c:axId val="72882048"/>
        <c:scaling>
          <c:orientation val="minMax"/>
          <c:max val="26"/>
          <c:min val="16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Lanes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72884224"/>
        <c:crosses val="autoZero"/>
        <c:crossBetween val="midCat"/>
        <c:majorUnit val="2"/>
        <c:minorUnit val="2"/>
      </c:valAx>
      <c:valAx>
        <c:axId val="72884224"/>
        <c:scaling>
          <c:orientation val="minMax"/>
          <c:min val="250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5-year Profit</a:t>
                </a:r>
                <a:endParaRPr lang="en-US"/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2882048"/>
        <c:crosses val="autoZero"/>
        <c:crossBetween val="midCat"/>
        <c:majorUnit val="500000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Marginal Profit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Summary!$AE$11:$AI$11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Summary!$AE$17:$AI$17</c:f>
              <c:numCache>
                <c:formatCode>"$"#,##0</c:formatCode>
                <c:ptCount val="5"/>
                <c:pt idx="0">
                  <c:v>470372.02380952518</c:v>
                </c:pt>
                <c:pt idx="1">
                  <c:v>263582.14285714226</c:v>
                </c:pt>
                <c:pt idx="2">
                  <c:v>165032.14285714319</c:v>
                </c:pt>
                <c:pt idx="3">
                  <c:v>49318.45238095196</c:v>
                </c:pt>
                <c:pt idx="4">
                  <c:v>10385.119047618937</c:v>
                </c:pt>
              </c:numCache>
            </c:numRef>
          </c:yVal>
        </c:ser>
        <c:axId val="72904704"/>
        <c:axId val="72906624"/>
      </c:scatterChart>
      <c:valAx>
        <c:axId val="72904704"/>
        <c:scaling>
          <c:orientation val="minMax"/>
          <c:max val="10"/>
          <c:min val="2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Added Lanes to 16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72906624"/>
        <c:crosses val="autoZero"/>
        <c:crossBetween val="midCat"/>
        <c:majorUnit val="2"/>
        <c:minorUnit val="2"/>
      </c:valAx>
      <c:valAx>
        <c:axId val="7290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Marginal Profit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2904704"/>
        <c:crosses val="autoZero"/>
        <c:crossBetween val="midCat"/>
        <c:majorUnit val="100000"/>
        <c:minorUnit val="100000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16 lanes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82550"/>
          </c:spPr>
          <c:marker>
            <c:symbol val="none"/>
          </c:marker>
          <c:xVal>
            <c:numRef>
              <c:f>Summary!$AG$21:$AG$31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191737.9761904763</c:v>
                </c:pt>
                <c:pt idx="2">
                  <c:v>191737.9761904763</c:v>
                </c:pt>
                <c:pt idx="3">
                  <c:v>237076.19047619065</c:v>
                </c:pt>
                <c:pt idx="4">
                  <c:v>237076.19047619065</c:v>
                </c:pt>
                <c:pt idx="5">
                  <c:v>299662.10317460354</c:v>
                </c:pt>
                <c:pt idx="6">
                  <c:v>299662.10317460354</c:v>
                </c:pt>
                <c:pt idx="7">
                  <c:v>366977.08333333372</c:v>
                </c:pt>
                <c:pt idx="8">
                  <c:v>366977.08333333372</c:v>
                </c:pt>
                <c:pt idx="9">
                  <c:v>470372.02380952518</c:v>
                </c:pt>
                <c:pt idx="10">
                  <c:v>470372.02380952518</c:v>
                </c:pt>
              </c:numCache>
            </c:numRef>
          </c:xVal>
          <c:yVal>
            <c:numRef>
              <c:f>Summary!$AH$21:$AH$31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144192"/>
        <c:axId val="73162752"/>
      </c:scatterChart>
      <c:valAx>
        <c:axId val="731441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  <c:layout/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162752"/>
        <c:crosses val="autoZero"/>
        <c:crossBetween val="midCat"/>
        <c:majorUnit val="100000"/>
        <c:minorUnit val="10000"/>
      </c:valAx>
      <c:valAx>
        <c:axId val="7316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1441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</a:t>
            </a:r>
            <a:r>
              <a:rPr lang="en-US" baseline="0"/>
              <a:t> Uprgrade from pair to pair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Summary!$AG$34:$AG$44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10385.119047618937</c:v>
                </c:pt>
                <c:pt idx="2">
                  <c:v>10385.119047618937</c:v>
                </c:pt>
                <c:pt idx="3">
                  <c:v>49318.45238095196</c:v>
                </c:pt>
                <c:pt idx="4">
                  <c:v>49318.45238095196</c:v>
                </c:pt>
                <c:pt idx="5">
                  <c:v>165032.14285714319</c:v>
                </c:pt>
                <c:pt idx="6">
                  <c:v>165032.14285714319</c:v>
                </c:pt>
                <c:pt idx="7">
                  <c:v>263582.14285714226</c:v>
                </c:pt>
                <c:pt idx="8">
                  <c:v>263582.14285714226</c:v>
                </c:pt>
                <c:pt idx="9">
                  <c:v>470372.02380952518</c:v>
                </c:pt>
                <c:pt idx="10">
                  <c:v>470372.02380952518</c:v>
                </c:pt>
              </c:numCache>
            </c:numRef>
          </c:xVal>
          <c:yVal>
            <c:numRef>
              <c:f>Summary!$AH$34:$AH$44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73174400"/>
        <c:axId val="73078272"/>
      </c:scatterChart>
      <c:valAx>
        <c:axId val="73174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Pair of lane</a:t>
                </a:r>
              </a:p>
            </c:rich>
          </c:tx>
          <c:layout/>
        </c:title>
        <c:numFmt formatCode="&quot;$&quot;#,##0" sourceLinked="0"/>
        <c:tickLblPos val="nextTo"/>
        <c:spPr>
          <a:ln>
            <a:solidFill>
              <a:sysClr val="windowText" lastClr="000000"/>
            </a:solidFill>
          </a:ln>
        </c:spPr>
        <c:crossAx val="73078272"/>
        <c:crosses val="autoZero"/>
        <c:crossBetween val="midCat"/>
        <c:majorUnit val="100000"/>
        <c:minorUnit val="10000"/>
      </c:valAx>
      <c:valAx>
        <c:axId val="73078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Lanes to Add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1744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lanes is 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S=26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+2'!$R$15:$R$29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12.93809523809524</c:v>
                </c:pt>
                <c:pt idx="2">
                  <c:v>18.423809523809528</c:v>
                </c:pt>
                <c:pt idx="3">
                  <c:v>19.238095238095237</c:v>
                </c:pt>
                <c:pt idx="4">
                  <c:v>19.528571428571428</c:v>
                </c:pt>
                <c:pt idx="5">
                  <c:v>19.790476190476188</c:v>
                </c:pt>
                <c:pt idx="6">
                  <c:v>19.495238095238093</c:v>
                </c:pt>
                <c:pt idx="7">
                  <c:v>19.219047619047622</c:v>
                </c:pt>
                <c:pt idx="8">
                  <c:v>19.357142857142858</c:v>
                </c:pt>
                <c:pt idx="9">
                  <c:v>19.728571428571424</c:v>
                </c:pt>
                <c:pt idx="10">
                  <c:v>19.3047619047619</c:v>
                </c:pt>
                <c:pt idx="11">
                  <c:v>19.290476190476188</c:v>
                </c:pt>
                <c:pt idx="12">
                  <c:v>6.8000000000000007</c:v>
                </c:pt>
                <c:pt idx="13">
                  <c:v>0.75714285714285701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S=24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+2'!$Q$15:$Q$29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13.304761904761907</c:v>
                </c:pt>
                <c:pt idx="2">
                  <c:v>18.738095238095234</c:v>
                </c:pt>
                <c:pt idx="3">
                  <c:v>19.409523809523812</c:v>
                </c:pt>
                <c:pt idx="4">
                  <c:v>18.995238095238097</c:v>
                </c:pt>
                <c:pt idx="5">
                  <c:v>18.919047619047621</c:v>
                </c:pt>
                <c:pt idx="6">
                  <c:v>19.433333333333334</c:v>
                </c:pt>
                <c:pt idx="7">
                  <c:v>19.280952380952382</c:v>
                </c:pt>
                <c:pt idx="8">
                  <c:v>19.80952380952381</c:v>
                </c:pt>
                <c:pt idx="9">
                  <c:v>19.399999999999999</c:v>
                </c:pt>
                <c:pt idx="10">
                  <c:v>19.171428571428567</c:v>
                </c:pt>
                <c:pt idx="11">
                  <c:v>19.371428571428574</c:v>
                </c:pt>
                <c:pt idx="12">
                  <c:v>7.3761904761904749</c:v>
                </c:pt>
                <c:pt idx="13">
                  <c:v>0.81904761904761914</c:v>
                </c:pt>
                <c:pt idx="14">
                  <c:v>4.7619047619047615E-3</c:v>
                </c:pt>
              </c:numCache>
            </c:numRef>
          </c:yVal>
          <c:smooth val="1"/>
        </c:ser>
        <c:ser>
          <c:idx val="2"/>
          <c:order val="2"/>
          <c:tx>
            <c:v>S=22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+2'!$P$15:$P$29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13.085714285714287</c:v>
                </c:pt>
                <c:pt idx="2">
                  <c:v>18.12857142857143</c:v>
                </c:pt>
                <c:pt idx="3">
                  <c:v>18.771428571428576</c:v>
                </c:pt>
                <c:pt idx="4">
                  <c:v>18.776190476190479</c:v>
                </c:pt>
                <c:pt idx="5">
                  <c:v>19.023809523809526</c:v>
                </c:pt>
                <c:pt idx="6">
                  <c:v>19.31904761904762</c:v>
                </c:pt>
                <c:pt idx="7">
                  <c:v>19.571428571428569</c:v>
                </c:pt>
                <c:pt idx="8">
                  <c:v>19.480952380952381</c:v>
                </c:pt>
                <c:pt idx="9">
                  <c:v>19.547619047619044</c:v>
                </c:pt>
                <c:pt idx="10">
                  <c:v>19.357142857142858</c:v>
                </c:pt>
                <c:pt idx="11">
                  <c:v>19.233333333333334</c:v>
                </c:pt>
                <c:pt idx="12">
                  <c:v>7.4333333333333327</c:v>
                </c:pt>
                <c:pt idx="13">
                  <c:v>1.0428571428571429</c:v>
                </c:pt>
                <c:pt idx="1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S=20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+2'!$O$15:$O$29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12.852380952380949</c:v>
                </c:pt>
                <c:pt idx="2">
                  <c:v>17.676190476190474</c:v>
                </c:pt>
                <c:pt idx="3">
                  <c:v>18.261904761904763</c:v>
                </c:pt>
                <c:pt idx="4">
                  <c:v>18.171428571428571</c:v>
                </c:pt>
                <c:pt idx="5">
                  <c:v>18.509523809523809</c:v>
                </c:pt>
                <c:pt idx="6">
                  <c:v>18.604761904761904</c:v>
                </c:pt>
                <c:pt idx="7">
                  <c:v>18.709523809523812</c:v>
                </c:pt>
                <c:pt idx="8">
                  <c:v>18.847619047619045</c:v>
                </c:pt>
                <c:pt idx="9">
                  <c:v>18.533333333333339</c:v>
                </c:pt>
                <c:pt idx="10">
                  <c:v>18.433333333333334</c:v>
                </c:pt>
                <c:pt idx="11">
                  <c:v>18.652380952380948</c:v>
                </c:pt>
                <c:pt idx="12">
                  <c:v>8.1904761904761916</c:v>
                </c:pt>
                <c:pt idx="13">
                  <c:v>1.2809523809523813</c:v>
                </c:pt>
                <c:pt idx="1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S=18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+2'!$N$15:$N$29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13.204761904761904</c:v>
                </c:pt>
                <c:pt idx="2">
                  <c:v>16.995238095238097</c:v>
                </c:pt>
                <c:pt idx="3">
                  <c:v>17.100000000000001</c:v>
                </c:pt>
                <c:pt idx="4">
                  <c:v>17.419047619047618</c:v>
                </c:pt>
                <c:pt idx="5">
                  <c:v>17.461904761904758</c:v>
                </c:pt>
                <c:pt idx="6">
                  <c:v>17.480952380952377</c:v>
                </c:pt>
                <c:pt idx="7">
                  <c:v>17.68571428571428</c:v>
                </c:pt>
                <c:pt idx="8">
                  <c:v>17.557142857142857</c:v>
                </c:pt>
                <c:pt idx="9">
                  <c:v>17.571428571428573</c:v>
                </c:pt>
                <c:pt idx="10">
                  <c:v>17.609523809523807</c:v>
                </c:pt>
                <c:pt idx="11">
                  <c:v>17.428571428571431</c:v>
                </c:pt>
                <c:pt idx="12">
                  <c:v>9.223809523809523</c:v>
                </c:pt>
                <c:pt idx="13">
                  <c:v>2.0857142857142863</c:v>
                </c:pt>
                <c:pt idx="14">
                  <c:v>2.3809523809523805E-2</c:v>
                </c:pt>
              </c:numCache>
            </c:numRef>
          </c:yVal>
          <c:smooth val="1"/>
        </c:ser>
        <c:ser>
          <c:idx val="5"/>
          <c:order val="5"/>
          <c:tx>
            <c:v>S=16</c:v>
          </c:tx>
          <c:marker>
            <c:symbol val="none"/>
          </c:marker>
          <c:xVal>
            <c:numRef>
              <c:f>'Sensitivity Revenue +2'!$L$15:$L$29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'Sensitivity Revenue +2'!$M$15:$M$29</c:f>
              <c:numCache>
                <c:formatCode>0.00</c:formatCode>
                <c:ptCount val="15"/>
                <c:pt idx="0">
                  <c:v>0.85714285714285743</c:v>
                </c:pt>
                <c:pt idx="1">
                  <c:v>12.96190476190476</c:v>
                </c:pt>
                <c:pt idx="2">
                  <c:v>15.342857142857147</c:v>
                </c:pt>
                <c:pt idx="3">
                  <c:v>15.552380952380952</c:v>
                </c:pt>
                <c:pt idx="4">
                  <c:v>15.742857142857144</c:v>
                </c:pt>
                <c:pt idx="5">
                  <c:v>15.785714285714285</c:v>
                </c:pt>
                <c:pt idx="6">
                  <c:v>15.866666666666665</c:v>
                </c:pt>
                <c:pt idx="7">
                  <c:v>15.919047619047621</c:v>
                </c:pt>
                <c:pt idx="8">
                  <c:v>15.928571428571425</c:v>
                </c:pt>
                <c:pt idx="9">
                  <c:v>15.942857142857141</c:v>
                </c:pt>
                <c:pt idx="10">
                  <c:v>15.87142857142857</c:v>
                </c:pt>
                <c:pt idx="11">
                  <c:v>15.885714285714283</c:v>
                </c:pt>
                <c:pt idx="12">
                  <c:v>10.252380952380955</c:v>
                </c:pt>
                <c:pt idx="13">
                  <c:v>2.7809523809523804</c:v>
                </c:pt>
                <c:pt idx="14">
                  <c:v>0.12857142857142853</c:v>
                </c:pt>
              </c:numCache>
            </c:numRef>
          </c:yVal>
          <c:smooth val="1"/>
        </c:ser>
        <c:axId val="73278976"/>
        <c:axId val="73280896"/>
      </c:scatterChart>
      <c:valAx>
        <c:axId val="73278976"/>
        <c:scaling>
          <c:orientation val="minMax"/>
          <c:max val="26"/>
          <c:min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majorTickMark val="cross"/>
        <c:tickLblPos val="nextTo"/>
        <c:spPr>
          <a:ln>
            <a:solidFill>
              <a:schemeClr val="tx1"/>
            </a:solidFill>
          </a:ln>
        </c:spPr>
        <c:crossAx val="73280896"/>
        <c:crosses val="autoZero"/>
        <c:crossBetween val="midCat"/>
        <c:majorUnit val="1"/>
      </c:valAx>
      <c:valAx>
        <c:axId val="73280896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Lanes</a:t>
                </a:r>
                <a:r>
                  <a:rPr lang="en-US" baseline="0"/>
                  <a:t> in use</a:t>
                </a:r>
                <a:endParaRPr lang="en-US"/>
              </a:p>
            </c:rich>
          </c:tx>
          <c:layout/>
        </c:title>
        <c:numFmt formatCode="General" sourceLinked="0"/>
        <c:majorTickMark val="cross"/>
        <c:tickLblPos val="nextTo"/>
        <c:spPr>
          <a:ln>
            <a:solidFill>
              <a:sysClr val="windowText" lastClr="000000"/>
            </a:solidFill>
          </a:ln>
        </c:spPr>
        <c:crossAx val="732789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Scaled</a:t>
            </a:r>
            <a:r>
              <a:rPr lang="en-US" baseline="0"/>
              <a:t> Statistics vs Number of lanes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</c:v>
          </c:tx>
          <c:cat>
            <c:numRef>
              <c:f>'Sensitivity Revenue +2'!$M$2:$R$2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+2'!$V$3:$AA$3</c:f>
              <c:numCache>
                <c:formatCode>0.00</c:formatCode>
                <c:ptCount val="6"/>
                <c:pt idx="0">
                  <c:v>10</c:v>
                </c:pt>
                <c:pt idx="1">
                  <c:v>5.4700991447514538</c:v>
                </c:pt>
                <c:pt idx="2">
                  <c:v>2.442622837063595</c:v>
                </c:pt>
                <c:pt idx="3">
                  <c:v>0.90397216937926839</c:v>
                </c:pt>
                <c:pt idx="4">
                  <c:v>0.27435061709750591</c:v>
                </c:pt>
                <c:pt idx="5">
                  <c:v>8.8622034718480958E-2</c:v>
                </c:pt>
              </c:numCache>
            </c:numRef>
          </c:val>
        </c:ser>
        <c:ser>
          <c:idx val="1"/>
          <c:order val="1"/>
          <c:tx>
            <c:v>AVEGWAIT</c:v>
          </c:tx>
          <c:cat>
            <c:numRef>
              <c:f>'Sensitivity Revenue +2'!$M$2:$R$2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+2'!$V$5:$AA$5</c:f>
              <c:numCache>
                <c:formatCode>0.00</c:formatCode>
                <c:ptCount val="6"/>
                <c:pt idx="0">
                  <c:v>10</c:v>
                </c:pt>
                <c:pt idx="1">
                  <c:v>6.4209795471008322</c:v>
                </c:pt>
                <c:pt idx="2">
                  <c:v>3.5261933184133598</c:v>
                </c:pt>
                <c:pt idx="3">
                  <c:v>1.7813679447370445</c:v>
                </c:pt>
                <c:pt idx="4">
                  <c:v>0.70707156230913348</c:v>
                </c:pt>
                <c:pt idx="5">
                  <c:v>0.29092764911031554</c:v>
                </c:pt>
              </c:numCache>
            </c:numRef>
          </c:val>
        </c:ser>
        <c:ser>
          <c:idx val="2"/>
          <c:order val="2"/>
          <c:tx>
            <c:v>AVECT</c:v>
          </c:tx>
          <c:cat>
            <c:numRef>
              <c:f>'Sensitivity Revenue +2'!$M$2:$R$2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cat>
          <c:val>
            <c:numRef>
              <c:f>'Sensitivity Revenue +2'!$V$7:$AA$7</c:f>
              <c:numCache>
                <c:formatCode>0.00</c:formatCode>
                <c:ptCount val="6"/>
                <c:pt idx="0">
                  <c:v>10</c:v>
                </c:pt>
                <c:pt idx="1">
                  <c:v>8.7664035198050723</c:v>
                </c:pt>
                <c:pt idx="2">
                  <c:v>7.522201709612867</c:v>
                </c:pt>
                <c:pt idx="3">
                  <c:v>7.1589515987128873</c:v>
                </c:pt>
                <c:pt idx="4">
                  <c:v>7.0013326226298584</c:v>
                </c:pt>
                <c:pt idx="5">
                  <c:v>6.6203862310959396</c:v>
                </c:pt>
              </c:numCache>
            </c:numRef>
          </c:val>
        </c:ser>
        <c:axId val="73331456"/>
        <c:axId val="73332992"/>
      </c:barChart>
      <c:catAx>
        <c:axId val="73331456"/>
        <c:scaling>
          <c:orientation val="minMax"/>
        </c:scaling>
        <c:axPos val="b"/>
        <c:numFmt formatCode="General" sourceLinked="1"/>
        <c:majorTickMark val="none"/>
        <c:tickLblPos val="nextTo"/>
        <c:crossAx val="73332992"/>
        <c:crosses val="autoZero"/>
        <c:auto val="1"/>
        <c:lblAlgn val="ctr"/>
        <c:lblOffset val="100"/>
      </c:catAx>
      <c:valAx>
        <c:axId val="73332992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crossAx val="733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5-year Profit vs Number of Lanes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'Sensitivity Revenue +2'!$AD$2:$AI$2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xVal>
          <c:yVal>
            <c:numRef>
              <c:f>'Sensitivity Revenue +2'!$AD$7:$AI$7</c:f>
              <c:numCache>
                <c:formatCode>"$"#,##0</c:formatCode>
                <c:ptCount val="6"/>
                <c:pt idx="0">
                  <c:v>4315560.1190476185</c:v>
                </c:pt>
                <c:pt idx="1">
                  <c:v>4893502.8571428573</c:v>
                </c:pt>
                <c:pt idx="2">
                  <c:v>5208567.3809523806</c:v>
                </c:pt>
                <c:pt idx="3">
                  <c:v>5412463.3333333321</c:v>
                </c:pt>
                <c:pt idx="4">
                  <c:v>5470315.833333333</c:v>
                </c:pt>
                <c:pt idx="5">
                  <c:v>5481552.6190476175</c:v>
                </c:pt>
              </c:numCache>
            </c:numRef>
          </c:yVal>
          <c:smooth val="1"/>
        </c:ser>
        <c:axId val="73234304"/>
        <c:axId val="73236480"/>
      </c:scatterChart>
      <c:valAx>
        <c:axId val="73234304"/>
        <c:scaling>
          <c:orientation val="minMax"/>
          <c:max val="26"/>
          <c:min val="16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Lanes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73236480"/>
        <c:crosses val="autoZero"/>
        <c:crossBetween val="midCat"/>
        <c:majorUnit val="2"/>
        <c:minorUnit val="2"/>
      </c:valAx>
      <c:valAx>
        <c:axId val="73236480"/>
        <c:scaling>
          <c:orientation val="minMax"/>
          <c:min val="250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5-year Profit</a:t>
                </a:r>
                <a:endParaRPr lang="en-US"/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73234304"/>
        <c:crosses val="autoZero"/>
        <c:crossBetween val="midCat"/>
        <c:majorUnit val="500000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12326</xdr:colOff>
      <xdr:row>75</xdr:row>
      <xdr:rowOff>172942</xdr:rowOff>
    </xdr:from>
    <xdr:to>
      <xdr:col>22</xdr:col>
      <xdr:colOff>220383</xdr:colOff>
      <xdr:row>105</xdr:row>
      <xdr:rowOff>82176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257735</xdr:colOff>
      <xdr:row>6</xdr:row>
      <xdr:rowOff>0</xdr:rowOff>
    </xdr:from>
    <xdr:to>
      <xdr:col>28</xdr:col>
      <xdr:colOff>252132</xdr:colOff>
      <xdr:row>36</xdr:row>
      <xdr:rowOff>152963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504265</xdr:colOff>
      <xdr:row>36</xdr:row>
      <xdr:rowOff>112059</xdr:rowOff>
    </xdr:from>
    <xdr:to>
      <xdr:col>29</xdr:col>
      <xdr:colOff>179295</xdr:colOff>
      <xdr:row>73</xdr:row>
      <xdr:rowOff>67234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537882</xdr:colOff>
      <xdr:row>75</xdr:row>
      <xdr:rowOff>44823</xdr:rowOff>
    </xdr:from>
    <xdr:to>
      <xdr:col>30</xdr:col>
      <xdr:colOff>90208</xdr:colOff>
      <xdr:row>96</xdr:row>
      <xdr:rowOff>67235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1344707</xdr:colOff>
      <xdr:row>44</xdr:row>
      <xdr:rowOff>56030</xdr:rowOff>
    </xdr:from>
    <xdr:to>
      <xdr:col>36</xdr:col>
      <xdr:colOff>437031</xdr:colOff>
      <xdr:row>67</xdr:row>
      <xdr:rowOff>112060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1288676</xdr:colOff>
      <xdr:row>68</xdr:row>
      <xdr:rowOff>145676</xdr:rowOff>
    </xdr:from>
    <xdr:to>
      <xdr:col>36</xdr:col>
      <xdr:colOff>381000</xdr:colOff>
      <xdr:row>92</xdr:row>
      <xdr:rowOff>11206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214032</xdr:colOff>
      <xdr:row>67</xdr:row>
      <xdr:rowOff>38472</xdr:rowOff>
    </xdr:from>
    <xdr:to>
      <xdr:col>20</xdr:col>
      <xdr:colOff>433294</xdr:colOff>
      <xdr:row>96</xdr:row>
      <xdr:rowOff>138206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78444</xdr:rowOff>
    </xdr:from>
    <xdr:to>
      <xdr:col>28</xdr:col>
      <xdr:colOff>252132</xdr:colOff>
      <xdr:row>36</xdr:row>
      <xdr:rowOff>152963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268941</xdr:colOff>
      <xdr:row>38</xdr:row>
      <xdr:rowOff>33616</xdr:rowOff>
    </xdr:from>
    <xdr:to>
      <xdr:col>29</xdr:col>
      <xdr:colOff>582707</xdr:colOff>
      <xdr:row>63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448235</xdr:colOff>
      <xdr:row>63</xdr:row>
      <xdr:rowOff>179294</xdr:rowOff>
    </xdr:from>
    <xdr:to>
      <xdr:col>29</xdr:col>
      <xdr:colOff>1042147</xdr:colOff>
      <xdr:row>85</xdr:row>
      <xdr:rowOff>11206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1344707</xdr:colOff>
      <xdr:row>44</xdr:row>
      <xdr:rowOff>56030</xdr:rowOff>
    </xdr:from>
    <xdr:to>
      <xdr:col>36</xdr:col>
      <xdr:colOff>437031</xdr:colOff>
      <xdr:row>67</xdr:row>
      <xdr:rowOff>112060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1288676</xdr:colOff>
      <xdr:row>68</xdr:row>
      <xdr:rowOff>145676</xdr:rowOff>
    </xdr:from>
    <xdr:to>
      <xdr:col>36</xdr:col>
      <xdr:colOff>381000</xdr:colOff>
      <xdr:row>92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214032</xdr:colOff>
      <xdr:row>67</xdr:row>
      <xdr:rowOff>38472</xdr:rowOff>
    </xdr:from>
    <xdr:to>
      <xdr:col>20</xdr:col>
      <xdr:colOff>433294</xdr:colOff>
      <xdr:row>96</xdr:row>
      <xdr:rowOff>138206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78444</xdr:rowOff>
    </xdr:from>
    <xdr:to>
      <xdr:col>28</xdr:col>
      <xdr:colOff>252132</xdr:colOff>
      <xdr:row>36</xdr:row>
      <xdr:rowOff>152963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268941</xdr:colOff>
      <xdr:row>38</xdr:row>
      <xdr:rowOff>33616</xdr:rowOff>
    </xdr:from>
    <xdr:to>
      <xdr:col>29</xdr:col>
      <xdr:colOff>582707</xdr:colOff>
      <xdr:row>63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448235</xdr:colOff>
      <xdr:row>63</xdr:row>
      <xdr:rowOff>179294</xdr:rowOff>
    </xdr:from>
    <xdr:to>
      <xdr:col>29</xdr:col>
      <xdr:colOff>1042147</xdr:colOff>
      <xdr:row>85</xdr:row>
      <xdr:rowOff>11206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1344707</xdr:colOff>
      <xdr:row>44</xdr:row>
      <xdr:rowOff>56030</xdr:rowOff>
    </xdr:from>
    <xdr:to>
      <xdr:col>36</xdr:col>
      <xdr:colOff>437031</xdr:colOff>
      <xdr:row>67</xdr:row>
      <xdr:rowOff>112060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1288676</xdr:colOff>
      <xdr:row>68</xdr:row>
      <xdr:rowOff>145676</xdr:rowOff>
    </xdr:from>
    <xdr:to>
      <xdr:col>36</xdr:col>
      <xdr:colOff>381000</xdr:colOff>
      <xdr:row>92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1143000</xdr:colOff>
      <xdr:row>3</xdr:row>
      <xdr:rowOff>95248</xdr:rowOff>
    </xdr:from>
    <xdr:to>
      <xdr:col>26</xdr:col>
      <xdr:colOff>38100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26</xdr:col>
      <xdr:colOff>133350</xdr:colOff>
      <xdr:row>51</xdr:row>
      <xdr:rowOff>47627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NES 1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NES 1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NES 2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NES 2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ANES 2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ANES 26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X37"/>
  <sheetViews>
    <sheetView topLeftCell="L4" workbookViewId="0">
      <selection activeCell="AT10" sqref="AT10"/>
    </sheetView>
  </sheetViews>
  <sheetFormatPr defaultColWidth="8.85546875" defaultRowHeight="15"/>
  <cols>
    <col min="1" max="1" width="3.42578125" style="1" customWidth="1"/>
    <col min="2" max="2" width="6.5703125" style="1" customWidth="1"/>
    <col min="3" max="3" width="5.85546875" style="1" customWidth="1"/>
    <col min="4" max="4" width="5.28515625" style="1" customWidth="1"/>
    <col min="5" max="5" width="7.85546875" style="1" customWidth="1"/>
    <col min="6" max="6" width="7.42578125" style="1" customWidth="1"/>
    <col min="7" max="7" width="5.7109375" style="1" customWidth="1"/>
    <col min="8" max="9" width="5" style="1" customWidth="1"/>
    <col min="10" max="10" width="5.140625" style="1" customWidth="1"/>
    <col min="11" max="11" width="5.5703125" style="1" customWidth="1"/>
    <col min="12" max="12" width="5.85546875" style="1" customWidth="1"/>
    <col min="13" max="13" width="6.140625" style="1" customWidth="1"/>
    <col min="14" max="14" width="5.140625" style="1" customWidth="1"/>
    <col min="15" max="15" width="5.5703125" style="1" customWidth="1"/>
    <col min="16" max="16" width="4.7109375" style="1" customWidth="1"/>
    <col min="17" max="17" width="6.140625" style="1" customWidth="1"/>
    <col min="18" max="18" width="5.7109375" style="1" customWidth="1"/>
    <col min="19" max="21" width="4.85546875" style="1" customWidth="1"/>
    <col min="22" max="22" width="4.28515625" style="1" customWidth="1"/>
    <col min="23" max="23" width="7" style="1" customWidth="1"/>
    <col min="24" max="24" width="4.85546875" style="1" customWidth="1"/>
    <col min="25" max="25" width="7.5703125" style="1" customWidth="1"/>
    <col min="26" max="26" width="7.28515625" style="1" customWidth="1"/>
    <col min="27" max="27" width="7.5703125" style="1" customWidth="1"/>
    <col min="28" max="28" width="5.42578125" style="1" customWidth="1"/>
    <col min="29" max="29" width="6" style="1" customWidth="1"/>
    <col min="30" max="30" width="6.5703125" style="1" customWidth="1"/>
    <col min="31" max="31" width="6.140625" style="1" customWidth="1"/>
    <col min="32" max="32" width="6.42578125" style="1" customWidth="1"/>
    <col min="33" max="33" width="6.28515625" style="1" customWidth="1"/>
    <col min="34" max="34" width="6.5703125" style="1" customWidth="1"/>
    <col min="35" max="35" width="5.85546875" style="1" customWidth="1"/>
    <col min="36" max="37" width="5.7109375" style="1" customWidth="1"/>
    <col min="38" max="38" width="5.5703125" style="1" customWidth="1"/>
    <col min="39" max="39" width="6" style="1" customWidth="1"/>
    <col min="40" max="40" width="8.28515625" style="1" customWidth="1"/>
    <col min="41" max="41" width="7.28515625" style="1" customWidth="1"/>
    <col min="42" max="42" width="5.140625" style="1" customWidth="1"/>
    <col min="43" max="43" width="4.7109375" style="1" customWidth="1"/>
    <col min="44" max="44" width="8.85546875" style="1" customWidth="1"/>
    <col min="45" max="45" width="8" style="1" customWidth="1"/>
    <col min="46" max="16384" width="8.85546875" style="1"/>
  </cols>
  <sheetData>
    <row r="1" spans="1:50" ht="15.75" thickBot="1">
      <c r="W1" s="7"/>
      <c r="X1" s="7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0"/>
      <c r="AS1" s="41"/>
    </row>
    <row r="2" spans="1:50">
      <c r="A2" s="31" t="s">
        <v>7</v>
      </c>
      <c r="B2" s="32" t="s">
        <v>8</v>
      </c>
      <c r="C2" s="32" t="s">
        <v>9</v>
      </c>
      <c r="D2" s="32" t="s">
        <v>0</v>
      </c>
      <c r="E2" s="32" t="s">
        <v>10</v>
      </c>
      <c r="F2" s="32" t="s">
        <v>6</v>
      </c>
      <c r="G2" s="32" t="s">
        <v>2</v>
      </c>
      <c r="H2" s="32" t="s">
        <v>14</v>
      </c>
      <c r="I2" s="32" t="s">
        <v>15</v>
      </c>
      <c r="J2" s="32" t="s">
        <v>16</v>
      </c>
      <c r="K2" s="32" t="s">
        <v>17</v>
      </c>
      <c r="L2" s="32" t="s">
        <v>18</v>
      </c>
      <c r="M2" s="32" t="s">
        <v>19</v>
      </c>
      <c r="N2" s="32" t="s">
        <v>20</v>
      </c>
      <c r="O2" s="32" t="s">
        <v>21</v>
      </c>
      <c r="P2" s="32" t="s">
        <v>22</v>
      </c>
      <c r="Q2" s="32" t="s">
        <v>23</v>
      </c>
      <c r="R2" s="32" t="s">
        <v>24</v>
      </c>
      <c r="S2" s="32" t="s">
        <v>25</v>
      </c>
      <c r="T2" s="32" t="s">
        <v>11</v>
      </c>
      <c r="U2" s="32" t="s">
        <v>12</v>
      </c>
      <c r="V2" s="54" t="s">
        <v>13</v>
      </c>
      <c r="W2" s="55" t="s">
        <v>7</v>
      </c>
      <c r="X2" s="56" t="s">
        <v>26</v>
      </c>
      <c r="Y2" s="56" t="s">
        <v>28</v>
      </c>
      <c r="Z2" s="56" t="s">
        <v>30</v>
      </c>
      <c r="AA2" s="56" t="s">
        <v>31</v>
      </c>
      <c r="AB2" s="56" t="s">
        <v>33</v>
      </c>
      <c r="AC2" s="56" t="s">
        <v>34</v>
      </c>
      <c r="AD2" s="56" t="s">
        <v>35</v>
      </c>
      <c r="AE2" s="56" t="s">
        <v>36</v>
      </c>
      <c r="AF2" s="56" t="s">
        <v>37</v>
      </c>
      <c r="AG2" s="56" t="s">
        <v>38</v>
      </c>
      <c r="AH2" s="56" t="s">
        <v>39</v>
      </c>
      <c r="AI2" s="56" t="s">
        <v>40</v>
      </c>
      <c r="AJ2" s="56" t="s">
        <v>41</v>
      </c>
      <c r="AK2" s="56" t="s">
        <v>42</v>
      </c>
      <c r="AL2" s="56" t="s">
        <v>43</v>
      </c>
      <c r="AM2" s="56" t="s">
        <v>44</v>
      </c>
      <c r="AN2" s="56" t="s">
        <v>45</v>
      </c>
      <c r="AO2" s="56" t="s">
        <v>46</v>
      </c>
      <c r="AP2" s="56" t="s">
        <v>47</v>
      </c>
      <c r="AQ2" s="56" t="s">
        <v>48</v>
      </c>
      <c r="AR2" s="56" t="s">
        <v>3</v>
      </c>
      <c r="AS2" s="56" t="s">
        <v>5</v>
      </c>
      <c r="AU2" s="5"/>
      <c r="AX2" s="5"/>
    </row>
    <row r="3" spans="1:50">
      <c r="A3" s="33">
        <v>1</v>
      </c>
      <c r="B3" s="34">
        <v>12345</v>
      </c>
      <c r="C3" s="30">
        <v>1001</v>
      </c>
      <c r="D3" s="30">
        <v>180</v>
      </c>
      <c r="E3" s="49">
        <v>24792.852999999999</v>
      </c>
      <c r="F3" s="49">
        <v>1022.259</v>
      </c>
      <c r="G3" s="30">
        <v>2631</v>
      </c>
      <c r="H3" s="30">
        <v>6</v>
      </c>
      <c r="I3" s="30">
        <v>87</v>
      </c>
      <c r="J3" s="30">
        <v>110</v>
      </c>
      <c r="K3" s="30">
        <v>108</v>
      </c>
      <c r="L3" s="30">
        <v>112</v>
      </c>
      <c r="M3" s="30">
        <v>112</v>
      </c>
      <c r="N3" s="30">
        <v>112</v>
      </c>
      <c r="O3" s="30">
        <v>111</v>
      </c>
      <c r="P3" s="30">
        <v>112</v>
      </c>
      <c r="Q3" s="30">
        <v>112</v>
      </c>
      <c r="R3" s="30">
        <v>112</v>
      </c>
      <c r="S3" s="30">
        <v>111</v>
      </c>
      <c r="T3" s="30">
        <v>77</v>
      </c>
      <c r="U3" s="30">
        <v>20</v>
      </c>
      <c r="V3" s="50">
        <v>1</v>
      </c>
      <c r="W3" s="55">
        <v>1</v>
      </c>
      <c r="X3" s="57">
        <f>D3/(C3+D3)</f>
        <v>0.15241320914479256</v>
      </c>
      <c r="Y3" s="59">
        <f>E3/7</f>
        <v>3541.8361428571429</v>
      </c>
      <c r="Z3" s="57">
        <f>Y3/C3</f>
        <v>3.538297845012131</v>
      </c>
      <c r="AA3" s="58">
        <f>F3/7</f>
        <v>146.03700000000001</v>
      </c>
      <c r="AB3" s="58">
        <f>IF(AA3&lt;60,23+AA3/60,AA3/60-1)</f>
        <v>1.4339500000000003</v>
      </c>
      <c r="AC3" s="58">
        <f>H3/7</f>
        <v>0.8571428571428571</v>
      </c>
      <c r="AD3" s="58">
        <f t="shared" ref="AD3:AQ3" si="0">I3/7</f>
        <v>12.428571428571429</v>
      </c>
      <c r="AE3" s="58">
        <f t="shared" si="0"/>
        <v>15.714285714285714</v>
      </c>
      <c r="AF3" s="58">
        <f t="shared" si="0"/>
        <v>15.428571428571429</v>
      </c>
      <c r="AG3" s="58">
        <f t="shared" si="0"/>
        <v>16</v>
      </c>
      <c r="AH3" s="58">
        <f t="shared" si="0"/>
        <v>16</v>
      </c>
      <c r="AI3" s="58">
        <f t="shared" si="0"/>
        <v>16</v>
      </c>
      <c r="AJ3" s="58">
        <f t="shared" si="0"/>
        <v>15.857142857142858</v>
      </c>
      <c r="AK3" s="58">
        <f t="shared" si="0"/>
        <v>16</v>
      </c>
      <c r="AL3" s="58">
        <f t="shared" si="0"/>
        <v>16</v>
      </c>
      <c r="AM3" s="58">
        <f t="shared" si="0"/>
        <v>16</v>
      </c>
      <c r="AN3" s="58">
        <f t="shared" si="0"/>
        <v>15.857142857142858</v>
      </c>
      <c r="AO3" s="58">
        <f t="shared" si="0"/>
        <v>11</v>
      </c>
      <c r="AP3" s="58">
        <f t="shared" si="0"/>
        <v>2.8571428571428572</v>
      </c>
      <c r="AQ3" s="58">
        <f t="shared" si="0"/>
        <v>0.14285714285714285</v>
      </c>
      <c r="AR3" s="59">
        <f>G3*5/7</f>
        <v>1879.2857142857142</v>
      </c>
      <c r="AS3" s="59">
        <f>10*D3/7</f>
        <v>257.14285714285717</v>
      </c>
    </row>
    <row r="4" spans="1:50">
      <c r="A4" s="33">
        <v>2</v>
      </c>
      <c r="B4" s="34">
        <v>16807</v>
      </c>
      <c r="C4" s="30">
        <v>1012</v>
      </c>
      <c r="D4" s="30">
        <v>155</v>
      </c>
      <c r="E4" s="49">
        <v>21650.420999999998</v>
      </c>
      <c r="F4" s="49">
        <v>1031.4570000000001</v>
      </c>
      <c r="G4" s="30">
        <v>2575</v>
      </c>
      <c r="H4" s="30">
        <v>6</v>
      </c>
      <c r="I4" s="30">
        <v>94</v>
      </c>
      <c r="J4" s="30">
        <v>109</v>
      </c>
      <c r="K4" s="30">
        <v>107</v>
      </c>
      <c r="L4" s="30">
        <v>112</v>
      </c>
      <c r="M4" s="30">
        <v>111</v>
      </c>
      <c r="N4" s="30">
        <v>112</v>
      </c>
      <c r="O4" s="30">
        <v>112</v>
      </c>
      <c r="P4" s="30">
        <v>112</v>
      </c>
      <c r="Q4" s="30">
        <v>112</v>
      </c>
      <c r="R4" s="30">
        <v>112</v>
      </c>
      <c r="S4" s="30">
        <v>112</v>
      </c>
      <c r="T4" s="30">
        <v>68</v>
      </c>
      <c r="U4" s="30">
        <v>14</v>
      </c>
      <c r="V4" s="50">
        <v>0</v>
      </c>
      <c r="W4" s="55">
        <v>2</v>
      </c>
      <c r="X4" s="57">
        <f t="shared" ref="X4:X32" si="1">D4/(C4+D4)</f>
        <v>0.13281919451585261</v>
      </c>
      <c r="Y4" s="59">
        <f t="shared" ref="Y4:Y32" si="2">E4/7</f>
        <v>3092.9172857142853</v>
      </c>
      <c r="Z4" s="57">
        <f>Y4/C4</f>
        <v>3.0562423771880289</v>
      </c>
      <c r="AA4" s="58">
        <f t="shared" ref="AA4:AA32" si="3">F4/7</f>
        <v>147.35100000000003</v>
      </c>
      <c r="AB4" s="58">
        <f t="shared" ref="AB4:AB32" si="4">IF(AA4&lt;60,23+AA4/60,AA4/60-1)</f>
        <v>1.4558500000000003</v>
      </c>
      <c r="AC4" s="58">
        <f t="shared" ref="AC4:AC32" si="5">H4/7</f>
        <v>0.8571428571428571</v>
      </c>
      <c r="AD4" s="58">
        <f t="shared" ref="AD4:AD32" si="6">I4/7</f>
        <v>13.428571428571429</v>
      </c>
      <c r="AE4" s="58">
        <f t="shared" ref="AE4:AE32" si="7">J4/7</f>
        <v>15.571428571428571</v>
      </c>
      <c r="AF4" s="58">
        <f t="shared" ref="AF4:AF32" si="8">K4/7</f>
        <v>15.285714285714286</v>
      </c>
      <c r="AG4" s="58">
        <f t="shared" ref="AG4:AG32" si="9">L4/7</f>
        <v>16</v>
      </c>
      <c r="AH4" s="58">
        <f t="shared" ref="AH4:AH32" si="10">M4/7</f>
        <v>15.857142857142858</v>
      </c>
      <c r="AI4" s="58">
        <f t="shared" ref="AI4:AI32" si="11">N4/7</f>
        <v>16</v>
      </c>
      <c r="AJ4" s="58">
        <f t="shared" ref="AJ4:AJ32" si="12">O4/7</f>
        <v>16</v>
      </c>
      <c r="AK4" s="58">
        <f t="shared" ref="AK4:AK32" si="13">P4/7</f>
        <v>16</v>
      </c>
      <c r="AL4" s="58">
        <f t="shared" ref="AL4:AL32" si="14">Q4/7</f>
        <v>16</v>
      </c>
      <c r="AM4" s="58">
        <f t="shared" ref="AM4:AM32" si="15">R4/7</f>
        <v>16</v>
      </c>
      <c r="AN4" s="58">
        <f t="shared" ref="AN4:AN32" si="16">S4/7</f>
        <v>16</v>
      </c>
      <c r="AO4" s="58">
        <f t="shared" ref="AO4:AO32" si="17">T4/7</f>
        <v>9.7142857142857135</v>
      </c>
      <c r="AP4" s="58">
        <f t="shared" ref="AP4:AP32" si="18">U4/7</f>
        <v>2</v>
      </c>
      <c r="AQ4" s="58">
        <f t="shared" ref="AQ4:AQ32" si="19">V4/7</f>
        <v>0</v>
      </c>
      <c r="AR4" s="59">
        <f t="shared" ref="AR4:AR32" si="20">G4*5/7</f>
        <v>1839.2857142857142</v>
      </c>
      <c r="AS4" s="59">
        <f t="shared" ref="AS4:AS32" si="21">10*D4/7</f>
        <v>221.42857142857142</v>
      </c>
    </row>
    <row r="5" spans="1:50">
      <c r="A5" s="33">
        <v>3</v>
      </c>
      <c r="B5" s="34">
        <v>34981</v>
      </c>
      <c r="C5" s="30">
        <v>990</v>
      </c>
      <c r="D5" s="30">
        <v>195</v>
      </c>
      <c r="E5" s="49">
        <v>25442.804</v>
      </c>
      <c r="F5" s="49">
        <v>1065.874</v>
      </c>
      <c r="G5" s="30">
        <v>2623</v>
      </c>
      <c r="H5" s="30">
        <v>6</v>
      </c>
      <c r="I5" s="30">
        <v>89</v>
      </c>
      <c r="J5" s="30">
        <v>110</v>
      </c>
      <c r="K5" s="30">
        <v>112</v>
      </c>
      <c r="L5" s="30">
        <v>112</v>
      </c>
      <c r="M5" s="30">
        <v>112</v>
      </c>
      <c r="N5" s="30">
        <v>112</v>
      </c>
      <c r="O5" s="30">
        <v>112</v>
      </c>
      <c r="P5" s="30">
        <v>112</v>
      </c>
      <c r="Q5" s="30">
        <v>112</v>
      </c>
      <c r="R5" s="30">
        <v>112</v>
      </c>
      <c r="S5" s="30">
        <v>112</v>
      </c>
      <c r="T5" s="30">
        <v>73</v>
      </c>
      <c r="U5" s="30">
        <v>17</v>
      </c>
      <c r="V5" s="50">
        <v>1</v>
      </c>
      <c r="W5" s="55">
        <v>3</v>
      </c>
      <c r="X5" s="57">
        <f t="shared" si="1"/>
        <v>0.16455696202531644</v>
      </c>
      <c r="Y5" s="59">
        <f t="shared" si="2"/>
        <v>3634.6862857142855</v>
      </c>
      <c r="Z5" s="57">
        <f>Y5/C5</f>
        <v>3.6714002886002883</v>
      </c>
      <c r="AA5" s="58">
        <f t="shared" si="3"/>
        <v>152.26771428571428</v>
      </c>
      <c r="AB5" s="58">
        <f t="shared" si="4"/>
        <v>1.5377952380952378</v>
      </c>
      <c r="AC5" s="58">
        <f t="shared" si="5"/>
        <v>0.8571428571428571</v>
      </c>
      <c r="AD5" s="58">
        <f t="shared" si="6"/>
        <v>12.714285714285714</v>
      </c>
      <c r="AE5" s="58">
        <f t="shared" si="7"/>
        <v>15.714285714285714</v>
      </c>
      <c r="AF5" s="58">
        <f t="shared" si="8"/>
        <v>16</v>
      </c>
      <c r="AG5" s="58">
        <f t="shared" si="9"/>
        <v>16</v>
      </c>
      <c r="AH5" s="58">
        <f t="shared" si="10"/>
        <v>16</v>
      </c>
      <c r="AI5" s="58">
        <f t="shared" si="11"/>
        <v>16</v>
      </c>
      <c r="AJ5" s="58">
        <f t="shared" si="12"/>
        <v>16</v>
      </c>
      <c r="AK5" s="58">
        <f t="shared" si="13"/>
        <v>16</v>
      </c>
      <c r="AL5" s="58">
        <f t="shared" si="14"/>
        <v>16</v>
      </c>
      <c r="AM5" s="58">
        <f t="shared" si="15"/>
        <v>16</v>
      </c>
      <c r="AN5" s="58">
        <f t="shared" si="16"/>
        <v>16</v>
      </c>
      <c r="AO5" s="58">
        <f t="shared" si="17"/>
        <v>10.428571428571429</v>
      </c>
      <c r="AP5" s="58">
        <f t="shared" si="18"/>
        <v>2.4285714285714284</v>
      </c>
      <c r="AQ5" s="58">
        <f t="shared" si="19"/>
        <v>0.14285714285714285</v>
      </c>
      <c r="AR5" s="59">
        <f t="shared" si="20"/>
        <v>1873.5714285714287</v>
      </c>
      <c r="AS5" s="59">
        <f t="shared" si="21"/>
        <v>278.57142857142856</v>
      </c>
    </row>
    <row r="6" spans="1:50">
      <c r="A6" s="33">
        <v>4</v>
      </c>
      <c r="B6" s="34">
        <v>60193</v>
      </c>
      <c r="C6" s="30">
        <v>995</v>
      </c>
      <c r="D6" s="30">
        <v>202</v>
      </c>
      <c r="E6" s="49">
        <v>26167.123</v>
      </c>
      <c r="F6" s="49">
        <v>1102.5150000000001</v>
      </c>
      <c r="G6" s="30">
        <v>2639</v>
      </c>
      <c r="H6" s="30">
        <v>6</v>
      </c>
      <c r="I6" s="30">
        <v>77</v>
      </c>
      <c r="J6" s="30">
        <v>105</v>
      </c>
      <c r="K6" s="30">
        <v>112</v>
      </c>
      <c r="L6" s="30">
        <v>112</v>
      </c>
      <c r="M6" s="30">
        <v>112</v>
      </c>
      <c r="N6" s="30">
        <v>112</v>
      </c>
      <c r="O6" s="30">
        <v>112</v>
      </c>
      <c r="P6" s="30">
        <v>112</v>
      </c>
      <c r="Q6" s="30">
        <v>111</v>
      </c>
      <c r="R6" s="30">
        <v>112</v>
      </c>
      <c r="S6" s="30">
        <v>112</v>
      </c>
      <c r="T6" s="30">
        <v>80</v>
      </c>
      <c r="U6" s="30">
        <v>27</v>
      </c>
      <c r="V6" s="50">
        <v>0</v>
      </c>
      <c r="W6" s="55">
        <v>4</v>
      </c>
      <c r="X6" s="57">
        <f t="shared" si="1"/>
        <v>0.16875522138680032</v>
      </c>
      <c r="Y6" s="59">
        <f t="shared" si="2"/>
        <v>3738.1604285714284</v>
      </c>
      <c r="Z6" s="57">
        <f>Y6/C6</f>
        <v>3.756945154343144</v>
      </c>
      <c r="AA6" s="58">
        <f t="shared" si="3"/>
        <v>157.50214285714287</v>
      </c>
      <c r="AB6" s="58">
        <f t="shared" si="4"/>
        <v>1.6250357142857146</v>
      </c>
      <c r="AC6" s="58">
        <f t="shared" si="5"/>
        <v>0.8571428571428571</v>
      </c>
      <c r="AD6" s="58">
        <f t="shared" si="6"/>
        <v>11</v>
      </c>
      <c r="AE6" s="58">
        <f t="shared" si="7"/>
        <v>15</v>
      </c>
      <c r="AF6" s="58">
        <f t="shared" si="8"/>
        <v>16</v>
      </c>
      <c r="AG6" s="58">
        <f t="shared" si="9"/>
        <v>16</v>
      </c>
      <c r="AH6" s="58">
        <f t="shared" si="10"/>
        <v>16</v>
      </c>
      <c r="AI6" s="58">
        <f t="shared" si="11"/>
        <v>16</v>
      </c>
      <c r="AJ6" s="58">
        <f t="shared" si="12"/>
        <v>16</v>
      </c>
      <c r="AK6" s="58">
        <f t="shared" si="13"/>
        <v>16</v>
      </c>
      <c r="AL6" s="58">
        <f t="shared" si="14"/>
        <v>15.857142857142858</v>
      </c>
      <c r="AM6" s="58">
        <f t="shared" si="15"/>
        <v>16</v>
      </c>
      <c r="AN6" s="58">
        <f t="shared" si="16"/>
        <v>16</v>
      </c>
      <c r="AO6" s="58">
        <f t="shared" si="17"/>
        <v>11.428571428571429</v>
      </c>
      <c r="AP6" s="58">
        <f t="shared" si="18"/>
        <v>3.8571428571428572</v>
      </c>
      <c r="AQ6" s="58">
        <f t="shared" si="19"/>
        <v>0</v>
      </c>
      <c r="AR6" s="59">
        <f t="shared" si="20"/>
        <v>1885</v>
      </c>
      <c r="AS6" s="59">
        <f t="shared" si="21"/>
        <v>288.57142857142856</v>
      </c>
    </row>
    <row r="7" spans="1:50">
      <c r="A7" s="33">
        <v>5</v>
      </c>
      <c r="B7" s="34">
        <v>45819</v>
      </c>
      <c r="C7" s="30">
        <v>1007</v>
      </c>
      <c r="D7" s="30">
        <v>179</v>
      </c>
      <c r="E7" s="49">
        <v>25235.975999999999</v>
      </c>
      <c r="F7" s="49">
        <v>1061.114</v>
      </c>
      <c r="G7" s="30">
        <v>2658</v>
      </c>
      <c r="H7" s="30">
        <v>6</v>
      </c>
      <c r="I7" s="30">
        <v>103</v>
      </c>
      <c r="J7" s="30">
        <v>111</v>
      </c>
      <c r="K7" s="30">
        <v>112</v>
      </c>
      <c r="L7" s="30">
        <v>112</v>
      </c>
      <c r="M7" s="30">
        <v>110</v>
      </c>
      <c r="N7" s="30">
        <v>110</v>
      </c>
      <c r="O7" s="30">
        <v>112</v>
      </c>
      <c r="P7" s="30">
        <v>112</v>
      </c>
      <c r="Q7" s="30">
        <v>112</v>
      </c>
      <c r="R7" s="30">
        <v>112</v>
      </c>
      <c r="S7" s="30">
        <v>112</v>
      </c>
      <c r="T7" s="30">
        <v>78</v>
      </c>
      <c r="U7" s="30">
        <v>23</v>
      </c>
      <c r="V7" s="50">
        <v>1</v>
      </c>
      <c r="W7" s="55">
        <v>5</v>
      </c>
      <c r="X7" s="57">
        <f t="shared" si="1"/>
        <v>0.15092748735244518</v>
      </c>
      <c r="Y7" s="59">
        <f t="shared" si="2"/>
        <v>3605.1394285714282</v>
      </c>
      <c r="Z7" s="57">
        <f>Y7/C7</f>
        <v>3.5800788764363736</v>
      </c>
      <c r="AA7" s="58">
        <f t="shared" si="3"/>
        <v>151.5877142857143</v>
      </c>
      <c r="AB7" s="58">
        <f t="shared" si="4"/>
        <v>1.5264619047619048</v>
      </c>
      <c r="AC7" s="58">
        <f t="shared" si="5"/>
        <v>0.8571428571428571</v>
      </c>
      <c r="AD7" s="58">
        <f t="shared" si="6"/>
        <v>14.714285714285714</v>
      </c>
      <c r="AE7" s="58">
        <f t="shared" si="7"/>
        <v>15.857142857142858</v>
      </c>
      <c r="AF7" s="58">
        <f t="shared" si="8"/>
        <v>16</v>
      </c>
      <c r="AG7" s="58">
        <f t="shared" si="9"/>
        <v>16</v>
      </c>
      <c r="AH7" s="58">
        <f t="shared" si="10"/>
        <v>15.714285714285714</v>
      </c>
      <c r="AI7" s="58">
        <f t="shared" si="11"/>
        <v>15.714285714285714</v>
      </c>
      <c r="AJ7" s="58">
        <f t="shared" si="12"/>
        <v>16</v>
      </c>
      <c r="AK7" s="58">
        <f t="shared" si="13"/>
        <v>16</v>
      </c>
      <c r="AL7" s="58">
        <f t="shared" si="14"/>
        <v>16</v>
      </c>
      <c r="AM7" s="58">
        <f t="shared" si="15"/>
        <v>16</v>
      </c>
      <c r="AN7" s="58">
        <f t="shared" si="16"/>
        <v>16</v>
      </c>
      <c r="AO7" s="58">
        <f t="shared" si="17"/>
        <v>11.142857142857142</v>
      </c>
      <c r="AP7" s="58">
        <f t="shared" si="18"/>
        <v>3.2857142857142856</v>
      </c>
      <c r="AQ7" s="58">
        <f t="shared" si="19"/>
        <v>0.14285714285714285</v>
      </c>
      <c r="AR7" s="59">
        <f t="shared" si="20"/>
        <v>1898.5714285714287</v>
      </c>
      <c r="AS7" s="59">
        <f t="shared" si="21"/>
        <v>255.71428571428572</v>
      </c>
    </row>
    <row r="8" spans="1:50">
      <c r="A8" s="33">
        <v>6</v>
      </c>
      <c r="B8" s="34">
        <v>59231</v>
      </c>
      <c r="C8" s="30">
        <v>1008</v>
      </c>
      <c r="D8" s="30">
        <v>140</v>
      </c>
      <c r="E8" s="49">
        <v>20242.882000000001</v>
      </c>
      <c r="F8" s="49">
        <v>1011.854</v>
      </c>
      <c r="G8" s="30">
        <v>2593</v>
      </c>
      <c r="H8" s="30">
        <v>6</v>
      </c>
      <c r="I8" s="30">
        <v>87</v>
      </c>
      <c r="J8" s="30">
        <v>97</v>
      </c>
      <c r="K8" s="30">
        <v>105</v>
      </c>
      <c r="L8" s="30">
        <v>106</v>
      </c>
      <c r="M8" s="30">
        <v>112</v>
      </c>
      <c r="N8" s="30">
        <v>111</v>
      </c>
      <c r="O8" s="30">
        <v>112</v>
      </c>
      <c r="P8" s="30">
        <v>110</v>
      </c>
      <c r="Q8" s="30">
        <v>112</v>
      </c>
      <c r="R8" s="30">
        <v>112</v>
      </c>
      <c r="S8" s="30">
        <v>112</v>
      </c>
      <c r="T8" s="30">
        <v>77</v>
      </c>
      <c r="U8" s="30">
        <v>15</v>
      </c>
      <c r="V8" s="50">
        <v>2</v>
      </c>
      <c r="W8" s="55">
        <v>6</v>
      </c>
      <c r="X8" s="57">
        <f t="shared" si="1"/>
        <v>0.12195121951219512</v>
      </c>
      <c r="Y8" s="59">
        <f t="shared" si="2"/>
        <v>2891.840285714286</v>
      </c>
      <c r="Z8" s="57">
        <f>Y8/C8</f>
        <v>2.8688891723356011</v>
      </c>
      <c r="AA8" s="58">
        <f t="shared" si="3"/>
        <v>144.55057142857143</v>
      </c>
      <c r="AB8" s="58">
        <f t="shared" si="4"/>
        <v>1.4091761904761904</v>
      </c>
      <c r="AC8" s="58">
        <f t="shared" si="5"/>
        <v>0.8571428571428571</v>
      </c>
      <c r="AD8" s="58">
        <f t="shared" si="6"/>
        <v>12.428571428571429</v>
      </c>
      <c r="AE8" s="58">
        <f t="shared" si="7"/>
        <v>13.857142857142858</v>
      </c>
      <c r="AF8" s="58">
        <f t="shared" si="8"/>
        <v>15</v>
      </c>
      <c r="AG8" s="58">
        <f t="shared" si="9"/>
        <v>15.142857142857142</v>
      </c>
      <c r="AH8" s="58">
        <f t="shared" si="10"/>
        <v>16</v>
      </c>
      <c r="AI8" s="58">
        <f t="shared" si="11"/>
        <v>15.857142857142858</v>
      </c>
      <c r="AJ8" s="58">
        <f t="shared" si="12"/>
        <v>16</v>
      </c>
      <c r="AK8" s="58">
        <f t="shared" si="13"/>
        <v>15.714285714285714</v>
      </c>
      <c r="AL8" s="58">
        <f t="shared" si="14"/>
        <v>16</v>
      </c>
      <c r="AM8" s="58">
        <f t="shared" si="15"/>
        <v>16</v>
      </c>
      <c r="AN8" s="58">
        <f t="shared" si="16"/>
        <v>16</v>
      </c>
      <c r="AO8" s="58">
        <f t="shared" si="17"/>
        <v>11</v>
      </c>
      <c r="AP8" s="58">
        <f t="shared" si="18"/>
        <v>2.1428571428571428</v>
      </c>
      <c r="AQ8" s="58">
        <f t="shared" si="19"/>
        <v>0.2857142857142857</v>
      </c>
      <c r="AR8" s="59">
        <f t="shared" si="20"/>
        <v>1852.1428571428571</v>
      </c>
      <c r="AS8" s="59">
        <f t="shared" si="21"/>
        <v>200</v>
      </c>
    </row>
    <row r="9" spans="1:50">
      <c r="A9" s="33">
        <v>7</v>
      </c>
      <c r="B9" s="34">
        <v>29227</v>
      </c>
      <c r="C9" s="30">
        <v>990</v>
      </c>
      <c r="D9" s="30">
        <v>154</v>
      </c>
      <c r="E9" s="49">
        <v>23799.453000000001</v>
      </c>
      <c r="F9" s="49">
        <v>1035.402</v>
      </c>
      <c r="G9" s="30">
        <v>2612</v>
      </c>
      <c r="H9" s="30">
        <v>6</v>
      </c>
      <c r="I9" s="30">
        <v>90</v>
      </c>
      <c r="J9" s="30">
        <v>107</v>
      </c>
      <c r="K9" s="30">
        <v>112</v>
      </c>
      <c r="L9" s="30">
        <v>112</v>
      </c>
      <c r="M9" s="30">
        <v>110</v>
      </c>
      <c r="N9" s="30">
        <v>106</v>
      </c>
      <c r="O9" s="30">
        <v>112</v>
      </c>
      <c r="P9" s="30">
        <v>112</v>
      </c>
      <c r="Q9" s="30">
        <v>112</v>
      </c>
      <c r="R9" s="30">
        <v>112</v>
      </c>
      <c r="S9" s="30">
        <v>112</v>
      </c>
      <c r="T9" s="30">
        <v>75</v>
      </c>
      <c r="U9" s="30">
        <v>21</v>
      </c>
      <c r="V9" s="50">
        <v>1</v>
      </c>
      <c r="W9" s="55">
        <v>7</v>
      </c>
      <c r="X9" s="57">
        <f t="shared" si="1"/>
        <v>0.13461538461538461</v>
      </c>
      <c r="Y9" s="59">
        <f t="shared" si="2"/>
        <v>3399.9218571428573</v>
      </c>
      <c r="Z9" s="57">
        <f>Y9/C9</f>
        <v>3.4342645021645022</v>
      </c>
      <c r="AA9" s="58">
        <f t="shared" si="3"/>
        <v>147.91457142857143</v>
      </c>
      <c r="AB9" s="58">
        <f t="shared" si="4"/>
        <v>1.4652428571428571</v>
      </c>
      <c r="AC9" s="58">
        <f t="shared" si="5"/>
        <v>0.8571428571428571</v>
      </c>
      <c r="AD9" s="58">
        <f t="shared" si="6"/>
        <v>12.857142857142858</v>
      </c>
      <c r="AE9" s="58">
        <f t="shared" si="7"/>
        <v>15.285714285714286</v>
      </c>
      <c r="AF9" s="58">
        <f t="shared" si="8"/>
        <v>16</v>
      </c>
      <c r="AG9" s="58">
        <f t="shared" si="9"/>
        <v>16</v>
      </c>
      <c r="AH9" s="58">
        <f t="shared" si="10"/>
        <v>15.714285714285714</v>
      </c>
      <c r="AI9" s="58">
        <f t="shared" si="11"/>
        <v>15.142857142857142</v>
      </c>
      <c r="AJ9" s="58">
        <f t="shared" si="12"/>
        <v>16</v>
      </c>
      <c r="AK9" s="58">
        <f t="shared" si="13"/>
        <v>16</v>
      </c>
      <c r="AL9" s="58">
        <f t="shared" si="14"/>
        <v>16</v>
      </c>
      <c r="AM9" s="58">
        <f t="shared" si="15"/>
        <v>16</v>
      </c>
      <c r="AN9" s="58">
        <f t="shared" si="16"/>
        <v>16</v>
      </c>
      <c r="AO9" s="58">
        <f t="shared" si="17"/>
        <v>10.714285714285714</v>
      </c>
      <c r="AP9" s="58">
        <f t="shared" si="18"/>
        <v>3</v>
      </c>
      <c r="AQ9" s="58">
        <f t="shared" si="19"/>
        <v>0.14285714285714285</v>
      </c>
      <c r="AR9" s="59">
        <f t="shared" si="20"/>
        <v>1865.7142857142858</v>
      </c>
      <c r="AS9" s="59">
        <f t="shared" si="21"/>
        <v>220</v>
      </c>
    </row>
    <row r="10" spans="1:50">
      <c r="A10" s="33">
        <v>8</v>
      </c>
      <c r="B10" s="34">
        <v>39839</v>
      </c>
      <c r="C10" s="30">
        <v>989</v>
      </c>
      <c r="D10" s="30">
        <v>141</v>
      </c>
      <c r="E10" s="49">
        <v>20286.984</v>
      </c>
      <c r="F10" s="49">
        <v>1126.4960000000001</v>
      </c>
      <c r="G10" s="30">
        <v>2590</v>
      </c>
      <c r="H10" s="30">
        <v>6</v>
      </c>
      <c r="I10" s="30">
        <v>88</v>
      </c>
      <c r="J10" s="30">
        <v>100</v>
      </c>
      <c r="K10" s="30">
        <v>100</v>
      </c>
      <c r="L10" s="30">
        <v>112</v>
      </c>
      <c r="M10" s="30">
        <v>108</v>
      </c>
      <c r="N10" s="30">
        <v>112</v>
      </c>
      <c r="O10" s="30">
        <v>109</v>
      </c>
      <c r="P10" s="30">
        <v>112</v>
      </c>
      <c r="Q10" s="30">
        <v>111</v>
      </c>
      <c r="R10" s="30">
        <v>112</v>
      </c>
      <c r="S10" s="30">
        <v>112</v>
      </c>
      <c r="T10" s="30">
        <v>74</v>
      </c>
      <c r="U10" s="30">
        <v>24</v>
      </c>
      <c r="V10" s="50">
        <v>2</v>
      </c>
      <c r="W10" s="55">
        <v>8</v>
      </c>
      <c r="X10" s="57">
        <f t="shared" si="1"/>
        <v>0.12477876106194691</v>
      </c>
      <c r="Y10" s="59">
        <f t="shared" si="2"/>
        <v>2898.1405714285715</v>
      </c>
      <c r="Z10" s="57">
        <f>Y10/C10</f>
        <v>2.930374693052145</v>
      </c>
      <c r="AA10" s="58">
        <f t="shared" si="3"/>
        <v>160.92800000000003</v>
      </c>
      <c r="AB10" s="58">
        <f t="shared" si="4"/>
        <v>1.6821333333333337</v>
      </c>
      <c r="AC10" s="58">
        <f t="shared" si="5"/>
        <v>0.8571428571428571</v>
      </c>
      <c r="AD10" s="58">
        <f t="shared" si="6"/>
        <v>12.571428571428571</v>
      </c>
      <c r="AE10" s="58">
        <f t="shared" si="7"/>
        <v>14.285714285714286</v>
      </c>
      <c r="AF10" s="58">
        <f t="shared" si="8"/>
        <v>14.285714285714286</v>
      </c>
      <c r="AG10" s="58">
        <f t="shared" si="9"/>
        <v>16</v>
      </c>
      <c r="AH10" s="58">
        <f t="shared" si="10"/>
        <v>15.428571428571429</v>
      </c>
      <c r="AI10" s="58">
        <f t="shared" si="11"/>
        <v>16</v>
      </c>
      <c r="AJ10" s="58">
        <f t="shared" si="12"/>
        <v>15.571428571428571</v>
      </c>
      <c r="AK10" s="58">
        <f t="shared" si="13"/>
        <v>16</v>
      </c>
      <c r="AL10" s="58">
        <f t="shared" si="14"/>
        <v>15.857142857142858</v>
      </c>
      <c r="AM10" s="58">
        <f t="shared" si="15"/>
        <v>16</v>
      </c>
      <c r="AN10" s="58">
        <f t="shared" si="16"/>
        <v>16</v>
      </c>
      <c r="AO10" s="58">
        <f t="shared" si="17"/>
        <v>10.571428571428571</v>
      </c>
      <c r="AP10" s="58">
        <f t="shared" si="18"/>
        <v>3.4285714285714284</v>
      </c>
      <c r="AQ10" s="58">
        <f t="shared" si="19"/>
        <v>0.2857142857142857</v>
      </c>
      <c r="AR10" s="59">
        <f t="shared" si="20"/>
        <v>1850</v>
      </c>
      <c r="AS10" s="59">
        <f t="shared" si="21"/>
        <v>201.42857142857142</v>
      </c>
    </row>
    <row r="11" spans="1:50">
      <c r="A11" s="33">
        <v>9</v>
      </c>
      <c r="B11" s="34">
        <v>12393</v>
      </c>
      <c r="C11" s="30">
        <v>977</v>
      </c>
      <c r="D11" s="30">
        <v>181</v>
      </c>
      <c r="E11" s="49">
        <v>21809.578000000001</v>
      </c>
      <c r="F11" s="49">
        <v>1022.306</v>
      </c>
      <c r="G11" s="30">
        <v>2585</v>
      </c>
      <c r="H11" s="30">
        <v>6</v>
      </c>
      <c r="I11" s="30">
        <v>85</v>
      </c>
      <c r="J11" s="30">
        <v>104</v>
      </c>
      <c r="K11" s="30">
        <v>107</v>
      </c>
      <c r="L11" s="30">
        <v>111</v>
      </c>
      <c r="M11" s="30">
        <v>112</v>
      </c>
      <c r="N11" s="30">
        <v>111</v>
      </c>
      <c r="O11" s="30">
        <v>112</v>
      </c>
      <c r="P11" s="30">
        <v>109</v>
      </c>
      <c r="Q11" s="30">
        <v>112</v>
      </c>
      <c r="R11" s="30">
        <v>110</v>
      </c>
      <c r="S11" s="30">
        <v>112</v>
      </c>
      <c r="T11" s="30">
        <v>72</v>
      </c>
      <c r="U11" s="30">
        <v>21</v>
      </c>
      <c r="V11" s="50">
        <v>0</v>
      </c>
      <c r="W11" s="55">
        <v>9</v>
      </c>
      <c r="X11" s="57">
        <f t="shared" si="1"/>
        <v>0.15630397236614854</v>
      </c>
      <c r="Y11" s="59">
        <f t="shared" si="2"/>
        <v>3115.654</v>
      </c>
      <c r="Z11" s="57">
        <f>Y11/C11</f>
        <v>3.1890010235414534</v>
      </c>
      <c r="AA11" s="58">
        <f t="shared" si="3"/>
        <v>146.04371428571429</v>
      </c>
      <c r="AB11" s="58">
        <f t="shared" si="4"/>
        <v>1.4340619047619048</v>
      </c>
      <c r="AC11" s="58">
        <f t="shared" si="5"/>
        <v>0.8571428571428571</v>
      </c>
      <c r="AD11" s="58">
        <f t="shared" si="6"/>
        <v>12.142857142857142</v>
      </c>
      <c r="AE11" s="58">
        <f t="shared" si="7"/>
        <v>14.857142857142858</v>
      </c>
      <c r="AF11" s="58">
        <f t="shared" si="8"/>
        <v>15.285714285714286</v>
      </c>
      <c r="AG11" s="58">
        <f t="shared" si="9"/>
        <v>15.857142857142858</v>
      </c>
      <c r="AH11" s="58">
        <f t="shared" si="10"/>
        <v>16</v>
      </c>
      <c r="AI11" s="58">
        <f t="shared" si="11"/>
        <v>15.857142857142858</v>
      </c>
      <c r="AJ11" s="58">
        <f t="shared" si="12"/>
        <v>16</v>
      </c>
      <c r="AK11" s="58">
        <f t="shared" si="13"/>
        <v>15.571428571428571</v>
      </c>
      <c r="AL11" s="58">
        <f t="shared" si="14"/>
        <v>16</v>
      </c>
      <c r="AM11" s="58">
        <f t="shared" si="15"/>
        <v>15.714285714285714</v>
      </c>
      <c r="AN11" s="58">
        <f t="shared" si="16"/>
        <v>16</v>
      </c>
      <c r="AO11" s="58">
        <f t="shared" si="17"/>
        <v>10.285714285714286</v>
      </c>
      <c r="AP11" s="58">
        <f t="shared" si="18"/>
        <v>3</v>
      </c>
      <c r="AQ11" s="58">
        <f t="shared" si="19"/>
        <v>0</v>
      </c>
      <c r="AR11" s="59">
        <f t="shared" si="20"/>
        <v>1846.4285714285713</v>
      </c>
      <c r="AS11" s="59">
        <f t="shared" si="21"/>
        <v>258.57142857142856</v>
      </c>
    </row>
    <row r="12" spans="1:50">
      <c r="A12" s="33">
        <v>10</v>
      </c>
      <c r="B12" s="34">
        <v>63913</v>
      </c>
      <c r="C12" s="30">
        <v>1002</v>
      </c>
      <c r="D12" s="30">
        <v>180</v>
      </c>
      <c r="E12" s="49">
        <v>23025.109</v>
      </c>
      <c r="F12" s="49">
        <v>1157.684</v>
      </c>
      <c r="G12" s="30">
        <v>2595</v>
      </c>
      <c r="H12" s="30">
        <v>6</v>
      </c>
      <c r="I12" s="30">
        <v>85</v>
      </c>
      <c r="J12" s="30">
        <v>106</v>
      </c>
      <c r="K12" s="30">
        <v>108</v>
      </c>
      <c r="L12" s="30">
        <v>107</v>
      </c>
      <c r="M12" s="30">
        <v>105</v>
      </c>
      <c r="N12" s="30">
        <v>112</v>
      </c>
      <c r="O12" s="30">
        <v>110</v>
      </c>
      <c r="P12" s="30">
        <v>111</v>
      </c>
      <c r="Q12" s="30">
        <v>112</v>
      </c>
      <c r="R12" s="30">
        <v>112</v>
      </c>
      <c r="S12" s="30">
        <v>112</v>
      </c>
      <c r="T12" s="30">
        <v>73</v>
      </c>
      <c r="U12" s="30">
        <v>26</v>
      </c>
      <c r="V12" s="50">
        <v>2</v>
      </c>
      <c r="W12" s="55">
        <v>10</v>
      </c>
      <c r="X12" s="57">
        <f t="shared" si="1"/>
        <v>0.15228426395939088</v>
      </c>
      <c r="Y12" s="59">
        <f t="shared" si="2"/>
        <v>3289.3012857142858</v>
      </c>
      <c r="Z12" s="57">
        <f>Y12/C12</f>
        <v>3.2827358140861134</v>
      </c>
      <c r="AA12" s="58">
        <f t="shared" si="3"/>
        <v>165.38342857142857</v>
      </c>
      <c r="AB12" s="58">
        <f t="shared" si="4"/>
        <v>1.7563904761904761</v>
      </c>
      <c r="AC12" s="58">
        <f t="shared" si="5"/>
        <v>0.8571428571428571</v>
      </c>
      <c r="AD12" s="58">
        <f t="shared" si="6"/>
        <v>12.142857142857142</v>
      </c>
      <c r="AE12" s="58">
        <f t="shared" si="7"/>
        <v>15.142857142857142</v>
      </c>
      <c r="AF12" s="58">
        <f t="shared" si="8"/>
        <v>15.428571428571429</v>
      </c>
      <c r="AG12" s="58">
        <f t="shared" si="9"/>
        <v>15.285714285714286</v>
      </c>
      <c r="AH12" s="58">
        <f t="shared" si="10"/>
        <v>15</v>
      </c>
      <c r="AI12" s="58">
        <f t="shared" si="11"/>
        <v>16</v>
      </c>
      <c r="AJ12" s="58">
        <f t="shared" si="12"/>
        <v>15.714285714285714</v>
      </c>
      <c r="AK12" s="58">
        <f t="shared" si="13"/>
        <v>15.857142857142858</v>
      </c>
      <c r="AL12" s="58">
        <f t="shared" si="14"/>
        <v>16</v>
      </c>
      <c r="AM12" s="58">
        <f t="shared" si="15"/>
        <v>16</v>
      </c>
      <c r="AN12" s="58">
        <f t="shared" si="16"/>
        <v>16</v>
      </c>
      <c r="AO12" s="58">
        <f t="shared" si="17"/>
        <v>10.428571428571429</v>
      </c>
      <c r="AP12" s="58">
        <f t="shared" si="18"/>
        <v>3.7142857142857144</v>
      </c>
      <c r="AQ12" s="58">
        <f t="shared" si="19"/>
        <v>0.2857142857142857</v>
      </c>
      <c r="AR12" s="59">
        <f t="shared" si="20"/>
        <v>1853.5714285714287</v>
      </c>
      <c r="AS12" s="59">
        <f t="shared" si="21"/>
        <v>257.14285714285717</v>
      </c>
    </row>
    <row r="13" spans="1:50">
      <c r="A13" s="33">
        <v>11</v>
      </c>
      <c r="B13" s="34">
        <v>51213</v>
      </c>
      <c r="C13" s="30">
        <v>1012</v>
      </c>
      <c r="D13" s="30">
        <v>210</v>
      </c>
      <c r="E13" s="49">
        <v>26374.565999999999</v>
      </c>
      <c r="F13" s="49">
        <v>1022.039</v>
      </c>
      <c r="G13" s="30">
        <v>2615</v>
      </c>
      <c r="H13" s="30">
        <v>6</v>
      </c>
      <c r="I13" s="30">
        <v>84</v>
      </c>
      <c r="J13" s="30">
        <v>111</v>
      </c>
      <c r="K13" s="30">
        <v>112</v>
      </c>
      <c r="L13" s="30">
        <v>111</v>
      </c>
      <c r="M13" s="30">
        <v>112</v>
      </c>
      <c r="N13" s="30">
        <v>112</v>
      </c>
      <c r="O13" s="30">
        <v>112</v>
      </c>
      <c r="P13" s="30">
        <v>112</v>
      </c>
      <c r="Q13" s="30">
        <v>112</v>
      </c>
      <c r="R13" s="30">
        <v>112</v>
      </c>
      <c r="S13" s="30">
        <v>112</v>
      </c>
      <c r="T13" s="30">
        <v>66</v>
      </c>
      <c r="U13" s="30">
        <v>18</v>
      </c>
      <c r="V13" s="50">
        <v>2</v>
      </c>
      <c r="W13" s="55">
        <v>11</v>
      </c>
      <c r="X13" s="57">
        <f t="shared" si="1"/>
        <v>0.1718494271685761</v>
      </c>
      <c r="Y13" s="59">
        <f t="shared" si="2"/>
        <v>3767.7951428571428</v>
      </c>
      <c r="Z13" s="57">
        <f>Y13/C13</f>
        <v>3.723117730095991</v>
      </c>
      <c r="AA13" s="58">
        <f t="shared" si="3"/>
        <v>146.00557142857141</v>
      </c>
      <c r="AB13" s="58">
        <f t="shared" si="4"/>
        <v>1.4334261904761902</v>
      </c>
      <c r="AC13" s="58">
        <f t="shared" si="5"/>
        <v>0.8571428571428571</v>
      </c>
      <c r="AD13" s="58">
        <f t="shared" si="6"/>
        <v>12</v>
      </c>
      <c r="AE13" s="58">
        <f t="shared" si="7"/>
        <v>15.857142857142858</v>
      </c>
      <c r="AF13" s="58">
        <f t="shared" si="8"/>
        <v>16</v>
      </c>
      <c r="AG13" s="58">
        <f t="shared" si="9"/>
        <v>15.857142857142858</v>
      </c>
      <c r="AH13" s="58">
        <f t="shared" si="10"/>
        <v>16</v>
      </c>
      <c r="AI13" s="58">
        <f t="shared" si="11"/>
        <v>16</v>
      </c>
      <c r="AJ13" s="58">
        <f t="shared" si="12"/>
        <v>16</v>
      </c>
      <c r="AK13" s="58">
        <f t="shared" si="13"/>
        <v>16</v>
      </c>
      <c r="AL13" s="58">
        <f t="shared" si="14"/>
        <v>16</v>
      </c>
      <c r="AM13" s="58">
        <f t="shared" si="15"/>
        <v>16</v>
      </c>
      <c r="AN13" s="58">
        <f t="shared" si="16"/>
        <v>16</v>
      </c>
      <c r="AO13" s="58">
        <f t="shared" si="17"/>
        <v>9.4285714285714288</v>
      </c>
      <c r="AP13" s="58">
        <f t="shared" si="18"/>
        <v>2.5714285714285716</v>
      </c>
      <c r="AQ13" s="58">
        <f t="shared" si="19"/>
        <v>0.2857142857142857</v>
      </c>
      <c r="AR13" s="59">
        <f t="shared" si="20"/>
        <v>1867.8571428571429</v>
      </c>
      <c r="AS13" s="59">
        <f t="shared" si="21"/>
        <v>300</v>
      </c>
    </row>
    <row r="14" spans="1:50">
      <c r="A14" s="33">
        <v>12</v>
      </c>
      <c r="B14" s="34">
        <v>24231</v>
      </c>
      <c r="C14" s="30">
        <v>1005</v>
      </c>
      <c r="D14" s="30">
        <v>129</v>
      </c>
      <c r="E14" s="49">
        <v>18537.597000000002</v>
      </c>
      <c r="F14" s="49">
        <v>951.62300000000005</v>
      </c>
      <c r="G14" s="30">
        <v>2569</v>
      </c>
      <c r="H14" s="30">
        <v>6</v>
      </c>
      <c r="I14" s="30">
        <v>102</v>
      </c>
      <c r="J14" s="30">
        <v>102</v>
      </c>
      <c r="K14" s="30">
        <v>105</v>
      </c>
      <c r="L14" s="30">
        <v>108</v>
      </c>
      <c r="M14" s="30">
        <v>112</v>
      </c>
      <c r="N14" s="30">
        <v>112</v>
      </c>
      <c r="O14" s="30">
        <v>109</v>
      </c>
      <c r="P14" s="30">
        <v>112</v>
      </c>
      <c r="Q14" s="30">
        <v>107</v>
      </c>
      <c r="R14" s="30">
        <v>108</v>
      </c>
      <c r="S14" s="30">
        <v>107</v>
      </c>
      <c r="T14" s="30">
        <v>73</v>
      </c>
      <c r="U14" s="30">
        <v>13</v>
      </c>
      <c r="V14" s="50">
        <v>0</v>
      </c>
      <c r="W14" s="55">
        <v>12</v>
      </c>
      <c r="X14" s="57">
        <f t="shared" si="1"/>
        <v>0.11375661375661375</v>
      </c>
      <c r="Y14" s="59">
        <f t="shared" si="2"/>
        <v>2648.2281428571432</v>
      </c>
      <c r="Z14" s="57">
        <f>Y14/C14</f>
        <v>2.6350528784648191</v>
      </c>
      <c r="AA14" s="58">
        <f t="shared" si="3"/>
        <v>135.94614285714286</v>
      </c>
      <c r="AB14" s="58">
        <f t="shared" si="4"/>
        <v>1.2657690476190475</v>
      </c>
      <c r="AC14" s="58">
        <f t="shared" si="5"/>
        <v>0.8571428571428571</v>
      </c>
      <c r="AD14" s="58">
        <f t="shared" si="6"/>
        <v>14.571428571428571</v>
      </c>
      <c r="AE14" s="58">
        <f t="shared" si="7"/>
        <v>14.571428571428571</v>
      </c>
      <c r="AF14" s="58">
        <f t="shared" si="8"/>
        <v>15</v>
      </c>
      <c r="AG14" s="58">
        <f t="shared" si="9"/>
        <v>15.428571428571429</v>
      </c>
      <c r="AH14" s="58">
        <f t="shared" si="10"/>
        <v>16</v>
      </c>
      <c r="AI14" s="58">
        <f t="shared" si="11"/>
        <v>16</v>
      </c>
      <c r="AJ14" s="58">
        <f t="shared" si="12"/>
        <v>15.571428571428571</v>
      </c>
      <c r="AK14" s="58">
        <f t="shared" si="13"/>
        <v>16</v>
      </c>
      <c r="AL14" s="58">
        <f t="shared" si="14"/>
        <v>15.285714285714286</v>
      </c>
      <c r="AM14" s="58">
        <f t="shared" si="15"/>
        <v>15.428571428571429</v>
      </c>
      <c r="AN14" s="58">
        <f t="shared" si="16"/>
        <v>15.285714285714286</v>
      </c>
      <c r="AO14" s="58">
        <f t="shared" si="17"/>
        <v>10.428571428571429</v>
      </c>
      <c r="AP14" s="58">
        <f t="shared" si="18"/>
        <v>1.8571428571428572</v>
      </c>
      <c r="AQ14" s="58">
        <f t="shared" si="19"/>
        <v>0</v>
      </c>
      <c r="AR14" s="59">
        <f t="shared" si="20"/>
        <v>1835</v>
      </c>
      <c r="AS14" s="59">
        <f t="shared" si="21"/>
        <v>184.28571428571428</v>
      </c>
    </row>
    <row r="15" spans="1:50">
      <c r="A15" s="33">
        <v>13</v>
      </c>
      <c r="B15" s="34">
        <v>31623</v>
      </c>
      <c r="C15" s="30">
        <v>1016</v>
      </c>
      <c r="D15" s="30">
        <v>179</v>
      </c>
      <c r="E15" s="49">
        <v>24310.347000000002</v>
      </c>
      <c r="F15" s="49">
        <v>1055.335</v>
      </c>
      <c r="G15" s="30">
        <v>2598</v>
      </c>
      <c r="H15" s="30">
        <v>6</v>
      </c>
      <c r="I15" s="30">
        <v>97</v>
      </c>
      <c r="J15" s="30">
        <v>102</v>
      </c>
      <c r="K15" s="30">
        <v>109</v>
      </c>
      <c r="L15" s="30">
        <v>109</v>
      </c>
      <c r="M15" s="30">
        <v>109</v>
      </c>
      <c r="N15" s="30">
        <v>112</v>
      </c>
      <c r="O15" s="30">
        <v>111</v>
      </c>
      <c r="P15" s="30">
        <v>110</v>
      </c>
      <c r="Q15" s="30">
        <v>112</v>
      </c>
      <c r="R15" s="30">
        <v>112</v>
      </c>
      <c r="S15" s="30">
        <v>112</v>
      </c>
      <c r="T15" s="30">
        <v>71</v>
      </c>
      <c r="U15" s="30">
        <v>17</v>
      </c>
      <c r="V15" s="50">
        <v>2</v>
      </c>
      <c r="W15" s="55">
        <v>13</v>
      </c>
      <c r="X15" s="57">
        <f t="shared" si="1"/>
        <v>0.14979079497907949</v>
      </c>
      <c r="Y15" s="59">
        <f t="shared" si="2"/>
        <v>3472.9067142857143</v>
      </c>
      <c r="Z15" s="57">
        <f>Y15/C15</f>
        <v>3.4182152699662542</v>
      </c>
      <c r="AA15" s="58">
        <f t="shared" si="3"/>
        <v>150.76214285714286</v>
      </c>
      <c r="AB15" s="58">
        <f t="shared" si="4"/>
        <v>1.5127023809523812</v>
      </c>
      <c r="AC15" s="58">
        <f t="shared" si="5"/>
        <v>0.8571428571428571</v>
      </c>
      <c r="AD15" s="58">
        <f t="shared" si="6"/>
        <v>13.857142857142858</v>
      </c>
      <c r="AE15" s="58">
        <f t="shared" si="7"/>
        <v>14.571428571428571</v>
      </c>
      <c r="AF15" s="58">
        <f t="shared" si="8"/>
        <v>15.571428571428571</v>
      </c>
      <c r="AG15" s="58">
        <f t="shared" si="9"/>
        <v>15.571428571428571</v>
      </c>
      <c r="AH15" s="58">
        <f t="shared" si="10"/>
        <v>15.571428571428571</v>
      </c>
      <c r="AI15" s="58">
        <f t="shared" si="11"/>
        <v>16</v>
      </c>
      <c r="AJ15" s="58">
        <f t="shared" si="12"/>
        <v>15.857142857142858</v>
      </c>
      <c r="AK15" s="58">
        <f t="shared" si="13"/>
        <v>15.714285714285714</v>
      </c>
      <c r="AL15" s="58">
        <f t="shared" si="14"/>
        <v>16</v>
      </c>
      <c r="AM15" s="58">
        <f t="shared" si="15"/>
        <v>16</v>
      </c>
      <c r="AN15" s="58">
        <f t="shared" si="16"/>
        <v>16</v>
      </c>
      <c r="AO15" s="58">
        <f t="shared" si="17"/>
        <v>10.142857142857142</v>
      </c>
      <c r="AP15" s="58">
        <f t="shared" si="18"/>
        <v>2.4285714285714284</v>
      </c>
      <c r="AQ15" s="58">
        <f t="shared" si="19"/>
        <v>0.2857142857142857</v>
      </c>
      <c r="AR15" s="59">
        <f t="shared" si="20"/>
        <v>1855.7142857142858</v>
      </c>
      <c r="AS15" s="59">
        <f t="shared" si="21"/>
        <v>255.71428571428572</v>
      </c>
    </row>
    <row r="16" spans="1:50">
      <c r="A16" s="33">
        <v>14</v>
      </c>
      <c r="B16" s="34">
        <v>10209</v>
      </c>
      <c r="C16" s="30">
        <v>997</v>
      </c>
      <c r="D16" s="30">
        <v>165</v>
      </c>
      <c r="E16" s="49">
        <v>24315.41</v>
      </c>
      <c r="F16" s="49">
        <v>973.03099999999995</v>
      </c>
      <c r="G16" s="30">
        <v>2599</v>
      </c>
      <c r="H16" s="30">
        <v>6</v>
      </c>
      <c r="I16" s="30">
        <v>108</v>
      </c>
      <c r="J16" s="30">
        <v>111</v>
      </c>
      <c r="K16" s="30">
        <v>112</v>
      </c>
      <c r="L16" s="30">
        <v>112</v>
      </c>
      <c r="M16" s="30">
        <v>112</v>
      </c>
      <c r="N16" s="30">
        <v>112</v>
      </c>
      <c r="O16" s="30">
        <v>112</v>
      </c>
      <c r="P16" s="30">
        <v>112</v>
      </c>
      <c r="Q16" s="30">
        <v>112</v>
      </c>
      <c r="R16" s="30">
        <v>109</v>
      </c>
      <c r="S16" s="30">
        <v>110</v>
      </c>
      <c r="T16" s="30">
        <v>63</v>
      </c>
      <c r="U16" s="30">
        <v>16</v>
      </c>
      <c r="V16" s="50">
        <v>1</v>
      </c>
      <c r="W16" s="55">
        <v>14</v>
      </c>
      <c r="X16" s="57">
        <f t="shared" si="1"/>
        <v>0.14199655765920827</v>
      </c>
      <c r="Y16" s="59">
        <f t="shared" si="2"/>
        <v>3473.63</v>
      </c>
      <c r="Z16" s="57">
        <f>Y16/C16</f>
        <v>3.4840822467402206</v>
      </c>
      <c r="AA16" s="58">
        <f t="shared" si="3"/>
        <v>139.00442857142858</v>
      </c>
      <c r="AB16" s="58">
        <f t="shared" si="4"/>
        <v>1.3167404761904762</v>
      </c>
      <c r="AC16" s="58">
        <f t="shared" si="5"/>
        <v>0.8571428571428571</v>
      </c>
      <c r="AD16" s="58">
        <f t="shared" si="6"/>
        <v>15.428571428571429</v>
      </c>
      <c r="AE16" s="58">
        <f t="shared" si="7"/>
        <v>15.857142857142858</v>
      </c>
      <c r="AF16" s="58">
        <f t="shared" si="8"/>
        <v>16</v>
      </c>
      <c r="AG16" s="58">
        <f t="shared" si="9"/>
        <v>16</v>
      </c>
      <c r="AH16" s="58">
        <f t="shared" si="10"/>
        <v>16</v>
      </c>
      <c r="AI16" s="58">
        <f t="shared" si="11"/>
        <v>16</v>
      </c>
      <c r="AJ16" s="58">
        <f t="shared" si="12"/>
        <v>16</v>
      </c>
      <c r="AK16" s="58">
        <f t="shared" si="13"/>
        <v>16</v>
      </c>
      <c r="AL16" s="58">
        <f t="shared" si="14"/>
        <v>16</v>
      </c>
      <c r="AM16" s="58">
        <f t="shared" si="15"/>
        <v>15.571428571428571</v>
      </c>
      <c r="AN16" s="58">
        <f t="shared" si="16"/>
        <v>15.714285714285714</v>
      </c>
      <c r="AO16" s="58">
        <f t="shared" si="17"/>
        <v>9</v>
      </c>
      <c r="AP16" s="58">
        <f t="shared" si="18"/>
        <v>2.2857142857142856</v>
      </c>
      <c r="AQ16" s="58">
        <f t="shared" si="19"/>
        <v>0.14285714285714285</v>
      </c>
      <c r="AR16" s="59">
        <f t="shared" si="20"/>
        <v>1856.4285714285713</v>
      </c>
      <c r="AS16" s="59">
        <f t="shared" si="21"/>
        <v>235.71428571428572</v>
      </c>
    </row>
    <row r="17" spans="1:45">
      <c r="A17" s="33">
        <v>15</v>
      </c>
      <c r="B17" s="34">
        <v>62065</v>
      </c>
      <c r="C17" s="30">
        <v>987</v>
      </c>
      <c r="D17" s="30">
        <v>67</v>
      </c>
      <c r="E17" s="49">
        <v>17313.850999999999</v>
      </c>
      <c r="F17" s="49">
        <v>899.28099999999995</v>
      </c>
      <c r="G17" s="30">
        <v>2550</v>
      </c>
      <c r="H17" s="30">
        <v>6</v>
      </c>
      <c r="I17" s="30">
        <v>102</v>
      </c>
      <c r="J17" s="30">
        <v>111</v>
      </c>
      <c r="K17" s="30">
        <v>109</v>
      </c>
      <c r="L17" s="30">
        <v>112</v>
      </c>
      <c r="M17" s="30">
        <v>111</v>
      </c>
      <c r="N17" s="30">
        <v>106</v>
      </c>
      <c r="O17" s="30">
        <v>112</v>
      </c>
      <c r="P17" s="30">
        <v>107</v>
      </c>
      <c r="Q17" s="30">
        <v>112</v>
      </c>
      <c r="R17" s="30">
        <v>107</v>
      </c>
      <c r="S17" s="30">
        <v>103</v>
      </c>
      <c r="T17" s="30">
        <v>53</v>
      </c>
      <c r="U17" s="30">
        <v>10</v>
      </c>
      <c r="V17" s="50">
        <v>0</v>
      </c>
      <c r="W17" s="55">
        <v>15</v>
      </c>
      <c r="X17" s="57">
        <f t="shared" si="1"/>
        <v>6.3567362428842505E-2</v>
      </c>
      <c r="Y17" s="59">
        <f t="shared" si="2"/>
        <v>2473.4072857142855</v>
      </c>
      <c r="Z17" s="57">
        <f>Y17/C17</f>
        <v>2.5059850919091038</v>
      </c>
      <c r="AA17" s="58">
        <f t="shared" si="3"/>
        <v>128.46871428571427</v>
      </c>
      <c r="AB17" s="58">
        <f t="shared" si="4"/>
        <v>1.141145238095238</v>
      </c>
      <c r="AC17" s="58">
        <f t="shared" si="5"/>
        <v>0.8571428571428571</v>
      </c>
      <c r="AD17" s="58">
        <f t="shared" si="6"/>
        <v>14.571428571428571</v>
      </c>
      <c r="AE17" s="58">
        <f t="shared" si="7"/>
        <v>15.857142857142858</v>
      </c>
      <c r="AF17" s="58">
        <f t="shared" si="8"/>
        <v>15.571428571428571</v>
      </c>
      <c r="AG17" s="58">
        <f t="shared" si="9"/>
        <v>16</v>
      </c>
      <c r="AH17" s="58">
        <f t="shared" si="10"/>
        <v>15.857142857142858</v>
      </c>
      <c r="AI17" s="58">
        <f t="shared" si="11"/>
        <v>15.142857142857142</v>
      </c>
      <c r="AJ17" s="58">
        <f t="shared" si="12"/>
        <v>16</v>
      </c>
      <c r="AK17" s="58">
        <f t="shared" si="13"/>
        <v>15.285714285714286</v>
      </c>
      <c r="AL17" s="58">
        <f t="shared" si="14"/>
        <v>16</v>
      </c>
      <c r="AM17" s="58">
        <f t="shared" si="15"/>
        <v>15.285714285714286</v>
      </c>
      <c r="AN17" s="58">
        <f t="shared" si="16"/>
        <v>14.714285714285714</v>
      </c>
      <c r="AO17" s="58">
        <f t="shared" si="17"/>
        <v>7.5714285714285712</v>
      </c>
      <c r="AP17" s="58">
        <f t="shared" si="18"/>
        <v>1.4285714285714286</v>
      </c>
      <c r="AQ17" s="58">
        <f t="shared" si="19"/>
        <v>0</v>
      </c>
      <c r="AR17" s="59">
        <f t="shared" si="20"/>
        <v>1821.4285714285713</v>
      </c>
      <c r="AS17" s="59">
        <f t="shared" si="21"/>
        <v>95.714285714285708</v>
      </c>
    </row>
    <row r="18" spans="1:45">
      <c r="A18" s="33">
        <v>16</v>
      </c>
      <c r="B18" s="34">
        <v>27491</v>
      </c>
      <c r="C18" s="30">
        <v>997</v>
      </c>
      <c r="D18" s="30">
        <v>185</v>
      </c>
      <c r="E18" s="49">
        <v>26138.453000000001</v>
      </c>
      <c r="F18" s="49">
        <v>1157.423</v>
      </c>
      <c r="G18" s="30">
        <v>2636</v>
      </c>
      <c r="H18" s="30">
        <v>6</v>
      </c>
      <c r="I18" s="30">
        <v>76</v>
      </c>
      <c r="J18" s="30">
        <v>109</v>
      </c>
      <c r="K18" s="30">
        <v>106</v>
      </c>
      <c r="L18" s="30">
        <v>110</v>
      </c>
      <c r="M18" s="30">
        <v>112</v>
      </c>
      <c r="N18" s="30">
        <v>112</v>
      </c>
      <c r="O18" s="30">
        <v>112</v>
      </c>
      <c r="P18" s="30">
        <v>112</v>
      </c>
      <c r="Q18" s="30">
        <v>112</v>
      </c>
      <c r="R18" s="30">
        <v>112</v>
      </c>
      <c r="S18" s="30">
        <v>112</v>
      </c>
      <c r="T18" s="30">
        <v>89</v>
      </c>
      <c r="U18" s="30">
        <v>26</v>
      </c>
      <c r="V18" s="50">
        <v>1</v>
      </c>
      <c r="W18" s="55">
        <v>16</v>
      </c>
      <c r="X18" s="57">
        <f t="shared" si="1"/>
        <v>0.15651438240270726</v>
      </c>
      <c r="Y18" s="59">
        <f t="shared" si="2"/>
        <v>3734.0647142857147</v>
      </c>
      <c r="Z18" s="57">
        <f>Y18/C18</f>
        <v>3.7453006161341169</v>
      </c>
      <c r="AA18" s="58">
        <f t="shared" si="3"/>
        <v>165.34614285714287</v>
      </c>
      <c r="AB18" s="58">
        <f t="shared" si="4"/>
        <v>1.7557690476190477</v>
      </c>
      <c r="AC18" s="58">
        <f t="shared" si="5"/>
        <v>0.8571428571428571</v>
      </c>
      <c r="AD18" s="58">
        <f t="shared" si="6"/>
        <v>10.857142857142858</v>
      </c>
      <c r="AE18" s="58">
        <f t="shared" si="7"/>
        <v>15.571428571428571</v>
      </c>
      <c r="AF18" s="58">
        <f t="shared" si="8"/>
        <v>15.142857142857142</v>
      </c>
      <c r="AG18" s="58">
        <f t="shared" si="9"/>
        <v>15.714285714285714</v>
      </c>
      <c r="AH18" s="58">
        <f t="shared" si="10"/>
        <v>16</v>
      </c>
      <c r="AI18" s="58">
        <f t="shared" si="11"/>
        <v>16</v>
      </c>
      <c r="AJ18" s="58">
        <f t="shared" si="12"/>
        <v>16</v>
      </c>
      <c r="AK18" s="58">
        <f t="shared" si="13"/>
        <v>16</v>
      </c>
      <c r="AL18" s="58">
        <f t="shared" si="14"/>
        <v>16</v>
      </c>
      <c r="AM18" s="58">
        <f t="shared" si="15"/>
        <v>16</v>
      </c>
      <c r="AN18" s="58">
        <f t="shared" si="16"/>
        <v>16</v>
      </c>
      <c r="AO18" s="58">
        <f t="shared" si="17"/>
        <v>12.714285714285714</v>
      </c>
      <c r="AP18" s="58">
        <f t="shared" si="18"/>
        <v>3.7142857142857144</v>
      </c>
      <c r="AQ18" s="58">
        <f t="shared" si="19"/>
        <v>0.14285714285714285</v>
      </c>
      <c r="AR18" s="59">
        <f t="shared" si="20"/>
        <v>1882.8571428571429</v>
      </c>
      <c r="AS18" s="59">
        <f t="shared" si="21"/>
        <v>264.28571428571428</v>
      </c>
    </row>
    <row r="19" spans="1:45">
      <c r="A19" s="33">
        <v>17</v>
      </c>
      <c r="B19" s="34">
        <v>46177</v>
      </c>
      <c r="C19" s="30">
        <v>985</v>
      </c>
      <c r="D19" s="30">
        <v>251</v>
      </c>
      <c r="E19" s="49">
        <v>28488.695</v>
      </c>
      <c r="F19" s="49">
        <v>1074.472</v>
      </c>
      <c r="G19" s="30">
        <v>2627</v>
      </c>
      <c r="H19" s="30">
        <v>6</v>
      </c>
      <c r="I19" s="30">
        <v>84</v>
      </c>
      <c r="J19" s="30">
        <v>111</v>
      </c>
      <c r="K19" s="30">
        <v>112</v>
      </c>
      <c r="L19" s="30">
        <v>111</v>
      </c>
      <c r="M19" s="30">
        <v>112</v>
      </c>
      <c r="N19" s="30">
        <v>112</v>
      </c>
      <c r="O19" s="30">
        <v>112</v>
      </c>
      <c r="P19" s="30">
        <v>112</v>
      </c>
      <c r="Q19" s="30">
        <v>112</v>
      </c>
      <c r="R19" s="30">
        <v>112</v>
      </c>
      <c r="S19" s="30">
        <v>112</v>
      </c>
      <c r="T19" s="30">
        <v>70</v>
      </c>
      <c r="U19" s="30">
        <v>22</v>
      </c>
      <c r="V19" s="50">
        <v>1</v>
      </c>
      <c r="W19" s="55">
        <v>17</v>
      </c>
      <c r="X19" s="57">
        <f t="shared" si="1"/>
        <v>0.20307443365695793</v>
      </c>
      <c r="Y19" s="59">
        <f t="shared" si="2"/>
        <v>4069.8135714285713</v>
      </c>
      <c r="Z19" s="57">
        <f>Y19/C19</f>
        <v>4.1317904278462656</v>
      </c>
      <c r="AA19" s="58">
        <f t="shared" si="3"/>
        <v>153.49600000000001</v>
      </c>
      <c r="AB19" s="58">
        <f t="shared" si="4"/>
        <v>1.5582666666666669</v>
      </c>
      <c r="AC19" s="58">
        <f t="shared" si="5"/>
        <v>0.8571428571428571</v>
      </c>
      <c r="AD19" s="58">
        <f t="shared" si="6"/>
        <v>12</v>
      </c>
      <c r="AE19" s="58">
        <f t="shared" si="7"/>
        <v>15.857142857142858</v>
      </c>
      <c r="AF19" s="58">
        <f t="shared" si="8"/>
        <v>16</v>
      </c>
      <c r="AG19" s="58">
        <f t="shared" si="9"/>
        <v>15.857142857142858</v>
      </c>
      <c r="AH19" s="58">
        <f t="shared" si="10"/>
        <v>16</v>
      </c>
      <c r="AI19" s="58">
        <f t="shared" si="11"/>
        <v>16</v>
      </c>
      <c r="AJ19" s="58">
        <f t="shared" si="12"/>
        <v>16</v>
      </c>
      <c r="AK19" s="58">
        <f t="shared" si="13"/>
        <v>16</v>
      </c>
      <c r="AL19" s="58">
        <f t="shared" si="14"/>
        <v>16</v>
      </c>
      <c r="AM19" s="58">
        <f t="shared" si="15"/>
        <v>16</v>
      </c>
      <c r="AN19" s="58">
        <f t="shared" si="16"/>
        <v>16</v>
      </c>
      <c r="AO19" s="58">
        <f t="shared" si="17"/>
        <v>10</v>
      </c>
      <c r="AP19" s="58">
        <f t="shared" si="18"/>
        <v>3.1428571428571428</v>
      </c>
      <c r="AQ19" s="58">
        <f t="shared" si="19"/>
        <v>0.14285714285714285</v>
      </c>
      <c r="AR19" s="59">
        <f t="shared" si="20"/>
        <v>1876.4285714285713</v>
      </c>
      <c r="AS19" s="59">
        <f t="shared" si="21"/>
        <v>358.57142857142856</v>
      </c>
    </row>
    <row r="20" spans="1:45">
      <c r="A20" s="33">
        <v>18</v>
      </c>
      <c r="B20" s="34">
        <v>36939</v>
      </c>
      <c r="C20" s="30">
        <v>1003</v>
      </c>
      <c r="D20" s="30">
        <v>226</v>
      </c>
      <c r="E20" s="49">
        <v>26756.745999999999</v>
      </c>
      <c r="F20" s="49">
        <v>1060.3109999999999</v>
      </c>
      <c r="G20" s="30">
        <v>2636</v>
      </c>
      <c r="H20" s="30">
        <v>6</v>
      </c>
      <c r="I20" s="30">
        <v>93</v>
      </c>
      <c r="J20" s="30">
        <v>111</v>
      </c>
      <c r="K20" s="30">
        <v>112</v>
      </c>
      <c r="L20" s="30">
        <v>112</v>
      </c>
      <c r="M20" s="30">
        <v>112</v>
      </c>
      <c r="N20" s="30">
        <v>112</v>
      </c>
      <c r="O20" s="30">
        <v>112</v>
      </c>
      <c r="P20" s="30">
        <v>112</v>
      </c>
      <c r="Q20" s="30">
        <v>112</v>
      </c>
      <c r="R20" s="30">
        <v>112</v>
      </c>
      <c r="S20" s="30">
        <v>112</v>
      </c>
      <c r="T20" s="30">
        <v>66</v>
      </c>
      <c r="U20" s="30">
        <v>18</v>
      </c>
      <c r="V20" s="50">
        <v>1</v>
      </c>
      <c r="W20" s="55">
        <v>18</v>
      </c>
      <c r="X20" s="57">
        <f t="shared" si="1"/>
        <v>0.18388934092758341</v>
      </c>
      <c r="Y20" s="59">
        <f t="shared" si="2"/>
        <v>3822.3922857142857</v>
      </c>
      <c r="Z20" s="57">
        <f>Y20/C20</f>
        <v>3.8109594074918101</v>
      </c>
      <c r="AA20" s="58">
        <f t="shared" si="3"/>
        <v>151.47299999999998</v>
      </c>
      <c r="AB20" s="58">
        <f t="shared" si="4"/>
        <v>1.5245499999999996</v>
      </c>
      <c r="AC20" s="58">
        <f t="shared" si="5"/>
        <v>0.8571428571428571</v>
      </c>
      <c r="AD20" s="58">
        <f t="shared" si="6"/>
        <v>13.285714285714286</v>
      </c>
      <c r="AE20" s="58">
        <f t="shared" si="7"/>
        <v>15.857142857142858</v>
      </c>
      <c r="AF20" s="58">
        <f t="shared" si="8"/>
        <v>16</v>
      </c>
      <c r="AG20" s="58">
        <f t="shared" si="9"/>
        <v>16</v>
      </c>
      <c r="AH20" s="58">
        <f t="shared" si="10"/>
        <v>16</v>
      </c>
      <c r="AI20" s="58">
        <f t="shared" si="11"/>
        <v>16</v>
      </c>
      <c r="AJ20" s="58">
        <f t="shared" si="12"/>
        <v>16</v>
      </c>
      <c r="AK20" s="58">
        <f t="shared" si="13"/>
        <v>16</v>
      </c>
      <c r="AL20" s="58">
        <f t="shared" si="14"/>
        <v>16</v>
      </c>
      <c r="AM20" s="58">
        <f t="shared" si="15"/>
        <v>16</v>
      </c>
      <c r="AN20" s="58">
        <f t="shared" si="16"/>
        <v>16</v>
      </c>
      <c r="AO20" s="58">
        <f t="shared" si="17"/>
        <v>9.4285714285714288</v>
      </c>
      <c r="AP20" s="58">
        <f t="shared" si="18"/>
        <v>2.5714285714285716</v>
      </c>
      <c r="AQ20" s="58">
        <f t="shared" si="19"/>
        <v>0.14285714285714285</v>
      </c>
      <c r="AR20" s="59">
        <f t="shared" si="20"/>
        <v>1882.8571428571429</v>
      </c>
      <c r="AS20" s="59">
        <f t="shared" si="21"/>
        <v>322.85714285714283</v>
      </c>
    </row>
    <row r="21" spans="1:45">
      <c r="A21" s="33">
        <v>19</v>
      </c>
      <c r="B21" s="34">
        <v>50257</v>
      </c>
      <c r="C21" s="30">
        <v>1004</v>
      </c>
      <c r="D21" s="30">
        <v>129</v>
      </c>
      <c r="E21" s="49">
        <v>20323.453000000001</v>
      </c>
      <c r="F21" s="49">
        <v>992.00300000000004</v>
      </c>
      <c r="G21" s="30">
        <v>2607</v>
      </c>
      <c r="H21" s="30">
        <v>6</v>
      </c>
      <c r="I21" s="30">
        <v>99</v>
      </c>
      <c r="J21" s="30">
        <v>112</v>
      </c>
      <c r="K21" s="30">
        <v>110</v>
      </c>
      <c r="L21" s="30">
        <v>111</v>
      </c>
      <c r="M21" s="30">
        <v>108</v>
      </c>
      <c r="N21" s="30">
        <v>109</v>
      </c>
      <c r="O21" s="30">
        <v>112</v>
      </c>
      <c r="P21" s="30">
        <v>111</v>
      </c>
      <c r="Q21" s="30">
        <v>112</v>
      </c>
      <c r="R21" s="30">
        <v>108</v>
      </c>
      <c r="S21" s="30">
        <v>112</v>
      </c>
      <c r="T21" s="30">
        <v>68</v>
      </c>
      <c r="U21" s="30">
        <v>17</v>
      </c>
      <c r="V21" s="50">
        <v>0</v>
      </c>
      <c r="W21" s="55">
        <v>19</v>
      </c>
      <c r="X21" s="57">
        <f t="shared" si="1"/>
        <v>0.11385701676963812</v>
      </c>
      <c r="Y21" s="59">
        <f t="shared" si="2"/>
        <v>2903.3504285714289</v>
      </c>
      <c r="Z21" s="57">
        <f>Y21/C21</f>
        <v>2.8917832953898692</v>
      </c>
      <c r="AA21" s="58">
        <f t="shared" si="3"/>
        <v>141.71471428571428</v>
      </c>
      <c r="AB21" s="58">
        <f t="shared" si="4"/>
        <v>1.3619119047619046</v>
      </c>
      <c r="AC21" s="58">
        <f t="shared" si="5"/>
        <v>0.8571428571428571</v>
      </c>
      <c r="AD21" s="58">
        <f t="shared" si="6"/>
        <v>14.142857142857142</v>
      </c>
      <c r="AE21" s="58">
        <f t="shared" si="7"/>
        <v>16</v>
      </c>
      <c r="AF21" s="58">
        <f t="shared" si="8"/>
        <v>15.714285714285714</v>
      </c>
      <c r="AG21" s="58">
        <f t="shared" si="9"/>
        <v>15.857142857142858</v>
      </c>
      <c r="AH21" s="58">
        <f t="shared" si="10"/>
        <v>15.428571428571429</v>
      </c>
      <c r="AI21" s="58">
        <f t="shared" si="11"/>
        <v>15.571428571428571</v>
      </c>
      <c r="AJ21" s="58">
        <f t="shared" si="12"/>
        <v>16</v>
      </c>
      <c r="AK21" s="58">
        <f t="shared" si="13"/>
        <v>15.857142857142858</v>
      </c>
      <c r="AL21" s="58">
        <f t="shared" si="14"/>
        <v>16</v>
      </c>
      <c r="AM21" s="58">
        <f t="shared" si="15"/>
        <v>15.428571428571429</v>
      </c>
      <c r="AN21" s="58">
        <f t="shared" si="16"/>
        <v>16</v>
      </c>
      <c r="AO21" s="58">
        <f t="shared" si="17"/>
        <v>9.7142857142857135</v>
      </c>
      <c r="AP21" s="58">
        <f t="shared" si="18"/>
        <v>2.4285714285714284</v>
      </c>
      <c r="AQ21" s="58">
        <f t="shared" si="19"/>
        <v>0</v>
      </c>
      <c r="AR21" s="59">
        <f t="shared" si="20"/>
        <v>1862.1428571428571</v>
      </c>
      <c r="AS21" s="59">
        <f t="shared" si="21"/>
        <v>184.28571428571428</v>
      </c>
    </row>
    <row r="22" spans="1:45">
      <c r="A22" s="33">
        <v>20</v>
      </c>
      <c r="B22" s="34">
        <v>61551</v>
      </c>
      <c r="C22" s="30">
        <v>997</v>
      </c>
      <c r="D22" s="30">
        <v>118</v>
      </c>
      <c r="E22" s="49">
        <v>18094.690999999999</v>
      </c>
      <c r="F22" s="49">
        <v>1029.6510000000001</v>
      </c>
      <c r="G22" s="30">
        <v>2557</v>
      </c>
      <c r="H22" s="30">
        <v>6</v>
      </c>
      <c r="I22" s="30">
        <v>80</v>
      </c>
      <c r="J22" s="30">
        <v>99</v>
      </c>
      <c r="K22" s="30">
        <v>109</v>
      </c>
      <c r="L22" s="30">
        <v>108</v>
      </c>
      <c r="M22" s="30">
        <v>109</v>
      </c>
      <c r="N22" s="30">
        <v>103</v>
      </c>
      <c r="O22" s="30">
        <v>108</v>
      </c>
      <c r="P22" s="30">
        <v>111</v>
      </c>
      <c r="Q22" s="30">
        <v>111</v>
      </c>
      <c r="R22" s="30">
        <v>109</v>
      </c>
      <c r="S22" s="30">
        <v>112</v>
      </c>
      <c r="T22" s="30">
        <v>73</v>
      </c>
      <c r="U22" s="30">
        <v>20</v>
      </c>
      <c r="V22" s="50">
        <v>0</v>
      </c>
      <c r="W22" s="55">
        <v>20</v>
      </c>
      <c r="X22" s="57">
        <f t="shared" si="1"/>
        <v>0.10582959641255606</v>
      </c>
      <c r="Y22" s="59">
        <f t="shared" si="2"/>
        <v>2584.955857142857</v>
      </c>
      <c r="Z22" s="57">
        <f>Y22/C22</f>
        <v>2.5927340593208195</v>
      </c>
      <c r="AA22" s="58">
        <f t="shared" si="3"/>
        <v>147.09300000000002</v>
      </c>
      <c r="AB22" s="58">
        <f t="shared" si="4"/>
        <v>1.4515500000000001</v>
      </c>
      <c r="AC22" s="58">
        <f t="shared" si="5"/>
        <v>0.8571428571428571</v>
      </c>
      <c r="AD22" s="58">
        <f t="shared" si="6"/>
        <v>11.428571428571429</v>
      </c>
      <c r="AE22" s="58">
        <f t="shared" si="7"/>
        <v>14.142857142857142</v>
      </c>
      <c r="AF22" s="58">
        <f t="shared" si="8"/>
        <v>15.571428571428571</v>
      </c>
      <c r="AG22" s="58">
        <f t="shared" si="9"/>
        <v>15.428571428571429</v>
      </c>
      <c r="AH22" s="58">
        <f t="shared" si="10"/>
        <v>15.571428571428571</v>
      </c>
      <c r="AI22" s="58">
        <f t="shared" si="11"/>
        <v>14.714285714285714</v>
      </c>
      <c r="AJ22" s="58">
        <f t="shared" si="12"/>
        <v>15.428571428571429</v>
      </c>
      <c r="AK22" s="58">
        <f t="shared" si="13"/>
        <v>15.857142857142858</v>
      </c>
      <c r="AL22" s="58">
        <f t="shared" si="14"/>
        <v>15.857142857142858</v>
      </c>
      <c r="AM22" s="58">
        <f t="shared" si="15"/>
        <v>15.571428571428571</v>
      </c>
      <c r="AN22" s="58">
        <f t="shared" si="16"/>
        <v>16</v>
      </c>
      <c r="AO22" s="58">
        <f t="shared" si="17"/>
        <v>10.428571428571429</v>
      </c>
      <c r="AP22" s="58">
        <f t="shared" si="18"/>
        <v>2.8571428571428572</v>
      </c>
      <c r="AQ22" s="58">
        <f t="shared" si="19"/>
        <v>0</v>
      </c>
      <c r="AR22" s="59">
        <f t="shared" si="20"/>
        <v>1826.4285714285713</v>
      </c>
      <c r="AS22" s="59">
        <f t="shared" si="21"/>
        <v>168.57142857142858</v>
      </c>
    </row>
    <row r="23" spans="1:45">
      <c r="A23" s="33">
        <v>21</v>
      </c>
      <c r="B23" s="34">
        <v>2549</v>
      </c>
      <c r="C23" s="30">
        <v>1025</v>
      </c>
      <c r="D23" s="30">
        <v>176</v>
      </c>
      <c r="E23" s="49">
        <v>23484.545999999998</v>
      </c>
      <c r="F23" s="49">
        <v>1118.0920000000001</v>
      </c>
      <c r="G23" s="30">
        <v>2636</v>
      </c>
      <c r="H23" s="30">
        <v>6</v>
      </c>
      <c r="I23" s="30">
        <v>86</v>
      </c>
      <c r="J23" s="30">
        <v>109</v>
      </c>
      <c r="K23" s="30">
        <v>107</v>
      </c>
      <c r="L23" s="30">
        <v>112</v>
      </c>
      <c r="M23" s="30">
        <v>112</v>
      </c>
      <c r="N23" s="30">
        <v>112</v>
      </c>
      <c r="O23" s="30">
        <v>112</v>
      </c>
      <c r="P23" s="30">
        <v>112</v>
      </c>
      <c r="Q23" s="30">
        <v>112</v>
      </c>
      <c r="R23" s="30">
        <v>111</v>
      </c>
      <c r="S23" s="30">
        <v>112</v>
      </c>
      <c r="T23" s="30">
        <v>70</v>
      </c>
      <c r="U23" s="30">
        <v>25</v>
      </c>
      <c r="V23" s="50">
        <v>3</v>
      </c>
      <c r="W23" s="55">
        <v>21</v>
      </c>
      <c r="X23" s="57">
        <f t="shared" si="1"/>
        <v>0.14654454621149043</v>
      </c>
      <c r="Y23" s="59">
        <f t="shared" si="2"/>
        <v>3354.9351428571426</v>
      </c>
      <c r="Z23" s="57">
        <f>Y23/C23</f>
        <v>3.273107456445993</v>
      </c>
      <c r="AA23" s="58">
        <f t="shared" si="3"/>
        <v>159.72742857142859</v>
      </c>
      <c r="AB23" s="58">
        <f t="shared" si="4"/>
        <v>1.66212380952381</v>
      </c>
      <c r="AC23" s="58">
        <f t="shared" si="5"/>
        <v>0.8571428571428571</v>
      </c>
      <c r="AD23" s="58">
        <f t="shared" si="6"/>
        <v>12.285714285714286</v>
      </c>
      <c r="AE23" s="58">
        <f t="shared" si="7"/>
        <v>15.571428571428571</v>
      </c>
      <c r="AF23" s="58">
        <f t="shared" si="8"/>
        <v>15.285714285714286</v>
      </c>
      <c r="AG23" s="58">
        <f t="shared" si="9"/>
        <v>16</v>
      </c>
      <c r="AH23" s="58">
        <f t="shared" si="10"/>
        <v>16</v>
      </c>
      <c r="AI23" s="58">
        <f t="shared" si="11"/>
        <v>16</v>
      </c>
      <c r="AJ23" s="58">
        <f t="shared" si="12"/>
        <v>16</v>
      </c>
      <c r="AK23" s="58">
        <f t="shared" si="13"/>
        <v>16</v>
      </c>
      <c r="AL23" s="58">
        <f t="shared" si="14"/>
        <v>16</v>
      </c>
      <c r="AM23" s="58">
        <f t="shared" si="15"/>
        <v>15.857142857142858</v>
      </c>
      <c r="AN23" s="58">
        <f t="shared" si="16"/>
        <v>16</v>
      </c>
      <c r="AO23" s="58">
        <f t="shared" si="17"/>
        <v>10</v>
      </c>
      <c r="AP23" s="58">
        <f t="shared" si="18"/>
        <v>3.5714285714285716</v>
      </c>
      <c r="AQ23" s="58">
        <f t="shared" si="19"/>
        <v>0.42857142857142855</v>
      </c>
      <c r="AR23" s="59">
        <f t="shared" si="20"/>
        <v>1882.8571428571429</v>
      </c>
      <c r="AS23" s="59">
        <f t="shared" si="21"/>
        <v>251.42857142857142</v>
      </c>
    </row>
    <row r="24" spans="1:45">
      <c r="A24" s="33">
        <v>22</v>
      </c>
      <c r="B24" s="34">
        <v>5325</v>
      </c>
      <c r="C24" s="30">
        <v>1016</v>
      </c>
      <c r="D24" s="30">
        <v>192</v>
      </c>
      <c r="E24" s="49">
        <v>25739.214</v>
      </c>
      <c r="F24" s="49">
        <v>1051.2729999999999</v>
      </c>
      <c r="G24" s="30">
        <v>2627</v>
      </c>
      <c r="H24" s="30">
        <v>6</v>
      </c>
      <c r="I24" s="30">
        <v>102</v>
      </c>
      <c r="J24" s="30">
        <v>111</v>
      </c>
      <c r="K24" s="30">
        <v>112</v>
      </c>
      <c r="L24" s="30">
        <v>112</v>
      </c>
      <c r="M24" s="30">
        <v>112</v>
      </c>
      <c r="N24" s="30">
        <v>112</v>
      </c>
      <c r="O24" s="30">
        <v>112</v>
      </c>
      <c r="P24" s="30">
        <v>112</v>
      </c>
      <c r="Q24" s="30">
        <v>112</v>
      </c>
      <c r="R24" s="30">
        <v>112</v>
      </c>
      <c r="S24" s="30">
        <v>108</v>
      </c>
      <c r="T24" s="30">
        <v>68</v>
      </c>
      <c r="U24" s="30">
        <v>22</v>
      </c>
      <c r="V24" s="50">
        <v>1</v>
      </c>
      <c r="W24" s="55">
        <v>22</v>
      </c>
      <c r="X24" s="57">
        <f t="shared" si="1"/>
        <v>0.15894039735099338</v>
      </c>
      <c r="Y24" s="59">
        <f t="shared" si="2"/>
        <v>3677.0305714285714</v>
      </c>
      <c r="Z24" s="57">
        <f>Y24/C24</f>
        <v>3.6191245781777277</v>
      </c>
      <c r="AA24" s="58">
        <f t="shared" si="3"/>
        <v>150.18185714285713</v>
      </c>
      <c r="AB24" s="58">
        <f t="shared" si="4"/>
        <v>1.5030309523809522</v>
      </c>
      <c r="AC24" s="58">
        <f t="shared" si="5"/>
        <v>0.8571428571428571</v>
      </c>
      <c r="AD24" s="58">
        <f t="shared" si="6"/>
        <v>14.571428571428571</v>
      </c>
      <c r="AE24" s="58">
        <f t="shared" si="7"/>
        <v>15.857142857142858</v>
      </c>
      <c r="AF24" s="58">
        <f t="shared" si="8"/>
        <v>16</v>
      </c>
      <c r="AG24" s="58">
        <f t="shared" si="9"/>
        <v>16</v>
      </c>
      <c r="AH24" s="58">
        <f t="shared" si="10"/>
        <v>16</v>
      </c>
      <c r="AI24" s="58">
        <f t="shared" si="11"/>
        <v>16</v>
      </c>
      <c r="AJ24" s="58">
        <f t="shared" si="12"/>
        <v>16</v>
      </c>
      <c r="AK24" s="58">
        <f t="shared" si="13"/>
        <v>16</v>
      </c>
      <c r="AL24" s="58">
        <f t="shared" si="14"/>
        <v>16</v>
      </c>
      <c r="AM24" s="58">
        <f t="shared" si="15"/>
        <v>16</v>
      </c>
      <c r="AN24" s="58">
        <f t="shared" si="16"/>
        <v>15.428571428571429</v>
      </c>
      <c r="AO24" s="58">
        <f t="shared" si="17"/>
        <v>9.7142857142857135</v>
      </c>
      <c r="AP24" s="58">
        <f t="shared" si="18"/>
        <v>3.1428571428571428</v>
      </c>
      <c r="AQ24" s="58">
        <f t="shared" si="19"/>
        <v>0.14285714285714285</v>
      </c>
      <c r="AR24" s="59">
        <f t="shared" si="20"/>
        <v>1876.4285714285713</v>
      </c>
      <c r="AS24" s="59">
        <f t="shared" si="21"/>
        <v>274.28571428571428</v>
      </c>
    </row>
    <row r="25" spans="1:45">
      <c r="A25" s="33">
        <v>23</v>
      </c>
      <c r="B25" s="34">
        <v>41499</v>
      </c>
      <c r="C25" s="30">
        <v>1008</v>
      </c>
      <c r="D25" s="30">
        <v>154</v>
      </c>
      <c r="E25" s="49">
        <v>22100.084999999999</v>
      </c>
      <c r="F25" s="49">
        <v>964.55600000000004</v>
      </c>
      <c r="G25" s="30">
        <v>2579</v>
      </c>
      <c r="H25" s="30">
        <v>6</v>
      </c>
      <c r="I25" s="30">
        <v>92</v>
      </c>
      <c r="J25" s="30">
        <v>108</v>
      </c>
      <c r="K25" s="30">
        <v>112</v>
      </c>
      <c r="L25" s="30">
        <v>112</v>
      </c>
      <c r="M25" s="30">
        <v>109</v>
      </c>
      <c r="N25" s="30">
        <v>112</v>
      </c>
      <c r="O25" s="30">
        <v>112</v>
      </c>
      <c r="P25" s="30">
        <v>112</v>
      </c>
      <c r="Q25" s="30">
        <v>109</v>
      </c>
      <c r="R25" s="30">
        <v>107</v>
      </c>
      <c r="S25" s="30">
        <v>112</v>
      </c>
      <c r="T25" s="30">
        <v>68</v>
      </c>
      <c r="U25" s="30">
        <v>18</v>
      </c>
      <c r="V25" s="50">
        <v>0</v>
      </c>
      <c r="W25" s="55">
        <v>23</v>
      </c>
      <c r="X25" s="57">
        <f t="shared" si="1"/>
        <v>0.13253012048192772</v>
      </c>
      <c r="Y25" s="59">
        <f t="shared" si="2"/>
        <v>3157.1549999999997</v>
      </c>
      <c r="Z25" s="57">
        <f>Y25/C25</f>
        <v>3.1320982142857141</v>
      </c>
      <c r="AA25" s="58">
        <f t="shared" si="3"/>
        <v>137.79371428571429</v>
      </c>
      <c r="AB25" s="58">
        <f t="shared" si="4"/>
        <v>1.2965619047619046</v>
      </c>
      <c r="AC25" s="58">
        <f t="shared" si="5"/>
        <v>0.8571428571428571</v>
      </c>
      <c r="AD25" s="58">
        <f t="shared" si="6"/>
        <v>13.142857142857142</v>
      </c>
      <c r="AE25" s="58">
        <f t="shared" si="7"/>
        <v>15.428571428571429</v>
      </c>
      <c r="AF25" s="58">
        <f t="shared" si="8"/>
        <v>16</v>
      </c>
      <c r="AG25" s="58">
        <f t="shared" si="9"/>
        <v>16</v>
      </c>
      <c r="AH25" s="58">
        <f t="shared" si="10"/>
        <v>15.571428571428571</v>
      </c>
      <c r="AI25" s="58">
        <f t="shared" si="11"/>
        <v>16</v>
      </c>
      <c r="AJ25" s="58">
        <f t="shared" si="12"/>
        <v>16</v>
      </c>
      <c r="AK25" s="58">
        <f t="shared" si="13"/>
        <v>16</v>
      </c>
      <c r="AL25" s="58">
        <f t="shared" si="14"/>
        <v>15.571428571428571</v>
      </c>
      <c r="AM25" s="58">
        <f t="shared" si="15"/>
        <v>15.285714285714286</v>
      </c>
      <c r="AN25" s="58">
        <f t="shared" si="16"/>
        <v>16</v>
      </c>
      <c r="AO25" s="58">
        <f t="shared" si="17"/>
        <v>9.7142857142857135</v>
      </c>
      <c r="AP25" s="58">
        <f t="shared" si="18"/>
        <v>2.5714285714285716</v>
      </c>
      <c r="AQ25" s="58">
        <f t="shared" si="19"/>
        <v>0</v>
      </c>
      <c r="AR25" s="59">
        <f t="shared" si="20"/>
        <v>1842.1428571428571</v>
      </c>
      <c r="AS25" s="59">
        <f t="shared" si="21"/>
        <v>220</v>
      </c>
    </row>
    <row r="26" spans="1:45">
      <c r="A26" s="33">
        <v>24</v>
      </c>
      <c r="B26" s="34">
        <v>13091</v>
      </c>
      <c r="C26" s="30">
        <v>1003</v>
      </c>
      <c r="D26" s="30">
        <v>173</v>
      </c>
      <c r="E26" s="49">
        <v>24859.339</v>
      </c>
      <c r="F26" s="49">
        <v>1037.252</v>
      </c>
      <c r="G26" s="30">
        <v>2642</v>
      </c>
      <c r="H26" s="30">
        <v>6</v>
      </c>
      <c r="I26" s="30">
        <v>99</v>
      </c>
      <c r="J26" s="30">
        <v>108</v>
      </c>
      <c r="K26" s="30">
        <v>112</v>
      </c>
      <c r="L26" s="30">
        <v>112</v>
      </c>
      <c r="M26" s="30">
        <v>112</v>
      </c>
      <c r="N26" s="30">
        <v>112</v>
      </c>
      <c r="O26" s="30">
        <v>112</v>
      </c>
      <c r="P26" s="30">
        <v>112</v>
      </c>
      <c r="Q26" s="30">
        <v>112</v>
      </c>
      <c r="R26" s="30">
        <v>112</v>
      </c>
      <c r="S26" s="30">
        <v>112</v>
      </c>
      <c r="T26" s="30">
        <v>78</v>
      </c>
      <c r="U26" s="30">
        <v>19</v>
      </c>
      <c r="V26" s="50">
        <v>0</v>
      </c>
      <c r="W26" s="55">
        <v>24</v>
      </c>
      <c r="X26" s="57">
        <f t="shared" si="1"/>
        <v>0.14710884353741496</v>
      </c>
      <c r="Y26" s="59">
        <f t="shared" si="2"/>
        <v>3551.334142857143</v>
      </c>
      <c r="Z26" s="57">
        <f>Y26/C26</f>
        <v>3.5407120068366331</v>
      </c>
      <c r="AA26" s="58">
        <f t="shared" si="3"/>
        <v>148.17885714285714</v>
      </c>
      <c r="AB26" s="58">
        <f t="shared" si="4"/>
        <v>1.4696476190476191</v>
      </c>
      <c r="AC26" s="58">
        <f t="shared" si="5"/>
        <v>0.8571428571428571</v>
      </c>
      <c r="AD26" s="58">
        <f t="shared" si="6"/>
        <v>14.142857142857142</v>
      </c>
      <c r="AE26" s="58">
        <f t="shared" si="7"/>
        <v>15.428571428571429</v>
      </c>
      <c r="AF26" s="58">
        <f t="shared" si="8"/>
        <v>16</v>
      </c>
      <c r="AG26" s="58">
        <f t="shared" si="9"/>
        <v>16</v>
      </c>
      <c r="AH26" s="58">
        <f t="shared" si="10"/>
        <v>16</v>
      </c>
      <c r="AI26" s="58">
        <f t="shared" si="11"/>
        <v>16</v>
      </c>
      <c r="AJ26" s="58">
        <f t="shared" si="12"/>
        <v>16</v>
      </c>
      <c r="AK26" s="58">
        <f t="shared" si="13"/>
        <v>16</v>
      </c>
      <c r="AL26" s="58">
        <f t="shared" si="14"/>
        <v>16</v>
      </c>
      <c r="AM26" s="58">
        <f t="shared" si="15"/>
        <v>16</v>
      </c>
      <c r="AN26" s="58">
        <f t="shared" si="16"/>
        <v>16</v>
      </c>
      <c r="AO26" s="58">
        <f t="shared" si="17"/>
        <v>11.142857142857142</v>
      </c>
      <c r="AP26" s="58">
        <f t="shared" si="18"/>
        <v>2.7142857142857144</v>
      </c>
      <c r="AQ26" s="58">
        <f t="shared" si="19"/>
        <v>0</v>
      </c>
      <c r="AR26" s="59">
        <f t="shared" si="20"/>
        <v>1887.1428571428571</v>
      </c>
      <c r="AS26" s="59">
        <f t="shared" si="21"/>
        <v>247.14285714285714</v>
      </c>
    </row>
    <row r="27" spans="1:45">
      <c r="A27" s="33">
        <v>25</v>
      </c>
      <c r="B27" s="34">
        <v>8863</v>
      </c>
      <c r="C27" s="30">
        <v>1009</v>
      </c>
      <c r="D27" s="30">
        <v>143</v>
      </c>
      <c r="E27" s="49">
        <v>21872.542000000001</v>
      </c>
      <c r="F27" s="49">
        <v>1067.568</v>
      </c>
      <c r="G27" s="30">
        <v>2609</v>
      </c>
      <c r="H27" s="30">
        <v>6</v>
      </c>
      <c r="I27" s="30">
        <v>93</v>
      </c>
      <c r="J27" s="30">
        <v>107</v>
      </c>
      <c r="K27" s="30">
        <v>108</v>
      </c>
      <c r="L27" s="30">
        <v>106</v>
      </c>
      <c r="M27" s="30">
        <v>109</v>
      </c>
      <c r="N27" s="30">
        <v>112</v>
      </c>
      <c r="O27" s="30">
        <v>110</v>
      </c>
      <c r="P27" s="30">
        <v>112</v>
      </c>
      <c r="Q27" s="30">
        <v>112</v>
      </c>
      <c r="R27" s="30">
        <v>112</v>
      </c>
      <c r="S27" s="30">
        <v>112</v>
      </c>
      <c r="T27" s="30">
        <v>75</v>
      </c>
      <c r="U27" s="30">
        <v>29</v>
      </c>
      <c r="V27" s="50">
        <v>1</v>
      </c>
      <c r="W27" s="55">
        <v>25</v>
      </c>
      <c r="X27" s="57">
        <f t="shared" si="1"/>
        <v>0.12413194444444445</v>
      </c>
      <c r="Y27" s="59">
        <f t="shared" si="2"/>
        <v>3124.6488571428572</v>
      </c>
      <c r="Z27" s="57">
        <f>Y27/C27</f>
        <v>3.0967778564349429</v>
      </c>
      <c r="AA27" s="58">
        <f t="shared" si="3"/>
        <v>152.5097142857143</v>
      </c>
      <c r="AB27" s="58">
        <f t="shared" si="4"/>
        <v>1.5418285714285718</v>
      </c>
      <c r="AC27" s="58">
        <f t="shared" si="5"/>
        <v>0.8571428571428571</v>
      </c>
      <c r="AD27" s="58">
        <f t="shared" si="6"/>
        <v>13.285714285714286</v>
      </c>
      <c r="AE27" s="58">
        <f t="shared" si="7"/>
        <v>15.285714285714286</v>
      </c>
      <c r="AF27" s="58">
        <f t="shared" si="8"/>
        <v>15.428571428571429</v>
      </c>
      <c r="AG27" s="58">
        <f t="shared" si="9"/>
        <v>15.142857142857142</v>
      </c>
      <c r="AH27" s="58">
        <f t="shared" si="10"/>
        <v>15.571428571428571</v>
      </c>
      <c r="AI27" s="58">
        <f t="shared" si="11"/>
        <v>16</v>
      </c>
      <c r="AJ27" s="58">
        <f t="shared" si="12"/>
        <v>15.714285714285714</v>
      </c>
      <c r="AK27" s="58">
        <f t="shared" si="13"/>
        <v>16</v>
      </c>
      <c r="AL27" s="58">
        <f t="shared" si="14"/>
        <v>16</v>
      </c>
      <c r="AM27" s="58">
        <f t="shared" si="15"/>
        <v>16</v>
      </c>
      <c r="AN27" s="58">
        <f t="shared" si="16"/>
        <v>16</v>
      </c>
      <c r="AO27" s="58">
        <f t="shared" si="17"/>
        <v>10.714285714285714</v>
      </c>
      <c r="AP27" s="58">
        <f t="shared" si="18"/>
        <v>4.1428571428571432</v>
      </c>
      <c r="AQ27" s="58">
        <f t="shared" si="19"/>
        <v>0.14285714285714285</v>
      </c>
      <c r="AR27" s="59">
        <f t="shared" si="20"/>
        <v>1863.5714285714287</v>
      </c>
      <c r="AS27" s="59">
        <f t="shared" si="21"/>
        <v>204.28571428571428</v>
      </c>
    </row>
    <row r="28" spans="1:45">
      <c r="A28" s="33">
        <v>26</v>
      </c>
      <c r="B28" s="34">
        <v>7575</v>
      </c>
      <c r="C28" s="30">
        <v>1003</v>
      </c>
      <c r="D28" s="30">
        <v>126</v>
      </c>
      <c r="E28" s="49">
        <v>20366.135999999999</v>
      </c>
      <c r="F28" s="49">
        <v>1056.4349999999999</v>
      </c>
      <c r="G28" s="30">
        <v>2576</v>
      </c>
      <c r="H28" s="30">
        <v>6</v>
      </c>
      <c r="I28" s="30">
        <v>93</v>
      </c>
      <c r="J28" s="30">
        <v>112</v>
      </c>
      <c r="K28" s="30">
        <v>106</v>
      </c>
      <c r="L28" s="30">
        <v>99</v>
      </c>
      <c r="M28" s="30">
        <v>100</v>
      </c>
      <c r="N28" s="30">
        <v>112</v>
      </c>
      <c r="O28" s="30">
        <v>112</v>
      </c>
      <c r="P28" s="30">
        <v>112</v>
      </c>
      <c r="Q28" s="30">
        <v>112</v>
      </c>
      <c r="R28" s="30">
        <v>112</v>
      </c>
      <c r="S28" s="30">
        <v>112</v>
      </c>
      <c r="T28" s="30">
        <v>73</v>
      </c>
      <c r="U28" s="30">
        <v>17</v>
      </c>
      <c r="V28" s="50">
        <v>1</v>
      </c>
      <c r="W28" s="55">
        <v>26</v>
      </c>
      <c r="X28" s="57">
        <f t="shared" si="1"/>
        <v>0.11160318866253321</v>
      </c>
      <c r="Y28" s="59">
        <f t="shared" si="2"/>
        <v>2909.4479999999999</v>
      </c>
      <c r="Z28" s="57">
        <f>Y28/C28</f>
        <v>2.9007457627118645</v>
      </c>
      <c r="AA28" s="58">
        <f t="shared" si="3"/>
        <v>150.91928571428571</v>
      </c>
      <c r="AB28" s="58">
        <f t="shared" si="4"/>
        <v>1.5153214285714283</v>
      </c>
      <c r="AC28" s="58">
        <f t="shared" si="5"/>
        <v>0.8571428571428571</v>
      </c>
      <c r="AD28" s="58">
        <f t="shared" si="6"/>
        <v>13.285714285714286</v>
      </c>
      <c r="AE28" s="58">
        <f t="shared" si="7"/>
        <v>16</v>
      </c>
      <c r="AF28" s="58">
        <f t="shared" si="8"/>
        <v>15.142857142857142</v>
      </c>
      <c r="AG28" s="58">
        <f t="shared" si="9"/>
        <v>14.142857142857142</v>
      </c>
      <c r="AH28" s="58">
        <f t="shared" si="10"/>
        <v>14.285714285714286</v>
      </c>
      <c r="AI28" s="58">
        <f t="shared" si="11"/>
        <v>16</v>
      </c>
      <c r="AJ28" s="58">
        <f t="shared" si="12"/>
        <v>16</v>
      </c>
      <c r="AK28" s="58">
        <f t="shared" si="13"/>
        <v>16</v>
      </c>
      <c r="AL28" s="58">
        <f t="shared" si="14"/>
        <v>16</v>
      </c>
      <c r="AM28" s="58">
        <f t="shared" si="15"/>
        <v>16</v>
      </c>
      <c r="AN28" s="58">
        <f t="shared" si="16"/>
        <v>16</v>
      </c>
      <c r="AO28" s="58">
        <f t="shared" si="17"/>
        <v>10.428571428571429</v>
      </c>
      <c r="AP28" s="58">
        <f t="shared" si="18"/>
        <v>2.4285714285714284</v>
      </c>
      <c r="AQ28" s="58">
        <f t="shared" si="19"/>
        <v>0.14285714285714285</v>
      </c>
      <c r="AR28" s="59">
        <f t="shared" si="20"/>
        <v>1840</v>
      </c>
      <c r="AS28" s="59">
        <f t="shared" si="21"/>
        <v>180</v>
      </c>
    </row>
    <row r="29" spans="1:45">
      <c r="A29" s="33">
        <v>27</v>
      </c>
      <c r="B29" s="34">
        <v>9201</v>
      </c>
      <c r="C29" s="30">
        <v>1009</v>
      </c>
      <c r="D29" s="30">
        <v>159</v>
      </c>
      <c r="E29" s="49">
        <v>23244.216</v>
      </c>
      <c r="F29" s="49">
        <v>993.33600000000001</v>
      </c>
      <c r="G29" s="30">
        <v>2624</v>
      </c>
      <c r="H29" s="30">
        <v>6</v>
      </c>
      <c r="I29" s="30">
        <v>89</v>
      </c>
      <c r="J29" s="30">
        <v>99</v>
      </c>
      <c r="K29" s="30">
        <v>109</v>
      </c>
      <c r="L29" s="30">
        <v>111</v>
      </c>
      <c r="M29" s="30">
        <v>112</v>
      </c>
      <c r="N29" s="30">
        <v>112</v>
      </c>
      <c r="O29" s="30">
        <v>111</v>
      </c>
      <c r="P29" s="30">
        <v>112</v>
      </c>
      <c r="Q29" s="30">
        <v>111</v>
      </c>
      <c r="R29" s="30">
        <v>112</v>
      </c>
      <c r="S29" s="30">
        <v>112</v>
      </c>
      <c r="T29" s="30">
        <v>78</v>
      </c>
      <c r="U29" s="30">
        <v>15</v>
      </c>
      <c r="V29" s="50">
        <v>0</v>
      </c>
      <c r="W29" s="55">
        <v>27</v>
      </c>
      <c r="X29" s="57">
        <f t="shared" si="1"/>
        <v>0.13613013698630136</v>
      </c>
      <c r="Y29" s="59">
        <f t="shared" si="2"/>
        <v>3320.6022857142857</v>
      </c>
      <c r="Z29" s="57">
        <f>Y29/C29</f>
        <v>3.2909834348010758</v>
      </c>
      <c r="AA29" s="58">
        <f t="shared" si="3"/>
        <v>141.90514285714286</v>
      </c>
      <c r="AB29" s="58">
        <f t="shared" si="4"/>
        <v>1.3650857142857142</v>
      </c>
      <c r="AC29" s="58">
        <f t="shared" si="5"/>
        <v>0.8571428571428571</v>
      </c>
      <c r="AD29" s="58">
        <f t="shared" si="6"/>
        <v>12.714285714285714</v>
      </c>
      <c r="AE29" s="58">
        <f t="shared" si="7"/>
        <v>14.142857142857142</v>
      </c>
      <c r="AF29" s="58">
        <f t="shared" si="8"/>
        <v>15.571428571428571</v>
      </c>
      <c r="AG29" s="58">
        <f t="shared" si="9"/>
        <v>15.857142857142858</v>
      </c>
      <c r="AH29" s="58">
        <f t="shared" si="10"/>
        <v>16</v>
      </c>
      <c r="AI29" s="58">
        <f t="shared" si="11"/>
        <v>16</v>
      </c>
      <c r="AJ29" s="58">
        <f t="shared" si="12"/>
        <v>15.857142857142858</v>
      </c>
      <c r="AK29" s="58">
        <f t="shared" si="13"/>
        <v>16</v>
      </c>
      <c r="AL29" s="58">
        <f t="shared" si="14"/>
        <v>15.857142857142858</v>
      </c>
      <c r="AM29" s="58">
        <f t="shared" si="15"/>
        <v>16</v>
      </c>
      <c r="AN29" s="58">
        <f t="shared" si="16"/>
        <v>16</v>
      </c>
      <c r="AO29" s="58">
        <f t="shared" si="17"/>
        <v>11.142857142857142</v>
      </c>
      <c r="AP29" s="58">
        <f t="shared" si="18"/>
        <v>2.1428571428571428</v>
      </c>
      <c r="AQ29" s="58">
        <f t="shared" si="19"/>
        <v>0</v>
      </c>
      <c r="AR29" s="59">
        <f t="shared" si="20"/>
        <v>1874.2857142857142</v>
      </c>
      <c r="AS29" s="59">
        <f t="shared" si="21"/>
        <v>227.14285714285714</v>
      </c>
    </row>
    <row r="30" spans="1:45">
      <c r="A30" s="33">
        <v>28</v>
      </c>
      <c r="B30" s="34">
        <v>19301</v>
      </c>
      <c r="C30" s="30">
        <v>973</v>
      </c>
      <c r="D30" s="30">
        <v>208</v>
      </c>
      <c r="E30" s="49">
        <v>26354.453000000001</v>
      </c>
      <c r="F30" s="49">
        <v>1037.0999999999999</v>
      </c>
      <c r="G30" s="30">
        <v>2619</v>
      </c>
      <c r="H30" s="30">
        <v>6</v>
      </c>
      <c r="I30" s="30">
        <v>86</v>
      </c>
      <c r="J30" s="30">
        <v>110</v>
      </c>
      <c r="K30" s="30">
        <v>107</v>
      </c>
      <c r="L30" s="30">
        <v>110</v>
      </c>
      <c r="M30" s="30">
        <v>112</v>
      </c>
      <c r="N30" s="30">
        <v>112</v>
      </c>
      <c r="O30" s="30">
        <v>112</v>
      </c>
      <c r="P30" s="30">
        <v>112</v>
      </c>
      <c r="Q30" s="30">
        <v>112</v>
      </c>
      <c r="R30" s="30">
        <v>112</v>
      </c>
      <c r="S30" s="30">
        <v>111</v>
      </c>
      <c r="T30" s="30">
        <v>68</v>
      </c>
      <c r="U30" s="30">
        <v>18</v>
      </c>
      <c r="V30" s="50">
        <v>1</v>
      </c>
      <c r="W30" s="55">
        <v>28</v>
      </c>
      <c r="X30" s="57">
        <f t="shared" si="1"/>
        <v>0.17612193056731584</v>
      </c>
      <c r="Y30" s="59">
        <f t="shared" si="2"/>
        <v>3764.9218571428573</v>
      </c>
      <c r="Z30" s="57">
        <f>Y30/C30</f>
        <v>3.8693955366319193</v>
      </c>
      <c r="AA30" s="58">
        <f t="shared" si="3"/>
        <v>148.15714285714284</v>
      </c>
      <c r="AB30" s="58">
        <f t="shared" si="4"/>
        <v>1.4692857142857139</v>
      </c>
      <c r="AC30" s="58">
        <f t="shared" si="5"/>
        <v>0.8571428571428571</v>
      </c>
      <c r="AD30" s="58">
        <f t="shared" si="6"/>
        <v>12.285714285714286</v>
      </c>
      <c r="AE30" s="58">
        <f t="shared" si="7"/>
        <v>15.714285714285714</v>
      </c>
      <c r="AF30" s="58">
        <f t="shared" si="8"/>
        <v>15.285714285714286</v>
      </c>
      <c r="AG30" s="58">
        <f t="shared" si="9"/>
        <v>15.714285714285714</v>
      </c>
      <c r="AH30" s="58">
        <f t="shared" si="10"/>
        <v>16</v>
      </c>
      <c r="AI30" s="58">
        <f t="shared" si="11"/>
        <v>16</v>
      </c>
      <c r="AJ30" s="58">
        <f t="shared" si="12"/>
        <v>16</v>
      </c>
      <c r="AK30" s="58">
        <f t="shared" si="13"/>
        <v>16</v>
      </c>
      <c r="AL30" s="58">
        <f t="shared" si="14"/>
        <v>16</v>
      </c>
      <c r="AM30" s="58">
        <f t="shared" si="15"/>
        <v>16</v>
      </c>
      <c r="AN30" s="58">
        <f t="shared" si="16"/>
        <v>15.857142857142858</v>
      </c>
      <c r="AO30" s="58">
        <f t="shared" si="17"/>
        <v>9.7142857142857135</v>
      </c>
      <c r="AP30" s="58">
        <f t="shared" si="18"/>
        <v>2.5714285714285716</v>
      </c>
      <c r="AQ30" s="58">
        <f t="shared" si="19"/>
        <v>0.14285714285714285</v>
      </c>
      <c r="AR30" s="59">
        <f t="shared" si="20"/>
        <v>1870.7142857142858</v>
      </c>
      <c r="AS30" s="59">
        <f t="shared" si="21"/>
        <v>297.14285714285717</v>
      </c>
    </row>
    <row r="31" spans="1:45">
      <c r="A31" s="33">
        <v>29</v>
      </c>
      <c r="B31" s="34">
        <v>51197</v>
      </c>
      <c r="C31" s="30">
        <v>973</v>
      </c>
      <c r="D31" s="30">
        <v>208</v>
      </c>
      <c r="E31" s="49">
        <v>26354.453000000001</v>
      </c>
      <c r="F31" s="49">
        <v>1037.0999999999999</v>
      </c>
      <c r="G31" s="30">
        <v>2619</v>
      </c>
      <c r="H31" s="30">
        <v>6</v>
      </c>
      <c r="I31" s="30">
        <v>86</v>
      </c>
      <c r="J31" s="30">
        <v>110</v>
      </c>
      <c r="K31" s="30">
        <v>107</v>
      </c>
      <c r="L31" s="30">
        <v>110</v>
      </c>
      <c r="M31" s="30">
        <v>112</v>
      </c>
      <c r="N31" s="30">
        <v>112</v>
      </c>
      <c r="O31" s="30">
        <v>112</v>
      </c>
      <c r="P31" s="30">
        <v>112</v>
      </c>
      <c r="Q31" s="30">
        <v>112</v>
      </c>
      <c r="R31" s="30">
        <v>112</v>
      </c>
      <c r="S31" s="30">
        <v>111</v>
      </c>
      <c r="T31" s="30">
        <v>68</v>
      </c>
      <c r="U31" s="30">
        <v>18</v>
      </c>
      <c r="V31" s="50">
        <v>1</v>
      </c>
      <c r="W31" s="55">
        <v>29</v>
      </c>
      <c r="X31" s="57">
        <f t="shared" si="1"/>
        <v>0.17612193056731584</v>
      </c>
      <c r="Y31" s="59">
        <f t="shared" si="2"/>
        <v>3764.9218571428573</v>
      </c>
      <c r="Z31" s="57">
        <f>Y31/C31</f>
        <v>3.8693955366319193</v>
      </c>
      <c r="AA31" s="58">
        <f t="shared" si="3"/>
        <v>148.15714285714284</v>
      </c>
      <c r="AB31" s="58">
        <f t="shared" si="4"/>
        <v>1.4692857142857139</v>
      </c>
      <c r="AC31" s="58">
        <f t="shared" si="5"/>
        <v>0.8571428571428571</v>
      </c>
      <c r="AD31" s="58">
        <f t="shared" si="6"/>
        <v>12.285714285714286</v>
      </c>
      <c r="AE31" s="58">
        <f t="shared" si="7"/>
        <v>15.714285714285714</v>
      </c>
      <c r="AF31" s="58">
        <f t="shared" si="8"/>
        <v>15.285714285714286</v>
      </c>
      <c r="AG31" s="58">
        <f t="shared" si="9"/>
        <v>15.714285714285714</v>
      </c>
      <c r="AH31" s="58">
        <f t="shared" si="10"/>
        <v>16</v>
      </c>
      <c r="AI31" s="58">
        <f t="shared" si="11"/>
        <v>16</v>
      </c>
      <c r="AJ31" s="58">
        <f t="shared" si="12"/>
        <v>16</v>
      </c>
      <c r="AK31" s="58">
        <f t="shared" si="13"/>
        <v>16</v>
      </c>
      <c r="AL31" s="58">
        <f t="shared" si="14"/>
        <v>16</v>
      </c>
      <c r="AM31" s="58">
        <f t="shared" si="15"/>
        <v>16</v>
      </c>
      <c r="AN31" s="58">
        <f t="shared" si="16"/>
        <v>15.857142857142858</v>
      </c>
      <c r="AO31" s="58">
        <f t="shared" si="17"/>
        <v>9.7142857142857135</v>
      </c>
      <c r="AP31" s="58">
        <f t="shared" si="18"/>
        <v>2.5714285714285716</v>
      </c>
      <c r="AQ31" s="58">
        <f t="shared" si="19"/>
        <v>0.14285714285714285</v>
      </c>
      <c r="AR31" s="59">
        <f t="shared" si="20"/>
        <v>1870.7142857142858</v>
      </c>
      <c r="AS31" s="59">
        <f t="shared" si="21"/>
        <v>297.14285714285717</v>
      </c>
    </row>
    <row r="32" spans="1:45" ht="15.75" thickBot="1">
      <c r="A32" s="28">
        <v>30</v>
      </c>
      <c r="B32" s="29">
        <v>44597</v>
      </c>
      <c r="C32" s="51">
        <v>973</v>
      </c>
      <c r="D32" s="51">
        <v>208</v>
      </c>
      <c r="E32" s="52">
        <v>26354.453000000001</v>
      </c>
      <c r="F32" s="52">
        <v>1037.0999999999999</v>
      </c>
      <c r="G32" s="51">
        <v>2619</v>
      </c>
      <c r="H32" s="51">
        <v>6</v>
      </c>
      <c r="I32" s="51">
        <v>86</v>
      </c>
      <c r="J32" s="51">
        <v>110</v>
      </c>
      <c r="K32" s="51">
        <v>107</v>
      </c>
      <c r="L32" s="51">
        <v>110</v>
      </c>
      <c r="M32" s="51">
        <v>112</v>
      </c>
      <c r="N32" s="51">
        <v>112</v>
      </c>
      <c r="O32" s="51">
        <v>112</v>
      </c>
      <c r="P32" s="51">
        <v>112</v>
      </c>
      <c r="Q32" s="51">
        <v>112</v>
      </c>
      <c r="R32" s="51">
        <v>112</v>
      </c>
      <c r="S32" s="51">
        <v>111</v>
      </c>
      <c r="T32" s="51">
        <v>68</v>
      </c>
      <c r="U32" s="51">
        <v>18</v>
      </c>
      <c r="V32" s="53">
        <v>1</v>
      </c>
      <c r="W32" s="55">
        <v>30</v>
      </c>
      <c r="X32" s="57">
        <f t="shared" si="1"/>
        <v>0.17612193056731584</v>
      </c>
      <c r="Y32" s="59">
        <f t="shared" si="2"/>
        <v>3764.9218571428573</v>
      </c>
      <c r="Z32" s="57">
        <f>Y32/C32</f>
        <v>3.8693955366319193</v>
      </c>
      <c r="AA32" s="58">
        <f t="shared" si="3"/>
        <v>148.15714285714284</v>
      </c>
      <c r="AB32" s="58">
        <f t="shared" si="4"/>
        <v>1.4692857142857139</v>
      </c>
      <c r="AC32" s="58">
        <f t="shared" si="5"/>
        <v>0.8571428571428571</v>
      </c>
      <c r="AD32" s="58">
        <f t="shared" si="6"/>
        <v>12.285714285714286</v>
      </c>
      <c r="AE32" s="58">
        <f t="shared" si="7"/>
        <v>15.714285714285714</v>
      </c>
      <c r="AF32" s="58">
        <f t="shared" si="8"/>
        <v>15.285714285714286</v>
      </c>
      <c r="AG32" s="58">
        <f t="shared" si="9"/>
        <v>15.714285714285714</v>
      </c>
      <c r="AH32" s="58">
        <f t="shared" si="10"/>
        <v>16</v>
      </c>
      <c r="AI32" s="58">
        <f t="shared" si="11"/>
        <v>16</v>
      </c>
      <c r="AJ32" s="58">
        <f t="shared" si="12"/>
        <v>16</v>
      </c>
      <c r="AK32" s="58">
        <f t="shared" si="13"/>
        <v>16</v>
      </c>
      <c r="AL32" s="58">
        <f t="shared" si="14"/>
        <v>16</v>
      </c>
      <c r="AM32" s="58">
        <f t="shared" si="15"/>
        <v>16</v>
      </c>
      <c r="AN32" s="58">
        <f t="shared" si="16"/>
        <v>15.857142857142858</v>
      </c>
      <c r="AO32" s="58">
        <f t="shared" si="17"/>
        <v>9.7142857142857135</v>
      </c>
      <c r="AP32" s="58">
        <f t="shared" si="18"/>
        <v>2.5714285714285716</v>
      </c>
      <c r="AQ32" s="58">
        <f t="shared" si="19"/>
        <v>0.14285714285714285</v>
      </c>
      <c r="AR32" s="59">
        <f t="shared" si="20"/>
        <v>1870.7142857142858</v>
      </c>
      <c r="AS32" s="59">
        <f t="shared" si="21"/>
        <v>297.14285714285717</v>
      </c>
    </row>
    <row r="33" spans="23:45" ht="15.75" thickBot="1"/>
    <row r="34" spans="23:45">
      <c r="W34" s="31" t="s">
        <v>50</v>
      </c>
      <c r="X34" s="12">
        <f>AVERAGE(X3:X32)</f>
        <v>0.1449628723826363</v>
      </c>
      <c r="Y34" s="12">
        <f t="shared" ref="Y34:AS34" si="22">AVERAGE(Y3:Y32)</f>
        <v>3351.6020428571424</v>
      </c>
      <c r="Z34" s="12">
        <f t="shared" si="22"/>
        <v>3.3569662229902919</v>
      </c>
      <c r="AA34" s="12">
        <f t="shared" si="22"/>
        <v>148.81877142857138</v>
      </c>
      <c r="AB34" s="12">
        <f t="shared" si="22"/>
        <v>1.4803128571428565</v>
      </c>
      <c r="AC34" s="12">
        <f t="shared" si="22"/>
        <v>0.85714285714285743</v>
      </c>
      <c r="AD34" s="12">
        <f t="shared" si="22"/>
        <v>12.96190476190476</v>
      </c>
      <c r="AE34" s="12">
        <f t="shared" si="22"/>
        <v>15.342857142857147</v>
      </c>
      <c r="AF34" s="12">
        <f t="shared" si="22"/>
        <v>15.552380952380952</v>
      </c>
      <c r="AG34" s="12">
        <f t="shared" si="22"/>
        <v>15.742857142857144</v>
      </c>
      <c r="AH34" s="12">
        <f t="shared" si="22"/>
        <v>15.785714285714285</v>
      </c>
      <c r="AI34" s="12">
        <f t="shared" si="22"/>
        <v>15.866666666666665</v>
      </c>
      <c r="AJ34" s="12">
        <f t="shared" si="22"/>
        <v>15.919047619047621</v>
      </c>
      <c r="AK34" s="12">
        <f t="shared" si="22"/>
        <v>15.928571428571425</v>
      </c>
      <c r="AL34" s="12">
        <f t="shared" si="22"/>
        <v>15.942857142857141</v>
      </c>
      <c r="AM34" s="12">
        <f t="shared" si="22"/>
        <v>15.87142857142857</v>
      </c>
      <c r="AN34" s="12">
        <f t="shared" si="22"/>
        <v>15.885714285714283</v>
      </c>
      <c r="AO34" s="12">
        <f t="shared" si="22"/>
        <v>10.252380952380955</v>
      </c>
      <c r="AP34" s="12">
        <f t="shared" si="22"/>
        <v>2.7809523809523804</v>
      </c>
      <c r="AQ34" s="12">
        <f t="shared" si="22"/>
        <v>0.12857142857142853</v>
      </c>
      <c r="AR34" s="12">
        <f t="shared" si="22"/>
        <v>1862.9761904761901</v>
      </c>
      <c r="AS34" s="13">
        <f t="shared" si="22"/>
        <v>243.47619047619048</v>
      </c>
    </row>
    <row r="35" spans="23:45">
      <c r="W35" s="33" t="s">
        <v>53</v>
      </c>
      <c r="X35" s="11">
        <f>STDEV(X3:X32)</f>
        <v>2.8276963796475398E-2</v>
      </c>
      <c r="Y35" s="11">
        <f t="shared" ref="Y35:AS35" si="23">STDEV(Y3:Y32)</f>
        <v>413.61076698664999</v>
      </c>
      <c r="Z35" s="11">
        <f t="shared" si="23"/>
        <v>0.42656965275542669</v>
      </c>
      <c r="AA35" s="11">
        <f t="shared" si="23"/>
        <v>8.106916730216275</v>
      </c>
      <c r="AB35" s="11">
        <f t="shared" si="23"/>
        <v>0.13511527883693425</v>
      </c>
      <c r="AC35" s="11">
        <f t="shared" si="23"/>
        <v>3.3876077124502211E-16</v>
      </c>
      <c r="AD35" s="11">
        <f t="shared" si="23"/>
        <v>1.1384974315276921</v>
      </c>
      <c r="AE35" s="11">
        <f t="shared" si="23"/>
        <v>0.62619344183800285</v>
      </c>
      <c r="AF35" s="11">
        <f t="shared" si="23"/>
        <v>0.42566061309643233</v>
      </c>
      <c r="AG35" s="11">
        <f t="shared" si="23"/>
        <v>0.40301467764973964</v>
      </c>
      <c r="AH35" s="11">
        <f t="shared" si="23"/>
        <v>0.37842966022893998</v>
      </c>
      <c r="AI35" s="11">
        <f t="shared" si="23"/>
        <v>0.31596803064171614</v>
      </c>
      <c r="AJ35" s="11">
        <f t="shared" si="23"/>
        <v>0.1577611362790568</v>
      </c>
      <c r="AK35" s="11">
        <f t="shared" si="23"/>
        <v>0.16244958076721519</v>
      </c>
      <c r="AL35" s="11">
        <f t="shared" si="23"/>
        <v>0.15285230874929873</v>
      </c>
      <c r="AM35" s="11">
        <f t="shared" si="23"/>
        <v>0.23830860718617636</v>
      </c>
      <c r="AN35" s="11">
        <f t="shared" si="23"/>
        <v>0.27923692139286843</v>
      </c>
      <c r="AO35" s="11">
        <f t="shared" si="23"/>
        <v>0.90792378111039873</v>
      </c>
      <c r="AP35" s="11">
        <f t="shared" si="23"/>
        <v>0.6308214692086388</v>
      </c>
      <c r="AQ35" s="11">
        <f t="shared" si="23"/>
        <v>0.11471593898531982</v>
      </c>
      <c r="AR35" s="11">
        <f t="shared" si="23"/>
        <v>19.220454567974471</v>
      </c>
      <c r="AS35" s="14">
        <f t="shared" si="23"/>
        <v>53.368823225896563</v>
      </c>
    </row>
    <row r="36" spans="23:45">
      <c r="W36" s="33" t="s">
        <v>52</v>
      </c>
      <c r="X36" s="11">
        <f>X34+TINV(0.05,29)*X35/SQRT(30)</f>
        <v>0.15552166403296017</v>
      </c>
      <c r="Y36" s="11">
        <f t="shared" ref="Y36:AR36" si="24">Y34+TINV(0.05,29)*Y35/SQRT(30)</f>
        <v>3506.0468391364038</v>
      </c>
      <c r="Z36" s="11">
        <f t="shared" si="24"/>
        <v>3.5162499466677599</v>
      </c>
      <c r="AA36" s="11">
        <f t="shared" si="24"/>
        <v>151.84594383990176</v>
      </c>
      <c r="AB36" s="11">
        <f t="shared" si="24"/>
        <v>1.5307657306650284</v>
      </c>
      <c r="AC36" s="11">
        <f t="shared" si="24"/>
        <v>0.85714285714285754</v>
      </c>
      <c r="AD36" s="11">
        <f t="shared" si="24"/>
        <v>13.387026683071847</v>
      </c>
      <c r="AE36" s="11">
        <f t="shared" si="24"/>
        <v>15.576681613290242</v>
      </c>
      <c r="AF36" s="11">
        <f t="shared" si="24"/>
        <v>15.711325235076345</v>
      </c>
      <c r="AG36" s="11">
        <f t="shared" si="24"/>
        <v>15.893345294412384</v>
      </c>
      <c r="AH36" s="11">
        <f t="shared" si="24"/>
        <v>15.927022241031548</v>
      </c>
      <c r="AI36" s="11">
        <f t="shared" si="24"/>
        <v>15.984651066537944</v>
      </c>
      <c r="AJ36" s="11">
        <f t="shared" si="24"/>
        <v>15.97795659458256</v>
      </c>
      <c r="AK36" s="11">
        <f t="shared" si="24"/>
        <v>15.989231098023536</v>
      </c>
      <c r="AL36" s="11">
        <f t="shared" si="24"/>
        <v>15.999933132095986</v>
      </c>
      <c r="AM36" s="11">
        <f t="shared" si="24"/>
        <v>15.960414466444334</v>
      </c>
      <c r="AN36" s="11">
        <f t="shared" si="24"/>
        <v>15.989983064190163</v>
      </c>
      <c r="AO36" s="11">
        <f t="shared" si="24"/>
        <v>10.591405258813525</v>
      </c>
      <c r="AP36" s="11">
        <f t="shared" si="24"/>
        <v>3.0165049851805419</v>
      </c>
      <c r="AQ36" s="11">
        <f t="shared" si="24"/>
        <v>0.17140706352273954</v>
      </c>
      <c r="AR36" s="11">
        <f t="shared" si="24"/>
        <v>1870.1532260542833</v>
      </c>
      <c r="AS36" s="14">
        <f>AS34+TINV(0.05,29)*AS35/SQRT(30)</f>
        <v>263.40443627800624</v>
      </c>
    </row>
    <row r="37" spans="23:45" ht="15.75" thickBot="1">
      <c r="W37" s="28" t="s">
        <v>51</v>
      </c>
      <c r="X37" s="15">
        <f>X34-TINV(0.05,29)*X35/SQRT(30)</f>
        <v>0.13440408073231244</v>
      </c>
      <c r="Y37" s="15">
        <f t="shared" ref="Y37:AS37" si="25">Y34-TINV(0.05,29)*Y35/SQRT(30)</f>
        <v>3197.1572465778809</v>
      </c>
      <c r="Z37" s="15">
        <f t="shared" si="25"/>
        <v>3.1976824993128239</v>
      </c>
      <c r="AA37" s="15">
        <f t="shared" si="25"/>
        <v>145.791599017241</v>
      </c>
      <c r="AB37" s="15">
        <f t="shared" si="25"/>
        <v>1.4298599836206847</v>
      </c>
      <c r="AC37" s="15">
        <f t="shared" si="25"/>
        <v>0.85714285714285732</v>
      </c>
      <c r="AD37" s="15">
        <f t="shared" si="25"/>
        <v>12.536782840737674</v>
      </c>
      <c r="AE37" s="15">
        <f t="shared" si="25"/>
        <v>15.109032672424052</v>
      </c>
      <c r="AF37" s="15">
        <f t="shared" si="25"/>
        <v>15.39343666968556</v>
      </c>
      <c r="AG37" s="15">
        <f t="shared" si="25"/>
        <v>15.592368991301903</v>
      </c>
      <c r="AH37" s="15">
        <f t="shared" si="25"/>
        <v>15.644406330397022</v>
      </c>
      <c r="AI37" s="15">
        <f t="shared" si="25"/>
        <v>15.748682266795386</v>
      </c>
      <c r="AJ37" s="15">
        <f t="shared" si="25"/>
        <v>15.860138643512682</v>
      </c>
      <c r="AK37" s="15">
        <f t="shared" si="25"/>
        <v>15.867911759119314</v>
      </c>
      <c r="AL37" s="15">
        <f t="shared" si="25"/>
        <v>15.885781153618296</v>
      </c>
      <c r="AM37" s="15">
        <f t="shared" si="25"/>
        <v>15.782442676412806</v>
      </c>
      <c r="AN37" s="15">
        <f t="shared" si="25"/>
        <v>15.781445507238402</v>
      </c>
      <c r="AO37" s="15">
        <f t="shared" si="25"/>
        <v>9.9133566459483848</v>
      </c>
      <c r="AP37" s="15">
        <f t="shared" si="25"/>
        <v>2.5453997767242189</v>
      </c>
      <c r="AQ37" s="15">
        <f t="shared" si="25"/>
        <v>8.5735793620117517E-2</v>
      </c>
      <c r="AR37" s="15">
        <f t="shared" si="25"/>
        <v>1855.799154898097</v>
      </c>
      <c r="AS37" s="16">
        <f t="shared" si="25"/>
        <v>223.54794467437472</v>
      </c>
    </row>
  </sheetData>
  <mergeCells count="4">
    <mergeCell ref="AR1:AS1"/>
    <mergeCell ref="Y1:Z1"/>
    <mergeCell ref="AA1:AB1"/>
    <mergeCell ref="AC1:AQ1"/>
  </mergeCells>
  <phoneticPr fontId="1" type="noConversion"/>
  <pageMargins left="0.7" right="0.7" top="0.75" bottom="0.75" header="0.3" footer="0.3"/>
  <pageSetup orientation="portrait" r:id="rId1"/>
  <ignoredErrors>
    <ignoredError sqref="AB4:AB30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topLeftCell="E6" workbookViewId="0">
      <selection activeCell="B2" sqref="B2:U31"/>
    </sheetView>
  </sheetViews>
  <sheetFormatPr defaultColWidth="8.85546875" defaultRowHeight="15"/>
  <cols>
    <col min="1" max="1" width="9.42578125" bestFit="1" customWidth="1"/>
    <col min="2" max="2" width="6" bestFit="1" customWidth="1"/>
    <col min="3" max="3" width="8.85546875" bestFit="1" customWidth="1"/>
    <col min="4" max="4" width="11.7109375" bestFit="1" customWidth="1"/>
    <col min="5" max="5" width="9.42578125" bestFit="1" customWidth="1"/>
    <col min="6" max="6" width="8.140625" bestFit="1" customWidth="1"/>
    <col min="7" max="17" width="9.42578125" bestFit="1" customWidth="1"/>
    <col min="18" max="18" width="5.28515625" bestFit="1" customWidth="1"/>
    <col min="19" max="21" width="9.42578125" bestFit="1" customWidth="1"/>
  </cols>
  <sheetData>
    <row r="1" spans="1:21">
      <c r="A1" t="s">
        <v>7</v>
      </c>
      <c r="B1" t="s">
        <v>9</v>
      </c>
      <c r="C1" t="s">
        <v>0</v>
      </c>
      <c r="D1" t="s">
        <v>10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</v>
      </c>
      <c r="T1" t="s">
        <v>12</v>
      </c>
      <c r="U1" t="s">
        <v>13</v>
      </c>
    </row>
    <row r="2" spans="1:21">
      <c r="A2">
        <v>1</v>
      </c>
      <c r="B2">
        <v>1105</v>
      </c>
      <c r="C2">
        <v>7</v>
      </c>
      <c r="D2">
        <v>4161.1589999999997</v>
      </c>
      <c r="E2">
        <v>744.71299999999997</v>
      </c>
      <c r="F2">
        <v>2905</v>
      </c>
      <c r="G2">
        <v>6</v>
      </c>
      <c r="H2">
        <v>94</v>
      </c>
      <c r="I2">
        <v>112</v>
      </c>
      <c r="J2">
        <v>140</v>
      </c>
      <c r="K2">
        <v>131</v>
      </c>
      <c r="L2">
        <v>121</v>
      </c>
      <c r="M2">
        <v>144</v>
      </c>
      <c r="N2">
        <v>142</v>
      </c>
      <c r="O2">
        <v>141</v>
      </c>
      <c r="P2">
        <v>138</v>
      </c>
      <c r="Q2">
        <v>134</v>
      </c>
      <c r="R2">
        <v>119</v>
      </c>
      <c r="S2">
        <v>45</v>
      </c>
      <c r="T2">
        <v>2</v>
      </c>
      <c r="U2">
        <v>0</v>
      </c>
    </row>
    <row r="3" spans="1:21">
      <c r="A3">
        <v>2</v>
      </c>
      <c r="B3">
        <v>1167</v>
      </c>
      <c r="C3">
        <v>20</v>
      </c>
      <c r="D3">
        <v>5120.1000000000004</v>
      </c>
      <c r="E3">
        <v>947.66499999999996</v>
      </c>
      <c r="F3">
        <v>2987</v>
      </c>
      <c r="G3">
        <v>6</v>
      </c>
      <c r="H3">
        <v>100</v>
      </c>
      <c r="I3">
        <v>124</v>
      </c>
      <c r="J3">
        <v>122</v>
      </c>
      <c r="K3">
        <v>138</v>
      </c>
      <c r="L3">
        <v>143</v>
      </c>
      <c r="M3">
        <v>133</v>
      </c>
      <c r="N3">
        <v>132</v>
      </c>
      <c r="O3">
        <v>132</v>
      </c>
      <c r="P3">
        <v>131</v>
      </c>
      <c r="Q3">
        <v>139</v>
      </c>
      <c r="R3">
        <v>135</v>
      </c>
      <c r="S3">
        <v>61</v>
      </c>
      <c r="T3">
        <v>12</v>
      </c>
      <c r="U3">
        <v>0</v>
      </c>
    </row>
    <row r="4" spans="1:21">
      <c r="A4">
        <v>3</v>
      </c>
      <c r="B4">
        <v>1120</v>
      </c>
      <c r="C4">
        <v>23</v>
      </c>
      <c r="D4">
        <v>6494.0659999999998</v>
      </c>
      <c r="E4">
        <v>871.36099999999999</v>
      </c>
      <c r="F4">
        <v>2930</v>
      </c>
      <c r="G4">
        <v>6</v>
      </c>
      <c r="H4">
        <v>97</v>
      </c>
      <c r="I4">
        <v>125</v>
      </c>
      <c r="J4">
        <v>121</v>
      </c>
      <c r="K4">
        <v>136</v>
      </c>
      <c r="L4">
        <v>125</v>
      </c>
      <c r="M4">
        <v>123</v>
      </c>
      <c r="N4">
        <v>132</v>
      </c>
      <c r="O4">
        <v>130</v>
      </c>
      <c r="P4">
        <v>147</v>
      </c>
      <c r="Q4">
        <v>143</v>
      </c>
      <c r="R4">
        <v>136</v>
      </c>
      <c r="S4">
        <v>55</v>
      </c>
      <c r="T4">
        <v>8</v>
      </c>
      <c r="U4">
        <v>0</v>
      </c>
    </row>
    <row r="5" spans="1:21">
      <c r="A5">
        <v>4</v>
      </c>
      <c r="B5">
        <v>1145</v>
      </c>
      <c r="C5">
        <v>10</v>
      </c>
      <c r="D5">
        <v>4087.5419999999999</v>
      </c>
      <c r="E5">
        <v>904.95799999999997</v>
      </c>
      <c r="F5">
        <v>3003</v>
      </c>
      <c r="G5">
        <v>6</v>
      </c>
      <c r="H5">
        <v>102</v>
      </c>
      <c r="I5">
        <v>125</v>
      </c>
      <c r="J5">
        <v>127</v>
      </c>
      <c r="K5">
        <v>133</v>
      </c>
      <c r="L5">
        <v>126</v>
      </c>
      <c r="M5">
        <v>130</v>
      </c>
      <c r="N5">
        <v>134</v>
      </c>
      <c r="O5">
        <v>136</v>
      </c>
      <c r="P5">
        <v>141</v>
      </c>
      <c r="Q5">
        <v>141</v>
      </c>
      <c r="R5">
        <v>138</v>
      </c>
      <c r="S5">
        <v>58</v>
      </c>
      <c r="T5">
        <v>10</v>
      </c>
      <c r="U5">
        <v>0</v>
      </c>
    </row>
    <row r="6" spans="1:21">
      <c r="A6">
        <v>5</v>
      </c>
      <c r="B6">
        <v>1168</v>
      </c>
      <c r="C6">
        <v>12</v>
      </c>
      <c r="D6">
        <v>3700.3</v>
      </c>
      <c r="E6">
        <v>886.45100000000002</v>
      </c>
      <c r="F6">
        <v>3009</v>
      </c>
      <c r="G6">
        <v>6</v>
      </c>
      <c r="H6">
        <v>94</v>
      </c>
      <c r="I6">
        <v>123</v>
      </c>
      <c r="J6">
        <v>127</v>
      </c>
      <c r="K6">
        <v>130</v>
      </c>
      <c r="L6">
        <v>136</v>
      </c>
      <c r="M6">
        <v>135</v>
      </c>
      <c r="N6">
        <v>131</v>
      </c>
      <c r="O6">
        <v>146</v>
      </c>
      <c r="P6">
        <v>142</v>
      </c>
      <c r="Q6">
        <v>139</v>
      </c>
      <c r="R6">
        <v>138</v>
      </c>
      <c r="S6">
        <v>53</v>
      </c>
      <c r="T6">
        <v>5</v>
      </c>
      <c r="U6">
        <v>0</v>
      </c>
    </row>
    <row r="7" spans="1:21">
      <c r="A7">
        <v>6</v>
      </c>
      <c r="B7">
        <v>1132</v>
      </c>
      <c r="C7">
        <v>16</v>
      </c>
      <c r="D7">
        <v>5662.1970000000001</v>
      </c>
      <c r="E7">
        <v>857.47400000000005</v>
      </c>
      <c r="F7">
        <v>3002</v>
      </c>
      <c r="G7">
        <v>6</v>
      </c>
      <c r="H7">
        <v>89</v>
      </c>
      <c r="I7">
        <v>138</v>
      </c>
      <c r="J7">
        <v>121</v>
      </c>
      <c r="K7">
        <v>124</v>
      </c>
      <c r="L7">
        <v>138</v>
      </c>
      <c r="M7">
        <v>147</v>
      </c>
      <c r="N7">
        <v>134</v>
      </c>
      <c r="O7">
        <v>136</v>
      </c>
      <c r="P7">
        <v>134</v>
      </c>
      <c r="Q7">
        <v>136</v>
      </c>
      <c r="R7">
        <v>144</v>
      </c>
      <c r="S7">
        <v>53</v>
      </c>
      <c r="T7">
        <v>4</v>
      </c>
      <c r="U7">
        <v>0</v>
      </c>
    </row>
    <row r="8" spans="1:21">
      <c r="A8">
        <v>7</v>
      </c>
      <c r="B8">
        <v>1109</v>
      </c>
      <c r="C8">
        <v>12</v>
      </c>
      <c r="D8">
        <v>3387.63</v>
      </c>
      <c r="E8">
        <v>810.63800000000003</v>
      </c>
      <c r="F8">
        <v>2931</v>
      </c>
      <c r="G8">
        <v>6</v>
      </c>
      <c r="H8">
        <v>94</v>
      </c>
      <c r="I8">
        <v>121</v>
      </c>
      <c r="J8">
        <v>117</v>
      </c>
      <c r="K8">
        <v>120</v>
      </c>
      <c r="L8">
        <v>127</v>
      </c>
      <c r="M8">
        <v>125</v>
      </c>
      <c r="N8">
        <v>135</v>
      </c>
      <c r="O8">
        <v>141</v>
      </c>
      <c r="P8">
        <v>144</v>
      </c>
      <c r="Q8">
        <v>129</v>
      </c>
      <c r="R8">
        <v>123</v>
      </c>
      <c r="S8">
        <v>46</v>
      </c>
      <c r="T8">
        <v>2</v>
      </c>
      <c r="U8">
        <v>0</v>
      </c>
    </row>
    <row r="9" spans="1:21">
      <c r="A9">
        <v>8</v>
      </c>
      <c r="B9">
        <v>1166</v>
      </c>
      <c r="C9">
        <v>19</v>
      </c>
      <c r="D9">
        <v>5619.0780000000004</v>
      </c>
      <c r="E9">
        <v>839.923</v>
      </c>
      <c r="F9">
        <v>3084</v>
      </c>
      <c r="G9">
        <v>6</v>
      </c>
      <c r="H9">
        <v>103</v>
      </c>
      <c r="I9">
        <v>140</v>
      </c>
      <c r="J9">
        <v>151</v>
      </c>
      <c r="K9">
        <v>138</v>
      </c>
      <c r="L9">
        <v>136</v>
      </c>
      <c r="M9">
        <v>143</v>
      </c>
      <c r="N9">
        <v>149</v>
      </c>
      <c r="O9">
        <v>143</v>
      </c>
      <c r="P9">
        <v>145</v>
      </c>
      <c r="Q9">
        <v>134</v>
      </c>
      <c r="R9">
        <v>124</v>
      </c>
      <c r="S9">
        <v>44</v>
      </c>
      <c r="T9">
        <v>3</v>
      </c>
      <c r="U9">
        <v>0</v>
      </c>
    </row>
    <row r="10" spans="1:21">
      <c r="A10">
        <v>9</v>
      </c>
      <c r="B10">
        <v>1092</v>
      </c>
      <c r="C10">
        <v>6</v>
      </c>
      <c r="D10">
        <v>2062.39</v>
      </c>
      <c r="E10">
        <v>871.404</v>
      </c>
      <c r="F10">
        <v>2802</v>
      </c>
      <c r="G10">
        <v>6</v>
      </c>
      <c r="H10">
        <v>92</v>
      </c>
      <c r="I10">
        <v>122</v>
      </c>
      <c r="J10">
        <v>128</v>
      </c>
      <c r="K10">
        <v>122</v>
      </c>
      <c r="L10">
        <v>134</v>
      </c>
      <c r="M10">
        <v>126</v>
      </c>
      <c r="N10">
        <v>125</v>
      </c>
      <c r="O10">
        <v>131</v>
      </c>
      <c r="P10">
        <v>123</v>
      </c>
      <c r="Q10">
        <v>128</v>
      </c>
      <c r="R10">
        <v>127</v>
      </c>
      <c r="S10">
        <v>50</v>
      </c>
      <c r="T10">
        <v>6</v>
      </c>
      <c r="U10">
        <v>0</v>
      </c>
    </row>
    <row r="11" spans="1:21">
      <c r="A11">
        <v>10</v>
      </c>
      <c r="B11">
        <v>1098</v>
      </c>
      <c r="C11">
        <v>24</v>
      </c>
      <c r="D11">
        <v>4633.9210000000003</v>
      </c>
      <c r="E11">
        <v>831.91700000000003</v>
      </c>
      <c r="F11">
        <v>2879</v>
      </c>
      <c r="G11">
        <v>6</v>
      </c>
      <c r="H11">
        <v>95</v>
      </c>
      <c r="I11">
        <v>109</v>
      </c>
      <c r="J11">
        <v>130</v>
      </c>
      <c r="K11">
        <v>131</v>
      </c>
      <c r="L11">
        <v>124</v>
      </c>
      <c r="M11">
        <v>130</v>
      </c>
      <c r="N11">
        <v>138</v>
      </c>
      <c r="O11">
        <v>142</v>
      </c>
      <c r="P11">
        <v>134</v>
      </c>
      <c r="Q11">
        <v>127</v>
      </c>
      <c r="R11">
        <v>104</v>
      </c>
      <c r="S11">
        <v>42</v>
      </c>
      <c r="T11">
        <v>4</v>
      </c>
      <c r="U11">
        <v>0</v>
      </c>
    </row>
    <row r="12" spans="1:21">
      <c r="A12">
        <v>11</v>
      </c>
      <c r="B12">
        <v>1185</v>
      </c>
      <c r="C12">
        <v>32</v>
      </c>
      <c r="D12">
        <v>6714.7520000000004</v>
      </c>
      <c r="E12">
        <v>824.471</v>
      </c>
      <c r="F12">
        <v>3088</v>
      </c>
      <c r="G12">
        <v>6</v>
      </c>
      <c r="H12">
        <v>89</v>
      </c>
      <c r="I12">
        <v>133</v>
      </c>
      <c r="J12">
        <v>141</v>
      </c>
      <c r="K12">
        <v>135</v>
      </c>
      <c r="L12">
        <v>142</v>
      </c>
      <c r="M12">
        <v>151</v>
      </c>
      <c r="N12">
        <v>150</v>
      </c>
      <c r="O12">
        <v>126</v>
      </c>
      <c r="P12">
        <v>138</v>
      </c>
      <c r="Q12">
        <v>139</v>
      </c>
      <c r="R12">
        <v>139</v>
      </c>
      <c r="S12">
        <v>55</v>
      </c>
      <c r="T12">
        <v>9</v>
      </c>
      <c r="U12">
        <v>0</v>
      </c>
    </row>
    <row r="13" spans="1:21">
      <c r="A13">
        <v>12</v>
      </c>
      <c r="B13">
        <v>1163</v>
      </c>
      <c r="C13">
        <v>4</v>
      </c>
      <c r="D13">
        <v>3695.1320000000001</v>
      </c>
      <c r="E13">
        <v>857.577</v>
      </c>
      <c r="F13">
        <v>2995</v>
      </c>
      <c r="G13">
        <v>6</v>
      </c>
      <c r="H13">
        <v>86</v>
      </c>
      <c r="I13">
        <v>119</v>
      </c>
      <c r="J13">
        <v>132</v>
      </c>
      <c r="K13">
        <v>136</v>
      </c>
      <c r="L13">
        <v>140</v>
      </c>
      <c r="M13">
        <v>136</v>
      </c>
      <c r="N13">
        <v>131</v>
      </c>
      <c r="O13">
        <v>128</v>
      </c>
      <c r="P13">
        <v>148</v>
      </c>
      <c r="Q13">
        <v>139</v>
      </c>
      <c r="R13">
        <v>141</v>
      </c>
      <c r="S13">
        <v>62</v>
      </c>
      <c r="T13">
        <v>7</v>
      </c>
      <c r="U13">
        <v>0</v>
      </c>
    </row>
    <row r="14" spans="1:21">
      <c r="A14">
        <v>13</v>
      </c>
      <c r="B14">
        <v>1135</v>
      </c>
      <c r="C14">
        <v>26</v>
      </c>
      <c r="D14">
        <v>5514.0119999999997</v>
      </c>
      <c r="E14">
        <v>841.84400000000005</v>
      </c>
      <c r="F14">
        <v>2919</v>
      </c>
      <c r="G14">
        <v>6</v>
      </c>
      <c r="H14">
        <v>96</v>
      </c>
      <c r="I14">
        <v>124</v>
      </c>
      <c r="J14">
        <v>124</v>
      </c>
      <c r="K14">
        <v>132</v>
      </c>
      <c r="L14">
        <v>135</v>
      </c>
      <c r="M14">
        <v>129</v>
      </c>
      <c r="N14">
        <v>126</v>
      </c>
      <c r="O14">
        <v>133</v>
      </c>
      <c r="P14">
        <v>136</v>
      </c>
      <c r="Q14">
        <v>139</v>
      </c>
      <c r="R14">
        <v>132</v>
      </c>
      <c r="S14">
        <v>49</v>
      </c>
      <c r="T14">
        <v>5</v>
      </c>
      <c r="U14">
        <v>0</v>
      </c>
    </row>
    <row r="15" spans="1:21">
      <c r="A15">
        <v>14</v>
      </c>
      <c r="B15">
        <v>1193</v>
      </c>
      <c r="C15">
        <v>21</v>
      </c>
      <c r="D15">
        <v>5968.3370000000004</v>
      </c>
      <c r="E15">
        <v>980.49199999999996</v>
      </c>
      <c r="F15">
        <v>3115</v>
      </c>
      <c r="G15">
        <v>6</v>
      </c>
      <c r="H15">
        <v>93</v>
      </c>
      <c r="I15">
        <v>135</v>
      </c>
      <c r="J15">
        <v>134</v>
      </c>
      <c r="K15">
        <v>114</v>
      </c>
      <c r="L15">
        <v>140</v>
      </c>
      <c r="M15">
        <v>130</v>
      </c>
      <c r="N15">
        <v>135</v>
      </c>
      <c r="O15">
        <v>142</v>
      </c>
      <c r="P15">
        <v>143</v>
      </c>
      <c r="Q15">
        <v>144</v>
      </c>
      <c r="R15">
        <v>144</v>
      </c>
      <c r="S15">
        <v>68</v>
      </c>
      <c r="T15">
        <v>13</v>
      </c>
      <c r="U15">
        <v>0</v>
      </c>
    </row>
    <row r="16" spans="1:21">
      <c r="A16">
        <v>15</v>
      </c>
      <c r="B16">
        <v>1108</v>
      </c>
      <c r="C16">
        <v>5</v>
      </c>
      <c r="D16">
        <v>3450.1979999999999</v>
      </c>
      <c r="E16">
        <v>813.57</v>
      </c>
      <c r="F16">
        <v>2894</v>
      </c>
      <c r="G16">
        <v>6</v>
      </c>
      <c r="H16">
        <v>101</v>
      </c>
      <c r="I16">
        <v>129</v>
      </c>
      <c r="J16">
        <v>138</v>
      </c>
      <c r="K16">
        <v>124</v>
      </c>
      <c r="L16">
        <v>119</v>
      </c>
      <c r="M16">
        <v>133</v>
      </c>
      <c r="N16">
        <v>135</v>
      </c>
      <c r="O16">
        <v>134</v>
      </c>
      <c r="P16">
        <v>132</v>
      </c>
      <c r="Q16">
        <v>124</v>
      </c>
      <c r="R16">
        <v>124</v>
      </c>
      <c r="S16">
        <v>46</v>
      </c>
      <c r="T16">
        <v>6</v>
      </c>
      <c r="U16">
        <v>0</v>
      </c>
    </row>
    <row r="17" spans="1:21">
      <c r="A17">
        <v>16</v>
      </c>
      <c r="B17">
        <v>1167</v>
      </c>
      <c r="C17">
        <v>21</v>
      </c>
      <c r="D17">
        <v>6205.8530000000001</v>
      </c>
      <c r="E17">
        <v>882.69799999999998</v>
      </c>
      <c r="F17">
        <v>3062</v>
      </c>
      <c r="G17">
        <v>6</v>
      </c>
      <c r="H17">
        <v>71</v>
      </c>
      <c r="I17">
        <v>133</v>
      </c>
      <c r="J17">
        <v>143</v>
      </c>
      <c r="K17">
        <v>145</v>
      </c>
      <c r="L17">
        <v>138</v>
      </c>
      <c r="M17">
        <v>134</v>
      </c>
      <c r="N17">
        <v>145</v>
      </c>
      <c r="O17">
        <v>142</v>
      </c>
      <c r="P17">
        <v>146</v>
      </c>
      <c r="Q17">
        <v>133</v>
      </c>
      <c r="R17">
        <v>129</v>
      </c>
      <c r="S17">
        <v>47</v>
      </c>
      <c r="T17">
        <v>9</v>
      </c>
      <c r="U17">
        <v>0</v>
      </c>
    </row>
    <row r="18" spans="1:21">
      <c r="A18">
        <v>17</v>
      </c>
      <c r="B18">
        <v>1152</v>
      </c>
      <c r="C18">
        <v>3</v>
      </c>
      <c r="D18">
        <v>3439.5509999999999</v>
      </c>
      <c r="E18">
        <v>856.93899999999996</v>
      </c>
      <c r="F18">
        <v>2973</v>
      </c>
      <c r="G18">
        <v>6</v>
      </c>
      <c r="H18">
        <v>81</v>
      </c>
      <c r="I18">
        <v>129</v>
      </c>
      <c r="J18">
        <v>135</v>
      </c>
      <c r="K18">
        <v>138</v>
      </c>
      <c r="L18">
        <v>129</v>
      </c>
      <c r="M18">
        <v>136</v>
      </c>
      <c r="N18">
        <v>137</v>
      </c>
      <c r="O18">
        <v>136</v>
      </c>
      <c r="P18">
        <v>137</v>
      </c>
      <c r="Q18">
        <v>141</v>
      </c>
      <c r="R18">
        <v>137</v>
      </c>
      <c r="S18">
        <v>50</v>
      </c>
      <c r="T18">
        <v>6</v>
      </c>
      <c r="U18">
        <v>0</v>
      </c>
    </row>
    <row r="19" spans="1:21">
      <c r="A19">
        <v>18</v>
      </c>
      <c r="B19">
        <v>1181</v>
      </c>
      <c r="C19">
        <v>28</v>
      </c>
      <c r="D19">
        <v>6953.076</v>
      </c>
      <c r="E19">
        <v>835.00699999999995</v>
      </c>
      <c r="F19">
        <v>3065</v>
      </c>
      <c r="G19">
        <v>6</v>
      </c>
      <c r="H19">
        <v>81</v>
      </c>
      <c r="I19">
        <v>119</v>
      </c>
      <c r="J19">
        <v>145</v>
      </c>
      <c r="K19">
        <v>143</v>
      </c>
      <c r="L19">
        <v>141</v>
      </c>
      <c r="M19">
        <v>141</v>
      </c>
      <c r="N19">
        <v>148</v>
      </c>
      <c r="O19">
        <v>140</v>
      </c>
      <c r="P19">
        <v>131</v>
      </c>
      <c r="Q19">
        <v>135</v>
      </c>
      <c r="R19">
        <v>142</v>
      </c>
      <c r="S19">
        <v>64</v>
      </c>
      <c r="T19">
        <v>8</v>
      </c>
      <c r="U19">
        <v>0</v>
      </c>
    </row>
    <row r="20" spans="1:21">
      <c r="A20">
        <v>19</v>
      </c>
      <c r="B20">
        <v>1127</v>
      </c>
      <c r="C20">
        <v>7</v>
      </c>
      <c r="D20">
        <v>3315.4250000000002</v>
      </c>
      <c r="E20">
        <v>880.69899999999996</v>
      </c>
      <c r="F20">
        <v>2941</v>
      </c>
      <c r="G20">
        <v>6</v>
      </c>
      <c r="H20">
        <v>84</v>
      </c>
      <c r="I20">
        <v>121</v>
      </c>
      <c r="J20">
        <v>127</v>
      </c>
      <c r="K20">
        <v>133</v>
      </c>
      <c r="L20">
        <v>137</v>
      </c>
      <c r="M20">
        <v>140</v>
      </c>
      <c r="N20">
        <v>134</v>
      </c>
      <c r="O20">
        <v>119</v>
      </c>
      <c r="P20">
        <v>137</v>
      </c>
      <c r="Q20">
        <v>135</v>
      </c>
      <c r="R20">
        <v>143</v>
      </c>
      <c r="S20">
        <v>43</v>
      </c>
      <c r="T20">
        <v>8</v>
      </c>
      <c r="U20">
        <v>0</v>
      </c>
    </row>
    <row r="21" spans="1:21">
      <c r="A21">
        <v>20</v>
      </c>
      <c r="B21">
        <v>1175</v>
      </c>
      <c r="C21">
        <v>23</v>
      </c>
      <c r="D21">
        <v>6454.1660000000002</v>
      </c>
      <c r="E21">
        <v>888.64599999999996</v>
      </c>
      <c r="F21">
        <v>3035</v>
      </c>
      <c r="G21">
        <v>6</v>
      </c>
      <c r="H21">
        <v>104</v>
      </c>
      <c r="I21">
        <v>120</v>
      </c>
      <c r="J21">
        <v>129</v>
      </c>
      <c r="K21">
        <v>139</v>
      </c>
      <c r="L21">
        <v>138</v>
      </c>
      <c r="M21">
        <v>129</v>
      </c>
      <c r="N21">
        <v>130</v>
      </c>
      <c r="O21">
        <v>132</v>
      </c>
      <c r="P21">
        <v>136</v>
      </c>
      <c r="Q21">
        <v>135</v>
      </c>
      <c r="R21">
        <v>132</v>
      </c>
      <c r="S21">
        <v>53</v>
      </c>
      <c r="T21">
        <v>9</v>
      </c>
      <c r="U21">
        <v>0</v>
      </c>
    </row>
    <row r="22" spans="1:21">
      <c r="A22">
        <v>21</v>
      </c>
      <c r="B22">
        <v>1098</v>
      </c>
      <c r="C22">
        <v>6</v>
      </c>
      <c r="D22">
        <v>2898.8310000000001</v>
      </c>
      <c r="E22">
        <v>852.15599999999995</v>
      </c>
      <c r="F22">
        <v>2860</v>
      </c>
      <c r="G22">
        <v>6</v>
      </c>
      <c r="H22">
        <v>93</v>
      </c>
      <c r="I22">
        <v>124</v>
      </c>
      <c r="J22">
        <v>123</v>
      </c>
      <c r="K22">
        <v>113</v>
      </c>
      <c r="L22">
        <v>127</v>
      </c>
      <c r="M22">
        <v>123</v>
      </c>
      <c r="N22">
        <v>145</v>
      </c>
      <c r="O22">
        <v>139</v>
      </c>
      <c r="P22">
        <v>125</v>
      </c>
      <c r="Q22">
        <v>127</v>
      </c>
      <c r="R22">
        <v>137</v>
      </c>
      <c r="S22">
        <v>48</v>
      </c>
      <c r="T22">
        <v>6</v>
      </c>
      <c r="U22">
        <v>0</v>
      </c>
    </row>
    <row r="23" spans="1:21">
      <c r="A23">
        <v>22</v>
      </c>
      <c r="B23">
        <v>1175</v>
      </c>
      <c r="C23">
        <v>9</v>
      </c>
      <c r="D23">
        <v>3988.348</v>
      </c>
      <c r="E23">
        <v>869.01700000000005</v>
      </c>
      <c r="F23">
        <v>3033</v>
      </c>
      <c r="G23">
        <v>6</v>
      </c>
      <c r="H23">
        <v>106</v>
      </c>
      <c r="I23">
        <v>135</v>
      </c>
      <c r="J23">
        <v>127</v>
      </c>
      <c r="K23">
        <v>130</v>
      </c>
      <c r="L23">
        <v>130</v>
      </c>
      <c r="M23">
        <v>136</v>
      </c>
      <c r="N23">
        <v>140</v>
      </c>
      <c r="O23">
        <v>142</v>
      </c>
      <c r="P23">
        <v>140</v>
      </c>
      <c r="Q23">
        <v>138</v>
      </c>
      <c r="R23">
        <v>143</v>
      </c>
      <c r="S23">
        <v>44</v>
      </c>
      <c r="T23">
        <v>7</v>
      </c>
      <c r="U23">
        <v>0</v>
      </c>
    </row>
    <row r="24" spans="1:21">
      <c r="A24">
        <v>23</v>
      </c>
      <c r="B24">
        <v>1124</v>
      </c>
      <c r="C24">
        <v>17</v>
      </c>
      <c r="D24">
        <v>5337.0410000000002</v>
      </c>
      <c r="E24">
        <v>882.20399999999995</v>
      </c>
      <c r="F24">
        <v>2938</v>
      </c>
      <c r="G24">
        <v>6</v>
      </c>
      <c r="H24">
        <v>79</v>
      </c>
      <c r="I24">
        <v>124</v>
      </c>
      <c r="J24">
        <v>136</v>
      </c>
      <c r="K24">
        <v>137</v>
      </c>
      <c r="L24">
        <v>136</v>
      </c>
      <c r="M24">
        <v>136</v>
      </c>
      <c r="N24">
        <v>123</v>
      </c>
      <c r="O24">
        <v>129</v>
      </c>
      <c r="P24">
        <v>140</v>
      </c>
      <c r="Q24">
        <v>142</v>
      </c>
      <c r="R24">
        <v>143</v>
      </c>
      <c r="S24">
        <v>50</v>
      </c>
      <c r="T24">
        <v>8</v>
      </c>
      <c r="U24">
        <v>0</v>
      </c>
    </row>
    <row r="25" spans="1:21">
      <c r="A25">
        <v>24</v>
      </c>
      <c r="B25">
        <v>1186</v>
      </c>
      <c r="C25">
        <v>40</v>
      </c>
      <c r="D25">
        <v>8668.9719999999998</v>
      </c>
      <c r="E25">
        <v>885.22500000000002</v>
      </c>
      <c r="F25">
        <v>3112</v>
      </c>
      <c r="G25">
        <v>6</v>
      </c>
      <c r="H25">
        <v>91</v>
      </c>
      <c r="I25">
        <v>140</v>
      </c>
      <c r="J25">
        <v>121</v>
      </c>
      <c r="K25">
        <v>124</v>
      </c>
      <c r="L25">
        <v>135</v>
      </c>
      <c r="M25">
        <v>145</v>
      </c>
      <c r="N25">
        <v>147</v>
      </c>
      <c r="O25">
        <v>145</v>
      </c>
      <c r="P25">
        <v>141</v>
      </c>
      <c r="Q25">
        <v>136</v>
      </c>
      <c r="R25">
        <v>148</v>
      </c>
      <c r="S25">
        <v>56</v>
      </c>
      <c r="T25">
        <v>11</v>
      </c>
      <c r="U25">
        <v>0</v>
      </c>
    </row>
    <row r="26" spans="1:21">
      <c r="A26">
        <v>25</v>
      </c>
      <c r="B26">
        <v>1157</v>
      </c>
      <c r="C26">
        <v>11</v>
      </c>
      <c r="D26">
        <v>4965.8760000000002</v>
      </c>
      <c r="E26">
        <v>840.471</v>
      </c>
      <c r="F26">
        <v>2990</v>
      </c>
      <c r="G26">
        <v>6</v>
      </c>
      <c r="H26">
        <v>94</v>
      </c>
      <c r="I26">
        <v>133</v>
      </c>
      <c r="J26">
        <v>125</v>
      </c>
      <c r="K26">
        <v>113</v>
      </c>
      <c r="L26">
        <v>129</v>
      </c>
      <c r="M26">
        <v>146</v>
      </c>
      <c r="N26">
        <v>132</v>
      </c>
      <c r="O26">
        <v>132</v>
      </c>
      <c r="P26">
        <v>139</v>
      </c>
      <c r="Q26">
        <v>136</v>
      </c>
      <c r="R26">
        <v>144</v>
      </c>
      <c r="S26">
        <v>58</v>
      </c>
      <c r="T26">
        <v>7</v>
      </c>
      <c r="U26">
        <v>0</v>
      </c>
    </row>
    <row r="27" spans="1:21">
      <c r="A27">
        <v>26</v>
      </c>
      <c r="B27">
        <v>1181</v>
      </c>
      <c r="C27">
        <v>1</v>
      </c>
      <c r="D27">
        <v>3404.2620000000002</v>
      </c>
      <c r="E27">
        <v>900.78899999999999</v>
      </c>
      <c r="F27">
        <v>2978</v>
      </c>
      <c r="G27">
        <v>6</v>
      </c>
      <c r="H27">
        <v>108</v>
      </c>
      <c r="I27">
        <v>128</v>
      </c>
      <c r="J27">
        <v>137</v>
      </c>
      <c r="K27">
        <v>140</v>
      </c>
      <c r="L27">
        <v>148</v>
      </c>
      <c r="M27">
        <v>135</v>
      </c>
      <c r="N27">
        <v>133</v>
      </c>
      <c r="O27">
        <v>119</v>
      </c>
      <c r="P27">
        <v>116</v>
      </c>
      <c r="Q27">
        <v>137</v>
      </c>
      <c r="R27">
        <v>129</v>
      </c>
      <c r="S27">
        <v>49</v>
      </c>
      <c r="T27">
        <v>7</v>
      </c>
      <c r="U27">
        <v>0</v>
      </c>
    </row>
    <row r="28" spans="1:21">
      <c r="A28">
        <v>27</v>
      </c>
      <c r="B28">
        <v>1140</v>
      </c>
      <c r="C28">
        <v>15</v>
      </c>
      <c r="D28">
        <v>4760.0039999999999</v>
      </c>
      <c r="E28">
        <v>813.875</v>
      </c>
      <c r="F28">
        <v>2980</v>
      </c>
      <c r="G28">
        <v>6</v>
      </c>
      <c r="H28">
        <v>76</v>
      </c>
      <c r="I28">
        <v>122</v>
      </c>
      <c r="J28">
        <v>126</v>
      </c>
      <c r="K28">
        <v>132</v>
      </c>
      <c r="L28">
        <v>128</v>
      </c>
      <c r="M28">
        <v>138</v>
      </c>
      <c r="N28">
        <v>149</v>
      </c>
      <c r="O28">
        <v>148</v>
      </c>
      <c r="P28">
        <v>139</v>
      </c>
      <c r="Q28">
        <v>128</v>
      </c>
      <c r="R28">
        <v>134</v>
      </c>
      <c r="S28">
        <v>50</v>
      </c>
      <c r="T28">
        <v>8</v>
      </c>
      <c r="U28">
        <v>0</v>
      </c>
    </row>
    <row r="29" spans="1:21">
      <c r="A29">
        <v>28</v>
      </c>
      <c r="B29">
        <v>1177</v>
      </c>
      <c r="C29">
        <v>21</v>
      </c>
      <c r="D29">
        <v>6512.46</v>
      </c>
      <c r="E29">
        <v>843.56100000000004</v>
      </c>
      <c r="F29">
        <v>3112</v>
      </c>
      <c r="G29">
        <v>6</v>
      </c>
      <c r="H29">
        <v>82</v>
      </c>
      <c r="I29">
        <v>131</v>
      </c>
      <c r="J29">
        <v>142</v>
      </c>
      <c r="K29">
        <v>143</v>
      </c>
      <c r="L29">
        <v>143</v>
      </c>
      <c r="M29">
        <v>139</v>
      </c>
      <c r="N29">
        <v>138</v>
      </c>
      <c r="O29">
        <v>145</v>
      </c>
      <c r="P29">
        <v>144</v>
      </c>
      <c r="Q29">
        <v>137</v>
      </c>
      <c r="R29">
        <v>144</v>
      </c>
      <c r="S29">
        <v>51</v>
      </c>
      <c r="T29">
        <v>6</v>
      </c>
      <c r="U29">
        <v>0</v>
      </c>
    </row>
    <row r="30" spans="1:21">
      <c r="A30">
        <v>29</v>
      </c>
      <c r="B30">
        <v>1175</v>
      </c>
      <c r="C30">
        <v>15</v>
      </c>
      <c r="D30">
        <v>4429.7759999999998</v>
      </c>
      <c r="E30">
        <v>855.91700000000003</v>
      </c>
      <c r="F30">
        <v>3008</v>
      </c>
      <c r="G30">
        <v>6</v>
      </c>
      <c r="H30">
        <v>92</v>
      </c>
      <c r="I30">
        <v>136</v>
      </c>
      <c r="J30">
        <v>137</v>
      </c>
      <c r="K30">
        <v>132</v>
      </c>
      <c r="L30">
        <v>126</v>
      </c>
      <c r="M30">
        <v>137</v>
      </c>
      <c r="N30">
        <v>137</v>
      </c>
      <c r="O30">
        <v>143</v>
      </c>
      <c r="P30">
        <v>134</v>
      </c>
      <c r="Q30">
        <v>134</v>
      </c>
      <c r="R30">
        <v>121</v>
      </c>
      <c r="S30">
        <v>50</v>
      </c>
      <c r="T30">
        <v>13</v>
      </c>
      <c r="U30">
        <v>0</v>
      </c>
    </row>
    <row r="31" spans="1:21">
      <c r="A31">
        <v>30</v>
      </c>
      <c r="B31">
        <v>1161</v>
      </c>
      <c r="C31">
        <v>8</v>
      </c>
      <c r="D31">
        <v>3153.607</v>
      </c>
      <c r="E31">
        <v>981.173</v>
      </c>
      <c r="F31">
        <v>3002</v>
      </c>
      <c r="G31">
        <v>6</v>
      </c>
      <c r="H31">
        <v>81</v>
      </c>
      <c r="I31">
        <v>133</v>
      </c>
      <c r="J31">
        <v>136</v>
      </c>
      <c r="K31">
        <v>137</v>
      </c>
      <c r="L31">
        <v>124</v>
      </c>
      <c r="M31">
        <v>127</v>
      </c>
      <c r="N31">
        <v>143</v>
      </c>
      <c r="O31">
        <v>139</v>
      </c>
      <c r="P31">
        <v>124</v>
      </c>
      <c r="Q31">
        <v>136</v>
      </c>
      <c r="R31">
        <v>145</v>
      </c>
      <c r="S31">
        <v>61</v>
      </c>
      <c r="T31">
        <v>10</v>
      </c>
      <c r="U31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workbookViewId="0">
      <selection activeCell="U31" sqref="B2:U31"/>
    </sheetView>
  </sheetViews>
  <sheetFormatPr defaultColWidth="8.85546875" defaultRowHeight="15"/>
  <cols>
    <col min="1" max="1" width="9.42578125" bestFit="1" customWidth="1"/>
    <col min="2" max="2" width="6" bestFit="1" customWidth="1"/>
    <col min="3" max="3" width="13.28515625" bestFit="1" customWidth="1"/>
    <col min="4" max="4" width="9" bestFit="1" customWidth="1"/>
    <col min="5" max="5" width="9.42578125" bestFit="1" customWidth="1"/>
    <col min="6" max="6" width="8.140625" bestFit="1" customWidth="1"/>
    <col min="7" max="17" width="9.42578125" bestFit="1" customWidth="1"/>
    <col min="18" max="18" width="5.28515625" bestFit="1" customWidth="1"/>
    <col min="19" max="21" width="9.42578125" bestFit="1" customWidth="1"/>
  </cols>
  <sheetData>
    <row r="1" spans="1:21">
      <c r="A1" t="s">
        <v>7</v>
      </c>
      <c r="B1" t="s">
        <v>9</v>
      </c>
      <c r="C1" t="s">
        <v>0</v>
      </c>
      <c r="D1" t="s">
        <v>10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</v>
      </c>
      <c r="T1" t="s">
        <v>12</v>
      </c>
      <c r="U1" t="s">
        <v>13</v>
      </c>
    </row>
    <row r="2" spans="1:21">
      <c r="A2">
        <v>1</v>
      </c>
      <c r="B2">
        <v>1106</v>
      </c>
      <c r="C2">
        <v>0</v>
      </c>
      <c r="D2">
        <v>532.97400000000005</v>
      </c>
      <c r="E2">
        <v>896.72400000000005</v>
      </c>
      <c r="F2">
        <v>2864</v>
      </c>
      <c r="G2">
        <v>6</v>
      </c>
      <c r="H2">
        <v>89</v>
      </c>
      <c r="I2">
        <v>131</v>
      </c>
      <c r="J2">
        <v>142</v>
      </c>
      <c r="K2">
        <v>131</v>
      </c>
      <c r="L2">
        <v>110</v>
      </c>
      <c r="M2">
        <v>130</v>
      </c>
      <c r="N2">
        <v>138</v>
      </c>
      <c r="O2">
        <v>137</v>
      </c>
      <c r="P2">
        <v>126</v>
      </c>
      <c r="Q2">
        <v>124</v>
      </c>
      <c r="R2">
        <v>130</v>
      </c>
      <c r="S2">
        <v>50</v>
      </c>
      <c r="T2">
        <v>6</v>
      </c>
      <c r="U2">
        <v>0</v>
      </c>
    </row>
    <row r="3" spans="1:21">
      <c r="A3">
        <v>2</v>
      </c>
      <c r="B3">
        <v>1106</v>
      </c>
      <c r="C3">
        <v>0</v>
      </c>
      <c r="D3">
        <v>532.97400000000005</v>
      </c>
      <c r="E3">
        <v>896.72400000000005</v>
      </c>
      <c r="F3">
        <v>2864</v>
      </c>
      <c r="G3">
        <v>6</v>
      </c>
      <c r="H3">
        <v>89</v>
      </c>
      <c r="I3">
        <v>131</v>
      </c>
      <c r="J3">
        <v>142</v>
      </c>
      <c r="K3">
        <v>131</v>
      </c>
      <c r="L3">
        <v>110</v>
      </c>
      <c r="M3">
        <v>130</v>
      </c>
      <c r="N3">
        <v>138</v>
      </c>
      <c r="O3">
        <v>137</v>
      </c>
      <c r="P3">
        <v>126</v>
      </c>
      <c r="Q3">
        <v>124</v>
      </c>
      <c r="R3">
        <v>130</v>
      </c>
      <c r="S3">
        <v>50</v>
      </c>
      <c r="T3">
        <v>6</v>
      </c>
      <c r="U3">
        <v>0</v>
      </c>
    </row>
    <row r="4" spans="1:21">
      <c r="A4">
        <v>3</v>
      </c>
      <c r="B4">
        <v>1156</v>
      </c>
      <c r="C4">
        <v>5</v>
      </c>
      <c r="D4">
        <v>2429.8009999999999</v>
      </c>
      <c r="E4">
        <v>805.346</v>
      </c>
      <c r="F4">
        <v>2995</v>
      </c>
      <c r="G4">
        <v>6</v>
      </c>
      <c r="H4">
        <v>98</v>
      </c>
      <c r="I4">
        <v>116</v>
      </c>
      <c r="J4">
        <v>129</v>
      </c>
      <c r="K4">
        <v>131</v>
      </c>
      <c r="L4">
        <v>137</v>
      </c>
      <c r="M4">
        <v>136</v>
      </c>
      <c r="N4">
        <v>132</v>
      </c>
      <c r="O4">
        <v>140</v>
      </c>
      <c r="P4">
        <v>149</v>
      </c>
      <c r="Q4">
        <v>124</v>
      </c>
      <c r="R4">
        <v>122</v>
      </c>
      <c r="S4">
        <v>47</v>
      </c>
      <c r="T4">
        <v>7</v>
      </c>
      <c r="U4">
        <v>0</v>
      </c>
    </row>
    <row r="5" spans="1:21">
      <c r="A5">
        <v>4</v>
      </c>
      <c r="B5">
        <v>1214</v>
      </c>
      <c r="C5">
        <v>9</v>
      </c>
      <c r="D5">
        <v>3662.547</v>
      </c>
      <c r="E5">
        <v>840.53300000000002</v>
      </c>
      <c r="F5">
        <v>3187</v>
      </c>
      <c r="G5">
        <v>6</v>
      </c>
      <c r="H5">
        <v>118</v>
      </c>
      <c r="I5">
        <v>144</v>
      </c>
      <c r="J5">
        <v>142</v>
      </c>
      <c r="K5">
        <v>140</v>
      </c>
      <c r="L5">
        <v>127</v>
      </c>
      <c r="M5">
        <v>123</v>
      </c>
      <c r="N5">
        <v>127</v>
      </c>
      <c r="O5">
        <v>147</v>
      </c>
      <c r="P5">
        <v>155</v>
      </c>
      <c r="Q5">
        <v>147</v>
      </c>
      <c r="R5">
        <v>141</v>
      </c>
      <c r="S5">
        <v>60</v>
      </c>
      <c r="T5">
        <v>6</v>
      </c>
      <c r="U5">
        <v>0</v>
      </c>
    </row>
    <row r="6" spans="1:21">
      <c r="A6">
        <v>5</v>
      </c>
      <c r="B6">
        <v>1178</v>
      </c>
      <c r="C6">
        <v>4</v>
      </c>
      <c r="D6">
        <v>2168.3580000000002</v>
      </c>
      <c r="E6">
        <v>897.7</v>
      </c>
      <c r="F6">
        <v>3082</v>
      </c>
      <c r="G6">
        <v>6</v>
      </c>
      <c r="H6">
        <v>91</v>
      </c>
      <c r="I6">
        <v>121</v>
      </c>
      <c r="J6">
        <v>127</v>
      </c>
      <c r="K6">
        <v>121</v>
      </c>
      <c r="L6">
        <v>132</v>
      </c>
      <c r="M6">
        <v>141</v>
      </c>
      <c r="N6">
        <v>155</v>
      </c>
      <c r="O6">
        <v>144</v>
      </c>
      <c r="P6">
        <v>148</v>
      </c>
      <c r="Q6">
        <v>153</v>
      </c>
      <c r="R6">
        <v>143</v>
      </c>
      <c r="S6">
        <v>56</v>
      </c>
      <c r="T6">
        <v>8</v>
      </c>
      <c r="U6">
        <v>1</v>
      </c>
    </row>
    <row r="7" spans="1:21">
      <c r="A7">
        <v>6</v>
      </c>
      <c r="B7">
        <v>1134</v>
      </c>
      <c r="C7">
        <v>0</v>
      </c>
      <c r="D7">
        <v>707.904</v>
      </c>
      <c r="E7">
        <v>829.91200000000003</v>
      </c>
      <c r="F7">
        <v>2981</v>
      </c>
      <c r="G7">
        <v>6</v>
      </c>
      <c r="H7">
        <v>84</v>
      </c>
      <c r="I7">
        <v>126</v>
      </c>
      <c r="J7">
        <v>142</v>
      </c>
      <c r="K7">
        <v>126</v>
      </c>
      <c r="L7">
        <v>133</v>
      </c>
      <c r="M7">
        <v>143</v>
      </c>
      <c r="N7">
        <v>130</v>
      </c>
      <c r="O7">
        <v>127</v>
      </c>
      <c r="P7">
        <v>122</v>
      </c>
      <c r="Q7">
        <v>138</v>
      </c>
      <c r="R7">
        <v>129</v>
      </c>
      <c r="S7">
        <v>48</v>
      </c>
      <c r="T7">
        <v>3</v>
      </c>
      <c r="U7">
        <v>0</v>
      </c>
    </row>
    <row r="8" spans="1:21">
      <c r="A8">
        <v>7</v>
      </c>
      <c r="B8">
        <v>1142</v>
      </c>
      <c r="C8">
        <v>3</v>
      </c>
      <c r="D8">
        <v>1145.55</v>
      </c>
      <c r="E8">
        <v>820.23099999999999</v>
      </c>
      <c r="F8">
        <v>2914</v>
      </c>
      <c r="G8">
        <v>6</v>
      </c>
      <c r="H8">
        <v>89</v>
      </c>
      <c r="I8">
        <v>142</v>
      </c>
      <c r="J8">
        <v>142</v>
      </c>
      <c r="K8">
        <v>134</v>
      </c>
      <c r="L8">
        <v>137</v>
      </c>
      <c r="M8">
        <v>134</v>
      </c>
      <c r="N8">
        <v>121</v>
      </c>
      <c r="O8">
        <v>130</v>
      </c>
      <c r="P8">
        <v>132</v>
      </c>
      <c r="Q8">
        <v>133</v>
      </c>
      <c r="R8">
        <v>113</v>
      </c>
      <c r="S8">
        <v>41</v>
      </c>
      <c r="T8">
        <v>5</v>
      </c>
      <c r="U8">
        <v>0</v>
      </c>
    </row>
    <row r="9" spans="1:21">
      <c r="A9">
        <v>8</v>
      </c>
      <c r="B9">
        <v>1174</v>
      </c>
      <c r="C9">
        <v>14</v>
      </c>
      <c r="D9">
        <v>3099.7570000000001</v>
      </c>
      <c r="E9">
        <v>788.65800000000002</v>
      </c>
      <c r="F9">
        <v>3120</v>
      </c>
      <c r="G9">
        <v>6</v>
      </c>
      <c r="H9">
        <v>86</v>
      </c>
      <c r="I9">
        <v>123</v>
      </c>
      <c r="J9">
        <v>132</v>
      </c>
      <c r="K9">
        <v>145</v>
      </c>
      <c r="L9">
        <v>145</v>
      </c>
      <c r="M9">
        <v>133</v>
      </c>
      <c r="N9">
        <v>159</v>
      </c>
      <c r="O9">
        <v>153</v>
      </c>
      <c r="P9">
        <v>151</v>
      </c>
      <c r="Q9">
        <v>147</v>
      </c>
      <c r="R9">
        <v>138</v>
      </c>
      <c r="S9">
        <v>55</v>
      </c>
      <c r="T9">
        <v>5</v>
      </c>
      <c r="U9">
        <v>0</v>
      </c>
    </row>
    <row r="10" spans="1:21">
      <c r="A10">
        <v>9</v>
      </c>
      <c r="B10">
        <v>1088</v>
      </c>
      <c r="C10">
        <v>0</v>
      </c>
      <c r="D10">
        <v>362.03199999999998</v>
      </c>
      <c r="E10">
        <v>777.08399999999995</v>
      </c>
      <c r="F10">
        <v>2841</v>
      </c>
      <c r="G10">
        <v>6</v>
      </c>
      <c r="H10">
        <v>90</v>
      </c>
      <c r="I10">
        <v>134</v>
      </c>
      <c r="J10">
        <v>116</v>
      </c>
      <c r="K10">
        <v>126</v>
      </c>
      <c r="L10">
        <v>129</v>
      </c>
      <c r="M10">
        <v>126</v>
      </c>
      <c r="N10">
        <v>140</v>
      </c>
      <c r="O10">
        <v>141</v>
      </c>
      <c r="P10">
        <v>126</v>
      </c>
      <c r="Q10">
        <v>114</v>
      </c>
      <c r="R10">
        <v>130</v>
      </c>
      <c r="S10">
        <v>45</v>
      </c>
      <c r="T10">
        <v>3</v>
      </c>
      <c r="U10">
        <v>0</v>
      </c>
    </row>
    <row r="11" spans="1:21">
      <c r="A11">
        <v>10</v>
      </c>
      <c r="B11">
        <v>1148</v>
      </c>
      <c r="C11">
        <v>3</v>
      </c>
      <c r="D11">
        <v>1964.287</v>
      </c>
      <c r="E11">
        <v>804.73500000000001</v>
      </c>
      <c r="F11">
        <v>2899</v>
      </c>
      <c r="G11">
        <v>6</v>
      </c>
      <c r="H11">
        <v>104</v>
      </c>
      <c r="I11">
        <v>114</v>
      </c>
      <c r="J11">
        <v>125</v>
      </c>
      <c r="K11">
        <v>143</v>
      </c>
      <c r="L11">
        <v>147</v>
      </c>
      <c r="M11">
        <v>146</v>
      </c>
      <c r="N11">
        <v>124</v>
      </c>
      <c r="O11">
        <v>132</v>
      </c>
      <c r="P11">
        <v>128</v>
      </c>
      <c r="Q11">
        <v>121</v>
      </c>
      <c r="R11">
        <v>116</v>
      </c>
      <c r="S11">
        <v>35</v>
      </c>
      <c r="T11">
        <v>3</v>
      </c>
      <c r="U11">
        <v>0</v>
      </c>
    </row>
    <row r="12" spans="1:21">
      <c r="A12">
        <v>11</v>
      </c>
      <c r="B12">
        <v>1160</v>
      </c>
      <c r="C12">
        <v>6</v>
      </c>
      <c r="D12">
        <v>1804.8579999999999</v>
      </c>
      <c r="E12">
        <v>883.12300000000005</v>
      </c>
      <c r="F12">
        <v>3088</v>
      </c>
      <c r="G12">
        <v>6</v>
      </c>
      <c r="H12">
        <v>88</v>
      </c>
      <c r="I12">
        <v>127</v>
      </c>
      <c r="J12">
        <v>139</v>
      </c>
      <c r="K12">
        <v>135</v>
      </c>
      <c r="L12">
        <v>139</v>
      </c>
      <c r="M12">
        <v>136</v>
      </c>
      <c r="N12">
        <v>138</v>
      </c>
      <c r="O12">
        <v>137</v>
      </c>
      <c r="P12">
        <v>147</v>
      </c>
      <c r="Q12">
        <v>141</v>
      </c>
      <c r="R12">
        <v>138</v>
      </c>
      <c r="S12">
        <v>64</v>
      </c>
      <c r="T12">
        <v>5</v>
      </c>
      <c r="U12">
        <v>0</v>
      </c>
    </row>
    <row r="13" spans="1:21">
      <c r="A13">
        <v>12</v>
      </c>
      <c r="B13">
        <v>1163</v>
      </c>
      <c r="C13">
        <v>2</v>
      </c>
      <c r="D13">
        <v>1599.8530000000001</v>
      </c>
      <c r="E13">
        <v>934.94799999999998</v>
      </c>
      <c r="F13">
        <v>2977</v>
      </c>
      <c r="G13">
        <v>6</v>
      </c>
      <c r="H13">
        <v>88</v>
      </c>
      <c r="I13">
        <v>118</v>
      </c>
      <c r="J13">
        <v>119</v>
      </c>
      <c r="K13">
        <v>121</v>
      </c>
      <c r="L13">
        <v>133</v>
      </c>
      <c r="M13">
        <v>130</v>
      </c>
      <c r="N13">
        <v>137</v>
      </c>
      <c r="O13">
        <v>133</v>
      </c>
      <c r="P13">
        <v>126</v>
      </c>
      <c r="Q13">
        <v>143</v>
      </c>
      <c r="R13">
        <v>149</v>
      </c>
      <c r="S13">
        <v>68</v>
      </c>
      <c r="T13">
        <v>11</v>
      </c>
      <c r="U13">
        <v>0</v>
      </c>
    </row>
    <row r="14" spans="1:21">
      <c r="A14">
        <v>13</v>
      </c>
      <c r="B14">
        <v>1152</v>
      </c>
      <c r="C14">
        <v>10</v>
      </c>
      <c r="D14">
        <v>2550.6120000000001</v>
      </c>
      <c r="E14">
        <v>841.05799999999999</v>
      </c>
      <c r="F14">
        <v>3021</v>
      </c>
      <c r="G14">
        <v>6</v>
      </c>
      <c r="H14">
        <v>100</v>
      </c>
      <c r="I14">
        <v>140</v>
      </c>
      <c r="J14">
        <v>131</v>
      </c>
      <c r="K14">
        <v>135</v>
      </c>
      <c r="L14">
        <v>137</v>
      </c>
      <c r="M14">
        <v>144</v>
      </c>
      <c r="N14">
        <v>148</v>
      </c>
      <c r="O14">
        <v>136</v>
      </c>
      <c r="P14">
        <v>125</v>
      </c>
      <c r="Q14">
        <v>129</v>
      </c>
      <c r="R14">
        <v>135</v>
      </c>
      <c r="S14">
        <v>50</v>
      </c>
      <c r="T14">
        <v>6</v>
      </c>
      <c r="U14">
        <v>0</v>
      </c>
    </row>
    <row r="15" spans="1:21">
      <c r="A15">
        <v>14</v>
      </c>
      <c r="B15">
        <v>1173</v>
      </c>
      <c r="C15">
        <v>5</v>
      </c>
      <c r="D15">
        <v>3425.0549999999998</v>
      </c>
      <c r="E15">
        <v>838.22400000000005</v>
      </c>
      <c r="F15">
        <v>3055</v>
      </c>
      <c r="G15">
        <v>6</v>
      </c>
      <c r="H15">
        <v>95</v>
      </c>
      <c r="I15">
        <v>129</v>
      </c>
      <c r="J15">
        <v>136</v>
      </c>
      <c r="K15">
        <v>124</v>
      </c>
      <c r="L15">
        <v>120</v>
      </c>
      <c r="M15">
        <v>133</v>
      </c>
      <c r="N15">
        <v>157</v>
      </c>
      <c r="O15">
        <v>151</v>
      </c>
      <c r="P15">
        <v>147</v>
      </c>
      <c r="Q15">
        <v>150</v>
      </c>
      <c r="R15">
        <v>141</v>
      </c>
      <c r="S15">
        <v>43</v>
      </c>
      <c r="T15">
        <v>5</v>
      </c>
      <c r="U15">
        <v>0</v>
      </c>
    </row>
    <row r="16" spans="1:21">
      <c r="A16">
        <v>15</v>
      </c>
      <c r="B16">
        <v>1136</v>
      </c>
      <c r="C16">
        <v>5</v>
      </c>
      <c r="D16">
        <v>1597.5050000000001</v>
      </c>
      <c r="E16">
        <v>837.52499999999998</v>
      </c>
      <c r="F16">
        <v>2903</v>
      </c>
      <c r="G16">
        <v>6</v>
      </c>
      <c r="H16">
        <v>103</v>
      </c>
      <c r="I16">
        <v>125</v>
      </c>
      <c r="J16">
        <v>136</v>
      </c>
      <c r="K16">
        <v>116</v>
      </c>
      <c r="L16">
        <v>123</v>
      </c>
      <c r="M16">
        <v>131</v>
      </c>
      <c r="N16">
        <v>118</v>
      </c>
      <c r="O16">
        <v>131</v>
      </c>
      <c r="P16">
        <v>136</v>
      </c>
      <c r="Q16">
        <v>121</v>
      </c>
      <c r="R16">
        <v>133</v>
      </c>
      <c r="S16">
        <v>55</v>
      </c>
      <c r="T16">
        <v>5</v>
      </c>
      <c r="U16">
        <v>0</v>
      </c>
    </row>
    <row r="17" spans="1:21">
      <c r="A17">
        <v>16</v>
      </c>
      <c r="B17">
        <v>1126</v>
      </c>
      <c r="C17">
        <v>4</v>
      </c>
      <c r="D17">
        <v>1457.7080000000001</v>
      </c>
      <c r="E17">
        <v>858.67700000000002</v>
      </c>
      <c r="F17">
        <v>2970</v>
      </c>
      <c r="G17">
        <v>6</v>
      </c>
      <c r="H17">
        <v>92</v>
      </c>
      <c r="I17">
        <v>126</v>
      </c>
      <c r="J17">
        <v>145</v>
      </c>
      <c r="K17">
        <v>119</v>
      </c>
      <c r="L17">
        <v>117</v>
      </c>
      <c r="M17">
        <v>121</v>
      </c>
      <c r="N17">
        <v>124</v>
      </c>
      <c r="O17">
        <v>141</v>
      </c>
      <c r="P17">
        <v>142</v>
      </c>
      <c r="Q17">
        <v>146</v>
      </c>
      <c r="R17">
        <v>142</v>
      </c>
      <c r="S17">
        <v>49</v>
      </c>
      <c r="T17">
        <v>4</v>
      </c>
      <c r="U17">
        <v>0</v>
      </c>
    </row>
    <row r="18" spans="1:21">
      <c r="A18">
        <v>17</v>
      </c>
      <c r="B18">
        <v>1148</v>
      </c>
      <c r="C18">
        <v>13</v>
      </c>
      <c r="D18">
        <v>3466.248</v>
      </c>
      <c r="E18">
        <v>878.33699999999999</v>
      </c>
      <c r="F18">
        <v>3058</v>
      </c>
      <c r="G18">
        <v>6</v>
      </c>
      <c r="H18">
        <v>75</v>
      </c>
      <c r="I18">
        <v>133</v>
      </c>
      <c r="J18">
        <v>152</v>
      </c>
      <c r="K18">
        <v>143</v>
      </c>
      <c r="L18">
        <v>127</v>
      </c>
      <c r="M18">
        <v>132</v>
      </c>
      <c r="N18">
        <v>130</v>
      </c>
      <c r="O18">
        <v>142</v>
      </c>
      <c r="P18">
        <v>134</v>
      </c>
      <c r="Q18">
        <v>141</v>
      </c>
      <c r="R18">
        <v>150</v>
      </c>
      <c r="S18">
        <v>56</v>
      </c>
      <c r="T18">
        <v>6</v>
      </c>
      <c r="U18">
        <v>0</v>
      </c>
    </row>
    <row r="19" spans="1:21">
      <c r="A19">
        <v>18</v>
      </c>
      <c r="B19">
        <v>1169</v>
      </c>
      <c r="C19">
        <v>0</v>
      </c>
      <c r="D19">
        <v>831.23800000000006</v>
      </c>
      <c r="E19">
        <v>793.62</v>
      </c>
      <c r="F19">
        <v>2995</v>
      </c>
      <c r="G19">
        <v>6</v>
      </c>
      <c r="H19">
        <v>86</v>
      </c>
      <c r="I19">
        <v>136</v>
      </c>
      <c r="J19">
        <v>150</v>
      </c>
      <c r="K19">
        <v>133</v>
      </c>
      <c r="L19">
        <v>141</v>
      </c>
      <c r="M19">
        <v>140</v>
      </c>
      <c r="N19">
        <v>137</v>
      </c>
      <c r="O19">
        <v>134</v>
      </c>
      <c r="P19">
        <v>124</v>
      </c>
      <c r="Q19">
        <v>132</v>
      </c>
      <c r="R19">
        <v>144</v>
      </c>
      <c r="S19">
        <v>41</v>
      </c>
      <c r="T19">
        <v>3</v>
      </c>
      <c r="U19">
        <v>0</v>
      </c>
    </row>
    <row r="20" spans="1:21">
      <c r="A20">
        <v>19</v>
      </c>
      <c r="B20">
        <v>1173</v>
      </c>
      <c r="C20">
        <v>10</v>
      </c>
      <c r="D20">
        <v>2537.317</v>
      </c>
      <c r="E20">
        <v>909.69399999999996</v>
      </c>
      <c r="F20">
        <v>3004</v>
      </c>
      <c r="G20">
        <v>6</v>
      </c>
      <c r="H20">
        <v>74</v>
      </c>
      <c r="I20">
        <v>131</v>
      </c>
      <c r="J20">
        <v>125</v>
      </c>
      <c r="K20">
        <v>148</v>
      </c>
      <c r="L20">
        <v>151</v>
      </c>
      <c r="M20">
        <v>148</v>
      </c>
      <c r="N20">
        <v>146</v>
      </c>
      <c r="O20">
        <v>137</v>
      </c>
      <c r="P20">
        <v>108</v>
      </c>
      <c r="Q20">
        <v>125</v>
      </c>
      <c r="R20">
        <v>146</v>
      </c>
      <c r="S20">
        <v>58</v>
      </c>
      <c r="T20">
        <v>9</v>
      </c>
      <c r="U20">
        <v>0</v>
      </c>
    </row>
    <row r="21" spans="1:21">
      <c r="A21">
        <v>20</v>
      </c>
      <c r="B21">
        <v>1186</v>
      </c>
      <c r="C21">
        <v>4</v>
      </c>
      <c r="D21">
        <v>3229.683</v>
      </c>
      <c r="E21">
        <v>871.53800000000001</v>
      </c>
      <c r="F21">
        <v>3043</v>
      </c>
      <c r="G21">
        <v>6</v>
      </c>
      <c r="H21">
        <v>95</v>
      </c>
      <c r="I21">
        <v>128</v>
      </c>
      <c r="J21">
        <v>137</v>
      </c>
      <c r="K21">
        <v>143</v>
      </c>
      <c r="L21">
        <v>138</v>
      </c>
      <c r="M21">
        <v>142</v>
      </c>
      <c r="N21">
        <v>138</v>
      </c>
      <c r="O21">
        <v>148</v>
      </c>
      <c r="P21">
        <v>143</v>
      </c>
      <c r="Q21">
        <v>132</v>
      </c>
      <c r="R21">
        <v>134</v>
      </c>
      <c r="S21">
        <v>47</v>
      </c>
      <c r="T21">
        <v>5</v>
      </c>
      <c r="U21">
        <v>0</v>
      </c>
    </row>
    <row r="22" spans="1:21">
      <c r="A22">
        <v>21</v>
      </c>
      <c r="B22">
        <v>1135</v>
      </c>
      <c r="C22">
        <v>2</v>
      </c>
      <c r="D22">
        <v>1266.8330000000001</v>
      </c>
      <c r="E22">
        <v>894.12300000000005</v>
      </c>
      <c r="F22">
        <v>2950</v>
      </c>
      <c r="G22">
        <v>6</v>
      </c>
      <c r="H22">
        <v>95</v>
      </c>
      <c r="I22">
        <v>123</v>
      </c>
      <c r="J22">
        <v>110</v>
      </c>
      <c r="K22">
        <v>113</v>
      </c>
      <c r="L22">
        <v>135</v>
      </c>
      <c r="M22">
        <v>151</v>
      </c>
      <c r="N22">
        <v>137</v>
      </c>
      <c r="O22">
        <v>134</v>
      </c>
      <c r="P22">
        <v>132</v>
      </c>
      <c r="Q22">
        <v>134</v>
      </c>
      <c r="R22">
        <v>152</v>
      </c>
      <c r="S22">
        <v>64</v>
      </c>
      <c r="T22">
        <v>13</v>
      </c>
      <c r="U22">
        <v>0</v>
      </c>
    </row>
    <row r="23" spans="1:21">
      <c r="A23">
        <v>22</v>
      </c>
      <c r="B23">
        <v>1194</v>
      </c>
      <c r="C23">
        <v>6</v>
      </c>
      <c r="D23">
        <v>3010.9369999999999</v>
      </c>
      <c r="E23">
        <v>840.72799999999995</v>
      </c>
      <c r="F23">
        <v>3150</v>
      </c>
      <c r="G23">
        <v>6</v>
      </c>
      <c r="H23">
        <v>96</v>
      </c>
      <c r="I23">
        <v>132</v>
      </c>
      <c r="J23">
        <v>142</v>
      </c>
      <c r="K23">
        <v>151</v>
      </c>
      <c r="L23">
        <v>143</v>
      </c>
      <c r="M23">
        <v>155</v>
      </c>
      <c r="N23">
        <v>134</v>
      </c>
      <c r="O23">
        <v>143</v>
      </c>
      <c r="P23">
        <v>139</v>
      </c>
      <c r="Q23">
        <v>124</v>
      </c>
      <c r="R23">
        <v>144</v>
      </c>
      <c r="S23">
        <v>70</v>
      </c>
      <c r="T23">
        <v>6</v>
      </c>
      <c r="U23">
        <v>0</v>
      </c>
    </row>
    <row r="24" spans="1:21">
      <c r="A24">
        <v>23</v>
      </c>
      <c r="B24">
        <v>1149</v>
      </c>
      <c r="C24">
        <v>5</v>
      </c>
      <c r="D24">
        <v>2023.2180000000001</v>
      </c>
      <c r="E24">
        <v>914.49699999999996</v>
      </c>
      <c r="F24">
        <v>2996</v>
      </c>
      <c r="G24">
        <v>6</v>
      </c>
      <c r="H24">
        <v>92</v>
      </c>
      <c r="I24">
        <v>135</v>
      </c>
      <c r="J24">
        <v>152</v>
      </c>
      <c r="K24">
        <v>137</v>
      </c>
      <c r="L24">
        <v>113</v>
      </c>
      <c r="M24">
        <v>123</v>
      </c>
      <c r="N24">
        <v>113</v>
      </c>
      <c r="O24">
        <v>133</v>
      </c>
      <c r="P24">
        <v>148</v>
      </c>
      <c r="Q24">
        <v>149</v>
      </c>
      <c r="R24">
        <v>145</v>
      </c>
      <c r="S24">
        <v>51</v>
      </c>
      <c r="T24">
        <v>5</v>
      </c>
      <c r="U24">
        <v>0</v>
      </c>
    </row>
    <row r="25" spans="1:21">
      <c r="A25">
        <v>24</v>
      </c>
      <c r="B25">
        <v>1125</v>
      </c>
      <c r="C25">
        <v>1</v>
      </c>
      <c r="D25">
        <v>1398.903</v>
      </c>
      <c r="E25">
        <v>942.91</v>
      </c>
      <c r="F25">
        <v>2955</v>
      </c>
      <c r="G25">
        <v>6</v>
      </c>
      <c r="H25">
        <v>105</v>
      </c>
      <c r="I25">
        <v>133</v>
      </c>
      <c r="J25">
        <v>123</v>
      </c>
      <c r="K25">
        <v>134</v>
      </c>
      <c r="L25">
        <v>135</v>
      </c>
      <c r="M25">
        <v>131</v>
      </c>
      <c r="N25">
        <v>124</v>
      </c>
      <c r="O25">
        <v>134</v>
      </c>
      <c r="P25">
        <v>123</v>
      </c>
      <c r="Q25">
        <v>120</v>
      </c>
      <c r="R25">
        <v>152</v>
      </c>
      <c r="S25">
        <v>55</v>
      </c>
      <c r="T25">
        <v>9</v>
      </c>
      <c r="U25">
        <v>0</v>
      </c>
    </row>
    <row r="26" spans="1:21">
      <c r="A26">
        <v>25</v>
      </c>
      <c r="B26">
        <v>1156</v>
      </c>
      <c r="C26">
        <v>12</v>
      </c>
      <c r="D26">
        <v>2901.5050000000001</v>
      </c>
      <c r="E26">
        <v>881.51599999999996</v>
      </c>
      <c r="F26">
        <v>3041</v>
      </c>
      <c r="G26">
        <v>6</v>
      </c>
      <c r="H26">
        <v>83</v>
      </c>
      <c r="I26">
        <v>137</v>
      </c>
      <c r="J26">
        <v>135</v>
      </c>
      <c r="K26">
        <v>133</v>
      </c>
      <c r="L26">
        <v>130</v>
      </c>
      <c r="M26">
        <v>116</v>
      </c>
      <c r="N26">
        <v>132</v>
      </c>
      <c r="O26">
        <v>141</v>
      </c>
      <c r="P26">
        <v>151</v>
      </c>
      <c r="Q26">
        <v>147</v>
      </c>
      <c r="R26">
        <v>145</v>
      </c>
      <c r="S26">
        <v>60</v>
      </c>
      <c r="T26">
        <v>8</v>
      </c>
      <c r="U26">
        <v>0</v>
      </c>
    </row>
    <row r="27" spans="1:21">
      <c r="A27">
        <v>26</v>
      </c>
      <c r="B27">
        <v>1133</v>
      </c>
      <c r="C27">
        <v>2</v>
      </c>
      <c r="D27">
        <v>885.65099999999995</v>
      </c>
      <c r="E27">
        <v>840.84299999999996</v>
      </c>
      <c r="F27">
        <v>2885</v>
      </c>
      <c r="G27">
        <v>6</v>
      </c>
      <c r="H27">
        <v>106</v>
      </c>
      <c r="I27">
        <v>134</v>
      </c>
      <c r="J27">
        <v>145</v>
      </c>
      <c r="K27">
        <v>143</v>
      </c>
      <c r="L27">
        <v>132</v>
      </c>
      <c r="M27">
        <v>130</v>
      </c>
      <c r="N27">
        <v>128</v>
      </c>
      <c r="O27">
        <v>129</v>
      </c>
      <c r="P27">
        <v>122</v>
      </c>
      <c r="Q27">
        <v>111</v>
      </c>
      <c r="R27">
        <v>113</v>
      </c>
      <c r="S27">
        <v>48</v>
      </c>
      <c r="T27">
        <v>3</v>
      </c>
      <c r="U27">
        <v>0</v>
      </c>
    </row>
    <row r="28" spans="1:21">
      <c r="A28">
        <v>27</v>
      </c>
      <c r="B28">
        <v>1202</v>
      </c>
      <c r="C28">
        <v>4</v>
      </c>
      <c r="D28">
        <v>1979.221</v>
      </c>
      <c r="E28">
        <v>809.83799999999997</v>
      </c>
      <c r="F28">
        <v>3157</v>
      </c>
      <c r="G28">
        <v>6</v>
      </c>
      <c r="H28">
        <v>99</v>
      </c>
      <c r="I28">
        <v>141</v>
      </c>
      <c r="J28">
        <v>131</v>
      </c>
      <c r="K28">
        <v>125</v>
      </c>
      <c r="L28">
        <v>145</v>
      </c>
      <c r="M28">
        <v>150</v>
      </c>
      <c r="N28">
        <v>135</v>
      </c>
      <c r="O28">
        <v>138</v>
      </c>
      <c r="P28">
        <v>152</v>
      </c>
      <c r="Q28">
        <v>156</v>
      </c>
      <c r="R28">
        <v>144</v>
      </c>
      <c r="S28">
        <v>56</v>
      </c>
      <c r="T28">
        <v>3</v>
      </c>
      <c r="U28">
        <v>0</v>
      </c>
    </row>
    <row r="29" spans="1:21">
      <c r="A29">
        <v>1</v>
      </c>
      <c r="B29">
        <v>1179</v>
      </c>
      <c r="C29">
        <v>1</v>
      </c>
      <c r="D29">
        <v>1589.9069999999999</v>
      </c>
      <c r="E29">
        <v>841.38499999999999</v>
      </c>
      <c r="F29">
        <v>3038</v>
      </c>
      <c r="G29">
        <v>6</v>
      </c>
      <c r="H29">
        <v>98</v>
      </c>
      <c r="I29">
        <v>149</v>
      </c>
      <c r="J29">
        <v>135</v>
      </c>
      <c r="K29">
        <v>130</v>
      </c>
      <c r="L29">
        <v>151</v>
      </c>
      <c r="M29">
        <v>134</v>
      </c>
      <c r="N29">
        <v>137</v>
      </c>
      <c r="O29">
        <v>128</v>
      </c>
      <c r="P29">
        <v>118</v>
      </c>
      <c r="Q29">
        <v>126</v>
      </c>
      <c r="R29">
        <v>135</v>
      </c>
      <c r="S29">
        <v>55</v>
      </c>
      <c r="T29">
        <v>4</v>
      </c>
      <c r="U29">
        <v>0</v>
      </c>
    </row>
    <row r="30" spans="1:21">
      <c r="A30">
        <v>1</v>
      </c>
      <c r="B30">
        <v>1182</v>
      </c>
      <c r="C30">
        <v>5</v>
      </c>
      <c r="D30">
        <v>1949.7349999999999</v>
      </c>
      <c r="E30">
        <v>844.30700000000002</v>
      </c>
      <c r="F30">
        <v>3045</v>
      </c>
      <c r="G30">
        <v>6</v>
      </c>
      <c r="H30">
        <v>93</v>
      </c>
      <c r="I30">
        <v>138</v>
      </c>
      <c r="J30">
        <v>147</v>
      </c>
      <c r="K30">
        <v>139</v>
      </c>
      <c r="L30">
        <v>128</v>
      </c>
      <c r="M30">
        <v>146</v>
      </c>
      <c r="N30">
        <v>136</v>
      </c>
      <c r="O30">
        <v>151</v>
      </c>
      <c r="P30">
        <v>147</v>
      </c>
      <c r="Q30">
        <v>137</v>
      </c>
      <c r="R30">
        <v>117</v>
      </c>
      <c r="S30">
        <v>36</v>
      </c>
      <c r="T30">
        <v>5</v>
      </c>
      <c r="U30">
        <v>0</v>
      </c>
    </row>
    <row r="31" spans="1:21">
      <c r="A31">
        <v>1</v>
      </c>
      <c r="B31">
        <v>1182</v>
      </c>
      <c r="C31">
        <v>5</v>
      </c>
      <c r="D31">
        <v>1949.7349999999999</v>
      </c>
      <c r="E31">
        <v>844.30700000000002</v>
      </c>
      <c r="F31">
        <v>3045</v>
      </c>
      <c r="G31">
        <v>6</v>
      </c>
      <c r="H31">
        <v>93</v>
      </c>
      <c r="I31">
        <v>138</v>
      </c>
      <c r="J31">
        <v>147</v>
      </c>
      <c r="K31">
        <v>139</v>
      </c>
      <c r="L31">
        <v>128</v>
      </c>
      <c r="M31">
        <v>146</v>
      </c>
      <c r="N31">
        <v>136</v>
      </c>
      <c r="O31">
        <v>151</v>
      </c>
      <c r="P31">
        <v>147</v>
      </c>
      <c r="Q31">
        <v>137</v>
      </c>
      <c r="R31">
        <v>117</v>
      </c>
      <c r="S31">
        <v>36</v>
      </c>
      <c r="T31">
        <v>5</v>
      </c>
      <c r="U31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workbookViewId="0">
      <selection activeCell="H38" sqref="H38"/>
    </sheetView>
  </sheetViews>
  <sheetFormatPr defaultColWidth="8.85546875" defaultRowHeight="15"/>
  <cols>
    <col min="1" max="1" width="9.42578125" bestFit="1" customWidth="1"/>
    <col min="2" max="2" width="6" bestFit="1" customWidth="1"/>
    <col min="3" max="3" width="13.28515625" bestFit="1" customWidth="1"/>
    <col min="4" max="4" width="9.42578125" bestFit="1" customWidth="1"/>
    <col min="5" max="5" width="8" bestFit="1" customWidth="1"/>
    <col min="6" max="6" width="8.140625" bestFit="1" customWidth="1"/>
    <col min="7" max="17" width="9.42578125" bestFit="1" customWidth="1"/>
    <col min="18" max="18" width="5.28515625" bestFit="1" customWidth="1"/>
  </cols>
  <sheetData>
    <row r="1" spans="1:21">
      <c r="A1" t="s">
        <v>4</v>
      </c>
      <c r="B1" t="s">
        <v>9</v>
      </c>
      <c r="C1" t="s">
        <v>0</v>
      </c>
      <c r="D1" t="s">
        <v>10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</v>
      </c>
      <c r="T1" t="s">
        <v>12</v>
      </c>
      <c r="U1" t="s">
        <v>13</v>
      </c>
    </row>
    <row r="2" spans="1:21">
      <c r="A2">
        <v>1</v>
      </c>
      <c r="B2">
        <v>1120</v>
      </c>
      <c r="C2">
        <v>0</v>
      </c>
      <c r="D2">
        <v>209.28700000000001</v>
      </c>
      <c r="E2">
        <v>873.10199999999998</v>
      </c>
      <c r="F2">
        <v>2909</v>
      </c>
      <c r="G2">
        <v>6</v>
      </c>
      <c r="H2">
        <v>92</v>
      </c>
      <c r="I2">
        <v>130</v>
      </c>
      <c r="J2">
        <v>129</v>
      </c>
      <c r="K2">
        <v>105</v>
      </c>
      <c r="L2">
        <v>126</v>
      </c>
      <c r="M2">
        <v>142</v>
      </c>
      <c r="N2">
        <v>137</v>
      </c>
      <c r="O2">
        <v>142</v>
      </c>
      <c r="P2">
        <v>142</v>
      </c>
      <c r="Q2">
        <v>113</v>
      </c>
      <c r="R2">
        <v>134</v>
      </c>
      <c r="S2">
        <v>52</v>
      </c>
      <c r="T2">
        <v>6</v>
      </c>
      <c r="U2">
        <v>0</v>
      </c>
    </row>
    <row r="3" spans="1:21">
      <c r="A3">
        <v>2</v>
      </c>
      <c r="B3">
        <v>1174</v>
      </c>
      <c r="C3">
        <v>3</v>
      </c>
      <c r="D3">
        <v>638.947</v>
      </c>
      <c r="E3">
        <v>809.96</v>
      </c>
      <c r="F3">
        <v>3033</v>
      </c>
      <c r="G3">
        <v>6</v>
      </c>
      <c r="H3">
        <v>96</v>
      </c>
      <c r="I3">
        <v>134</v>
      </c>
      <c r="J3">
        <v>135</v>
      </c>
      <c r="K3">
        <v>137</v>
      </c>
      <c r="L3">
        <v>145</v>
      </c>
      <c r="M3">
        <v>140</v>
      </c>
      <c r="N3">
        <v>134</v>
      </c>
      <c r="O3">
        <v>124</v>
      </c>
      <c r="P3">
        <v>143</v>
      </c>
      <c r="Q3">
        <v>148</v>
      </c>
      <c r="R3">
        <v>131</v>
      </c>
      <c r="S3">
        <v>42</v>
      </c>
      <c r="T3">
        <v>3</v>
      </c>
      <c r="U3">
        <v>0</v>
      </c>
    </row>
    <row r="4" spans="1:21">
      <c r="A4">
        <v>3</v>
      </c>
      <c r="B4">
        <v>1214</v>
      </c>
      <c r="C4">
        <v>2</v>
      </c>
      <c r="D4">
        <v>746.13599999999997</v>
      </c>
      <c r="E4">
        <v>806.68</v>
      </c>
      <c r="F4">
        <v>3105</v>
      </c>
      <c r="G4">
        <v>6</v>
      </c>
      <c r="H4">
        <v>82</v>
      </c>
      <c r="I4">
        <v>131</v>
      </c>
      <c r="J4">
        <v>138</v>
      </c>
      <c r="K4">
        <v>139</v>
      </c>
      <c r="L4">
        <v>136</v>
      </c>
      <c r="M4">
        <v>151</v>
      </c>
      <c r="N4">
        <v>149</v>
      </c>
      <c r="O4">
        <v>138</v>
      </c>
      <c r="P4">
        <v>150</v>
      </c>
      <c r="Q4">
        <v>147</v>
      </c>
      <c r="R4">
        <v>133</v>
      </c>
      <c r="S4">
        <v>35</v>
      </c>
      <c r="T4">
        <v>2</v>
      </c>
      <c r="U4">
        <v>0</v>
      </c>
    </row>
    <row r="5" spans="1:21">
      <c r="A5">
        <v>4</v>
      </c>
      <c r="B5">
        <v>1106</v>
      </c>
      <c r="C5">
        <v>0</v>
      </c>
      <c r="D5">
        <v>532.63</v>
      </c>
      <c r="E5">
        <v>893.88499999999999</v>
      </c>
      <c r="F5">
        <v>2899</v>
      </c>
      <c r="G5">
        <v>6</v>
      </c>
      <c r="H5">
        <v>82</v>
      </c>
      <c r="I5">
        <v>120</v>
      </c>
      <c r="J5">
        <v>136</v>
      </c>
      <c r="K5">
        <v>157</v>
      </c>
      <c r="L5">
        <v>130</v>
      </c>
      <c r="M5">
        <v>114</v>
      </c>
      <c r="N5">
        <v>125</v>
      </c>
      <c r="O5">
        <v>126</v>
      </c>
      <c r="P5">
        <v>124</v>
      </c>
      <c r="Q5">
        <v>135</v>
      </c>
      <c r="R5">
        <v>136</v>
      </c>
      <c r="S5">
        <v>51</v>
      </c>
      <c r="T5">
        <v>11</v>
      </c>
      <c r="U5">
        <v>0</v>
      </c>
    </row>
    <row r="6" spans="1:21">
      <c r="A6">
        <v>5</v>
      </c>
      <c r="B6">
        <v>1183</v>
      </c>
      <c r="C6">
        <v>3</v>
      </c>
      <c r="D6">
        <v>788.48699999999997</v>
      </c>
      <c r="E6">
        <v>789.33699999999999</v>
      </c>
      <c r="F6">
        <v>3047</v>
      </c>
      <c r="G6">
        <v>6</v>
      </c>
      <c r="H6">
        <v>94</v>
      </c>
      <c r="I6">
        <v>131</v>
      </c>
      <c r="J6">
        <v>136</v>
      </c>
      <c r="K6">
        <v>126</v>
      </c>
      <c r="L6">
        <v>142</v>
      </c>
      <c r="M6">
        <v>136</v>
      </c>
      <c r="N6">
        <v>127</v>
      </c>
      <c r="O6">
        <v>153</v>
      </c>
      <c r="P6">
        <v>143</v>
      </c>
      <c r="Q6">
        <v>140</v>
      </c>
      <c r="R6">
        <v>153</v>
      </c>
      <c r="S6">
        <v>49</v>
      </c>
      <c r="T6">
        <v>2</v>
      </c>
      <c r="U6">
        <v>0</v>
      </c>
    </row>
    <row r="7" spans="1:21">
      <c r="A7">
        <v>6</v>
      </c>
      <c r="B7">
        <v>1170</v>
      </c>
      <c r="C7">
        <v>1</v>
      </c>
      <c r="D7">
        <v>649.99199999999996</v>
      </c>
      <c r="E7">
        <v>852.87199999999996</v>
      </c>
      <c r="F7">
        <v>3010</v>
      </c>
      <c r="G7">
        <v>6</v>
      </c>
      <c r="H7">
        <v>83</v>
      </c>
      <c r="I7">
        <v>116</v>
      </c>
      <c r="J7">
        <v>139</v>
      </c>
      <c r="K7">
        <v>133</v>
      </c>
      <c r="L7">
        <v>151</v>
      </c>
      <c r="M7">
        <v>151</v>
      </c>
      <c r="N7">
        <v>136</v>
      </c>
      <c r="O7">
        <v>146</v>
      </c>
      <c r="P7">
        <v>136</v>
      </c>
      <c r="Q7">
        <v>131</v>
      </c>
      <c r="R7">
        <v>135</v>
      </c>
      <c r="S7">
        <v>52</v>
      </c>
      <c r="T7">
        <v>8</v>
      </c>
      <c r="U7">
        <v>0</v>
      </c>
    </row>
    <row r="8" spans="1:21">
      <c r="A8">
        <v>7</v>
      </c>
      <c r="B8">
        <v>1145</v>
      </c>
      <c r="C8">
        <v>1</v>
      </c>
      <c r="D8">
        <v>1048.068</v>
      </c>
      <c r="E8">
        <v>786.673</v>
      </c>
      <c r="F8">
        <v>2987</v>
      </c>
      <c r="G8">
        <v>6</v>
      </c>
      <c r="H8">
        <v>87</v>
      </c>
      <c r="I8">
        <v>133</v>
      </c>
      <c r="J8">
        <v>141</v>
      </c>
      <c r="K8">
        <v>123</v>
      </c>
      <c r="L8">
        <v>135</v>
      </c>
      <c r="M8">
        <v>138</v>
      </c>
      <c r="N8">
        <v>140</v>
      </c>
      <c r="O8">
        <v>137</v>
      </c>
      <c r="P8">
        <v>136</v>
      </c>
      <c r="Q8">
        <v>126</v>
      </c>
      <c r="R8">
        <v>136</v>
      </c>
      <c r="S8">
        <v>47</v>
      </c>
      <c r="T8">
        <v>2</v>
      </c>
      <c r="U8">
        <v>0</v>
      </c>
    </row>
    <row r="9" spans="1:21">
      <c r="A9">
        <v>8</v>
      </c>
      <c r="B9">
        <v>1187</v>
      </c>
      <c r="C9">
        <v>1</v>
      </c>
      <c r="D9">
        <v>1686.576</v>
      </c>
      <c r="E9">
        <v>800.28499999999997</v>
      </c>
      <c r="F9">
        <v>3095</v>
      </c>
      <c r="G9">
        <v>6</v>
      </c>
      <c r="H9">
        <v>90</v>
      </c>
      <c r="I9">
        <v>127</v>
      </c>
      <c r="J9">
        <v>121</v>
      </c>
      <c r="K9">
        <v>147</v>
      </c>
      <c r="L9">
        <v>160</v>
      </c>
      <c r="M9">
        <v>157</v>
      </c>
      <c r="N9">
        <v>156</v>
      </c>
      <c r="O9">
        <v>143</v>
      </c>
      <c r="P9">
        <v>146</v>
      </c>
      <c r="Q9">
        <v>131</v>
      </c>
      <c r="R9">
        <v>117</v>
      </c>
      <c r="S9">
        <v>39</v>
      </c>
      <c r="T9">
        <v>4</v>
      </c>
      <c r="U9">
        <v>0</v>
      </c>
    </row>
    <row r="10" spans="1:21">
      <c r="A10">
        <v>9</v>
      </c>
      <c r="B10">
        <v>1089</v>
      </c>
      <c r="C10">
        <v>0</v>
      </c>
      <c r="D10">
        <v>106.57299999999999</v>
      </c>
      <c r="E10">
        <v>799.99300000000005</v>
      </c>
      <c r="F10">
        <v>2859</v>
      </c>
      <c r="G10">
        <v>6</v>
      </c>
      <c r="H10">
        <v>93</v>
      </c>
      <c r="I10">
        <v>124</v>
      </c>
      <c r="J10">
        <v>117</v>
      </c>
      <c r="K10">
        <v>138</v>
      </c>
      <c r="L10">
        <v>127</v>
      </c>
      <c r="M10">
        <v>124</v>
      </c>
      <c r="N10">
        <v>144</v>
      </c>
      <c r="O10">
        <v>141</v>
      </c>
      <c r="P10">
        <v>127</v>
      </c>
      <c r="Q10">
        <v>123</v>
      </c>
      <c r="R10">
        <v>131</v>
      </c>
      <c r="S10">
        <v>43</v>
      </c>
      <c r="T10">
        <v>6</v>
      </c>
      <c r="U10">
        <v>0</v>
      </c>
    </row>
    <row r="11" spans="1:21">
      <c r="A11">
        <v>10</v>
      </c>
      <c r="B11">
        <v>1135</v>
      </c>
      <c r="C11">
        <v>0</v>
      </c>
      <c r="D11">
        <v>538.173</v>
      </c>
      <c r="E11">
        <v>784.54300000000001</v>
      </c>
      <c r="F11">
        <v>2901</v>
      </c>
      <c r="G11">
        <v>6</v>
      </c>
      <c r="H11">
        <v>100</v>
      </c>
      <c r="I11">
        <v>120</v>
      </c>
      <c r="J11">
        <v>131</v>
      </c>
      <c r="K11">
        <v>131</v>
      </c>
      <c r="L11">
        <v>139</v>
      </c>
      <c r="M11">
        <v>140</v>
      </c>
      <c r="N11">
        <v>132</v>
      </c>
      <c r="O11">
        <v>130</v>
      </c>
      <c r="P11">
        <v>129</v>
      </c>
      <c r="Q11">
        <v>112</v>
      </c>
      <c r="R11">
        <v>121</v>
      </c>
      <c r="S11">
        <v>45</v>
      </c>
      <c r="T11">
        <v>5</v>
      </c>
      <c r="U11">
        <v>0</v>
      </c>
    </row>
    <row r="12" spans="1:21">
      <c r="A12">
        <v>11</v>
      </c>
      <c r="B12">
        <v>1166</v>
      </c>
      <c r="C12">
        <v>0</v>
      </c>
      <c r="D12">
        <v>421.803</v>
      </c>
      <c r="E12">
        <v>859.42600000000004</v>
      </c>
      <c r="F12">
        <v>3088</v>
      </c>
      <c r="G12">
        <v>6</v>
      </c>
      <c r="H12">
        <v>81</v>
      </c>
      <c r="I12">
        <v>139</v>
      </c>
      <c r="J12">
        <v>133</v>
      </c>
      <c r="K12">
        <v>131</v>
      </c>
      <c r="L12">
        <v>148</v>
      </c>
      <c r="M12">
        <v>136</v>
      </c>
      <c r="N12">
        <v>125</v>
      </c>
      <c r="O12">
        <v>135</v>
      </c>
      <c r="P12">
        <v>143</v>
      </c>
      <c r="Q12">
        <v>145</v>
      </c>
      <c r="R12">
        <v>149</v>
      </c>
      <c r="S12">
        <v>60</v>
      </c>
      <c r="T12">
        <v>7</v>
      </c>
      <c r="U12">
        <v>0</v>
      </c>
    </row>
    <row r="13" spans="1:21">
      <c r="A13">
        <v>12</v>
      </c>
      <c r="B13">
        <v>1135</v>
      </c>
      <c r="C13">
        <v>1</v>
      </c>
      <c r="D13">
        <v>820.47</v>
      </c>
      <c r="E13">
        <v>861.25</v>
      </c>
      <c r="F13">
        <v>2928</v>
      </c>
      <c r="G13">
        <v>6</v>
      </c>
      <c r="H13">
        <v>90</v>
      </c>
      <c r="I13">
        <v>106</v>
      </c>
      <c r="J13">
        <v>129</v>
      </c>
      <c r="K13">
        <v>135</v>
      </c>
      <c r="L13">
        <v>133</v>
      </c>
      <c r="M13">
        <v>127</v>
      </c>
      <c r="N13">
        <v>123</v>
      </c>
      <c r="O13">
        <v>134</v>
      </c>
      <c r="P13">
        <v>160</v>
      </c>
      <c r="Q13">
        <v>129</v>
      </c>
      <c r="R13">
        <v>126</v>
      </c>
      <c r="S13">
        <v>58</v>
      </c>
      <c r="T13">
        <v>5</v>
      </c>
      <c r="U13">
        <v>0</v>
      </c>
    </row>
    <row r="14" spans="1:21">
      <c r="A14">
        <v>13</v>
      </c>
      <c r="B14">
        <v>1167</v>
      </c>
      <c r="C14">
        <v>0</v>
      </c>
      <c r="D14">
        <v>1122.8</v>
      </c>
      <c r="E14">
        <v>831.41600000000005</v>
      </c>
      <c r="F14">
        <v>3066</v>
      </c>
      <c r="G14">
        <v>6</v>
      </c>
      <c r="H14">
        <v>100</v>
      </c>
      <c r="I14">
        <v>138</v>
      </c>
      <c r="J14">
        <v>141</v>
      </c>
      <c r="K14">
        <v>141</v>
      </c>
      <c r="L14">
        <v>144</v>
      </c>
      <c r="M14">
        <v>147</v>
      </c>
      <c r="N14">
        <v>150</v>
      </c>
      <c r="O14">
        <v>132</v>
      </c>
      <c r="P14">
        <v>137</v>
      </c>
      <c r="Q14">
        <v>126</v>
      </c>
      <c r="R14">
        <v>135</v>
      </c>
      <c r="S14">
        <v>48</v>
      </c>
      <c r="T14">
        <v>5</v>
      </c>
      <c r="U14">
        <v>0</v>
      </c>
    </row>
    <row r="15" spans="1:21">
      <c r="A15">
        <v>14</v>
      </c>
      <c r="B15">
        <v>1186</v>
      </c>
      <c r="C15">
        <v>2</v>
      </c>
      <c r="D15">
        <v>827.10199999999998</v>
      </c>
      <c r="E15">
        <v>856.48500000000001</v>
      </c>
      <c r="F15">
        <v>3102</v>
      </c>
      <c r="G15">
        <v>6</v>
      </c>
      <c r="H15">
        <v>98</v>
      </c>
      <c r="I15">
        <v>139</v>
      </c>
      <c r="J15">
        <v>141</v>
      </c>
      <c r="K15">
        <v>139</v>
      </c>
      <c r="L15">
        <v>139</v>
      </c>
      <c r="M15">
        <v>130</v>
      </c>
      <c r="N15">
        <v>160</v>
      </c>
      <c r="O15">
        <v>153</v>
      </c>
      <c r="P15">
        <v>151</v>
      </c>
      <c r="Q15">
        <v>140</v>
      </c>
      <c r="R15">
        <v>111</v>
      </c>
      <c r="S15">
        <v>39</v>
      </c>
      <c r="T15">
        <v>5</v>
      </c>
      <c r="U15">
        <v>0</v>
      </c>
    </row>
    <row r="16" spans="1:21">
      <c r="A16">
        <v>15</v>
      </c>
      <c r="B16">
        <v>1073</v>
      </c>
      <c r="C16">
        <v>1</v>
      </c>
      <c r="D16">
        <v>257.59399999999999</v>
      </c>
      <c r="E16">
        <v>896.20699999999999</v>
      </c>
      <c r="F16">
        <v>2822</v>
      </c>
      <c r="G16">
        <v>6</v>
      </c>
      <c r="H16">
        <v>89</v>
      </c>
      <c r="I16">
        <v>107</v>
      </c>
      <c r="J16">
        <v>119</v>
      </c>
      <c r="K16">
        <v>123</v>
      </c>
      <c r="L16">
        <v>138</v>
      </c>
      <c r="M16">
        <v>126</v>
      </c>
      <c r="N16">
        <v>109</v>
      </c>
      <c r="O16">
        <v>136</v>
      </c>
      <c r="P16">
        <v>135</v>
      </c>
      <c r="Q16">
        <v>139</v>
      </c>
      <c r="R16">
        <v>131</v>
      </c>
      <c r="S16">
        <v>43</v>
      </c>
      <c r="T16">
        <v>8</v>
      </c>
      <c r="U16">
        <v>0</v>
      </c>
    </row>
    <row r="17" spans="1:21">
      <c r="A17">
        <v>16</v>
      </c>
      <c r="B17">
        <v>1128</v>
      </c>
      <c r="C17">
        <v>1</v>
      </c>
      <c r="D17">
        <v>850.47799999999995</v>
      </c>
      <c r="E17">
        <v>851.81100000000004</v>
      </c>
      <c r="F17">
        <v>2984</v>
      </c>
      <c r="G17">
        <v>6</v>
      </c>
      <c r="H17">
        <v>78</v>
      </c>
      <c r="I17">
        <v>131</v>
      </c>
      <c r="J17">
        <v>150</v>
      </c>
      <c r="K17">
        <v>124</v>
      </c>
      <c r="L17">
        <v>114</v>
      </c>
      <c r="M17">
        <v>122</v>
      </c>
      <c r="N17">
        <v>123</v>
      </c>
      <c r="O17">
        <v>134</v>
      </c>
      <c r="P17">
        <v>147</v>
      </c>
      <c r="Q17">
        <v>144</v>
      </c>
      <c r="R17">
        <v>147</v>
      </c>
      <c r="S17">
        <v>51</v>
      </c>
      <c r="T17">
        <v>5</v>
      </c>
      <c r="U17">
        <v>0</v>
      </c>
    </row>
    <row r="18" spans="1:21">
      <c r="A18">
        <v>17</v>
      </c>
      <c r="B18">
        <v>1148</v>
      </c>
      <c r="C18">
        <v>1</v>
      </c>
      <c r="D18">
        <v>777.46</v>
      </c>
      <c r="E18">
        <v>794.68200000000002</v>
      </c>
      <c r="F18">
        <v>3015</v>
      </c>
      <c r="G18">
        <v>6</v>
      </c>
      <c r="H18">
        <v>83</v>
      </c>
      <c r="I18">
        <v>133</v>
      </c>
      <c r="J18">
        <v>143</v>
      </c>
      <c r="K18">
        <v>148</v>
      </c>
      <c r="L18">
        <v>140</v>
      </c>
      <c r="M18">
        <v>123</v>
      </c>
      <c r="N18">
        <v>122</v>
      </c>
      <c r="O18">
        <v>136</v>
      </c>
      <c r="P18">
        <v>152</v>
      </c>
      <c r="Q18">
        <v>137</v>
      </c>
      <c r="R18">
        <v>121</v>
      </c>
      <c r="S18">
        <v>41</v>
      </c>
      <c r="T18">
        <v>4</v>
      </c>
      <c r="U18">
        <v>0</v>
      </c>
    </row>
    <row r="19" spans="1:21">
      <c r="A19">
        <v>18</v>
      </c>
      <c r="B19">
        <v>1172</v>
      </c>
      <c r="C19">
        <v>0</v>
      </c>
      <c r="D19">
        <v>547.48900000000003</v>
      </c>
      <c r="E19">
        <v>748.50300000000004</v>
      </c>
      <c r="F19">
        <v>3018</v>
      </c>
      <c r="G19">
        <v>6</v>
      </c>
      <c r="H19">
        <v>88</v>
      </c>
      <c r="I19">
        <v>140</v>
      </c>
      <c r="J19">
        <v>158</v>
      </c>
      <c r="K19">
        <v>140</v>
      </c>
      <c r="L19">
        <v>140</v>
      </c>
      <c r="M19">
        <v>147</v>
      </c>
      <c r="N19">
        <v>139</v>
      </c>
      <c r="O19">
        <v>131</v>
      </c>
      <c r="P19">
        <v>117</v>
      </c>
      <c r="Q19">
        <v>136</v>
      </c>
      <c r="R19">
        <v>140</v>
      </c>
      <c r="S19">
        <v>40</v>
      </c>
      <c r="T19">
        <v>1</v>
      </c>
      <c r="U19">
        <v>0</v>
      </c>
    </row>
    <row r="20" spans="1:21">
      <c r="A20">
        <v>19</v>
      </c>
      <c r="B20">
        <v>1163</v>
      </c>
      <c r="C20">
        <v>0</v>
      </c>
      <c r="D20">
        <v>572.19500000000005</v>
      </c>
      <c r="E20">
        <v>877.66300000000001</v>
      </c>
      <c r="F20">
        <v>2993</v>
      </c>
      <c r="G20">
        <v>6</v>
      </c>
      <c r="H20">
        <v>104</v>
      </c>
      <c r="I20">
        <v>136</v>
      </c>
      <c r="J20">
        <v>127</v>
      </c>
      <c r="K20">
        <v>144</v>
      </c>
      <c r="L20">
        <v>150</v>
      </c>
      <c r="M20">
        <v>152</v>
      </c>
      <c r="N20">
        <v>131</v>
      </c>
      <c r="O20">
        <v>131</v>
      </c>
      <c r="P20">
        <v>111</v>
      </c>
      <c r="Q20">
        <v>105</v>
      </c>
      <c r="R20">
        <v>125</v>
      </c>
      <c r="S20">
        <v>46</v>
      </c>
      <c r="T20">
        <v>7</v>
      </c>
      <c r="U20">
        <v>0</v>
      </c>
    </row>
    <row r="21" spans="1:21">
      <c r="A21">
        <v>20</v>
      </c>
      <c r="B21">
        <v>1181</v>
      </c>
      <c r="C21">
        <v>1</v>
      </c>
      <c r="D21">
        <v>833.93700000000001</v>
      </c>
      <c r="E21">
        <v>765.60400000000004</v>
      </c>
      <c r="F21">
        <v>3069</v>
      </c>
      <c r="G21">
        <v>6</v>
      </c>
      <c r="H21">
        <v>94</v>
      </c>
      <c r="I21">
        <v>129</v>
      </c>
      <c r="J21">
        <v>130</v>
      </c>
      <c r="K21">
        <v>142</v>
      </c>
      <c r="L21">
        <v>139</v>
      </c>
      <c r="M21">
        <v>144</v>
      </c>
      <c r="N21">
        <v>141</v>
      </c>
      <c r="O21">
        <v>130</v>
      </c>
      <c r="P21">
        <v>139</v>
      </c>
      <c r="Q21">
        <v>150</v>
      </c>
      <c r="R21">
        <v>147</v>
      </c>
      <c r="S21">
        <v>48</v>
      </c>
      <c r="T21">
        <v>2</v>
      </c>
      <c r="U21">
        <v>0</v>
      </c>
    </row>
    <row r="22" spans="1:21">
      <c r="A22">
        <v>21</v>
      </c>
      <c r="B22">
        <v>1181</v>
      </c>
      <c r="C22">
        <v>1</v>
      </c>
      <c r="D22">
        <v>833.93700000000001</v>
      </c>
      <c r="E22">
        <v>765.60400000000004</v>
      </c>
      <c r="F22">
        <v>3069</v>
      </c>
      <c r="G22">
        <v>6</v>
      </c>
      <c r="H22">
        <v>94</v>
      </c>
      <c r="I22">
        <v>129</v>
      </c>
      <c r="J22">
        <v>130</v>
      </c>
      <c r="K22">
        <v>142</v>
      </c>
      <c r="L22">
        <v>139</v>
      </c>
      <c r="M22">
        <v>144</v>
      </c>
      <c r="N22">
        <v>141</v>
      </c>
      <c r="O22">
        <v>130</v>
      </c>
      <c r="P22">
        <v>139</v>
      </c>
      <c r="Q22">
        <v>150</v>
      </c>
      <c r="R22">
        <v>147</v>
      </c>
      <c r="S22">
        <v>48</v>
      </c>
      <c r="T22">
        <v>2</v>
      </c>
      <c r="U22">
        <v>0</v>
      </c>
    </row>
    <row r="23" spans="1:21">
      <c r="A23">
        <v>22</v>
      </c>
      <c r="B23">
        <v>1213</v>
      </c>
      <c r="C23">
        <v>1</v>
      </c>
      <c r="D23">
        <v>1254.155</v>
      </c>
      <c r="E23">
        <v>868.947</v>
      </c>
      <c r="F23">
        <v>3130</v>
      </c>
      <c r="G23">
        <v>6</v>
      </c>
      <c r="H23">
        <v>93</v>
      </c>
      <c r="I23">
        <v>146</v>
      </c>
      <c r="J23">
        <v>145</v>
      </c>
      <c r="K23">
        <v>156</v>
      </c>
      <c r="L23">
        <v>147</v>
      </c>
      <c r="M23">
        <v>129</v>
      </c>
      <c r="N23">
        <v>112</v>
      </c>
      <c r="O23">
        <v>143</v>
      </c>
      <c r="P23">
        <v>146</v>
      </c>
      <c r="Q23">
        <v>146</v>
      </c>
      <c r="R23">
        <v>136</v>
      </c>
      <c r="S23">
        <v>50</v>
      </c>
      <c r="T23">
        <v>12</v>
      </c>
      <c r="U23">
        <v>0</v>
      </c>
    </row>
    <row r="24" spans="1:21">
      <c r="A24">
        <v>23</v>
      </c>
      <c r="B24">
        <v>1179</v>
      </c>
      <c r="C24">
        <v>5</v>
      </c>
      <c r="D24">
        <v>2050.6669999999999</v>
      </c>
      <c r="E24">
        <v>815.928</v>
      </c>
      <c r="F24">
        <v>3043</v>
      </c>
      <c r="G24">
        <v>6</v>
      </c>
      <c r="H24">
        <v>84</v>
      </c>
      <c r="I24">
        <v>136</v>
      </c>
      <c r="J24">
        <v>149</v>
      </c>
      <c r="K24">
        <v>143</v>
      </c>
      <c r="L24">
        <v>123</v>
      </c>
      <c r="M24">
        <v>141</v>
      </c>
      <c r="N24">
        <v>145</v>
      </c>
      <c r="O24">
        <v>142</v>
      </c>
      <c r="P24">
        <v>141</v>
      </c>
      <c r="Q24">
        <v>144</v>
      </c>
      <c r="R24">
        <v>127</v>
      </c>
      <c r="S24">
        <v>42</v>
      </c>
      <c r="T24">
        <v>4</v>
      </c>
      <c r="U24">
        <v>0</v>
      </c>
    </row>
    <row r="25" spans="1:21">
      <c r="A25">
        <v>24</v>
      </c>
      <c r="B25">
        <v>1139</v>
      </c>
      <c r="C25">
        <v>18</v>
      </c>
      <c r="D25">
        <v>1801.7170000000001</v>
      </c>
      <c r="E25">
        <v>856.13800000000003</v>
      </c>
      <c r="F25">
        <v>3009</v>
      </c>
      <c r="G25">
        <v>6</v>
      </c>
      <c r="H25">
        <v>96</v>
      </c>
      <c r="I25">
        <v>128</v>
      </c>
      <c r="J25">
        <v>123</v>
      </c>
      <c r="K25">
        <v>133</v>
      </c>
      <c r="L25">
        <v>140</v>
      </c>
      <c r="M25">
        <v>139</v>
      </c>
      <c r="N25">
        <v>126</v>
      </c>
      <c r="O25">
        <v>135</v>
      </c>
      <c r="P25">
        <v>126</v>
      </c>
      <c r="Q25">
        <v>130</v>
      </c>
      <c r="R25">
        <v>155</v>
      </c>
      <c r="S25">
        <v>60</v>
      </c>
      <c r="T25">
        <v>7</v>
      </c>
      <c r="U25">
        <v>0</v>
      </c>
    </row>
    <row r="26" spans="1:21">
      <c r="A26">
        <v>25</v>
      </c>
      <c r="B26">
        <v>1153</v>
      </c>
      <c r="C26">
        <v>0</v>
      </c>
      <c r="D26">
        <v>689.12800000000004</v>
      </c>
      <c r="E26">
        <v>867.54300000000001</v>
      </c>
      <c r="F26">
        <v>2937</v>
      </c>
      <c r="G26">
        <v>6</v>
      </c>
      <c r="H26">
        <v>78</v>
      </c>
      <c r="I26">
        <v>124</v>
      </c>
      <c r="J26">
        <v>116</v>
      </c>
      <c r="K26">
        <v>131</v>
      </c>
      <c r="L26">
        <v>142</v>
      </c>
      <c r="M26">
        <v>130</v>
      </c>
      <c r="N26">
        <v>130</v>
      </c>
      <c r="O26">
        <v>150</v>
      </c>
      <c r="P26">
        <v>141</v>
      </c>
      <c r="Q26">
        <v>137</v>
      </c>
      <c r="R26">
        <v>140</v>
      </c>
      <c r="S26">
        <v>48</v>
      </c>
      <c r="T26">
        <v>6</v>
      </c>
      <c r="U26">
        <v>0</v>
      </c>
    </row>
    <row r="27" spans="1:21">
      <c r="A27">
        <v>26</v>
      </c>
      <c r="B27">
        <v>1153</v>
      </c>
      <c r="C27">
        <v>0</v>
      </c>
      <c r="D27">
        <v>348.27199999999999</v>
      </c>
      <c r="E27">
        <v>819.71900000000005</v>
      </c>
      <c r="F27">
        <v>2934</v>
      </c>
      <c r="G27">
        <v>6</v>
      </c>
      <c r="H27">
        <v>95</v>
      </c>
      <c r="I27">
        <v>133</v>
      </c>
      <c r="J27">
        <v>139</v>
      </c>
      <c r="K27">
        <v>147</v>
      </c>
      <c r="L27">
        <v>147</v>
      </c>
      <c r="M27">
        <v>133</v>
      </c>
      <c r="N27">
        <v>118</v>
      </c>
      <c r="O27">
        <v>109</v>
      </c>
      <c r="P27">
        <v>131</v>
      </c>
      <c r="Q27">
        <v>135</v>
      </c>
      <c r="R27">
        <v>126</v>
      </c>
      <c r="S27">
        <v>52</v>
      </c>
      <c r="T27">
        <v>5</v>
      </c>
      <c r="U27">
        <v>0</v>
      </c>
    </row>
    <row r="28" spans="1:21">
      <c r="A28">
        <v>27</v>
      </c>
      <c r="B28">
        <v>1139</v>
      </c>
      <c r="C28">
        <v>0</v>
      </c>
      <c r="D28">
        <v>725.57500000000005</v>
      </c>
      <c r="E28">
        <v>838.202</v>
      </c>
      <c r="F28">
        <v>2961</v>
      </c>
      <c r="G28">
        <v>6</v>
      </c>
      <c r="H28">
        <v>98</v>
      </c>
      <c r="I28">
        <v>118</v>
      </c>
      <c r="J28">
        <v>148</v>
      </c>
      <c r="K28">
        <v>124</v>
      </c>
      <c r="L28">
        <v>141</v>
      </c>
      <c r="M28">
        <v>139</v>
      </c>
      <c r="N28">
        <v>125</v>
      </c>
      <c r="O28">
        <v>125</v>
      </c>
      <c r="P28">
        <v>130</v>
      </c>
      <c r="Q28">
        <v>137</v>
      </c>
      <c r="R28">
        <v>136</v>
      </c>
      <c r="S28">
        <v>46</v>
      </c>
      <c r="T28">
        <v>7</v>
      </c>
      <c r="U28">
        <v>0</v>
      </c>
    </row>
    <row r="29" spans="1:21">
      <c r="A29">
        <v>28</v>
      </c>
      <c r="B29">
        <v>1156</v>
      </c>
      <c r="C29">
        <v>0</v>
      </c>
      <c r="D29">
        <v>617.84799999999996</v>
      </c>
      <c r="E29">
        <v>783.428</v>
      </c>
      <c r="F29">
        <v>3037</v>
      </c>
      <c r="G29">
        <v>6</v>
      </c>
      <c r="H29">
        <v>87</v>
      </c>
      <c r="I29">
        <v>125</v>
      </c>
      <c r="J29">
        <v>128</v>
      </c>
      <c r="K29">
        <v>149</v>
      </c>
      <c r="L29">
        <v>154</v>
      </c>
      <c r="M29">
        <v>127</v>
      </c>
      <c r="N29">
        <v>150</v>
      </c>
      <c r="O29">
        <v>127</v>
      </c>
      <c r="P29">
        <v>135</v>
      </c>
      <c r="Q29">
        <v>141</v>
      </c>
      <c r="R29">
        <v>144</v>
      </c>
      <c r="S29">
        <v>53</v>
      </c>
      <c r="T29">
        <v>3</v>
      </c>
      <c r="U29">
        <v>0</v>
      </c>
    </row>
    <row r="30" spans="1:21">
      <c r="A30">
        <v>29</v>
      </c>
      <c r="B30">
        <v>1179</v>
      </c>
      <c r="C30">
        <v>0</v>
      </c>
      <c r="D30">
        <v>236.90799999999999</v>
      </c>
      <c r="E30">
        <v>861.65300000000002</v>
      </c>
      <c r="F30">
        <v>3028</v>
      </c>
      <c r="G30">
        <v>6</v>
      </c>
      <c r="H30">
        <v>102</v>
      </c>
      <c r="I30">
        <v>139</v>
      </c>
      <c r="J30">
        <v>138</v>
      </c>
      <c r="K30">
        <v>141</v>
      </c>
      <c r="L30">
        <v>118</v>
      </c>
      <c r="M30">
        <v>126</v>
      </c>
      <c r="N30">
        <v>144</v>
      </c>
      <c r="O30">
        <v>132</v>
      </c>
      <c r="P30">
        <v>150</v>
      </c>
      <c r="Q30">
        <v>139</v>
      </c>
      <c r="R30">
        <v>124</v>
      </c>
      <c r="S30">
        <v>35</v>
      </c>
      <c r="T30">
        <v>5</v>
      </c>
      <c r="U30">
        <v>0</v>
      </c>
    </row>
    <row r="31" spans="1:21">
      <c r="A31">
        <v>30</v>
      </c>
      <c r="B31">
        <v>1173</v>
      </c>
      <c r="C31">
        <v>2</v>
      </c>
      <c r="D31">
        <v>1334.4369999999999</v>
      </c>
      <c r="E31">
        <v>930.76700000000005</v>
      </c>
      <c r="F31">
        <v>3094</v>
      </c>
      <c r="G31">
        <v>6</v>
      </c>
      <c r="H31">
        <v>86</v>
      </c>
      <c r="I31">
        <v>127</v>
      </c>
      <c r="J31">
        <v>130</v>
      </c>
      <c r="K31">
        <v>132</v>
      </c>
      <c r="L31">
        <v>129</v>
      </c>
      <c r="M31">
        <v>139</v>
      </c>
      <c r="N31">
        <v>142</v>
      </c>
      <c r="O31">
        <v>140</v>
      </c>
      <c r="P31">
        <v>136</v>
      </c>
      <c r="Q31">
        <v>138</v>
      </c>
      <c r="R31">
        <v>157</v>
      </c>
      <c r="S31">
        <v>65</v>
      </c>
      <c r="T31">
        <v>10</v>
      </c>
      <c r="U31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I74"/>
  <sheetViews>
    <sheetView tabSelected="1" topLeftCell="A19" zoomScale="70" zoomScaleNormal="70" zoomScalePageLayoutView="85" workbookViewId="0">
      <selection activeCell="B1" sqref="A1:E24"/>
    </sheetView>
  </sheetViews>
  <sheetFormatPr defaultColWidth="8.85546875" defaultRowHeight="15"/>
  <cols>
    <col min="3" max="3" width="10.42578125" customWidth="1"/>
    <col min="4" max="4" width="9.28515625" customWidth="1"/>
    <col min="5" max="5" width="10" customWidth="1"/>
    <col min="6" max="6" width="1.85546875" customWidth="1"/>
    <col min="7" max="7" width="10.42578125" customWidth="1"/>
    <col min="8" max="8" width="7.85546875" customWidth="1"/>
    <col min="9" max="9" width="9.7109375" customWidth="1"/>
    <col min="10" max="11" width="9.85546875" customWidth="1"/>
    <col min="12" max="13" width="8.85546875" customWidth="1"/>
    <col min="17" max="17" width="10" customWidth="1"/>
    <col min="29" max="29" width="17.7109375" customWidth="1"/>
    <col min="30" max="30" width="11.7109375" customWidth="1"/>
    <col min="31" max="31" width="11.28515625" customWidth="1"/>
    <col min="32" max="32" width="11.5703125" customWidth="1"/>
    <col min="33" max="33" width="12.5703125" customWidth="1"/>
    <col min="34" max="34" width="12.140625" customWidth="1"/>
    <col min="35" max="35" width="12.42578125" customWidth="1"/>
  </cols>
  <sheetData>
    <row r="1" spans="1:35">
      <c r="B1" s="42" t="s">
        <v>55</v>
      </c>
      <c r="C1" s="42"/>
      <c r="D1" s="42"/>
      <c r="E1" s="42"/>
      <c r="F1" s="18"/>
      <c r="G1" s="42" t="s">
        <v>58</v>
      </c>
      <c r="H1" s="42"/>
      <c r="I1" s="42"/>
      <c r="J1" s="42"/>
      <c r="K1" s="5"/>
      <c r="L1" s="21"/>
      <c r="M1" s="42" t="s">
        <v>64</v>
      </c>
      <c r="N1" s="42"/>
      <c r="O1" s="42"/>
      <c r="P1" s="42"/>
      <c r="Q1" s="42"/>
      <c r="R1" s="42"/>
    </row>
    <row r="2" spans="1:35" s="1" customFormat="1">
      <c r="B2" s="17" t="s">
        <v>50</v>
      </c>
      <c r="C2" s="17" t="s">
        <v>53</v>
      </c>
      <c r="D2" s="17" t="s">
        <v>56</v>
      </c>
      <c r="E2" s="17" t="s">
        <v>57</v>
      </c>
      <c r="F2" s="18"/>
      <c r="G2" s="17" t="s">
        <v>50</v>
      </c>
      <c r="H2" s="17" t="s">
        <v>53</v>
      </c>
      <c r="I2" s="17" t="s">
        <v>56</v>
      </c>
      <c r="J2" s="17" t="s">
        <v>57</v>
      </c>
      <c r="K2" s="20"/>
      <c r="L2" s="17" t="s">
        <v>63</v>
      </c>
      <c r="M2" s="17">
        <v>16</v>
      </c>
      <c r="N2" s="17">
        <v>18</v>
      </c>
      <c r="O2" s="17">
        <v>20</v>
      </c>
      <c r="P2" s="17">
        <v>22</v>
      </c>
      <c r="Q2" s="17">
        <v>24</v>
      </c>
      <c r="R2" s="17">
        <v>26</v>
      </c>
      <c r="AC2" s="17" t="s">
        <v>63</v>
      </c>
      <c r="AD2" s="17">
        <v>16</v>
      </c>
      <c r="AE2" s="17">
        <v>18</v>
      </c>
      <c r="AF2" s="17">
        <v>20</v>
      </c>
      <c r="AG2" s="17">
        <v>22</v>
      </c>
      <c r="AH2" s="17">
        <v>24</v>
      </c>
      <c r="AI2" s="17">
        <v>26</v>
      </c>
    </row>
    <row r="3" spans="1:35" s="1" customFormat="1">
      <c r="A3" s="17" t="s">
        <v>26</v>
      </c>
      <c r="B3" s="8">
        <v>0.1449628723826363</v>
      </c>
      <c r="C3" s="8">
        <v>2.8276963796475398E-2</v>
      </c>
      <c r="D3" s="8">
        <v>0.15552166403296017</v>
      </c>
      <c r="E3" s="8">
        <v>0.13440408073231244</v>
      </c>
      <c r="F3" s="19"/>
      <c r="G3" s="8">
        <v>7.9296128424097292E-2</v>
      </c>
      <c r="H3" s="8">
        <v>1.8110704088604948E-2</v>
      </c>
      <c r="I3" s="8">
        <v>8.6058776369209555E-2</v>
      </c>
      <c r="J3" s="8">
        <v>7.253348047898503E-2</v>
      </c>
      <c r="K3" s="6"/>
      <c r="L3" s="17" t="s">
        <v>26</v>
      </c>
      <c r="M3" s="8">
        <v>0.1449628723826363</v>
      </c>
      <c r="N3" s="8">
        <v>7.9296128424097292E-2</v>
      </c>
      <c r="O3" s="8">
        <v>3.5408962260816294E-2</v>
      </c>
      <c r="P3" s="8">
        <v>1.3104240222718177E-2</v>
      </c>
      <c r="Q3" s="8">
        <v>3.9770653494403266E-3</v>
      </c>
      <c r="R3" s="8">
        <v>1.284690470918472E-3</v>
      </c>
      <c r="T3" s="10">
        <f>MAX(M3:R3)</f>
        <v>0.1449628723826363</v>
      </c>
      <c r="V3" s="10">
        <f>M3/$T3*10</f>
        <v>10</v>
      </c>
      <c r="W3" s="10">
        <f t="shared" ref="W3:Z3" si="0">N3/$T3*10</f>
        <v>5.4700991447514538</v>
      </c>
      <c r="X3" s="10">
        <f t="shared" si="0"/>
        <v>2.442622837063595</v>
      </c>
      <c r="Y3" s="10">
        <f t="shared" si="0"/>
        <v>0.90397216937926839</v>
      </c>
      <c r="Z3" s="10">
        <f t="shared" si="0"/>
        <v>0.27435061709750591</v>
      </c>
      <c r="AA3" s="10">
        <f>R3/$T3*10</f>
        <v>8.8622034718480958E-2</v>
      </c>
      <c r="AC3" s="17" t="s">
        <v>69</v>
      </c>
      <c r="AD3" s="25">
        <v>1862.9761904761901</v>
      </c>
      <c r="AE3" s="25">
        <v>2010.3333333333335</v>
      </c>
      <c r="AF3" s="25">
        <v>2080.8571428571427</v>
      </c>
      <c r="AG3" s="25">
        <v>2134.0952380952381</v>
      </c>
      <c r="AH3" s="25">
        <v>2145.7857142857142</v>
      </c>
      <c r="AI3" s="25">
        <v>2146.9523809523807</v>
      </c>
    </row>
    <row r="4" spans="1:35" s="1" customFormat="1">
      <c r="A4" s="17" t="s">
        <v>28</v>
      </c>
      <c r="B4" s="8">
        <v>3351.6020428571424</v>
      </c>
      <c r="C4" s="8">
        <v>413.61076698664999</v>
      </c>
      <c r="D4" s="8">
        <v>3506.0468391364038</v>
      </c>
      <c r="E4" s="8">
        <v>3197.1572465778809</v>
      </c>
      <c r="F4" s="19"/>
      <c r="G4" s="8">
        <v>2319.94159047619</v>
      </c>
      <c r="H4" s="8">
        <v>309.65737097834221</v>
      </c>
      <c r="I4" s="8">
        <v>2435.5695513379183</v>
      </c>
      <c r="J4" s="8">
        <v>2204.3136296144617</v>
      </c>
      <c r="K4" s="6"/>
      <c r="L4" s="17" t="s">
        <v>28</v>
      </c>
      <c r="M4" s="8">
        <v>3351.6020428571424</v>
      </c>
      <c r="N4" s="8">
        <v>2319.94159047619</v>
      </c>
      <c r="O4" s="8">
        <v>1329.6716476190477</v>
      </c>
      <c r="P4" s="8">
        <v>689.32410476190478</v>
      </c>
      <c r="Q4" s="8">
        <v>276.48526666666669</v>
      </c>
      <c r="R4" s="8">
        <v>113.66114761904764</v>
      </c>
      <c r="T4" s="10">
        <f t="shared" ref="T4:T10" si="1">MAX(M4:R4)</f>
        <v>3351.6020428571424</v>
      </c>
      <c r="V4" s="10">
        <f t="shared" ref="V4:V9" si="2">M4/$T4*10</f>
        <v>10</v>
      </c>
      <c r="W4" s="10">
        <f t="shared" ref="W4:W10" si="3">N4/$T4*10</f>
        <v>6.9218885798819594</v>
      </c>
      <c r="X4" s="10">
        <f t="shared" ref="X4:X10" si="4">O4/$T4*10</f>
        <v>3.9672718616842162</v>
      </c>
      <c r="Y4" s="10">
        <f t="shared" ref="Y4:Y10" si="5">P4/$T4*10</f>
        <v>2.0567003359810467</v>
      </c>
      <c r="Z4" s="10">
        <f t="shared" ref="Z4:Z10" si="6">Q4/$T4*10</f>
        <v>0.82493465253700327</v>
      </c>
      <c r="AA4" s="10">
        <f t="shared" ref="AA4:AA10" si="7">R4/$T4*10</f>
        <v>0.3391248309484704</v>
      </c>
      <c r="AC4" s="17" t="s">
        <v>70</v>
      </c>
      <c r="AD4" s="25">
        <v>243.47619047619048</v>
      </c>
      <c r="AE4" s="25">
        <v>133.0952380952381</v>
      </c>
      <c r="AF4" s="25">
        <v>59.190476190476211</v>
      </c>
      <c r="AG4" s="25">
        <v>22</v>
      </c>
      <c r="AH4" s="25">
        <v>6.6666666666666661</v>
      </c>
      <c r="AI4" s="25">
        <v>2.1428571428571428</v>
      </c>
    </row>
    <row r="5" spans="1:35" s="1" customFormat="1">
      <c r="A5" s="17" t="s">
        <v>30</v>
      </c>
      <c r="B5" s="8">
        <v>3.3569662229902919</v>
      </c>
      <c r="C5" s="8">
        <v>0.42656965275542669</v>
      </c>
      <c r="D5" s="8">
        <v>3.5162499466677599</v>
      </c>
      <c r="E5" s="8">
        <v>3.1976824993128239</v>
      </c>
      <c r="F5" s="19"/>
      <c r="G5" s="8">
        <v>2.1555011458128996</v>
      </c>
      <c r="H5" s="8">
        <v>0.27646806822691122</v>
      </c>
      <c r="I5" s="8">
        <v>2.258736017540512</v>
      </c>
      <c r="J5" s="8">
        <v>2.0522662740852873</v>
      </c>
      <c r="K5" s="6"/>
      <c r="L5" s="17" t="s">
        <v>30</v>
      </c>
      <c r="M5" s="8">
        <v>3.3569662229902919</v>
      </c>
      <c r="N5" s="8">
        <v>2.1555011458128996</v>
      </c>
      <c r="O5" s="8">
        <v>1.1837311865647699</v>
      </c>
      <c r="P5" s="8">
        <v>0.59799920211998958</v>
      </c>
      <c r="Q5" s="8">
        <v>0.23736153519087366</v>
      </c>
      <c r="R5" s="8">
        <v>9.7663429139730099E-2</v>
      </c>
      <c r="T5" s="10">
        <f t="shared" si="1"/>
        <v>3.3569662229902919</v>
      </c>
      <c r="V5" s="10">
        <f t="shared" si="2"/>
        <v>10</v>
      </c>
      <c r="W5" s="10">
        <f t="shared" si="3"/>
        <v>6.4209795471008322</v>
      </c>
      <c r="X5" s="10">
        <f t="shared" si="4"/>
        <v>3.5261933184133598</v>
      </c>
      <c r="Y5" s="10">
        <f t="shared" si="5"/>
        <v>1.7813679447370445</v>
      </c>
      <c r="Z5" s="10">
        <f t="shared" si="6"/>
        <v>0.70707156230913348</v>
      </c>
      <c r="AA5" s="10">
        <f t="shared" si="7"/>
        <v>0.29092764911031554</v>
      </c>
      <c r="AC5" s="27" t="s">
        <v>67</v>
      </c>
      <c r="AD5" s="35">
        <f>AD3*365*5</f>
        <v>3399931.5476190466</v>
      </c>
      <c r="AE5" s="35">
        <f t="shared" ref="AE5:AI5" si="8">AE3*365*5</f>
        <v>3668858.333333334</v>
      </c>
      <c r="AF5" s="35">
        <f t="shared" si="8"/>
        <v>3797564.2857142854</v>
      </c>
      <c r="AG5" s="35">
        <f t="shared" si="8"/>
        <v>3894723.8095238097</v>
      </c>
      <c r="AH5" s="35">
        <f t="shared" si="8"/>
        <v>3916058.9285714282</v>
      </c>
      <c r="AI5" s="35">
        <f t="shared" si="8"/>
        <v>3918188.0952380947</v>
      </c>
    </row>
    <row r="6" spans="1:35" s="1" customFormat="1">
      <c r="A6" s="17" t="s">
        <v>31</v>
      </c>
      <c r="B6" s="8">
        <v>148.81877142857138</v>
      </c>
      <c r="C6" s="8">
        <v>8.106916730216275</v>
      </c>
      <c r="D6" s="8">
        <v>151.84594383990176</v>
      </c>
      <c r="E6" s="8">
        <v>145.791599017241</v>
      </c>
      <c r="F6" s="19"/>
      <c r="G6" s="8">
        <v>137.8621190476191</v>
      </c>
      <c r="H6" s="8">
        <v>7.487410882463263</v>
      </c>
      <c r="I6" s="8">
        <v>140.65796417715001</v>
      </c>
      <c r="J6" s="8">
        <v>135.0662739180882</v>
      </c>
      <c r="K6" s="6"/>
      <c r="L6" s="17" t="s">
        <v>31</v>
      </c>
      <c r="M6" s="8">
        <v>148.81877142857138</v>
      </c>
      <c r="N6" s="8">
        <v>137.8621190476191</v>
      </c>
      <c r="O6" s="8">
        <v>126.81127142857144</v>
      </c>
      <c r="P6" s="8">
        <v>123.58492857142861</v>
      </c>
      <c r="Q6" s="8">
        <v>122.18497619047618</v>
      </c>
      <c r="R6" s="8">
        <v>118.80145714285712</v>
      </c>
      <c r="T6" s="10">
        <f t="shared" si="1"/>
        <v>148.81877142857138</v>
      </c>
      <c r="V6" s="10">
        <f t="shared" si="2"/>
        <v>10</v>
      </c>
      <c r="W6" s="10">
        <f t="shared" si="3"/>
        <v>9.2637587129785466</v>
      </c>
      <c r="X6" s="10">
        <f t="shared" si="4"/>
        <v>8.5211878992991892</v>
      </c>
      <c r="Y6" s="10">
        <f t="shared" si="5"/>
        <v>8.3043911319175034</v>
      </c>
      <c r="Z6" s="10">
        <f t="shared" si="6"/>
        <v>8.2103201778628687</v>
      </c>
      <c r="AA6" s="10">
        <f t="shared" si="7"/>
        <v>7.9829618268202349</v>
      </c>
      <c r="AC6" s="27" t="s">
        <v>68</v>
      </c>
      <c r="AD6" s="35">
        <f>AD4*365*5</f>
        <v>444344.04761904763</v>
      </c>
      <c r="AE6" s="35">
        <f t="shared" ref="AE6:AI6" si="9">AE4*365*5</f>
        <v>242898.80952380953</v>
      </c>
      <c r="AF6" s="35">
        <f t="shared" si="9"/>
        <v>108022.61904761908</v>
      </c>
      <c r="AG6" s="35">
        <f t="shared" si="9"/>
        <v>40150</v>
      </c>
      <c r="AH6" s="35">
        <f t="shared" si="9"/>
        <v>12166.666666666664</v>
      </c>
      <c r="AI6" s="35">
        <f t="shared" si="9"/>
        <v>3910.7142857142853</v>
      </c>
    </row>
    <row r="7" spans="1:35" s="1" customFormat="1">
      <c r="A7" s="17" t="s">
        <v>33</v>
      </c>
      <c r="B7" s="8">
        <v>1.4803128571428565</v>
      </c>
      <c r="C7" s="8">
        <v>0.13511527883693425</v>
      </c>
      <c r="D7" s="8">
        <v>1.5307657306650284</v>
      </c>
      <c r="E7" s="8">
        <v>1.4298599836206847</v>
      </c>
      <c r="F7" s="19"/>
      <c r="G7" s="8">
        <v>1.2977019841269841</v>
      </c>
      <c r="H7" s="8">
        <v>0.12479018137441156</v>
      </c>
      <c r="I7" s="8">
        <v>1.3442994029525079</v>
      </c>
      <c r="J7" s="8">
        <v>1.2511045653014603</v>
      </c>
      <c r="K7" s="6"/>
      <c r="L7" s="17" t="s">
        <v>33</v>
      </c>
      <c r="M7" s="8">
        <v>1.4803128571428565</v>
      </c>
      <c r="N7" s="8">
        <v>1.2977019841269841</v>
      </c>
      <c r="O7" s="8">
        <v>1.1135211904761904</v>
      </c>
      <c r="P7" s="8">
        <v>1.0597488095238095</v>
      </c>
      <c r="Q7" s="8">
        <v>1.0364162698412696</v>
      </c>
      <c r="R7" s="8">
        <v>0.98002428571428579</v>
      </c>
      <c r="T7" s="10">
        <f t="shared" si="1"/>
        <v>1.4803128571428565</v>
      </c>
      <c r="V7" s="10">
        <f t="shared" si="2"/>
        <v>10</v>
      </c>
      <c r="W7" s="10">
        <f t="shared" si="3"/>
        <v>8.7664035198050723</v>
      </c>
      <c r="X7" s="10">
        <f t="shared" si="4"/>
        <v>7.522201709612867</v>
      </c>
      <c r="Y7" s="10">
        <f t="shared" si="5"/>
        <v>7.1589515987128873</v>
      </c>
      <c r="Z7" s="10">
        <f t="shared" si="6"/>
        <v>7.0013326226298584</v>
      </c>
      <c r="AA7" s="10">
        <f t="shared" si="7"/>
        <v>6.6203862310959396</v>
      </c>
      <c r="AC7" s="27" t="s">
        <v>71</v>
      </c>
      <c r="AD7" s="35">
        <f>AD5-AD6</f>
        <v>2955587.4999999991</v>
      </c>
      <c r="AE7" s="35">
        <f>AE5-AE6</f>
        <v>3425959.5238095243</v>
      </c>
      <c r="AF7" s="35">
        <f t="shared" ref="AF7:AI7" si="10">AF5-AF6</f>
        <v>3689541.6666666665</v>
      </c>
      <c r="AG7" s="35">
        <f t="shared" si="10"/>
        <v>3854573.8095238097</v>
      </c>
      <c r="AH7" s="35">
        <f t="shared" si="10"/>
        <v>3903892.2619047617</v>
      </c>
      <c r="AI7" s="35">
        <f t="shared" si="10"/>
        <v>3914277.3809523806</v>
      </c>
    </row>
    <row r="8" spans="1:35" s="1" customFormat="1">
      <c r="A8" s="17" t="s">
        <v>34</v>
      </c>
      <c r="B8" s="8">
        <v>0.85714285714285743</v>
      </c>
      <c r="C8" s="8">
        <v>3.3876077124502211E-16</v>
      </c>
      <c r="D8" s="8">
        <v>0.85714285714285754</v>
      </c>
      <c r="E8" s="8">
        <v>0.85714285714285732</v>
      </c>
      <c r="F8" s="19"/>
      <c r="G8" s="8">
        <v>0.85714285714285743</v>
      </c>
      <c r="H8" s="8">
        <v>3.3876077124502211E-16</v>
      </c>
      <c r="I8" s="8">
        <v>0.85714285714285754</v>
      </c>
      <c r="J8" s="8">
        <v>0.85714285714285732</v>
      </c>
      <c r="K8" s="6"/>
      <c r="L8" s="34" t="s">
        <v>117</v>
      </c>
      <c r="M8" s="8">
        <v>1862.9761904761901</v>
      </c>
      <c r="N8" s="8">
        <v>2010.3333333333335</v>
      </c>
      <c r="O8" s="8">
        <v>2080.8571428571427</v>
      </c>
      <c r="P8" s="8">
        <v>2134.0952380952381</v>
      </c>
      <c r="Q8" s="8">
        <v>2145.7857142857142</v>
      </c>
      <c r="R8" s="8">
        <v>2146.9523809523807</v>
      </c>
      <c r="T8" s="10">
        <f t="shared" si="1"/>
        <v>2146.9523809523807</v>
      </c>
      <c r="V8" s="10">
        <f t="shared" si="2"/>
        <v>8.6773055937541574</v>
      </c>
      <c r="W8" s="10">
        <f t="shared" si="3"/>
        <v>9.3636605598190137</v>
      </c>
      <c r="X8" s="10">
        <f t="shared" si="4"/>
        <v>9.6921439027636076</v>
      </c>
      <c r="Y8" s="10">
        <f t="shared" si="5"/>
        <v>9.9401144479439303</v>
      </c>
      <c r="Z8" s="10">
        <f t="shared" si="6"/>
        <v>9.9945659406467655</v>
      </c>
      <c r="AA8" s="10">
        <f t="shared" si="7"/>
        <v>10</v>
      </c>
      <c r="AD8" s="24"/>
      <c r="AE8" s="24"/>
      <c r="AF8" s="24"/>
      <c r="AG8" s="24"/>
      <c r="AH8" s="24"/>
      <c r="AI8" s="24"/>
    </row>
    <row r="9" spans="1:35" s="1" customFormat="1">
      <c r="A9" s="17" t="s">
        <v>35</v>
      </c>
      <c r="B9" s="8">
        <v>12.96190476190476</v>
      </c>
      <c r="C9" s="8">
        <v>1.1384974315276921</v>
      </c>
      <c r="D9" s="8">
        <v>13.387026683071847</v>
      </c>
      <c r="E9" s="8">
        <v>12.536782840737674</v>
      </c>
      <c r="F9" s="19"/>
      <c r="G9" s="8">
        <v>13.204761904761904</v>
      </c>
      <c r="H9" s="8">
        <v>1.0845231561338589</v>
      </c>
      <c r="I9" s="8">
        <v>13.609729500575583</v>
      </c>
      <c r="J9" s="8">
        <v>12.799794308948226</v>
      </c>
      <c r="K9" s="6"/>
      <c r="L9" s="17" t="s">
        <v>5</v>
      </c>
      <c r="M9" s="8">
        <v>243.47619047619048</v>
      </c>
      <c r="N9" s="8">
        <v>133.0952380952381</v>
      </c>
      <c r="O9" s="8">
        <v>59.190476190476211</v>
      </c>
      <c r="P9" s="8">
        <v>22</v>
      </c>
      <c r="Q9" s="8">
        <v>6.6666666666666661</v>
      </c>
      <c r="R9" s="8">
        <v>2.1428571428571428</v>
      </c>
      <c r="T9" s="10">
        <f t="shared" si="1"/>
        <v>243.47619047619048</v>
      </c>
      <c r="V9" s="10">
        <f t="shared" si="2"/>
        <v>10</v>
      </c>
      <c r="W9" s="10">
        <f t="shared" si="3"/>
        <v>5.4664580481126546</v>
      </c>
      <c r="X9" s="10">
        <f t="shared" si="4"/>
        <v>2.4310580872286334</v>
      </c>
      <c r="Y9" s="10">
        <f t="shared" si="5"/>
        <v>0.90357911206727959</v>
      </c>
      <c r="Z9" s="10">
        <f t="shared" si="6"/>
        <v>0.27381185214159981</v>
      </c>
      <c r="AA9" s="10">
        <f t="shared" si="7"/>
        <v>8.8010952474085663E-2</v>
      </c>
    </row>
    <row r="10" spans="1:35" s="1" customFormat="1">
      <c r="A10" s="17" t="s">
        <v>36</v>
      </c>
      <c r="B10" s="8">
        <v>15.342857142857147</v>
      </c>
      <c r="C10" s="8">
        <v>0.62619344183800285</v>
      </c>
      <c r="D10" s="8">
        <v>15.576681613290242</v>
      </c>
      <c r="E10" s="8">
        <v>15.109032672424052</v>
      </c>
      <c r="F10" s="19"/>
      <c r="G10" s="8">
        <v>16.995238095238097</v>
      </c>
      <c r="H10" s="8">
        <v>0.83929139151905086</v>
      </c>
      <c r="I10" s="8">
        <v>17.308634646605633</v>
      </c>
      <c r="J10" s="8">
        <v>16.681841543870561</v>
      </c>
      <c r="K10" s="6"/>
      <c r="L10" s="1" t="s">
        <v>66</v>
      </c>
      <c r="M10" s="10">
        <f>M8-M9</f>
        <v>1619.4999999999995</v>
      </c>
      <c r="N10" s="10">
        <f t="shared" ref="N10:R10" si="11">N8-N9</f>
        <v>1877.2380952380954</v>
      </c>
      <c r="O10" s="10">
        <f t="shared" si="11"/>
        <v>2021.6666666666665</v>
      </c>
      <c r="P10" s="10">
        <f t="shared" si="11"/>
        <v>2112.0952380952381</v>
      </c>
      <c r="Q10" s="10">
        <f t="shared" si="11"/>
        <v>2139.1190476190477</v>
      </c>
      <c r="R10" s="10">
        <f t="shared" si="11"/>
        <v>2144.8095238095234</v>
      </c>
      <c r="T10" s="10">
        <f t="shared" si="1"/>
        <v>2144.8095238095234</v>
      </c>
      <c r="V10" s="10">
        <f>M10/$T10*10</f>
        <v>7.5507870606780481</v>
      </c>
      <c r="W10" s="10">
        <f t="shared" si="3"/>
        <v>8.7524699718034711</v>
      </c>
      <c r="X10" s="10">
        <f t="shared" si="4"/>
        <v>9.4258564419084845</v>
      </c>
      <c r="Y10" s="10">
        <f t="shared" si="5"/>
        <v>9.8474723030128111</v>
      </c>
      <c r="Z10" s="10">
        <f t="shared" si="6"/>
        <v>9.9734686174818528</v>
      </c>
      <c r="AA10" s="10">
        <f t="shared" si="7"/>
        <v>10</v>
      </c>
      <c r="AD10" s="46" t="s">
        <v>103</v>
      </c>
      <c r="AE10" s="46"/>
      <c r="AF10" s="46"/>
      <c r="AG10" s="46"/>
      <c r="AH10" s="46"/>
      <c r="AI10" s="46"/>
    </row>
    <row r="11" spans="1:35" s="1" customFormat="1">
      <c r="A11" s="17" t="s">
        <v>37</v>
      </c>
      <c r="B11" s="8">
        <v>15.552380952380952</v>
      </c>
      <c r="C11" s="8">
        <v>0.42566061309643233</v>
      </c>
      <c r="D11" s="8">
        <v>15.711325235076345</v>
      </c>
      <c r="E11" s="8">
        <v>15.39343666968556</v>
      </c>
      <c r="F11" s="19"/>
      <c r="G11" s="8">
        <v>17.100000000000001</v>
      </c>
      <c r="H11" s="8">
        <v>0.70899518553901464</v>
      </c>
      <c r="I11" s="8">
        <v>17.364743149196318</v>
      </c>
      <c r="J11" s="8">
        <v>16.835256850803685</v>
      </c>
      <c r="K11" s="6"/>
      <c r="V11" s="10"/>
      <c r="AA11" s="10"/>
      <c r="AD11" s="27" t="s">
        <v>72</v>
      </c>
      <c r="AE11" s="26">
        <v>2</v>
      </c>
      <c r="AF11" s="26">
        <v>4</v>
      </c>
      <c r="AG11" s="26">
        <v>6</v>
      </c>
      <c r="AH11" s="26">
        <v>8</v>
      </c>
      <c r="AI11" s="26">
        <v>10</v>
      </c>
    </row>
    <row r="12" spans="1:35" s="1" customFormat="1">
      <c r="A12" s="17" t="s">
        <v>38</v>
      </c>
      <c r="B12" s="8">
        <v>15.742857142857144</v>
      </c>
      <c r="C12" s="8">
        <v>0.40301467764973964</v>
      </c>
      <c r="D12" s="8">
        <v>15.893345294412384</v>
      </c>
      <c r="E12" s="8">
        <v>15.592368991301903</v>
      </c>
      <c r="F12" s="19"/>
      <c r="G12" s="8">
        <v>17.419047619047618</v>
      </c>
      <c r="H12" s="8">
        <v>0.49192398749895033</v>
      </c>
      <c r="I12" s="8">
        <v>17.60273505201188</v>
      </c>
      <c r="J12" s="8">
        <v>17.235360186083355</v>
      </c>
      <c r="K12" s="6"/>
      <c r="V12" s="10"/>
      <c r="AA12" s="10"/>
      <c r="AD12" s="27" t="s">
        <v>86</v>
      </c>
      <c r="AE12" s="35">
        <f>AE7-$AD$7</f>
        <v>470372.02380952518</v>
      </c>
      <c r="AF12" s="35">
        <f>AF7-$AD$7</f>
        <v>733954.16666666744</v>
      </c>
      <c r="AG12" s="35">
        <f>AG7-$AD$7</f>
        <v>898986.30952381063</v>
      </c>
      <c r="AH12" s="35">
        <f>AH7-$AD$7</f>
        <v>948304.76190476259</v>
      </c>
      <c r="AI12" s="35">
        <f>AI7-$AD$7</f>
        <v>958689.88095238153</v>
      </c>
    </row>
    <row r="13" spans="1:35" s="1" customFormat="1">
      <c r="A13" s="17" t="s">
        <v>39</v>
      </c>
      <c r="B13" s="8">
        <v>15.785714285714285</v>
      </c>
      <c r="C13" s="8">
        <v>0.37842966022893998</v>
      </c>
      <c r="D13" s="8">
        <v>15.927022241031548</v>
      </c>
      <c r="E13" s="8">
        <v>15.644406330397022</v>
      </c>
      <c r="F13" s="19"/>
      <c r="G13" s="8">
        <v>17.461904761904758</v>
      </c>
      <c r="H13" s="8">
        <v>0.52747634308765412</v>
      </c>
      <c r="I13" s="8">
        <v>17.658867662420672</v>
      </c>
      <c r="J13" s="8">
        <v>17.264941861388845</v>
      </c>
      <c r="K13" s="6"/>
      <c r="M13" s="42" t="s">
        <v>65</v>
      </c>
      <c r="N13" s="42"/>
      <c r="O13" s="42"/>
      <c r="P13" s="42"/>
      <c r="Q13" s="42"/>
      <c r="R13" s="42"/>
      <c r="V13" s="10"/>
      <c r="AA13" s="10"/>
      <c r="AD13" s="27" t="s">
        <v>73</v>
      </c>
      <c r="AE13" s="35">
        <f>AE12/(AE11/2)</f>
        <v>470372.02380952518</v>
      </c>
      <c r="AF13" s="35">
        <f>AF12/(AF11/2)</f>
        <v>366977.08333333372</v>
      </c>
      <c r="AG13" s="35">
        <f t="shared" ref="AG13:AH13" si="12">AG12/(AG11/2)</f>
        <v>299662.10317460354</v>
      </c>
      <c r="AH13" s="35">
        <f t="shared" si="12"/>
        <v>237076.19047619065</v>
      </c>
      <c r="AI13" s="35">
        <f>AI12/(AI11/2)</f>
        <v>191737.9761904763</v>
      </c>
    </row>
    <row r="14" spans="1:35" s="1" customFormat="1">
      <c r="A14" s="17" t="s">
        <v>40</v>
      </c>
      <c r="B14" s="8">
        <v>15.866666666666665</v>
      </c>
      <c r="C14" s="8">
        <v>0.31596803064171614</v>
      </c>
      <c r="D14" s="8">
        <v>15.984651066537944</v>
      </c>
      <c r="E14" s="8">
        <v>15.748682266795386</v>
      </c>
      <c r="F14" s="19"/>
      <c r="G14" s="8">
        <v>17.480952380952377</v>
      </c>
      <c r="H14" s="8">
        <v>0.51231606037589106</v>
      </c>
      <c r="I14" s="8">
        <v>17.672254338954602</v>
      </c>
      <c r="J14" s="8">
        <v>17.289650422950153</v>
      </c>
      <c r="K14" s="6"/>
      <c r="L14" s="7" t="s">
        <v>1</v>
      </c>
      <c r="M14" s="17">
        <v>16</v>
      </c>
      <c r="N14" s="17">
        <v>18</v>
      </c>
      <c r="O14" s="17">
        <v>20</v>
      </c>
      <c r="P14" s="17">
        <v>22</v>
      </c>
      <c r="Q14" s="17">
        <v>24</v>
      </c>
      <c r="R14" s="17">
        <v>26</v>
      </c>
      <c r="V14" s="10"/>
      <c r="AA14" s="10"/>
    </row>
    <row r="15" spans="1:35" s="1" customFormat="1">
      <c r="A15" s="17" t="s">
        <v>41</v>
      </c>
      <c r="B15" s="8">
        <v>15.919047619047621</v>
      </c>
      <c r="C15" s="8">
        <v>0.1577611362790568</v>
      </c>
      <c r="D15" s="8">
        <v>15.97795659458256</v>
      </c>
      <c r="E15" s="8">
        <v>15.860138643512682</v>
      </c>
      <c r="F15" s="19"/>
      <c r="G15" s="8">
        <v>17.68571428571428</v>
      </c>
      <c r="H15" s="8">
        <v>0.36062343390853568</v>
      </c>
      <c r="I15" s="8">
        <v>17.82037328695186</v>
      </c>
      <c r="J15" s="8">
        <v>17.5510552844767</v>
      </c>
      <c r="K15" s="6"/>
      <c r="L15" s="17">
        <v>12</v>
      </c>
      <c r="M15" s="8">
        <v>0.85714285714285743</v>
      </c>
      <c r="N15" s="8">
        <v>0.85714285714285743</v>
      </c>
      <c r="O15" s="8">
        <v>0.85714285714285743</v>
      </c>
      <c r="P15" s="8">
        <v>0.85714285714285743</v>
      </c>
      <c r="Q15" s="8">
        <v>0.85714285714285743</v>
      </c>
      <c r="R15" s="8">
        <v>0.85714285714285743</v>
      </c>
      <c r="V15" s="10"/>
      <c r="AA15" s="10"/>
      <c r="AD15" s="46" t="s">
        <v>104</v>
      </c>
      <c r="AE15" s="46"/>
      <c r="AF15" s="46"/>
      <c r="AG15" s="46"/>
      <c r="AH15" s="46"/>
      <c r="AI15" s="46"/>
    </row>
    <row r="16" spans="1:35" s="1" customFormat="1">
      <c r="A16" s="17" t="s">
        <v>42</v>
      </c>
      <c r="B16" s="8">
        <v>15.928571428571425</v>
      </c>
      <c r="C16" s="8">
        <v>0.16244958076721519</v>
      </c>
      <c r="D16" s="8">
        <v>15.989231098023536</v>
      </c>
      <c r="E16" s="8">
        <v>15.867911759119314</v>
      </c>
      <c r="F16" s="19"/>
      <c r="G16" s="8">
        <v>17.557142857142857</v>
      </c>
      <c r="H16" s="8">
        <v>0.4011770156537649</v>
      </c>
      <c r="I16" s="8">
        <v>17.706944814441922</v>
      </c>
      <c r="J16" s="8">
        <v>17.407340899843792</v>
      </c>
      <c r="K16" s="6"/>
      <c r="L16" s="17">
        <v>13</v>
      </c>
      <c r="M16" s="8">
        <v>12.96190476190476</v>
      </c>
      <c r="N16" s="8">
        <v>13.204761904761904</v>
      </c>
      <c r="O16" s="8">
        <v>12.852380952380949</v>
      </c>
      <c r="P16" s="8">
        <v>13.085714285714287</v>
      </c>
      <c r="Q16" s="8">
        <v>13.304761904761907</v>
      </c>
      <c r="R16" s="8">
        <v>12.93809523809524</v>
      </c>
      <c r="V16" s="10"/>
      <c r="AA16" s="10"/>
      <c r="AD16" s="27" t="s">
        <v>92</v>
      </c>
      <c r="AE16" s="35" t="s">
        <v>87</v>
      </c>
      <c r="AF16" s="35" t="s">
        <v>88</v>
      </c>
      <c r="AG16" s="35" t="s">
        <v>89</v>
      </c>
      <c r="AH16" s="35" t="s">
        <v>90</v>
      </c>
      <c r="AI16" s="35" t="s">
        <v>91</v>
      </c>
    </row>
    <row r="17" spans="1:35" s="1" customFormat="1">
      <c r="A17" s="17" t="s">
        <v>43</v>
      </c>
      <c r="B17" s="8">
        <v>15.942857142857141</v>
      </c>
      <c r="C17" s="8">
        <v>0.15285230874929873</v>
      </c>
      <c r="D17" s="8">
        <v>15.999933132095986</v>
      </c>
      <c r="E17" s="8">
        <v>15.885781153618296</v>
      </c>
      <c r="F17" s="19"/>
      <c r="G17" s="8">
        <v>17.571428571428573</v>
      </c>
      <c r="H17" s="8">
        <v>0.39525688918049651</v>
      </c>
      <c r="I17" s="8">
        <v>17.719019917205667</v>
      </c>
      <c r="J17" s="8">
        <v>17.423837225651479</v>
      </c>
      <c r="K17" s="6"/>
      <c r="L17" s="17">
        <v>14</v>
      </c>
      <c r="M17" s="8">
        <v>15.342857142857147</v>
      </c>
      <c r="N17" s="8">
        <v>16.995238095238097</v>
      </c>
      <c r="O17" s="8">
        <v>17.676190476190474</v>
      </c>
      <c r="P17" s="8">
        <v>18.12857142857143</v>
      </c>
      <c r="Q17" s="8">
        <v>18.738095238095234</v>
      </c>
      <c r="R17" s="8">
        <v>18.423809523809528</v>
      </c>
      <c r="V17" s="10"/>
      <c r="AA17" s="10"/>
      <c r="AD17" s="27" t="s">
        <v>74</v>
      </c>
      <c r="AE17" s="35">
        <f>AE7-AD7</f>
        <v>470372.02380952518</v>
      </c>
      <c r="AF17" s="35">
        <f>AF7-AE7</f>
        <v>263582.14285714226</v>
      </c>
      <c r="AG17" s="35">
        <f>AG7-AF7</f>
        <v>165032.14285714319</v>
      </c>
      <c r="AH17" s="35">
        <f>AH7-AG7</f>
        <v>49318.45238095196</v>
      </c>
      <c r="AI17" s="35">
        <f>AI7-AH7</f>
        <v>10385.119047618937</v>
      </c>
    </row>
    <row r="18" spans="1:35" s="1" customFormat="1">
      <c r="A18" s="17" t="s">
        <v>44</v>
      </c>
      <c r="B18" s="8">
        <v>15.87142857142857</v>
      </c>
      <c r="C18" s="8">
        <v>0.23830860718617636</v>
      </c>
      <c r="D18" s="8">
        <v>15.960414466444334</v>
      </c>
      <c r="E18" s="8">
        <v>15.782442676412806</v>
      </c>
      <c r="F18" s="19"/>
      <c r="G18" s="8">
        <v>17.609523809523807</v>
      </c>
      <c r="H18" s="8">
        <v>0.38062383205047756</v>
      </c>
      <c r="I18" s="8">
        <v>17.751651082051907</v>
      </c>
      <c r="J18" s="8">
        <v>17.467396536995707</v>
      </c>
      <c r="K18" s="6"/>
      <c r="L18" s="17">
        <v>15</v>
      </c>
      <c r="M18" s="8">
        <v>15.552380952380952</v>
      </c>
      <c r="N18" s="8">
        <v>17.100000000000001</v>
      </c>
      <c r="O18" s="8">
        <v>18.261904761904763</v>
      </c>
      <c r="P18" s="8">
        <v>18.771428571428576</v>
      </c>
      <c r="Q18" s="8">
        <v>19.409523809523812</v>
      </c>
      <c r="R18" s="8">
        <v>19.238095238095237</v>
      </c>
      <c r="V18" s="10"/>
      <c r="AA18" s="10"/>
      <c r="AD18" s="27" t="s">
        <v>93</v>
      </c>
      <c r="AE18" s="35">
        <f>AE17</f>
        <v>470372.02380952518</v>
      </c>
      <c r="AF18" s="35">
        <f>AF17</f>
        <v>263582.14285714226</v>
      </c>
      <c r="AG18" s="35">
        <f t="shared" ref="AG18:AI18" si="13">AG17</f>
        <v>165032.14285714319</v>
      </c>
      <c r="AH18" s="35">
        <f t="shared" si="13"/>
        <v>49318.45238095196</v>
      </c>
      <c r="AI18" s="35">
        <f t="shared" si="13"/>
        <v>10385.119047618937</v>
      </c>
    </row>
    <row r="19" spans="1:35" s="1" customFormat="1">
      <c r="A19" s="17" t="s">
        <v>45</v>
      </c>
      <c r="B19" s="8">
        <v>15.885714285714283</v>
      </c>
      <c r="C19" s="8">
        <v>0.27923692139286843</v>
      </c>
      <c r="D19" s="8">
        <v>15.989983064190163</v>
      </c>
      <c r="E19" s="8">
        <v>15.781445507238402</v>
      </c>
      <c r="F19" s="19"/>
      <c r="G19" s="8">
        <v>17.428571428571431</v>
      </c>
      <c r="H19" s="8">
        <v>0.5775533827469147</v>
      </c>
      <c r="I19" s="8">
        <v>17.644233402723145</v>
      </c>
      <c r="J19" s="8">
        <v>17.212909454419716</v>
      </c>
      <c r="K19" s="6"/>
      <c r="L19" s="17">
        <v>16</v>
      </c>
      <c r="M19" s="8">
        <v>15.742857142857144</v>
      </c>
      <c r="N19" s="8">
        <v>17.419047619047618</v>
      </c>
      <c r="O19" s="8">
        <v>18.171428571428571</v>
      </c>
      <c r="P19" s="8">
        <v>18.776190476190479</v>
      </c>
      <c r="Q19" s="8">
        <v>18.995238095238097</v>
      </c>
      <c r="R19" s="8">
        <v>19.528571428571428</v>
      </c>
      <c r="V19" s="10"/>
      <c r="AA19" s="10"/>
    </row>
    <row r="20" spans="1:35" s="1" customFormat="1">
      <c r="A20" s="17" t="s">
        <v>46</v>
      </c>
      <c r="B20" s="8">
        <v>10.252380952380955</v>
      </c>
      <c r="C20" s="8">
        <v>0.90792378111039873</v>
      </c>
      <c r="D20" s="8">
        <v>10.591405258813525</v>
      </c>
      <c r="E20" s="8">
        <v>9.9133566459483848</v>
      </c>
      <c r="F20" s="19"/>
      <c r="G20" s="8">
        <v>9.223809523809523</v>
      </c>
      <c r="H20" s="8">
        <v>1.328348057568312</v>
      </c>
      <c r="I20" s="8">
        <v>9.7198228327321896</v>
      </c>
      <c r="J20" s="8">
        <v>8.7277962148868564</v>
      </c>
      <c r="K20" s="6"/>
      <c r="L20" s="17">
        <v>17</v>
      </c>
      <c r="M20" s="8">
        <v>15.785714285714285</v>
      </c>
      <c r="N20" s="8">
        <v>17.461904761904758</v>
      </c>
      <c r="O20" s="8">
        <v>18.509523809523809</v>
      </c>
      <c r="P20" s="8">
        <v>19.023809523809526</v>
      </c>
      <c r="Q20" s="8">
        <v>18.919047619047621</v>
      </c>
      <c r="R20" s="8">
        <v>19.790476190476188</v>
      </c>
      <c r="V20" s="10"/>
      <c r="AA20" s="10"/>
      <c r="AD20" s="1">
        <v>1</v>
      </c>
      <c r="AE20" s="1" t="s">
        <v>115</v>
      </c>
      <c r="AF20" s="1" t="s">
        <v>116</v>
      </c>
      <c r="AG20" s="1" t="s">
        <v>115</v>
      </c>
      <c r="AH20" s="1" t="s">
        <v>116</v>
      </c>
    </row>
    <row r="21" spans="1:35" s="1" customFormat="1">
      <c r="A21" s="17" t="s">
        <v>47</v>
      </c>
      <c r="B21" s="8">
        <v>2.7809523809523804</v>
      </c>
      <c r="C21" s="8">
        <v>0.6308214692086388</v>
      </c>
      <c r="D21" s="8">
        <v>3.0165049851805419</v>
      </c>
      <c r="E21" s="8">
        <v>2.5453997767242189</v>
      </c>
      <c r="F21" s="19"/>
      <c r="G21" s="8">
        <v>2.0857142857142863</v>
      </c>
      <c r="H21" s="8">
        <v>0.66011322680481943</v>
      </c>
      <c r="I21" s="8">
        <v>2.3322046118193773</v>
      </c>
      <c r="J21" s="8">
        <v>1.839223959609195</v>
      </c>
      <c r="K21" s="6"/>
      <c r="L21" s="17">
        <v>18</v>
      </c>
      <c r="M21" s="8">
        <v>15.866666666666665</v>
      </c>
      <c r="N21" s="8">
        <v>17.480952380952377</v>
      </c>
      <c r="O21" s="8">
        <v>18.604761904761904</v>
      </c>
      <c r="P21" s="8">
        <v>19.31904761904762</v>
      </c>
      <c r="Q21" s="8">
        <v>19.433333333333334</v>
      </c>
      <c r="R21" s="8">
        <v>19.495238095238093</v>
      </c>
      <c r="V21" s="10"/>
      <c r="AA21" s="10"/>
      <c r="AD21" s="1">
        <v>2</v>
      </c>
      <c r="AE21" s="24">
        <f>AE12</f>
        <v>470372.02380952518</v>
      </c>
      <c r="AF21" s="1">
        <v>2</v>
      </c>
      <c r="AG21" s="1">
        <v>0</v>
      </c>
      <c r="AH21" s="1">
        <f>AF25</f>
        <v>10</v>
      </c>
    </row>
    <row r="22" spans="1:35" s="1" customFormat="1">
      <c r="A22" s="17" t="s">
        <v>48</v>
      </c>
      <c r="B22" s="8">
        <v>0.12857142857142853</v>
      </c>
      <c r="C22" s="8">
        <v>0.11471593898531982</v>
      </c>
      <c r="D22" s="8">
        <v>0.17140706352273954</v>
      </c>
      <c r="E22" s="8">
        <v>8.5735793620117517E-2</v>
      </c>
      <c r="F22" s="19"/>
      <c r="G22" s="8">
        <v>2.3809523809523805E-2</v>
      </c>
      <c r="H22" s="8">
        <v>5.4149860255635951E-2</v>
      </c>
      <c r="I22" s="8">
        <v>4.4029413626855626E-2</v>
      </c>
      <c r="J22" s="8">
        <v>3.5896339921919831E-3</v>
      </c>
      <c r="K22" s="6"/>
      <c r="L22" s="17">
        <v>19</v>
      </c>
      <c r="M22" s="8">
        <v>15.919047619047621</v>
      </c>
      <c r="N22" s="8">
        <v>17.68571428571428</v>
      </c>
      <c r="O22" s="8">
        <v>18.709523809523812</v>
      </c>
      <c r="P22" s="8">
        <v>19.571428571428569</v>
      </c>
      <c r="Q22" s="8">
        <v>19.280952380952382</v>
      </c>
      <c r="R22" s="8">
        <v>19.219047619047622</v>
      </c>
      <c r="V22" s="10"/>
      <c r="AA22" s="10"/>
      <c r="AD22" s="1">
        <v>3</v>
      </c>
      <c r="AE22" s="24">
        <f>AF13</f>
        <v>366977.08333333372</v>
      </c>
      <c r="AF22" s="1">
        <v>4</v>
      </c>
      <c r="AG22" s="24">
        <f>AE25</f>
        <v>191737.9761904763</v>
      </c>
      <c r="AH22" s="1">
        <f>AF25</f>
        <v>10</v>
      </c>
    </row>
    <row r="23" spans="1:35" s="1" customFormat="1">
      <c r="A23" s="34" t="s">
        <v>117</v>
      </c>
      <c r="B23" s="8">
        <v>1862.9761904761901</v>
      </c>
      <c r="C23" s="8">
        <v>19.220454567974471</v>
      </c>
      <c r="D23" s="8">
        <v>1870.1532260542833</v>
      </c>
      <c r="E23" s="8">
        <v>1855.799154898097</v>
      </c>
      <c r="F23" s="19"/>
      <c r="G23" s="8">
        <v>2010.3333333333335</v>
      </c>
      <c r="H23" s="8">
        <v>34.435598762241845</v>
      </c>
      <c r="I23" s="8">
        <v>2023.1917970390436</v>
      </c>
      <c r="J23" s="8">
        <v>1997.4748696276233</v>
      </c>
      <c r="K23" s="6"/>
      <c r="L23" s="17">
        <v>20</v>
      </c>
      <c r="M23" s="8">
        <v>15.928571428571425</v>
      </c>
      <c r="N23" s="8">
        <v>17.557142857142857</v>
      </c>
      <c r="O23" s="8">
        <v>18.847619047619045</v>
      </c>
      <c r="P23" s="8">
        <v>19.480952380952381</v>
      </c>
      <c r="Q23" s="8">
        <v>19.80952380952381</v>
      </c>
      <c r="R23" s="8">
        <v>19.357142857142858</v>
      </c>
      <c r="V23" s="10"/>
      <c r="AA23" s="10"/>
      <c r="AD23" s="1">
        <v>4</v>
      </c>
      <c r="AE23" s="24">
        <f>AG13</f>
        <v>299662.10317460354</v>
      </c>
      <c r="AF23" s="1">
        <v>6</v>
      </c>
      <c r="AG23" s="24">
        <f>AE25</f>
        <v>191737.9761904763</v>
      </c>
      <c r="AH23" s="1">
        <f>AF24</f>
        <v>8</v>
      </c>
    </row>
    <row r="24" spans="1:35" s="1" customFormat="1">
      <c r="A24" s="17" t="s">
        <v>5</v>
      </c>
      <c r="B24" s="8">
        <v>243.47619047619048</v>
      </c>
      <c r="C24" s="8">
        <v>53.368823225896563</v>
      </c>
      <c r="D24" s="8">
        <v>263.40443627800624</v>
      </c>
      <c r="E24" s="8">
        <v>223.54794467437472</v>
      </c>
      <c r="F24" s="19"/>
      <c r="G24" s="8">
        <v>133.0952380952381</v>
      </c>
      <c r="H24" s="8">
        <v>33.133520286099717</v>
      </c>
      <c r="I24" s="8">
        <v>145.46749771479151</v>
      </c>
      <c r="J24" s="8">
        <v>120.72297847568468</v>
      </c>
      <c r="K24" s="6"/>
      <c r="L24" s="17">
        <v>21</v>
      </c>
      <c r="M24" s="8">
        <v>15.942857142857141</v>
      </c>
      <c r="N24" s="8">
        <v>17.571428571428573</v>
      </c>
      <c r="O24" s="8">
        <v>18.533333333333339</v>
      </c>
      <c r="P24" s="8">
        <v>19.547619047619044</v>
      </c>
      <c r="Q24" s="8">
        <v>19.399999999999999</v>
      </c>
      <c r="R24" s="8">
        <v>19.728571428571424</v>
      </c>
      <c r="V24" s="10"/>
      <c r="AA24" s="10"/>
      <c r="AD24" s="1">
        <v>5</v>
      </c>
      <c r="AE24" s="24">
        <f>AH13</f>
        <v>237076.19047619065</v>
      </c>
      <c r="AF24" s="1">
        <v>8</v>
      </c>
      <c r="AG24" s="24">
        <f>AE24</f>
        <v>237076.19047619065</v>
      </c>
      <c r="AH24" s="1">
        <f>AH23</f>
        <v>8</v>
      </c>
    </row>
    <row r="25" spans="1:35">
      <c r="L25" s="17">
        <v>22</v>
      </c>
      <c r="M25" s="8">
        <v>15.87142857142857</v>
      </c>
      <c r="N25" s="8">
        <v>17.609523809523807</v>
      </c>
      <c r="O25" s="8">
        <v>18.433333333333334</v>
      </c>
      <c r="P25" s="8">
        <v>19.357142857142858</v>
      </c>
      <c r="Q25" s="8">
        <v>19.171428571428567</v>
      </c>
      <c r="R25" s="8">
        <v>19.3047619047619</v>
      </c>
      <c r="AD25" s="1">
        <v>6</v>
      </c>
      <c r="AE25" s="24">
        <f>AI13</f>
        <v>191737.9761904763</v>
      </c>
      <c r="AF25" s="1">
        <v>10</v>
      </c>
      <c r="AG25" s="24">
        <f>AE24</f>
        <v>237076.19047619065</v>
      </c>
      <c r="AH25" s="1">
        <v>6</v>
      </c>
    </row>
    <row r="26" spans="1:35">
      <c r="B26" s="42" t="s">
        <v>59</v>
      </c>
      <c r="C26" s="42"/>
      <c r="D26" s="42"/>
      <c r="E26" s="42"/>
      <c r="F26" s="22"/>
      <c r="G26" s="42" t="s">
        <v>60</v>
      </c>
      <c r="H26" s="42"/>
      <c r="I26" s="42"/>
      <c r="J26" s="42"/>
      <c r="L26" s="17">
        <v>23</v>
      </c>
      <c r="M26" s="8">
        <v>15.885714285714283</v>
      </c>
      <c r="N26" s="8">
        <v>17.428571428571431</v>
      </c>
      <c r="O26" s="8">
        <v>18.652380952380948</v>
      </c>
      <c r="P26" s="8">
        <v>19.233333333333334</v>
      </c>
      <c r="Q26" s="8">
        <v>19.371428571428574</v>
      </c>
      <c r="R26" s="8">
        <v>19.290476190476188</v>
      </c>
      <c r="AG26" s="24">
        <f>AE23</f>
        <v>299662.10317460354</v>
      </c>
      <c r="AH26" s="1">
        <v>6</v>
      </c>
    </row>
    <row r="27" spans="1:35">
      <c r="A27" s="1"/>
      <c r="B27" s="17" t="s">
        <v>50</v>
      </c>
      <c r="C27" s="17" t="s">
        <v>53</v>
      </c>
      <c r="D27" s="17" t="s">
        <v>56</v>
      </c>
      <c r="E27" s="17" t="s">
        <v>57</v>
      </c>
      <c r="F27" s="22"/>
      <c r="G27" s="17" t="s">
        <v>50</v>
      </c>
      <c r="H27" s="17" t="s">
        <v>53</v>
      </c>
      <c r="I27" s="17" t="s">
        <v>56</v>
      </c>
      <c r="J27" s="17" t="s">
        <v>57</v>
      </c>
      <c r="L27" s="17">
        <v>24</v>
      </c>
      <c r="M27" s="8">
        <v>10.252380952380955</v>
      </c>
      <c r="N27" s="8">
        <v>9.223809523809523</v>
      </c>
      <c r="O27" s="8">
        <v>8.1904761904761916</v>
      </c>
      <c r="P27" s="8">
        <v>7.4333333333333327</v>
      </c>
      <c r="Q27" s="8">
        <v>7.3761904761904749</v>
      </c>
      <c r="R27" s="8">
        <v>6.8000000000000007</v>
      </c>
      <c r="AG27" s="24">
        <f>AE23</f>
        <v>299662.10317460354</v>
      </c>
      <c r="AH27" s="1">
        <v>4</v>
      </c>
    </row>
    <row r="28" spans="1:35">
      <c r="A28" s="17" t="s">
        <v>26</v>
      </c>
      <c r="B28" s="8">
        <v>3.5408962260816294E-2</v>
      </c>
      <c r="C28" s="8">
        <v>1.2034481390289765E-2</v>
      </c>
      <c r="D28" s="8">
        <v>3.9902711396485817E-2</v>
      </c>
      <c r="E28" s="8">
        <v>3.0915213125146775E-2</v>
      </c>
      <c r="F28" s="22"/>
      <c r="G28" s="8">
        <v>1.3104240222718177E-2</v>
      </c>
      <c r="H28" s="8">
        <v>7.7452888762497476E-3</v>
      </c>
      <c r="I28" s="8">
        <v>1.5996378576203139E-2</v>
      </c>
      <c r="J28" s="8">
        <v>1.0212101869233216E-2</v>
      </c>
      <c r="L28" s="17">
        <v>25</v>
      </c>
      <c r="M28" s="8">
        <v>2.7809523809523804</v>
      </c>
      <c r="N28" s="8">
        <v>2.0857142857142863</v>
      </c>
      <c r="O28" s="8">
        <v>1.2809523809523813</v>
      </c>
      <c r="P28" s="8">
        <v>1.0428571428571429</v>
      </c>
      <c r="Q28" s="8">
        <v>0.81904761904761914</v>
      </c>
      <c r="R28" s="8">
        <v>0.75714285714285701</v>
      </c>
      <c r="AG28" s="24">
        <f>AE22</f>
        <v>366977.08333333372</v>
      </c>
      <c r="AH28" s="1">
        <v>4</v>
      </c>
    </row>
    <row r="29" spans="1:35">
      <c r="A29" s="17" t="s">
        <v>28</v>
      </c>
      <c r="B29" s="8">
        <v>1329.6716476190477</v>
      </c>
      <c r="C29" s="8">
        <v>280.78119889410391</v>
      </c>
      <c r="D29" s="8">
        <v>1434.5170687819991</v>
      </c>
      <c r="E29" s="8">
        <v>1224.8262264560963</v>
      </c>
      <c r="F29" s="22"/>
      <c r="G29" s="8">
        <v>689.32410476190478</v>
      </c>
      <c r="H29" s="8">
        <v>214.34212027800515</v>
      </c>
      <c r="I29" s="8">
        <v>769.36076662537585</v>
      </c>
      <c r="J29" s="8">
        <v>609.28744289843371</v>
      </c>
      <c r="L29" s="17">
        <v>26</v>
      </c>
      <c r="M29" s="8">
        <v>0.12857142857142853</v>
      </c>
      <c r="N29" s="8">
        <v>2.3809523809523805E-2</v>
      </c>
      <c r="O29" s="8">
        <v>0</v>
      </c>
      <c r="P29" s="8">
        <v>0</v>
      </c>
      <c r="Q29" s="8">
        <v>4.7619047619047615E-3</v>
      </c>
      <c r="R29" s="8">
        <v>0</v>
      </c>
      <c r="AG29" s="24">
        <f>AE22</f>
        <v>366977.08333333372</v>
      </c>
      <c r="AH29" s="1">
        <v>2</v>
      </c>
    </row>
    <row r="30" spans="1:35">
      <c r="A30" s="17" t="s">
        <v>30</v>
      </c>
      <c r="B30" s="8">
        <v>1.1837311865647699</v>
      </c>
      <c r="C30" s="8">
        <v>0.23949265846596374</v>
      </c>
      <c r="D30" s="8">
        <v>1.2731592135879359</v>
      </c>
      <c r="E30" s="8">
        <v>1.094303159541604</v>
      </c>
      <c r="F30" s="22"/>
      <c r="G30" s="8">
        <v>0.59799920211998958</v>
      </c>
      <c r="H30" s="8">
        <v>0.17826031287479277</v>
      </c>
      <c r="I30" s="8">
        <v>0.66456269587815231</v>
      </c>
      <c r="J30" s="8">
        <v>0.53143570836182685</v>
      </c>
      <c r="L30" s="17">
        <v>3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AG30" s="24">
        <f>AE21</f>
        <v>470372.02380952518</v>
      </c>
      <c r="AH30" s="1">
        <v>2</v>
      </c>
    </row>
    <row r="31" spans="1:35">
      <c r="A31" s="17" t="s">
        <v>31</v>
      </c>
      <c r="B31" s="8">
        <v>126.81127142857144</v>
      </c>
      <c r="C31" s="8">
        <v>7.3012632428009159</v>
      </c>
      <c r="D31" s="8">
        <v>129.53760788816376</v>
      </c>
      <c r="E31" s="8">
        <v>124.08493496897913</v>
      </c>
      <c r="F31" s="22"/>
      <c r="G31" s="8">
        <v>123.58492857142861</v>
      </c>
      <c r="H31" s="8">
        <v>6.9123956867741994</v>
      </c>
      <c r="I31" s="8">
        <v>126.16605950141705</v>
      </c>
      <c r="J31" s="8">
        <v>121.00379764144016</v>
      </c>
      <c r="L31" s="17">
        <v>4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AG31" s="24">
        <f>AE21</f>
        <v>470372.02380952518</v>
      </c>
      <c r="AH31" s="1">
        <v>0</v>
      </c>
    </row>
    <row r="32" spans="1:35">
      <c r="A32" s="17" t="s">
        <v>33</v>
      </c>
      <c r="B32" s="8">
        <v>1.1135211904761904</v>
      </c>
      <c r="C32" s="8">
        <v>0.12168772071335036</v>
      </c>
      <c r="D32" s="8">
        <v>1.1589601314693962</v>
      </c>
      <c r="E32" s="8">
        <v>1.0680822494829845</v>
      </c>
      <c r="F32" s="22"/>
      <c r="G32" s="8">
        <v>1.0597488095238095</v>
      </c>
      <c r="H32" s="8">
        <v>0.11520659477957794</v>
      </c>
      <c r="I32" s="8">
        <v>1.1027676583569532</v>
      </c>
      <c r="J32" s="8">
        <v>1.0167299606906657</v>
      </c>
      <c r="L32" s="17">
        <v>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</row>
    <row r="33" spans="1:34">
      <c r="A33" s="17" t="s">
        <v>34</v>
      </c>
      <c r="B33" s="8">
        <v>0.85714285714285743</v>
      </c>
      <c r="C33" s="8">
        <v>3.3876077124502211E-16</v>
      </c>
      <c r="D33" s="8">
        <v>0.85714285714285754</v>
      </c>
      <c r="E33" s="8">
        <v>0.85714285714285732</v>
      </c>
      <c r="F33" s="22"/>
      <c r="G33" s="8">
        <v>0.85714285714285743</v>
      </c>
      <c r="H33" s="8">
        <v>3.3876077124502211E-16</v>
      </c>
      <c r="I33" s="8">
        <v>0.85714285714285754</v>
      </c>
      <c r="J33" s="8">
        <v>0.85714285714285732</v>
      </c>
      <c r="L33" s="17">
        <v>6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AE33" s="1" t="s">
        <v>115</v>
      </c>
      <c r="AF33" s="1" t="s">
        <v>116</v>
      </c>
      <c r="AG33" s="1" t="s">
        <v>115</v>
      </c>
      <c r="AH33" s="1" t="s">
        <v>116</v>
      </c>
    </row>
    <row r="34" spans="1:34">
      <c r="A34" s="17" t="s">
        <v>35</v>
      </c>
      <c r="B34" s="8">
        <v>12.852380952380949</v>
      </c>
      <c r="C34" s="8">
        <v>1.0263819974510491</v>
      </c>
      <c r="D34" s="8">
        <v>13.235638283073564</v>
      </c>
      <c r="E34" s="8">
        <v>12.469123621688334</v>
      </c>
      <c r="F34" s="22"/>
      <c r="G34" s="8">
        <v>13.085714285714287</v>
      </c>
      <c r="H34" s="8">
        <v>1.3192666378130853</v>
      </c>
      <c r="I34" s="8">
        <v>13.578336536821315</v>
      </c>
      <c r="J34" s="8">
        <v>12.59309203460726</v>
      </c>
      <c r="L34" s="17">
        <v>7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AE34" s="24">
        <f>AE18</f>
        <v>470372.02380952518</v>
      </c>
      <c r="AF34" s="1">
        <v>2</v>
      </c>
      <c r="AG34" s="1">
        <v>0</v>
      </c>
      <c r="AH34" s="1">
        <f>AF38</f>
        <v>10</v>
      </c>
    </row>
    <row r="35" spans="1:34">
      <c r="A35" s="17" t="s">
        <v>36</v>
      </c>
      <c r="B35" s="8">
        <v>17.676190476190474</v>
      </c>
      <c r="C35" s="8">
        <v>0.8587286917219582</v>
      </c>
      <c r="D35" s="8">
        <v>17.996845034625689</v>
      </c>
      <c r="E35" s="8">
        <v>17.355535917755258</v>
      </c>
      <c r="F35" s="22"/>
      <c r="G35" s="8">
        <v>18.12857142857143</v>
      </c>
      <c r="H35" s="8">
        <v>1.1080601634509337</v>
      </c>
      <c r="I35" s="8">
        <v>18.542327887224907</v>
      </c>
      <c r="J35" s="8">
        <v>17.714814969917953</v>
      </c>
      <c r="L35" s="17">
        <v>8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AE35" s="24">
        <f>AF18</f>
        <v>263582.14285714226</v>
      </c>
      <c r="AF35" s="1">
        <v>4</v>
      </c>
      <c r="AG35" s="24">
        <f>AE38</f>
        <v>10385.119047618937</v>
      </c>
      <c r="AH35" s="1">
        <f>AF38</f>
        <v>10</v>
      </c>
    </row>
    <row r="36" spans="1:34">
      <c r="A36" s="17" t="s">
        <v>37</v>
      </c>
      <c r="B36" s="8">
        <v>18.261904761904763</v>
      </c>
      <c r="C36" s="8">
        <v>0.92436206454302405</v>
      </c>
      <c r="D36" s="8">
        <v>18.607067224155735</v>
      </c>
      <c r="E36" s="8">
        <v>17.916742299653791</v>
      </c>
      <c r="F36" s="22"/>
      <c r="G36" s="8">
        <v>18.771428571428576</v>
      </c>
      <c r="H36" s="8">
        <v>1.2049627616077312</v>
      </c>
      <c r="I36" s="8">
        <v>19.221369054352728</v>
      </c>
      <c r="J36" s="8">
        <v>18.321488088504424</v>
      </c>
      <c r="L36" s="17">
        <v>9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AE36" s="24">
        <f>AG18</f>
        <v>165032.14285714319</v>
      </c>
      <c r="AF36" s="1">
        <v>6</v>
      </c>
      <c r="AG36" s="24">
        <f>AE38</f>
        <v>10385.119047618937</v>
      </c>
      <c r="AH36" s="1">
        <f>AF37</f>
        <v>8</v>
      </c>
    </row>
    <row r="37" spans="1:34">
      <c r="A37" s="17" t="s">
        <v>38</v>
      </c>
      <c r="B37" s="8">
        <v>18.171428571428571</v>
      </c>
      <c r="C37" s="8">
        <v>1.097242401067154</v>
      </c>
      <c r="D37" s="8">
        <v>18.581145611283226</v>
      </c>
      <c r="E37" s="8">
        <v>17.761711531573916</v>
      </c>
      <c r="F37" s="22"/>
      <c r="G37" s="8">
        <v>18.776190476190479</v>
      </c>
      <c r="H37" s="8">
        <v>1.2463505252193758</v>
      </c>
      <c r="I37" s="8">
        <v>19.241585403799483</v>
      </c>
      <c r="J37" s="8">
        <v>18.310795548581474</v>
      </c>
      <c r="L37" s="17">
        <v>10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AE37" s="24">
        <f>AH18</f>
        <v>49318.45238095196</v>
      </c>
      <c r="AF37" s="1">
        <v>8</v>
      </c>
      <c r="AG37" s="24">
        <f>AE37</f>
        <v>49318.45238095196</v>
      </c>
      <c r="AH37" s="1">
        <f>AH36</f>
        <v>8</v>
      </c>
    </row>
    <row r="38" spans="1:34">
      <c r="A38" s="17" t="s">
        <v>39</v>
      </c>
      <c r="B38" s="8">
        <v>18.509523809523809</v>
      </c>
      <c r="C38" s="8">
        <v>0.91256251814277267</v>
      </c>
      <c r="D38" s="8">
        <v>18.8502802488048</v>
      </c>
      <c r="E38" s="8">
        <v>18.168767370242819</v>
      </c>
      <c r="F38" s="22"/>
      <c r="G38" s="8">
        <v>19.023809523809526</v>
      </c>
      <c r="H38" s="8">
        <v>1.0598443270849336</v>
      </c>
      <c r="I38" s="8">
        <v>19.419561893548117</v>
      </c>
      <c r="J38" s="8">
        <v>18.628057154070934</v>
      </c>
      <c r="L38" s="17">
        <v>11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AE38" s="24">
        <f>AI18</f>
        <v>10385.119047618937</v>
      </c>
      <c r="AF38" s="1">
        <v>10</v>
      </c>
      <c r="AG38" s="24">
        <f>AE37</f>
        <v>49318.45238095196</v>
      </c>
      <c r="AH38" s="1">
        <v>6</v>
      </c>
    </row>
    <row r="39" spans="1:34">
      <c r="A39" s="17" t="s">
        <v>40</v>
      </c>
      <c r="B39" s="8">
        <v>18.604761904761904</v>
      </c>
      <c r="C39" s="8">
        <v>1.0414920097536138</v>
      </c>
      <c r="D39" s="8">
        <v>18.993661406689203</v>
      </c>
      <c r="E39" s="8">
        <v>18.215862402834606</v>
      </c>
      <c r="F39" s="22"/>
      <c r="G39" s="8">
        <v>19.31904761904762</v>
      </c>
      <c r="H39" s="8">
        <v>1.043517122517478</v>
      </c>
      <c r="I39" s="8">
        <v>19.7087033104971</v>
      </c>
      <c r="J39" s="8">
        <v>18.929391927598139</v>
      </c>
      <c r="AG39" s="24">
        <f>AE36</f>
        <v>165032.14285714319</v>
      </c>
      <c r="AH39" s="1">
        <v>6</v>
      </c>
    </row>
    <row r="40" spans="1:34">
      <c r="A40" s="17" t="s">
        <v>41</v>
      </c>
      <c r="B40" s="8">
        <v>18.709523809523812</v>
      </c>
      <c r="C40" s="8">
        <v>0.922380524281602</v>
      </c>
      <c r="D40" s="8">
        <v>19.053946352492158</v>
      </c>
      <c r="E40" s="8">
        <v>18.365101266555467</v>
      </c>
      <c r="F40" s="22"/>
      <c r="G40" s="8">
        <v>19.571428571428569</v>
      </c>
      <c r="H40" s="8">
        <v>1.0577950324864616</v>
      </c>
      <c r="I40" s="8">
        <v>19.966415721999674</v>
      </c>
      <c r="J40" s="8">
        <v>19.176441420857465</v>
      </c>
      <c r="AG40" s="24">
        <f>AE36</f>
        <v>165032.14285714319</v>
      </c>
      <c r="AH40" s="1">
        <v>4</v>
      </c>
    </row>
    <row r="41" spans="1:34">
      <c r="A41" s="17" t="s">
        <v>42</v>
      </c>
      <c r="B41" s="8">
        <v>18.847619047619045</v>
      </c>
      <c r="C41" s="8">
        <v>0.84717798158898883</v>
      </c>
      <c r="D41" s="8">
        <v>19.163960500072118</v>
      </c>
      <c r="E41" s="8">
        <v>18.531277595165971</v>
      </c>
      <c r="F41" s="22"/>
      <c r="G41" s="8">
        <v>19.480952380952381</v>
      </c>
      <c r="H41" s="8">
        <v>1.0746148571698981</v>
      </c>
      <c r="I41" s="8">
        <v>19.882220157184207</v>
      </c>
      <c r="J41" s="8">
        <v>19.079684604720555</v>
      </c>
      <c r="AG41" s="24">
        <f>AE35</f>
        <v>263582.14285714226</v>
      </c>
      <c r="AH41" s="1">
        <v>4</v>
      </c>
    </row>
    <row r="42" spans="1:34">
      <c r="A42" s="17" t="s">
        <v>43</v>
      </c>
      <c r="B42" s="8">
        <v>18.533333333333339</v>
      </c>
      <c r="C42" s="8">
        <v>0.82102331689603381</v>
      </c>
      <c r="D42" s="8">
        <v>18.839908473633358</v>
      </c>
      <c r="E42" s="8">
        <v>18.226758193033319</v>
      </c>
      <c r="F42" s="22"/>
      <c r="G42" s="8">
        <v>19.547619047619044</v>
      </c>
      <c r="H42" s="8">
        <v>1.0808832974894116</v>
      </c>
      <c r="I42" s="8">
        <v>19.951227497898572</v>
      </c>
      <c r="J42" s="8">
        <v>19.144010597339516</v>
      </c>
      <c r="AG42" s="24">
        <f>AE35</f>
        <v>263582.14285714226</v>
      </c>
      <c r="AH42" s="1">
        <v>2</v>
      </c>
    </row>
    <row r="43" spans="1:34">
      <c r="A43" s="17" t="s">
        <v>44</v>
      </c>
      <c r="B43" s="8">
        <v>18.433333333333334</v>
      </c>
      <c r="C43" s="8">
        <v>0.69832748149066581</v>
      </c>
      <c r="D43" s="8">
        <v>18.694093096433303</v>
      </c>
      <c r="E43" s="8">
        <v>18.172573570233364</v>
      </c>
      <c r="F43" s="22"/>
      <c r="G43" s="8">
        <v>19.357142857142858</v>
      </c>
      <c r="H43" s="8">
        <v>0.7262544051108113</v>
      </c>
      <c r="I43" s="8">
        <v>19.628330704745181</v>
      </c>
      <c r="J43" s="8">
        <v>19.085955009540534</v>
      </c>
      <c r="AG43" s="24">
        <f>AE34</f>
        <v>470372.02380952518</v>
      </c>
      <c r="AH43" s="1">
        <v>2</v>
      </c>
    </row>
    <row r="44" spans="1:34">
      <c r="A44" s="17" t="s">
        <v>45</v>
      </c>
      <c r="B44" s="8">
        <v>18.652380952380948</v>
      </c>
      <c r="C44" s="8">
        <v>1.078667390983344</v>
      </c>
      <c r="D44" s="8">
        <v>19.055161969585178</v>
      </c>
      <c r="E44" s="8">
        <v>18.249599935176718</v>
      </c>
      <c r="F44" s="22"/>
      <c r="G44" s="8">
        <v>19.233333333333334</v>
      </c>
      <c r="H44" s="8">
        <v>1.4194206097786228</v>
      </c>
      <c r="I44" s="8">
        <v>19.763353691625699</v>
      </c>
      <c r="J44" s="8">
        <v>18.703312975040969</v>
      </c>
      <c r="AG44" s="24">
        <f>AE34</f>
        <v>470372.02380952518</v>
      </c>
      <c r="AH44" s="1">
        <v>0</v>
      </c>
    </row>
    <row r="45" spans="1:34">
      <c r="A45" s="17" t="s">
        <v>46</v>
      </c>
      <c r="B45" s="8">
        <v>8.1904761904761916</v>
      </c>
      <c r="C45" s="8">
        <v>1.2100525071823904</v>
      </c>
      <c r="D45" s="8">
        <v>8.6423172156036294</v>
      </c>
      <c r="E45" s="8">
        <v>7.7386351653487537</v>
      </c>
      <c r="F45" s="22"/>
      <c r="G45" s="8">
        <v>7.4333333333333327</v>
      </c>
      <c r="H45" s="8">
        <v>0.94944951148200152</v>
      </c>
      <c r="I45" s="8">
        <v>7.7878636020848111</v>
      </c>
      <c r="J45" s="8">
        <v>7.0788030645818543</v>
      </c>
    </row>
    <row r="46" spans="1:34">
      <c r="A46" s="17" t="s">
        <v>47</v>
      </c>
      <c r="B46" s="8">
        <v>1.2809523809523813</v>
      </c>
      <c r="C46" s="8">
        <v>0.43828617242853868</v>
      </c>
      <c r="D46" s="8">
        <v>1.4446111249108715</v>
      </c>
      <c r="E46" s="8">
        <v>1.1172936369938911</v>
      </c>
      <c r="F46" s="22"/>
      <c r="G46" s="8">
        <v>1.0428571428571429</v>
      </c>
      <c r="H46" s="8">
        <v>0.41293307294339071</v>
      </c>
      <c r="I46" s="8">
        <v>1.1970488840256455</v>
      </c>
      <c r="J46" s="8">
        <v>0.88866540168864039</v>
      </c>
    </row>
    <row r="47" spans="1:34">
      <c r="A47" s="17" t="s">
        <v>48</v>
      </c>
      <c r="B47" s="8">
        <v>0</v>
      </c>
      <c r="C47" s="8">
        <v>0</v>
      </c>
      <c r="D47" s="8">
        <v>0</v>
      </c>
      <c r="E47" s="8">
        <v>0</v>
      </c>
      <c r="F47" s="22"/>
      <c r="G47" s="8">
        <v>0</v>
      </c>
      <c r="H47" s="8">
        <v>0</v>
      </c>
      <c r="I47" s="8">
        <v>0</v>
      </c>
      <c r="J47" s="8">
        <v>0</v>
      </c>
    </row>
    <row r="48" spans="1:34">
      <c r="A48" s="34" t="s">
        <v>117</v>
      </c>
      <c r="B48" s="8">
        <v>2080.8571428571427</v>
      </c>
      <c r="C48" s="8">
        <v>47.0181961273098</v>
      </c>
      <c r="D48" s="8">
        <v>2098.414025564055</v>
      </c>
      <c r="E48" s="8">
        <v>2063.3002601502303</v>
      </c>
      <c r="F48" s="22"/>
      <c r="G48" s="8">
        <v>2134.0952380952381</v>
      </c>
      <c r="H48" s="8">
        <v>56.008423179398378</v>
      </c>
      <c r="I48" s="8">
        <v>2155.0091267033267</v>
      </c>
      <c r="J48" s="8">
        <v>2113.1813494871494</v>
      </c>
    </row>
    <row r="49" spans="1:10">
      <c r="A49" s="17" t="s">
        <v>5</v>
      </c>
      <c r="B49" s="8">
        <v>59.190476190476211</v>
      </c>
      <c r="C49" s="8">
        <v>21.058155904451233</v>
      </c>
      <c r="D49" s="8">
        <v>67.053720714729309</v>
      </c>
      <c r="E49" s="8">
        <v>51.32723166622312</v>
      </c>
      <c r="F49" s="22"/>
      <c r="G49" s="8">
        <v>22</v>
      </c>
      <c r="H49" s="8">
        <v>13.414834185107685</v>
      </c>
      <c r="I49" s="8">
        <v>27.009181332327117</v>
      </c>
      <c r="J49" s="8">
        <v>16.990818667672883</v>
      </c>
    </row>
    <row r="51" spans="1:10">
      <c r="B51" s="42" t="s">
        <v>61</v>
      </c>
      <c r="C51" s="42"/>
      <c r="D51" s="42"/>
      <c r="E51" s="42"/>
      <c r="F51" s="22"/>
      <c r="G51" s="42" t="s">
        <v>62</v>
      </c>
      <c r="H51" s="42"/>
      <c r="I51" s="42"/>
      <c r="J51" s="42"/>
    </row>
    <row r="52" spans="1:10">
      <c r="B52" s="17" t="s">
        <v>50</v>
      </c>
      <c r="C52" s="17" t="s">
        <v>53</v>
      </c>
      <c r="D52" s="17" t="s">
        <v>56</v>
      </c>
      <c r="E52" s="17" t="s">
        <v>57</v>
      </c>
      <c r="F52" s="22"/>
      <c r="G52" s="17" t="s">
        <v>50</v>
      </c>
      <c r="H52" s="17" t="s">
        <v>53</v>
      </c>
      <c r="I52" s="17" t="s">
        <v>56</v>
      </c>
      <c r="J52" s="17" t="s">
        <v>57</v>
      </c>
    </row>
    <row r="53" spans="1:10">
      <c r="A53" s="23" t="s">
        <v>26</v>
      </c>
      <c r="B53" s="8">
        <v>3.9770653494403266E-3</v>
      </c>
      <c r="C53" s="8">
        <v>3.3582822290206225E-3</v>
      </c>
      <c r="D53" s="8">
        <v>5.2310685237002821E-3</v>
      </c>
      <c r="E53" s="8">
        <v>2.7230621751803711E-3</v>
      </c>
      <c r="F53" s="22"/>
      <c r="G53" s="8">
        <v>1.284690470918472E-3</v>
      </c>
      <c r="H53" s="8">
        <v>2.8718637614968895E-3</v>
      </c>
      <c r="I53" s="8">
        <v>2.3570620071277715E-3</v>
      </c>
      <c r="J53" s="8">
        <v>2.1231893470917244E-4</v>
      </c>
    </row>
    <row r="54" spans="1:10">
      <c r="A54" s="23" t="s">
        <v>28</v>
      </c>
      <c r="B54" s="8">
        <v>276.48526666666669</v>
      </c>
      <c r="C54" s="8">
        <v>135.0164076554185</v>
      </c>
      <c r="D54" s="8">
        <v>326.90122108347197</v>
      </c>
      <c r="E54" s="8">
        <v>226.06931224986141</v>
      </c>
      <c r="F54" s="22"/>
      <c r="G54" s="8">
        <v>113.66114761904764</v>
      </c>
      <c r="H54" s="8">
        <v>65.859296281105813</v>
      </c>
      <c r="I54" s="8">
        <v>138.25341263994159</v>
      </c>
      <c r="J54" s="8">
        <v>89.068882598153692</v>
      </c>
    </row>
    <row r="55" spans="1:10">
      <c r="A55" s="23" t="s">
        <v>30</v>
      </c>
      <c r="B55" s="8">
        <v>0.23736153519087366</v>
      </c>
      <c r="C55" s="8">
        <v>0.1131831495356637</v>
      </c>
      <c r="D55" s="8">
        <v>0.27962481716400706</v>
      </c>
      <c r="E55" s="8">
        <v>0.19509825321774027</v>
      </c>
      <c r="F55" s="22"/>
      <c r="G55" s="8">
        <v>9.7663429139730099E-2</v>
      </c>
      <c r="H55" s="8">
        <v>5.5913102759913291E-2</v>
      </c>
      <c r="I55" s="8">
        <v>0.11854172451876442</v>
      </c>
      <c r="J55" s="8">
        <v>7.6785133760695776E-2</v>
      </c>
    </row>
    <row r="56" spans="1:10">
      <c r="A56" s="23" t="s">
        <v>31</v>
      </c>
      <c r="B56" s="8">
        <v>122.18497619047618</v>
      </c>
      <c r="C56" s="8">
        <v>6.2059535430120176</v>
      </c>
      <c r="D56" s="8">
        <v>124.50231729272072</v>
      </c>
      <c r="E56" s="8">
        <v>119.86763508823164</v>
      </c>
      <c r="F56" s="22"/>
      <c r="G56" s="8">
        <v>118.80145714285712</v>
      </c>
      <c r="H56" s="8">
        <v>6.3818913853445967</v>
      </c>
      <c r="I56" s="8">
        <v>121.18449451412008</v>
      </c>
      <c r="J56" s="8">
        <v>116.41841977159416</v>
      </c>
    </row>
    <row r="57" spans="1:10">
      <c r="A57" s="23" t="s">
        <v>33</v>
      </c>
      <c r="B57" s="8">
        <v>1.0364162698412696</v>
      </c>
      <c r="C57" s="8">
        <v>0.10343255905019937</v>
      </c>
      <c r="D57" s="8">
        <v>1.0750386215453449</v>
      </c>
      <c r="E57" s="8">
        <v>0.99779391813719431</v>
      </c>
      <c r="F57" s="22"/>
      <c r="G57" s="8">
        <v>0.98002428571428579</v>
      </c>
      <c r="H57" s="8">
        <v>0.1063648564224005</v>
      </c>
      <c r="I57" s="8">
        <v>1.0197415752353314</v>
      </c>
      <c r="J57" s="8">
        <v>0.9403069961932401</v>
      </c>
    </row>
    <row r="58" spans="1:10">
      <c r="A58" s="23" t="s">
        <v>34</v>
      </c>
      <c r="B58" s="8">
        <v>0.85714285714285743</v>
      </c>
      <c r="C58" s="8">
        <v>3.3876077124502211E-16</v>
      </c>
      <c r="D58" s="8">
        <v>0.85714285714285754</v>
      </c>
      <c r="E58" s="8">
        <v>0.85714285714285732</v>
      </c>
      <c r="F58" s="22"/>
      <c r="G58" s="8">
        <v>0.85714285714285743</v>
      </c>
      <c r="H58" s="8">
        <v>3.3876077124502211E-16</v>
      </c>
      <c r="I58" s="8">
        <v>0.85714285714285754</v>
      </c>
      <c r="J58" s="8">
        <v>0.85714285714285732</v>
      </c>
    </row>
    <row r="59" spans="1:10">
      <c r="A59" s="23" t="s">
        <v>35</v>
      </c>
      <c r="B59" s="8">
        <v>13.304761904761907</v>
      </c>
      <c r="C59" s="8">
        <v>1.2972841947549421</v>
      </c>
      <c r="D59" s="8">
        <v>13.789175776854602</v>
      </c>
      <c r="E59" s="8">
        <v>12.820348032669212</v>
      </c>
      <c r="F59" s="22"/>
      <c r="G59" s="8">
        <v>12.93809523809524</v>
      </c>
      <c r="H59" s="8">
        <v>1.0258333378590516</v>
      </c>
      <c r="I59" s="8">
        <v>13.32114769593232</v>
      </c>
      <c r="J59" s="8">
        <v>12.555042780258161</v>
      </c>
    </row>
    <row r="60" spans="1:10">
      <c r="A60" s="23" t="s">
        <v>36</v>
      </c>
      <c r="B60" s="8">
        <v>18.738095238095234</v>
      </c>
      <c r="C60" s="8">
        <v>1.1929203153287771</v>
      </c>
      <c r="D60" s="8">
        <v>19.183538997745455</v>
      </c>
      <c r="E60" s="8">
        <v>18.292651478445013</v>
      </c>
      <c r="F60" s="22"/>
      <c r="G60" s="8">
        <v>18.423809523809528</v>
      </c>
      <c r="H60" s="8">
        <v>1.330359691316757</v>
      </c>
      <c r="I60" s="8">
        <v>18.920573989107378</v>
      </c>
      <c r="J60" s="8">
        <v>17.927045058511677</v>
      </c>
    </row>
    <row r="61" spans="1:10">
      <c r="A61" s="23" t="s">
        <v>37</v>
      </c>
      <c r="B61" s="8">
        <v>19.409523809523812</v>
      </c>
      <c r="C61" s="8">
        <v>1.5265574566024691</v>
      </c>
      <c r="D61" s="8">
        <v>19.979549723286269</v>
      </c>
      <c r="E61" s="8">
        <v>18.839497895761355</v>
      </c>
      <c r="F61" s="22"/>
      <c r="G61" s="8">
        <v>19.238095238095237</v>
      </c>
      <c r="H61" s="8">
        <v>1.4531546567678797</v>
      </c>
      <c r="I61" s="8">
        <v>19.780712096360002</v>
      </c>
      <c r="J61" s="8">
        <v>18.695478379830472</v>
      </c>
    </row>
    <row r="62" spans="1:10">
      <c r="A62" s="23" t="s">
        <v>38</v>
      </c>
      <c r="B62" s="8">
        <v>18.995238095238097</v>
      </c>
      <c r="C62" s="8">
        <v>1.3725382073585926</v>
      </c>
      <c r="D62" s="8">
        <v>19.507752277026412</v>
      </c>
      <c r="E62" s="8">
        <v>18.482723913449782</v>
      </c>
      <c r="F62" s="22"/>
      <c r="G62" s="8">
        <v>19.528571428571428</v>
      </c>
      <c r="H62" s="8">
        <v>1.5586809414596445</v>
      </c>
      <c r="I62" s="8">
        <v>20.110592448531655</v>
      </c>
      <c r="J62" s="8">
        <v>18.946550408611202</v>
      </c>
    </row>
    <row r="63" spans="1:10">
      <c r="A63" s="23" t="s">
        <v>39</v>
      </c>
      <c r="B63" s="8">
        <v>18.919047619047621</v>
      </c>
      <c r="C63" s="8">
        <v>1.5773213887195539</v>
      </c>
      <c r="D63" s="8">
        <v>19.50802909630103</v>
      </c>
      <c r="E63" s="8">
        <v>18.330066141794212</v>
      </c>
      <c r="F63" s="22"/>
      <c r="G63" s="8">
        <v>19.790476190476188</v>
      </c>
      <c r="H63" s="8">
        <v>1.4764076327377107</v>
      </c>
      <c r="I63" s="8">
        <v>20.341775852534266</v>
      </c>
      <c r="J63" s="8">
        <v>19.23917652841811</v>
      </c>
    </row>
    <row r="64" spans="1:10">
      <c r="A64" s="23" t="s">
        <v>40</v>
      </c>
      <c r="B64" s="8">
        <v>19.433333333333334</v>
      </c>
      <c r="C64" s="8">
        <v>1.3822455866575984</v>
      </c>
      <c r="D64" s="8">
        <v>19.949472310068753</v>
      </c>
      <c r="E64" s="8">
        <v>18.917194356597914</v>
      </c>
      <c r="F64" s="22"/>
      <c r="G64" s="8">
        <v>19.495238095238093</v>
      </c>
      <c r="H64" s="8">
        <v>1.4816415062008754</v>
      </c>
      <c r="I64" s="8">
        <v>20.048492117736686</v>
      </c>
      <c r="J64" s="8">
        <v>18.941984072739501</v>
      </c>
    </row>
    <row r="65" spans="1:10">
      <c r="A65" s="23" t="s">
        <v>41</v>
      </c>
      <c r="B65" s="8">
        <v>19.280952380952382</v>
      </c>
      <c r="C65" s="8">
        <v>1.5338008853802967</v>
      </c>
      <c r="D65" s="8">
        <v>19.85368303543062</v>
      </c>
      <c r="E65" s="8">
        <v>18.708221726474143</v>
      </c>
      <c r="F65" s="22"/>
      <c r="G65" s="8">
        <v>19.219047619047622</v>
      </c>
      <c r="H65" s="8">
        <v>1.7955819316799457</v>
      </c>
      <c r="I65" s="8">
        <v>19.889528921218325</v>
      </c>
      <c r="J65" s="8">
        <v>18.548566316876919</v>
      </c>
    </row>
    <row r="66" spans="1:10">
      <c r="A66" s="23" t="s">
        <v>42</v>
      </c>
      <c r="B66" s="8">
        <v>19.80952380952381</v>
      </c>
      <c r="C66" s="8">
        <v>1.0493343175410761</v>
      </c>
      <c r="D66" s="8">
        <v>20.20135167726087</v>
      </c>
      <c r="E66" s="8">
        <v>19.41769594178675</v>
      </c>
      <c r="F66" s="22"/>
      <c r="G66" s="8">
        <v>19.357142857142858</v>
      </c>
      <c r="H66" s="8">
        <v>1.3150725851802092</v>
      </c>
      <c r="I66" s="8">
        <v>19.848199023282639</v>
      </c>
      <c r="J66" s="8">
        <v>18.866086691003076</v>
      </c>
    </row>
    <row r="67" spans="1:10">
      <c r="A67" s="23" t="s">
        <v>43</v>
      </c>
      <c r="B67" s="8">
        <v>19.399999999999999</v>
      </c>
      <c r="C67" s="8">
        <v>1.7864136561501525</v>
      </c>
      <c r="D67" s="8">
        <v>20.067057811876317</v>
      </c>
      <c r="E67" s="8">
        <v>18.73294218812368</v>
      </c>
      <c r="F67" s="22"/>
      <c r="G67" s="8">
        <v>19.728571428571424</v>
      </c>
      <c r="H67" s="8">
        <v>1.5268417081312751</v>
      </c>
      <c r="I67" s="8">
        <v>20.29870348359751</v>
      </c>
      <c r="J67" s="8">
        <v>19.158439373545338</v>
      </c>
    </row>
    <row r="68" spans="1:10">
      <c r="A68" s="23" t="s">
        <v>44</v>
      </c>
      <c r="B68" s="8">
        <v>19.171428571428567</v>
      </c>
      <c r="C68" s="8">
        <v>1.7254970012949999</v>
      </c>
      <c r="D68" s="8">
        <v>19.815739730896244</v>
      </c>
      <c r="E68" s="8">
        <v>18.527117411960891</v>
      </c>
      <c r="F68" s="22"/>
      <c r="G68" s="8">
        <v>19.3047619047619</v>
      </c>
      <c r="H68" s="8">
        <v>1.5911141951132739</v>
      </c>
      <c r="I68" s="8">
        <v>19.898893700487715</v>
      </c>
      <c r="J68" s="8">
        <v>18.710630109036085</v>
      </c>
    </row>
    <row r="69" spans="1:10">
      <c r="A69" s="23" t="s">
        <v>45</v>
      </c>
      <c r="B69" s="8">
        <v>19.371428571428574</v>
      </c>
      <c r="C69" s="8">
        <v>1.6813753962403273</v>
      </c>
      <c r="D69" s="8">
        <v>19.99926445305513</v>
      </c>
      <c r="E69" s="8">
        <v>18.743592689802018</v>
      </c>
      <c r="F69" s="22"/>
      <c r="G69" s="8">
        <v>19.290476190476188</v>
      </c>
      <c r="H69" s="8">
        <v>1.6273019567543467</v>
      </c>
      <c r="I69" s="8">
        <v>19.898120718269347</v>
      </c>
      <c r="J69" s="8">
        <v>18.682831662683029</v>
      </c>
    </row>
    <row r="70" spans="1:10">
      <c r="A70" s="23" t="s">
        <v>46</v>
      </c>
      <c r="B70" s="8">
        <v>7.3761904761904749</v>
      </c>
      <c r="C70" s="8">
        <v>1.2966059376470764</v>
      </c>
      <c r="D70" s="8">
        <v>7.8603510829206353</v>
      </c>
      <c r="E70" s="8">
        <v>6.8920298694603144</v>
      </c>
      <c r="F70" s="22"/>
      <c r="G70" s="8">
        <v>6.8000000000000007</v>
      </c>
      <c r="H70" s="8">
        <v>1.0346563307352044</v>
      </c>
      <c r="I70" s="8">
        <v>7.1863470174716335</v>
      </c>
      <c r="J70" s="8">
        <v>6.4136529825283679</v>
      </c>
    </row>
    <row r="71" spans="1:10">
      <c r="A71" s="23" t="s">
        <v>47</v>
      </c>
      <c r="B71" s="8">
        <v>0.81904761904761914</v>
      </c>
      <c r="C71" s="8">
        <v>0.34574590364176067</v>
      </c>
      <c r="D71" s="8">
        <v>0.94815125926804988</v>
      </c>
      <c r="E71" s="8">
        <v>0.68994397882718839</v>
      </c>
      <c r="F71" s="22"/>
      <c r="G71" s="8">
        <v>0.75714285714285701</v>
      </c>
      <c r="H71" s="8">
        <v>0.39014964919691159</v>
      </c>
      <c r="I71" s="8">
        <v>0.90282712819711419</v>
      </c>
      <c r="J71" s="8">
        <v>0.61145858608859982</v>
      </c>
    </row>
    <row r="72" spans="1:10">
      <c r="A72" s="23" t="s">
        <v>48</v>
      </c>
      <c r="B72" s="8">
        <v>4.7619047619047615E-3</v>
      </c>
      <c r="C72" s="8">
        <v>2.6082026547865053E-2</v>
      </c>
      <c r="D72" s="8">
        <v>1.4501093386231179E-2</v>
      </c>
      <c r="E72" s="8">
        <v>-4.9772838624216565E-3</v>
      </c>
      <c r="F72" s="22"/>
      <c r="G72" s="8">
        <v>0</v>
      </c>
      <c r="H72" s="8">
        <v>0</v>
      </c>
      <c r="I72" s="8">
        <v>0</v>
      </c>
      <c r="J72" s="8">
        <v>0</v>
      </c>
    </row>
    <row r="73" spans="1:10">
      <c r="A73" s="23" t="s">
        <v>117</v>
      </c>
      <c r="B73" s="8">
        <v>2145.7857142857142</v>
      </c>
      <c r="C73" s="8">
        <v>64.331770584581008</v>
      </c>
      <c r="D73" s="8">
        <v>2169.8075918461222</v>
      </c>
      <c r="E73" s="8">
        <v>2121.7638367253062</v>
      </c>
      <c r="F73" s="22"/>
      <c r="G73" s="8">
        <v>2146.9523809523807</v>
      </c>
      <c r="H73" s="8">
        <v>56.306669267401432</v>
      </c>
      <c r="I73" s="8">
        <v>2167.9776364783042</v>
      </c>
      <c r="J73" s="8">
        <v>2125.9271254264572</v>
      </c>
    </row>
    <row r="74" spans="1:10">
      <c r="A74" s="23" t="s">
        <v>5</v>
      </c>
      <c r="B74" s="8">
        <v>6.6666666666666661</v>
      </c>
      <c r="C74" s="8">
        <v>5.6565224983705251</v>
      </c>
      <c r="D74" s="8">
        <v>8.7788468482287492</v>
      </c>
      <c r="E74" s="8">
        <v>4.554486485104583</v>
      </c>
      <c r="F74" s="22"/>
      <c r="G74" s="8">
        <v>2.1428571428571428</v>
      </c>
      <c r="H74" s="8">
        <v>4.7565651507972673</v>
      </c>
      <c r="I74" s="8">
        <v>3.9189877331123761</v>
      </c>
      <c r="J74" s="8">
        <v>0.36672655260190945</v>
      </c>
    </row>
  </sheetData>
  <mergeCells count="10">
    <mergeCell ref="AD10:AI10"/>
    <mergeCell ref="AD15:AI15"/>
    <mergeCell ref="B51:E51"/>
    <mergeCell ref="G51:J51"/>
    <mergeCell ref="M1:R1"/>
    <mergeCell ref="M13:R13"/>
    <mergeCell ref="B1:E1"/>
    <mergeCell ref="G1:J1"/>
    <mergeCell ref="B26:E26"/>
    <mergeCell ref="G26:J2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I74"/>
  <sheetViews>
    <sheetView topLeftCell="N1" zoomScale="85" zoomScaleNormal="85" zoomScalePageLayoutView="85" workbookViewId="0">
      <selection activeCell="AD7" sqref="AD7:AI7"/>
    </sheetView>
  </sheetViews>
  <sheetFormatPr defaultColWidth="8.85546875" defaultRowHeight="15"/>
  <cols>
    <col min="3" max="3" width="10.42578125" customWidth="1"/>
    <col min="4" max="4" width="9.28515625" customWidth="1"/>
    <col min="5" max="5" width="10" customWidth="1"/>
    <col min="6" max="6" width="1.85546875" customWidth="1"/>
    <col min="7" max="7" width="10.42578125" customWidth="1"/>
    <col min="8" max="8" width="7.85546875" customWidth="1"/>
    <col min="9" max="9" width="9.7109375" customWidth="1"/>
    <col min="10" max="11" width="9.85546875" customWidth="1"/>
    <col min="12" max="13" width="8.85546875" customWidth="1"/>
    <col min="17" max="17" width="10" customWidth="1"/>
    <col min="29" max="29" width="17.7109375" customWidth="1"/>
    <col min="30" max="30" width="24.140625" customWidth="1"/>
    <col min="31" max="31" width="11.28515625" customWidth="1"/>
    <col min="32" max="32" width="13.7109375" customWidth="1"/>
    <col min="33" max="33" width="16" customWidth="1"/>
    <col min="34" max="34" width="15.28515625" customWidth="1"/>
    <col min="35" max="35" width="12.42578125" customWidth="1"/>
  </cols>
  <sheetData>
    <row r="1" spans="1:35">
      <c r="B1" s="42" t="s">
        <v>55</v>
      </c>
      <c r="C1" s="42"/>
      <c r="D1" s="42"/>
      <c r="E1" s="42"/>
      <c r="F1" s="18"/>
      <c r="G1" s="42" t="s">
        <v>58</v>
      </c>
      <c r="H1" s="42"/>
      <c r="I1" s="42"/>
      <c r="J1" s="42"/>
      <c r="K1" s="5"/>
      <c r="L1" s="21"/>
      <c r="M1" s="42" t="s">
        <v>64</v>
      </c>
      <c r="N1" s="42"/>
      <c r="O1" s="42"/>
      <c r="P1" s="42"/>
      <c r="Q1" s="42"/>
      <c r="R1" s="42"/>
    </row>
    <row r="2" spans="1:35" s="1" customFormat="1">
      <c r="B2" s="27" t="s">
        <v>50</v>
      </c>
      <c r="C2" s="27" t="s">
        <v>53</v>
      </c>
      <c r="D2" s="27" t="s">
        <v>56</v>
      </c>
      <c r="E2" s="27" t="s">
        <v>57</v>
      </c>
      <c r="F2" s="18"/>
      <c r="G2" s="27" t="s">
        <v>50</v>
      </c>
      <c r="H2" s="27" t="s">
        <v>53</v>
      </c>
      <c r="I2" s="27" t="s">
        <v>56</v>
      </c>
      <c r="J2" s="27" t="s">
        <v>57</v>
      </c>
      <c r="K2" s="20"/>
      <c r="L2" s="27" t="s">
        <v>63</v>
      </c>
      <c r="M2" s="27">
        <v>16</v>
      </c>
      <c r="N2" s="27">
        <v>18</v>
      </c>
      <c r="O2" s="27">
        <v>20</v>
      </c>
      <c r="P2" s="27">
        <v>22</v>
      </c>
      <c r="Q2" s="27">
        <v>24</v>
      </c>
      <c r="R2" s="27">
        <v>26</v>
      </c>
      <c r="AC2" s="27" t="s">
        <v>63</v>
      </c>
      <c r="AD2" s="27">
        <v>16</v>
      </c>
      <c r="AE2" s="27">
        <v>18</v>
      </c>
      <c r="AF2" s="27">
        <v>20</v>
      </c>
      <c r="AG2" s="27">
        <v>22</v>
      </c>
      <c r="AH2" s="27">
        <v>24</v>
      </c>
      <c r="AI2" s="27">
        <v>26</v>
      </c>
    </row>
    <row r="3" spans="1:35" s="1" customFormat="1">
      <c r="A3" s="27" t="s">
        <v>26</v>
      </c>
      <c r="B3" s="8">
        <v>0.1449628723826363</v>
      </c>
      <c r="C3" s="8">
        <v>2.8276963796475398E-2</v>
      </c>
      <c r="D3" s="8">
        <v>0.15552166403296017</v>
      </c>
      <c r="E3" s="8">
        <v>0.13440408073231244</v>
      </c>
      <c r="F3" s="19"/>
      <c r="G3" s="8">
        <v>7.9296128424097292E-2</v>
      </c>
      <c r="H3" s="8">
        <v>1.8110704088604948E-2</v>
      </c>
      <c r="I3" s="8">
        <v>8.6058776369209555E-2</v>
      </c>
      <c r="J3" s="8">
        <v>7.253348047898503E-2</v>
      </c>
      <c r="K3" s="6"/>
      <c r="L3" s="27" t="s">
        <v>26</v>
      </c>
      <c r="M3" s="8">
        <v>0.1449628723826363</v>
      </c>
      <c r="N3" s="8">
        <v>7.9296128424097292E-2</v>
      </c>
      <c r="O3" s="8">
        <v>3.5408962260816294E-2</v>
      </c>
      <c r="P3" s="8">
        <v>1.3104240222718177E-2</v>
      </c>
      <c r="Q3" s="8">
        <v>3.9770653494403266E-3</v>
      </c>
      <c r="R3" s="8">
        <v>1.284690470918472E-3</v>
      </c>
      <c r="T3" s="10">
        <f>MAX(M3:R3)</f>
        <v>0.1449628723826363</v>
      </c>
      <c r="V3" s="10">
        <f>M3/$T3*10</f>
        <v>10</v>
      </c>
      <c r="W3" s="10">
        <f t="shared" ref="W3:AA10" si="0">N3/$T3*10</f>
        <v>5.4700991447514538</v>
      </c>
      <c r="X3" s="10">
        <f t="shared" si="0"/>
        <v>2.442622837063595</v>
      </c>
      <c r="Y3" s="10">
        <f t="shared" si="0"/>
        <v>0.90397216937926839</v>
      </c>
      <c r="Z3" s="10">
        <f t="shared" si="0"/>
        <v>0.27435061709750591</v>
      </c>
      <c r="AA3" s="10">
        <f>R3/$T3*10</f>
        <v>8.8622034718480958E-2</v>
      </c>
      <c r="AC3" s="27" t="s">
        <v>69</v>
      </c>
      <c r="AD3" s="25">
        <f>Summary!AD3*7/5</f>
        <v>2608.1666666666661</v>
      </c>
      <c r="AE3" s="25">
        <f>Summary!AE3*7/5</f>
        <v>2814.4666666666667</v>
      </c>
      <c r="AF3" s="25">
        <f>Summary!AF3*7/5</f>
        <v>2913.2</v>
      </c>
      <c r="AG3" s="25">
        <f>Summary!AG3*7/5</f>
        <v>2987.7333333333331</v>
      </c>
      <c r="AH3" s="25">
        <f>Summary!AH3*7/5</f>
        <v>3004.1</v>
      </c>
      <c r="AI3" s="25">
        <f>Summary!AI3*7/5</f>
        <v>3005.7333333333327</v>
      </c>
    </row>
    <row r="4" spans="1:35" s="1" customFormat="1">
      <c r="A4" s="27" t="s">
        <v>28</v>
      </c>
      <c r="B4" s="8">
        <v>3351.6020428571424</v>
      </c>
      <c r="C4" s="8">
        <v>413.61076698664999</v>
      </c>
      <c r="D4" s="8">
        <v>3506.0468391364038</v>
      </c>
      <c r="E4" s="8">
        <v>3197.1572465778809</v>
      </c>
      <c r="F4" s="19"/>
      <c r="G4" s="8">
        <v>2319.94159047619</v>
      </c>
      <c r="H4" s="8">
        <v>309.65737097834221</v>
      </c>
      <c r="I4" s="8">
        <v>2435.5695513379183</v>
      </c>
      <c r="J4" s="8">
        <v>2204.3136296144617</v>
      </c>
      <c r="K4" s="6"/>
      <c r="L4" s="27" t="s">
        <v>28</v>
      </c>
      <c r="M4" s="8">
        <v>3351.6020428571424</v>
      </c>
      <c r="N4" s="8">
        <v>2319.94159047619</v>
      </c>
      <c r="O4" s="8">
        <v>1329.6716476190477</v>
      </c>
      <c r="P4" s="8">
        <v>689.32410476190478</v>
      </c>
      <c r="Q4" s="8">
        <v>276.48526666666669</v>
      </c>
      <c r="R4" s="8">
        <v>113.66114761904764</v>
      </c>
      <c r="T4" s="10">
        <f t="shared" ref="T4:T10" si="1">MAX(M4:R4)</f>
        <v>3351.6020428571424</v>
      </c>
      <c r="V4" s="10">
        <f t="shared" ref="V4:V9" si="2">M4/$T4*10</f>
        <v>10</v>
      </c>
      <c r="W4" s="10">
        <f t="shared" si="0"/>
        <v>6.9218885798819594</v>
      </c>
      <c r="X4" s="10">
        <f t="shared" si="0"/>
        <v>3.9672718616842162</v>
      </c>
      <c r="Y4" s="10">
        <f t="shared" si="0"/>
        <v>2.0567003359810467</v>
      </c>
      <c r="Z4" s="10">
        <f t="shared" si="0"/>
        <v>0.82493465253700327</v>
      </c>
      <c r="AA4" s="10">
        <f t="shared" si="0"/>
        <v>0.3391248309484704</v>
      </c>
      <c r="AC4" s="27" t="s">
        <v>70</v>
      </c>
      <c r="AD4" s="25">
        <v>243.47619047619048</v>
      </c>
      <c r="AE4" s="25">
        <v>133.0952380952381</v>
      </c>
      <c r="AF4" s="25">
        <v>59.190476190476211</v>
      </c>
      <c r="AG4" s="25">
        <v>22</v>
      </c>
      <c r="AH4" s="25">
        <v>6.6666666666666661</v>
      </c>
      <c r="AI4" s="25">
        <v>2.1428571428571428</v>
      </c>
    </row>
    <row r="5" spans="1:35" s="1" customFormat="1">
      <c r="A5" s="27" t="s">
        <v>30</v>
      </c>
      <c r="B5" s="8">
        <v>3.3569662229902919</v>
      </c>
      <c r="C5" s="8">
        <v>0.42656965275542669</v>
      </c>
      <c r="D5" s="8">
        <v>3.5162499466677599</v>
      </c>
      <c r="E5" s="8">
        <v>3.1976824993128239</v>
      </c>
      <c r="F5" s="19"/>
      <c r="G5" s="8">
        <v>2.1555011458128996</v>
      </c>
      <c r="H5" s="8">
        <v>0.27646806822691122</v>
      </c>
      <c r="I5" s="8">
        <v>2.258736017540512</v>
      </c>
      <c r="J5" s="8">
        <v>2.0522662740852873</v>
      </c>
      <c r="K5" s="6"/>
      <c r="L5" s="27" t="s">
        <v>30</v>
      </c>
      <c r="M5" s="8">
        <v>3.3569662229902919</v>
      </c>
      <c r="N5" s="8">
        <v>2.1555011458128996</v>
      </c>
      <c r="O5" s="8">
        <v>1.1837311865647699</v>
      </c>
      <c r="P5" s="8">
        <v>0.59799920211998958</v>
      </c>
      <c r="Q5" s="8">
        <v>0.23736153519087366</v>
      </c>
      <c r="R5" s="8">
        <v>9.7663429139730099E-2</v>
      </c>
      <c r="T5" s="10">
        <f t="shared" si="1"/>
        <v>3.3569662229902919</v>
      </c>
      <c r="V5" s="10">
        <f t="shared" si="2"/>
        <v>10</v>
      </c>
      <c r="W5" s="10">
        <f t="shared" si="0"/>
        <v>6.4209795471008322</v>
      </c>
      <c r="X5" s="10">
        <f t="shared" si="0"/>
        <v>3.5261933184133598</v>
      </c>
      <c r="Y5" s="10">
        <f t="shared" si="0"/>
        <v>1.7813679447370445</v>
      </c>
      <c r="Z5" s="10">
        <f t="shared" si="0"/>
        <v>0.70707156230913348</v>
      </c>
      <c r="AA5" s="10">
        <f t="shared" si="0"/>
        <v>0.29092764911031554</v>
      </c>
      <c r="AC5" s="27" t="s">
        <v>67</v>
      </c>
      <c r="AD5" s="35">
        <f>AD3*365*5</f>
        <v>4759904.166666666</v>
      </c>
      <c r="AE5" s="35">
        <f t="shared" ref="AE5:AI6" si="3">AE3*365*5</f>
        <v>5136401.666666667</v>
      </c>
      <c r="AF5" s="35">
        <f t="shared" si="3"/>
        <v>5316590</v>
      </c>
      <c r="AG5" s="35">
        <f t="shared" si="3"/>
        <v>5452613.3333333321</v>
      </c>
      <c r="AH5" s="35">
        <f t="shared" si="3"/>
        <v>5482482.5</v>
      </c>
      <c r="AI5" s="35">
        <f t="shared" si="3"/>
        <v>5485463.3333333321</v>
      </c>
    </row>
    <row r="6" spans="1:35" s="1" customFormat="1">
      <c r="A6" s="27" t="s">
        <v>31</v>
      </c>
      <c r="B6" s="8">
        <v>148.81877142857138</v>
      </c>
      <c r="C6" s="8">
        <v>8.106916730216275</v>
      </c>
      <c r="D6" s="8">
        <v>151.84594383990176</v>
      </c>
      <c r="E6" s="8">
        <v>145.791599017241</v>
      </c>
      <c r="F6" s="19"/>
      <c r="G6" s="8">
        <v>137.8621190476191</v>
      </c>
      <c r="H6" s="8">
        <v>7.487410882463263</v>
      </c>
      <c r="I6" s="8">
        <v>140.65796417715001</v>
      </c>
      <c r="J6" s="8">
        <v>135.0662739180882</v>
      </c>
      <c r="K6" s="6"/>
      <c r="L6" s="27" t="s">
        <v>31</v>
      </c>
      <c r="M6" s="8">
        <v>148.81877142857138</v>
      </c>
      <c r="N6" s="8">
        <v>137.8621190476191</v>
      </c>
      <c r="O6" s="8">
        <v>126.81127142857144</v>
      </c>
      <c r="P6" s="8">
        <v>123.58492857142861</v>
      </c>
      <c r="Q6" s="8">
        <v>122.18497619047618</v>
      </c>
      <c r="R6" s="8">
        <v>118.80145714285712</v>
      </c>
      <c r="T6" s="10">
        <f t="shared" si="1"/>
        <v>148.81877142857138</v>
      </c>
      <c r="V6" s="10">
        <f t="shared" si="2"/>
        <v>10</v>
      </c>
      <c r="W6" s="10">
        <f t="shared" si="0"/>
        <v>9.2637587129785466</v>
      </c>
      <c r="X6" s="10">
        <f t="shared" si="0"/>
        <v>8.5211878992991892</v>
      </c>
      <c r="Y6" s="10">
        <f t="shared" si="0"/>
        <v>8.3043911319175034</v>
      </c>
      <c r="Z6" s="10">
        <f t="shared" si="0"/>
        <v>8.2103201778628687</v>
      </c>
      <c r="AA6" s="10">
        <f t="shared" si="0"/>
        <v>7.9829618268202349</v>
      </c>
      <c r="AC6" s="27" t="s">
        <v>68</v>
      </c>
      <c r="AD6" s="35">
        <f>AD4*365*5</f>
        <v>444344.04761904763</v>
      </c>
      <c r="AE6" s="35">
        <f t="shared" si="3"/>
        <v>242898.80952380953</v>
      </c>
      <c r="AF6" s="35">
        <f t="shared" si="3"/>
        <v>108022.61904761908</v>
      </c>
      <c r="AG6" s="35">
        <f t="shared" si="3"/>
        <v>40150</v>
      </c>
      <c r="AH6" s="35">
        <f t="shared" si="3"/>
        <v>12166.666666666664</v>
      </c>
      <c r="AI6" s="35">
        <f t="shared" si="3"/>
        <v>3910.7142857142853</v>
      </c>
    </row>
    <row r="7" spans="1:35" s="1" customFormat="1">
      <c r="A7" s="27" t="s">
        <v>33</v>
      </c>
      <c r="B7" s="8">
        <v>1.4803128571428565</v>
      </c>
      <c r="C7" s="8">
        <v>0.13511527883693425</v>
      </c>
      <c r="D7" s="8">
        <v>1.5307657306650284</v>
      </c>
      <c r="E7" s="8">
        <v>1.4298599836206847</v>
      </c>
      <c r="F7" s="19"/>
      <c r="G7" s="8">
        <v>1.2977019841269841</v>
      </c>
      <c r="H7" s="8">
        <v>0.12479018137441156</v>
      </c>
      <c r="I7" s="8">
        <v>1.3442994029525079</v>
      </c>
      <c r="J7" s="8">
        <v>1.2511045653014603</v>
      </c>
      <c r="K7" s="6"/>
      <c r="L7" s="27" t="s">
        <v>33</v>
      </c>
      <c r="M7" s="8">
        <v>1.4803128571428565</v>
      </c>
      <c r="N7" s="8">
        <v>1.2977019841269841</v>
      </c>
      <c r="O7" s="8">
        <v>1.1135211904761904</v>
      </c>
      <c r="P7" s="8">
        <v>1.0597488095238095</v>
      </c>
      <c r="Q7" s="8">
        <v>1.0364162698412696</v>
      </c>
      <c r="R7" s="8">
        <v>0.98002428571428579</v>
      </c>
      <c r="T7" s="10">
        <f t="shared" si="1"/>
        <v>1.4803128571428565</v>
      </c>
      <c r="V7" s="10">
        <f t="shared" si="2"/>
        <v>10</v>
      </c>
      <c r="W7" s="10">
        <f t="shared" si="0"/>
        <v>8.7664035198050723</v>
      </c>
      <c r="X7" s="10">
        <f t="shared" si="0"/>
        <v>7.522201709612867</v>
      </c>
      <c r="Y7" s="10">
        <f t="shared" si="0"/>
        <v>7.1589515987128873</v>
      </c>
      <c r="Z7" s="10">
        <f t="shared" si="0"/>
        <v>7.0013326226298584</v>
      </c>
      <c r="AA7" s="10">
        <f t="shared" si="0"/>
        <v>6.6203862310959396</v>
      </c>
      <c r="AC7" s="27" t="s">
        <v>71</v>
      </c>
      <c r="AD7" s="35">
        <f>AD5-AD6</f>
        <v>4315560.1190476185</v>
      </c>
      <c r="AE7" s="35">
        <f>AE5-AE6</f>
        <v>4893502.8571428573</v>
      </c>
      <c r="AF7" s="35">
        <f t="shared" ref="AF7:AI7" si="4">AF5-AF6</f>
        <v>5208567.3809523806</v>
      </c>
      <c r="AG7" s="35">
        <f t="shared" si="4"/>
        <v>5412463.3333333321</v>
      </c>
      <c r="AH7" s="35">
        <f t="shared" si="4"/>
        <v>5470315.833333333</v>
      </c>
      <c r="AI7" s="35">
        <f t="shared" si="4"/>
        <v>5481552.6190476175</v>
      </c>
    </row>
    <row r="8" spans="1:35" s="1" customFormat="1">
      <c r="A8" s="27" t="s">
        <v>34</v>
      </c>
      <c r="B8" s="8">
        <v>0.85714285714285743</v>
      </c>
      <c r="C8" s="8">
        <v>3.3876077124502211E-16</v>
      </c>
      <c r="D8" s="8">
        <v>0.85714285714285754</v>
      </c>
      <c r="E8" s="8">
        <v>0.85714285714285732</v>
      </c>
      <c r="F8" s="19"/>
      <c r="G8" s="8">
        <v>0.85714285714285743</v>
      </c>
      <c r="H8" s="8">
        <v>3.3876077124502211E-16</v>
      </c>
      <c r="I8" s="8">
        <v>0.85714285714285754</v>
      </c>
      <c r="J8" s="8">
        <v>0.85714285714285732</v>
      </c>
      <c r="K8" s="6"/>
      <c r="L8" s="27" t="s">
        <v>3</v>
      </c>
      <c r="M8" s="8">
        <v>1862.9761904761901</v>
      </c>
      <c r="N8" s="8">
        <v>2010.3333333333335</v>
      </c>
      <c r="O8" s="8">
        <v>2080.8571428571427</v>
      </c>
      <c r="P8" s="8">
        <v>2134.0952380952381</v>
      </c>
      <c r="Q8" s="8">
        <v>2145.7857142857142</v>
      </c>
      <c r="R8" s="8">
        <v>2146.9523809523807</v>
      </c>
      <c r="T8" s="10">
        <f t="shared" si="1"/>
        <v>2146.9523809523807</v>
      </c>
      <c r="V8" s="10">
        <f t="shared" si="2"/>
        <v>8.6773055937541574</v>
      </c>
      <c r="W8" s="10">
        <f t="shared" si="0"/>
        <v>9.3636605598190137</v>
      </c>
      <c r="X8" s="10">
        <f t="shared" si="0"/>
        <v>9.6921439027636076</v>
      </c>
      <c r="Y8" s="10">
        <f t="shared" si="0"/>
        <v>9.9401144479439303</v>
      </c>
      <c r="Z8" s="10">
        <f t="shared" si="0"/>
        <v>9.9945659406467655</v>
      </c>
      <c r="AA8" s="10">
        <f t="shared" si="0"/>
        <v>10</v>
      </c>
      <c r="AD8" s="24"/>
      <c r="AE8" s="24"/>
      <c r="AF8" s="24"/>
      <c r="AG8" s="24"/>
      <c r="AH8" s="24"/>
      <c r="AI8" s="24"/>
    </row>
    <row r="9" spans="1:35" s="1" customFormat="1">
      <c r="A9" s="27" t="s">
        <v>35</v>
      </c>
      <c r="B9" s="8">
        <v>12.96190476190476</v>
      </c>
      <c r="C9" s="8">
        <v>1.1384974315276921</v>
      </c>
      <c r="D9" s="8">
        <v>13.387026683071847</v>
      </c>
      <c r="E9" s="8">
        <v>12.536782840737674</v>
      </c>
      <c r="F9" s="19"/>
      <c r="G9" s="8">
        <v>13.204761904761904</v>
      </c>
      <c r="H9" s="8">
        <v>1.0845231561338589</v>
      </c>
      <c r="I9" s="8">
        <v>13.609729500575583</v>
      </c>
      <c r="J9" s="8">
        <v>12.799794308948226</v>
      </c>
      <c r="K9" s="6"/>
      <c r="L9" s="27" t="s">
        <v>5</v>
      </c>
      <c r="M9" s="8">
        <v>243.47619047619048</v>
      </c>
      <c r="N9" s="8">
        <v>133.0952380952381</v>
      </c>
      <c r="O9" s="8">
        <v>59.190476190476211</v>
      </c>
      <c r="P9" s="8">
        <v>22</v>
      </c>
      <c r="Q9" s="8">
        <v>6.6666666666666661</v>
      </c>
      <c r="R9" s="8">
        <v>2.1428571428571428</v>
      </c>
      <c r="T9" s="10">
        <f t="shared" si="1"/>
        <v>243.47619047619048</v>
      </c>
      <c r="V9" s="10">
        <f t="shared" si="2"/>
        <v>10</v>
      </c>
      <c r="W9" s="10">
        <f t="shared" si="0"/>
        <v>5.4664580481126546</v>
      </c>
      <c r="X9" s="10">
        <f t="shared" si="0"/>
        <v>2.4310580872286334</v>
      </c>
      <c r="Y9" s="10">
        <f t="shared" si="0"/>
        <v>0.90357911206727959</v>
      </c>
      <c r="Z9" s="10">
        <f t="shared" si="0"/>
        <v>0.27381185214159981</v>
      </c>
      <c r="AA9" s="10">
        <f t="shared" si="0"/>
        <v>8.8010952474085663E-2</v>
      </c>
    </row>
    <row r="10" spans="1:35" s="1" customFormat="1">
      <c r="A10" s="27" t="s">
        <v>36</v>
      </c>
      <c r="B10" s="8">
        <v>15.342857142857147</v>
      </c>
      <c r="C10" s="8">
        <v>0.62619344183800285</v>
      </c>
      <c r="D10" s="8">
        <v>15.576681613290242</v>
      </c>
      <c r="E10" s="8">
        <v>15.109032672424052</v>
      </c>
      <c r="F10" s="19"/>
      <c r="G10" s="8">
        <v>16.995238095238097</v>
      </c>
      <c r="H10" s="8">
        <v>0.83929139151905086</v>
      </c>
      <c r="I10" s="8">
        <v>17.308634646605633</v>
      </c>
      <c r="J10" s="8">
        <v>16.681841543870561</v>
      </c>
      <c r="K10" s="6"/>
      <c r="L10" s="1" t="s">
        <v>66</v>
      </c>
      <c r="M10" s="10">
        <f>M8-M9</f>
        <v>1619.4999999999995</v>
      </c>
      <c r="N10" s="10">
        <f t="shared" ref="N10:R10" si="5">N8-N9</f>
        <v>1877.2380952380954</v>
      </c>
      <c r="O10" s="10">
        <f t="shared" si="5"/>
        <v>2021.6666666666665</v>
      </c>
      <c r="P10" s="10">
        <f t="shared" si="5"/>
        <v>2112.0952380952381</v>
      </c>
      <c r="Q10" s="10">
        <f t="shared" si="5"/>
        <v>2139.1190476190477</v>
      </c>
      <c r="R10" s="10">
        <f t="shared" si="5"/>
        <v>2144.8095238095234</v>
      </c>
      <c r="T10" s="10">
        <f t="shared" si="1"/>
        <v>2144.8095238095234</v>
      </c>
      <c r="V10" s="10">
        <f>M10/$T10*10</f>
        <v>7.5507870606780481</v>
      </c>
      <c r="W10" s="10">
        <f t="shared" si="0"/>
        <v>8.7524699718034711</v>
      </c>
      <c r="X10" s="10">
        <f t="shared" si="0"/>
        <v>9.4258564419084845</v>
      </c>
      <c r="Y10" s="10">
        <f t="shared" si="0"/>
        <v>9.8474723030128111</v>
      </c>
      <c r="Z10" s="10">
        <f t="shared" si="0"/>
        <v>9.9734686174818528</v>
      </c>
      <c r="AA10" s="10">
        <f t="shared" si="0"/>
        <v>10</v>
      </c>
      <c r="AD10" s="46" t="s">
        <v>103</v>
      </c>
      <c r="AE10" s="46"/>
      <c r="AF10" s="46"/>
      <c r="AG10" s="46"/>
      <c r="AH10" s="46"/>
      <c r="AI10" s="46"/>
    </row>
    <row r="11" spans="1:35" s="1" customFormat="1">
      <c r="A11" s="27" t="s">
        <v>37</v>
      </c>
      <c r="B11" s="8">
        <v>15.552380952380952</v>
      </c>
      <c r="C11" s="8">
        <v>0.42566061309643233</v>
      </c>
      <c r="D11" s="8">
        <v>15.711325235076345</v>
      </c>
      <c r="E11" s="8">
        <v>15.39343666968556</v>
      </c>
      <c r="F11" s="19"/>
      <c r="G11" s="8">
        <v>17.100000000000001</v>
      </c>
      <c r="H11" s="8">
        <v>0.70899518553901464</v>
      </c>
      <c r="I11" s="8">
        <v>17.364743149196318</v>
      </c>
      <c r="J11" s="8">
        <v>16.835256850803685</v>
      </c>
      <c r="K11" s="6"/>
      <c r="V11" s="10"/>
      <c r="AA11" s="10"/>
      <c r="AD11" s="27" t="s">
        <v>72</v>
      </c>
      <c r="AE11" s="26">
        <v>2</v>
      </c>
      <c r="AF11" s="26">
        <v>4</v>
      </c>
      <c r="AG11" s="26">
        <v>6</v>
      </c>
      <c r="AH11" s="26">
        <v>8</v>
      </c>
      <c r="AI11" s="26">
        <v>10</v>
      </c>
    </row>
    <row r="12" spans="1:35" s="1" customFormat="1">
      <c r="A12" s="27" t="s">
        <v>38</v>
      </c>
      <c r="B12" s="8">
        <v>15.742857142857144</v>
      </c>
      <c r="C12" s="8">
        <v>0.40301467764973964</v>
      </c>
      <c r="D12" s="8">
        <v>15.893345294412384</v>
      </c>
      <c r="E12" s="8">
        <v>15.592368991301903</v>
      </c>
      <c r="F12" s="19"/>
      <c r="G12" s="8">
        <v>17.419047619047618</v>
      </c>
      <c r="H12" s="8">
        <v>0.49192398749895033</v>
      </c>
      <c r="I12" s="8">
        <v>17.60273505201188</v>
      </c>
      <c r="J12" s="8">
        <v>17.235360186083355</v>
      </c>
      <c r="K12" s="6"/>
      <c r="V12" s="10"/>
      <c r="AA12" s="10"/>
      <c r="AD12" s="27" t="s">
        <v>86</v>
      </c>
      <c r="AE12" s="35">
        <f>AE7-$AD$7</f>
        <v>577942.7380952388</v>
      </c>
      <c r="AF12" s="35">
        <f>AF7-$AD$7</f>
        <v>893007.26190476213</v>
      </c>
      <c r="AG12" s="35">
        <f>AG7-$AD$7</f>
        <v>1096903.2142857136</v>
      </c>
      <c r="AH12" s="35">
        <f>AH7-$AD$7</f>
        <v>1154755.7142857146</v>
      </c>
      <c r="AI12" s="35">
        <f>AI7-$AD$7</f>
        <v>1165992.4999999991</v>
      </c>
    </row>
    <row r="13" spans="1:35" s="1" customFormat="1">
      <c r="A13" s="27" t="s">
        <v>39</v>
      </c>
      <c r="B13" s="8">
        <v>15.785714285714285</v>
      </c>
      <c r="C13" s="8">
        <v>0.37842966022893998</v>
      </c>
      <c r="D13" s="8">
        <v>15.927022241031548</v>
      </c>
      <c r="E13" s="8">
        <v>15.644406330397022</v>
      </c>
      <c r="F13" s="19"/>
      <c r="G13" s="8">
        <v>17.461904761904758</v>
      </c>
      <c r="H13" s="8">
        <v>0.52747634308765412</v>
      </c>
      <c r="I13" s="8">
        <v>17.658867662420672</v>
      </c>
      <c r="J13" s="8">
        <v>17.264941861388845</v>
      </c>
      <c r="K13" s="6"/>
      <c r="M13" s="42" t="s">
        <v>65</v>
      </c>
      <c r="N13" s="42"/>
      <c r="O13" s="42"/>
      <c r="P13" s="42"/>
      <c r="Q13" s="42"/>
      <c r="R13" s="42"/>
      <c r="V13" s="10"/>
      <c r="AA13" s="10"/>
      <c r="AD13" s="27" t="s">
        <v>73</v>
      </c>
      <c r="AE13" s="35">
        <f>AE12/(AE11/2)</f>
        <v>577942.7380952388</v>
      </c>
      <c r="AF13" s="35">
        <f>AF12/(AF11/2)</f>
        <v>446503.63095238106</v>
      </c>
      <c r="AG13" s="35">
        <f t="shared" ref="AG13:AH13" si="6">AG12/(AG11/2)</f>
        <v>365634.40476190456</v>
      </c>
      <c r="AH13" s="35">
        <f t="shared" si="6"/>
        <v>288688.92857142864</v>
      </c>
      <c r="AI13" s="35">
        <f>AI12/(AI11/2)</f>
        <v>233198.49999999983</v>
      </c>
    </row>
    <row r="14" spans="1:35" s="1" customFormat="1">
      <c r="A14" s="27" t="s">
        <v>40</v>
      </c>
      <c r="B14" s="8">
        <v>15.866666666666665</v>
      </c>
      <c r="C14" s="8">
        <v>0.31596803064171614</v>
      </c>
      <c r="D14" s="8">
        <v>15.984651066537944</v>
      </c>
      <c r="E14" s="8">
        <v>15.748682266795386</v>
      </c>
      <c r="F14" s="19"/>
      <c r="G14" s="8">
        <v>17.480952380952377</v>
      </c>
      <c r="H14" s="8">
        <v>0.51231606037589106</v>
      </c>
      <c r="I14" s="8">
        <v>17.672254338954602</v>
      </c>
      <c r="J14" s="8">
        <v>17.289650422950153</v>
      </c>
      <c r="K14" s="6"/>
      <c r="L14" s="26" t="s">
        <v>1</v>
      </c>
      <c r="M14" s="27">
        <v>16</v>
      </c>
      <c r="N14" s="27">
        <v>18</v>
      </c>
      <c r="O14" s="27">
        <v>20</v>
      </c>
      <c r="P14" s="27">
        <v>22</v>
      </c>
      <c r="Q14" s="27">
        <v>24</v>
      </c>
      <c r="R14" s="27">
        <v>26</v>
      </c>
      <c r="V14" s="10"/>
      <c r="AA14" s="10"/>
    </row>
    <row r="15" spans="1:35" s="1" customFormat="1">
      <c r="A15" s="27" t="s">
        <v>41</v>
      </c>
      <c r="B15" s="8">
        <v>15.919047619047621</v>
      </c>
      <c r="C15" s="8">
        <v>0.1577611362790568</v>
      </c>
      <c r="D15" s="8">
        <v>15.97795659458256</v>
      </c>
      <c r="E15" s="8">
        <v>15.860138643512682</v>
      </c>
      <c r="F15" s="19"/>
      <c r="G15" s="8">
        <v>17.68571428571428</v>
      </c>
      <c r="H15" s="8">
        <v>0.36062343390853568</v>
      </c>
      <c r="I15" s="8">
        <v>17.82037328695186</v>
      </c>
      <c r="J15" s="8">
        <v>17.5510552844767</v>
      </c>
      <c r="K15" s="6"/>
      <c r="L15" s="27">
        <v>12</v>
      </c>
      <c r="M15" s="8">
        <v>0.85714285714285743</v>
      </c>
      <c r="N15" s="8">
        <v>0.85714285714285743</v>
      </c>
      <c r="O15" s="8">
        <v>0.85714285714285743</v>
      </c>
      <c r="P15" s="8">
        <v>0.85714285714285743</v>
      </c>
      <c r="Q15" s="8">
        <v>0.85714285714285743</v>
      </c>
      <c r="R15" s="8">
        <v>0.85714285714285743</v>
      </c>
      <c r="V15" s="10"/>
      <c r="AA15" s="10"/>
      <c r="AD15" s="46" t="s">
        <v>104</v>
      </c>
      <c r="AE15" s="46"/>
      <c r="AF15" s="46"/>
      <c r="AG15" s="46"/>
      <c r="AH15" s="46"/>
      <c r="AI15" s="46"/>
    </row>
    <row r="16" spans="1:35" s="1" customFormat="1">
      <c r="A16" s="27" t="s">
        <v>42</v>
      </c>
      <c r="B16" s="8">
        <v>15.928571428571425</v>
      </c>
      <c r="C16" s="8">
        <v>0.16244958076721519</v>
      </c>
      <c r="D16" s="8">
        <v>15.989231098023536</v>
      </c>
      <c r="E16" s="8">
        <v>15.867911759119314</v>
      </c>
      <c r="F16" s="19"/>
      <c r="G16" s="8">
        <v>17.557142857142857</v>
      </c>
      <c r="H16" s="8">
        <v>0.4011770156537649</v>
      </c>
      <c r="I16" s="8">
        <v>17.706944814441922</v>
      </c>
      <c r="J16" s="8">
        <v>17.407340899843792</v>
      </c>
      <c r="K16" s="6"/>
      <c r="L16" s="27">
        <v>13</v>
      </c>
      <c r="M16" s="8">
        <v>12.96190476190476</v>
      </c>
      <c r="N16" s="8">
        <v>13.204761904761904</v>
      </c>
      <c r="O16" s="8">
        <v>12.852380952380949</v>
      </c>
      <c r="P16" s="8">
        <v>13.085714285714287</v>
      </c>
      <c r="Q16" s="8">
        <v>13.304761904761907</v>
      </c>
      <c r="R16" s="8">
        <v>12.93809523809524</v>
      </c>
      <c r="V16" s="10"/>
      <c r="AA16" s="10"/>
      <c r="AD16" s="27" t="s">
        <v>92</v>
      </c>
      <c r="AE16" s="35" t="s">
        <v>87</v>
      </c>
      <c r="AF16" s="35" t="s">
        <v>88</v>
      </c>
      <c r="AG16" s="35" t="s">
        <v>89</v>
      </c>
      <c r="AH16" s="35" t="s">
        <v>90</v>
      </c>
      <c r="AI16" s="35" t="s">
        <v>91</v>
      </c>
    </row>
    <row r="17" spans="1:35" s="1" customFormat="1">
      <c r="A17" s="27" t="s">
        <v>43</v>
      </c>
      <c r="B17" s="8">
        <v>15.942857142857141</v>
      </c>
      <c r="C17" s="8">
        <v>0.15285230874929873</v>
      </c>
      <c r="D17" s="8">
        <v>15.999933132095986</v>
      </c>
      <c r="E17" s="8">
        <v>15.885781153618296</v>
      </c>
      <c r="F17" s="19"/>
      <c r="G17" s="8">
        <v>17.571428571428573</v>
      </c>
      <c r="H17" s="8">
        <v>0.39525688918049651</v>
      </c>
      <c r="I17" s="8">
        <v>17.719019917205667</v>
      </c>
      <c r="J17" s="8">
        <v>17.423837225651479</v>
      </c>
      <c r="K17" s="6"/>
      <c r="L17" s="27">
        <v>14</v>
      </c>
      <c r="M17" s="8">
        <v>15.342857142857147</v>
      </c>
      <c r="N17" s="8">
        <v>16.995238095238097</v>
      </c>
      <c r="O17" s="8">
        <v>17.676190476190474</v>
      </c>
      <c r="P17" s="8">
        <v>18.12857142857143</v>
      </c>
      <c r="Q17" s="8">
        <v>18.738095238095234</v>
      </c>
      <c r="R17" s="8">
        <v>18.423809523809528</v>
      </c>
      <c r="V17" s="10"/>
      <c r="AA17" s="10"/>
      <c r="AD17" s="27" t="s">
        <v>74</v>
      </c>
      <c r="AE17" s="35">
        <f>AE7-AD7</f>
        <v>577942.7380952388</v>
      </c>
      <c r="AF17" s="35">
        <f>AF7-AE7</f>
        <v>315064.52380952332</v>
      </c>
      <c r="AG17" s="35">
        <f>AG7-AF7</f>
        <v>203895.95238095149</v>
      </c>
      <c r="AH17" s="35">
        <f>AH7-AG7</f>
        <v>57852.500000000931</v>
      </c>
      <c r="AI17" s="35">
        <f>AI7-AH7</f>
        <v>11236.785714284517</v>
      </c>
    </row>
    <row r="18" spans="1:35" s="1" customFormat="1">
      <c r="A18" s="27" t="s">
        <v>44</v>
      </c>
      <c r="B18" s="8">
        <v>15.87142857142857</v>
      </c>
      <c r="C18" s="8">
        <v>0.23830860718617636</v>
      </c>
      <c r="D18" s="8">
        <v>15.960414466444334</v>
      </c>
      <c r="E18" s="8">
        <v>15.782442676412806</v>
      </c>
      <c r="F18" s="19"/>
      <c r="G18" s="8">
        <v>17.609523809523807</v>
      </c>
      <c r="H18" s="8">
        <v>0.38062383205047756</v>
      </c>
      <c r="I18" s="8">
        <v>17.751651082051907</v>
      </c>
      <c r="J18" s="8">
        <v>17.467396536995707</v>
      </c>
      <c r="K18" s="6"/>
      <c r="L18" s="27">
        <v>15</v>
      </c>
      <c r="M18" s="8">
        <v>15.552380952380952</v>
      </c>
      <c r="N18" s="8">
        <v>17.100000000000001</v>
      </c>
      <c r="O18" s="8">
        <v>18.261904761904763</v>
      </c>
      <c r="P18" s="8">
        <v>18.771428571428576</v>
      </c>
      <c r="Q18" s="8">
        <v>19.409523809523812</v>
      </c>
      <c r="R18" s="8">
        <v>19.238095238095237</v>
      </c>
      <c r="V18" s="10"/>
      <c r="AA18" s="10"/>
      <c r="AD18" s="27" t="s">
        <v>93</v>
      </c>
      <c r="AE18" s="35">
        <f>AE17</f>
        <v>577942.7380952388</v>
      </c>
      <c r="AF18" s="35">
        <f>AF17</f>
        <v>315064.52380952332</v>
      </c>
      <c r="AG18" s="35">
        <f t="shared" ref="AG18:AI18" si="7">AG17</f>
        <v>203895.95238095149</v>
      </c>
      <c r="AH18" s="35">
        <f t="shared" si="7"/>
        <v>57852.500000000931</v>
      </c>
      <c r="AI18" s="35">
        <f t="shared" si="7"/>
        <v>11236.785714284517</v>
      </c>
    </row>
    <row r="19" spans="1:35" s="1" customFormat="1">
      <c r="A19" s="27" t="s">
        <v>45</v>
      </c>
      <c r="B19" s="8">
        <v>15.885714285714283</v>
      </c>
      <c r="C19" s="8">
        <v>0.27923692139286843</v>
      </c>
      <c r="D19" s="8">
        <v>15.989983064190163</v>
      </c>
      <c r="E19" s="8">
        <v>15.781445507238402</v>
      </c>
      <c r="F19" s="19"/>
      <c r="G19" s="8">
        <v>17.428571428571431</v>
      </c>
      <c r="H19" s="8">
        <v>0.5775533827469147</v>
      </c>
      <c r="I19" s="8">
        <v>17.644233402723145</v>
      </c>
      <c r="J19" s="8">
        <v>17.212909454419716</v>
      </c>
      <c r="K19" s="6"/>
      <c r="L19" s="27">
        <v>16</v>
      </c>
      <c r="M19" s="8">
        <v>15.742857142857144</v>
      </c>
      <c r="N19" s="8">
        <v>17.419047619047618</v>
      </c>
      <c r="O19" s="8">
        <v>18.171428571428571</v>
      </c>
      <c r="P19" s="8">
        <v>18.776190476190479</v>
      </c>
      <c r="Q19" s="8">
        <v>18.995238095238097</v>
      </c>
      <c r="R19" s="8">
        <v>19.528571428571428</v>
      </c>
      <c r="V19" s="10"/>
      <c r="AA19" s="10"/>
    </row>
    <row r="20" spans="1:35" s="1" customFormat="1">
      <c r="A20" s="27" t="s">
        <v>46</v>
      </c>
      <c r="B20" s="8">
        <v>10.252380952380955</v>
      </c>
      <c r="C20" s="8">
        <v>0.90792378111039873</v>
      </c>
      <c r="D20" s="8">
        <v>10.591405258813525</v>
      </c>
      <c r="E20" s="8">
        <v>9.9133566459483848</v>
      </c>
      <c r="F20" s="19"/>
      <c r="G20" s="8">
        <v>9.223809523809523</v>
      </c>
      <c r="H20" s="8">
        <v>1.328348057568312</v>
      </c>
      <c r="I20" s="8">
        <v>9.7198228327321896</v>
      </c>
      <c r="J20" s="8">
        <v>8.7277962148868564</v>
      </c>
      <c r="K20" s="6"/>
      <c r="L20" s="27">
        <v>17</v>
      </c>
      <c r="M20" s="8">
        <v>15.785714285714285</v>
      </c>
      <c r="N20" s="8">
        <v>17.461904761904758</v>
      </c>
      <c r="O20" s="8">
        <v>18.509523809523809</v>
      </c>
      <c r="P20" s="8">
        <v>19.023809523809526</v>
      </c>
      <c r="Q20" s="8">
        <v>18.919047619047621</v>
      </c>
      <c r="R20" s="8">
        <v>19.790476190476188</v>
      </c>
      <c r="V20" s="10"/>
      <c r="AA20" s="10"/>
      <c r="AD20" s="1">
        <v>1</v>
      </c>
      <c r="AE20" s="1" t="s">
        <v>115</v>
      </c>
      <c r="AF20" s="1" t="s">
        <v>116</v>
      </c>
      <c r="AG20" s="1" t="s">
        <v>115</v>
      </c>
      <c r="AH20" s="1" t="s">
        <v>116</v>
      </c>
    </row>
    <row r="21" spans="1:35" s="1" customFormat="1">
      <c r="A21" s="27" t="s">
        <v>47</v>
      </c>
      <c r="B21" s="8">
        <v>2.7809523809523804</v>
      </c>
      <c r="C21" s="8">
        <v>0.6308214692086388</v>
      </c>
      <c r="D21" s="8">
        <v>3.0165049851805419</v>
      </c>
      <c r="E21" s="8">
        <v>2.5453997767242189</v>
      </c>
      <c r="F21" s="19"/>
      <c r="G21" s="8">
        <v>2.0857142857142863</v>
      </c>
      <c r="H21" s="8">
        <v>0.66011322680481943</v>
      </c>
      <c r="I21" s="8">
        <v>2.3322046118193773</v>
      </c>
      <c r="J21" s="8">
        <v>1.839223959609195</v>
      </c>
      <c r="K21" s="6"/>
      <c r="L21" s="27">
        <v>18</v>
      </c>
      <c r="M21" s="8">
        <v>15.866666666666665</v>
      </c>
      <c r="N21" s="8">
        <v>17.480952380952377</v>
      </c>
      <c r="O21" s="8">
        <v>18.604761904761904</v>
      </c>
      <c r="P21" s="8">
        <v>19.31904761904762</v>
      </c>
      <c r="Q21" s="8">
        <v>19.433333333333334</v>
      </c>
      <c r="R21" s="8">
        <v>19.495238095238093</v>
      </c>
      <c r="V21" s="10"/>
      <c r="AA21" s="10"/>
      <c r="AD21" s="1">
        <v>2</v>
      </c>
      <c r="AE21" s="24">
        <f>AE12</f>
        <v>577942.7380952388</v>
      </c>
      <c r="AF21" s="1">
        <v>2</v>
      </c>
      <c r="AG21" s="1">
        <v>0</v>
      </c>
      <c r="AH21" s="1">
        <f>AF25</f>
        <v>10</v>
      </c>
    </row>
    <row r="22" spans="1:35" s="1" customFormat="1">
      <c r="A22" s="27" t="s">
        <v>48</v>
      </c>
      <c r="B22" s="8">
        <v>0.12857142857142853</v>
      </c>
      <c r="C22" s="8">
        <v>0.11471593898531982</v>
      </c>
      <c r="D22" s="8">
        <v>0.17140706352273954</v>
      </c>
      <c r="E22" s="8">
        <v>8.5735793620117517E-2</v>
      </c>
      <c r="F22" s="19"/>
      <c r="G22" s="8">
        <v>2.3809523809523805E-2</v>
      </c>
      <c r="H22" s="8">
        <v>5.4149860255635951E-2</v>
      </c>
      <c r="I22" s="8">
        <v>4.4029413626855626E-2</v>
      </c>
      <c r="J22" s="8">
        <v>3.5896339921919831E-3</v>
      </c>
      <c r="K22" s="6"/>
      <c r="L22" s="27">
        <v>19</v>
      </c>
      <c r="M22" s="8">
        <v>15.919047619047621</v>
      </c>
      <c r="N22" s="8">
        <v>17.68571428571428</v>
      </c>
      <c r="O22" s="8">
        <v>18.709523809523812</v>
      </c>
      <c r="P22" s="8">
        <v>19.571428571428569</v>
      </c>
      <c r="Q22" s="8">
        <v>19.280952380952382</v>
      </c>
      <c r="R22" s="8">
        <v>19.219047619047622</v>
      </c>
      <c r="V22" s="10"/>
      <c r="AA22" s="10"/>
      <c r="AD22" s="1">
        <v>3</v>
      </c>
      <c r="AE22" s="24">
        <f>AF13</f>
        <v>446503.63095238106</v>
      </c>
      <c r="AF22" s="1">
        <v>4</v>
      </c>
      <c r="AG22" s="24">
        <f>AE25</f>
        <v>233198.49999999983</v>
      </c>
      <c r="AH22" s="1">
        <f>AF25</f>
        <v>10</v>
      </c>
    </row>
    <row r="23" spans="1:35" s="1" customFormat="1">
      <c r="A23" s="27" t="s">
        <v>3</v>
      </c>
      <c r="B23" s="8">
        <v>1862.9761904761901</v>
      </c>
      <c r="C23" s="8">
        <v>19.220454567974471</v>
      </c>
      <c r="D23" s="8">
        <v>1870.1532260542833</v>
      </c>
      <c r="E23" s="8">
        <v>1855.799154898097</v>
      </c>
      <c r="F23" s="19"/>
      <c r="G23" s="8">
        <v>2010.3333333333335</v>
      </c>
      <c r="H23" s="8">
        <v>34.435598762241845</v>
      </c>
      <c r="I23" s="8">
        <v>2023.1917970390436</v>
      </c>
      <c r="J23" s="8">
        <v>1997.4748696276233</v>
      </c>
      <c r="K23" s="6"/>
      <c r="L23" s="27">
        <v>20</v>
      </c>
      <c r="M23" s="8">
        <v>15.928571428571425</v>
      </c>
      <c r="N23" s="8">
        <v>17.557142857142857</v>
      </c>
      <c r="O23" s="8">
        <v>18.847619047619045</v>
      </c>
      <c r="P23" s="8">
        <v>19.480952380952381</v>
      </c>
      <c r="Q23" s="8">
        <v>19.80952380952381</v>
      </c>
      <c r="R23" s="8">
        <v>19.357142857142858</v>
      </c>
      <c r="V23" s="10"/>
      <c r="AA23" s="10"/>
      <c r="AD23" s="1">
        <v>4</v>
      </c>
      <c r="AE23" s="24">
        <f>AG13</f>
        <v>365634.40476190456</v>
      </c>
      <c r="AF23" s="1">
        <v>6</v>
      </c>
      <c r="AG23" s="24">
        <f>AE25</f>
        <v>233198.49999999983</v>
      </c>
      <c r="AH23" s="1">
        <f>AF24</f>
        <v>8</v>
      </c>
    </row>
    <row r="24" spans="1:35" s="1" customFormat="1">
      <c r="A24" s="27" t="s">
        <v>5</v>
      </c>
      <c r="B24" s="8">
        <v>243.47619047619048</v>
      </c>
      <c r="C24" s="8">
        <v>53.368823225896563</v>
      </c>
      <c r="D24" s="8">
        <v>263.40443627800624</v>
      </c>
      <c r="E24" s="8">
        <v>223.54794467437472</v>
      </c>
      <c r="F24" s="19"/>
      <c r="G24" s="8">
        <v>133.0952380952381</v>
      </c>
      <c r="H24" s="8">
        <v>33.133520286099717</v>
      </c>
      <c r="I24" s="8">
        <v>145.46749771479151</v>
      </c>
      <c r="J24" s="8">
        <v>120.72297847568468</v>
      </c>
      <c r="K24" s="6"/>
      <c r="L24" s="27">
        <v>21</v>
      </c>
      <c r="M24" s="8">
        <v>15.942857142857141</v>
      </c>
      <c r="N24" s="8">
        <v>17.571428571428573</v>
      </c>
      <c r="O24" s="8">
        <v>18.533333333333339</v>
      </c>
      <c r="P24" s="8">
        <v>19.547619047619044</v>
      </c>
      <c r="Q24" s="8">
        <v>19.399999999999999</v>
      </c>
      <c r="R24" s="8">
        <v>19.728571428571424</v>
      </c>
      <c r="V24" s="10"/>
      <c r="AA24" s="10"/>
      <c r="AD24" s="1">
        <v>5</v>
      </c>
      <c r="AE24" s="24">
        <f>AH13</f>
        <v>288688.92857142864</v>
      </c>
      <c r="AF24" s="1">
        <v>8</v>
      </c>
      <c r="AG24" s="24">
        <f>AE24</f>
        <v>288688.92857142864</v>
      </c>
      <c r="AH24" s="1">
        <f>AH23</f>
        <v>8</v>
      </c>
    </row>
    <row r="25" spans="1:35">
      <c r="L25" s="27">
        <v>22</v>
      </c>
      <c r="M25" s="8">
        <v>15.87142857142857</v>
      </c>
      <c r="N25" s="8">
        <v>17.609523809523807</v>
      </c>
      <c r="O25" s="8">
        <v>18.433333333333334</v>
      </c>
      <c r="P25" s="8">
        <v>19.357142857142858</v>
      </c>
      <c r="Q25" s="8">
        <v>19.171428571428567</v>
      </c>
      <c r="R25" s="8">
        <v>19.3047619047619</v>
      </c>
      <c r="AD25" s="1">
        <v>6</v>
      </c>
      <c r="AE25" s="24">
        <f>AI13</f>
        <v>233198.49999999983</v>
      </c>
      <c r="AF25" s="1">
        <v>10</v>
      </c>
      <c r="AG25" s="24">
        <f>AE24</f>
        <v>288688.92857142864</v>
      </c>
      <c r="AH25" s="1">
        <v>6</v>
      </c>
    </row>
    <row r="26" spans="1:35">
      <c r="B26" s="42" t="s">
        <v>59</v>
      </c>
      <c r="C26" s="42"/>
      <c r="D26" s="42"/>
      <c r="E26" s="42"/>
      <c r="F26" s="22"/>
      <c r="G26" s="42" t="s">
        <v>60</v>
      </c>
      <c r="H26" s="42"/>
      <c r="I26" s="42"/>
      <c r="J26" s="42"/>
      <c r="L26" s="27">
        <v>23</v>
      </c>
      <c r="M26" s="8">
        <v>15.885714285714283</v>
      </c>
      <c r="N26" s="8">
        <v>17.428571428571431</v>
      </c>
      <c r="O26" s="8">
        <v>18.652380952380948</v>
      </c>
      <c r="P26" s="8">
        <v>19.233333333333334</v>
      </c>
      <c r="Q26" s="8">
        <v>19.371428571428574</v>
      </c>
      <c r="R26" s="8">
        <v>19.290476190476188</v>
      </c>
      <c r="AG26" s="24">
        <f>AE23</f>
        <v>365634.40476190456</v>
      </c>
      <c r="AH26" s="1">
        <v>6</v>
      </c>
    </row>
    <row r="27" spans="1:35">
      <c r="A27" s="1"/>
      <c r="B27" s="27" t="s">
        <v>50</v>
      </c>
      <c r="C27" s="27" t="s">
        <v>53</v>
      </c>
      <c r="D27" s="27" t="s">
        <v>56</v>
      </c>
      <c r="E27" s="27" t="s">
        <v>57</v>
      </c>
      <c r="F27" s="22"/>
      <c r="G27" s="27" t="s">
        <v>50</v>
      </c>
      <c r="H27" s="27" t="s">
        <v>53</v>
      </c>
      <c r="I27" s="27" t="s">
        <v>56</v>
      </c>
      <c r="J27" s="27" t="s">
        <v>57</v>
      </c>
      <c r="L27" s="27">
        <v>24</v>
      </c>
      <c r="M27" s="8">
        <v>10.252380952380955</v>
      </c>
      <c r="N27" s="8">
        <v>9.223809523809523</v>
      </c>
      <c r="O27" s="8">
        <v>8.1904761904761916</v>
      </c>
      <c r="P27" s="8">
        <v>7.4333333333333327</v>
      </c>
      <c r="Q27" s="8">
        <v>7.3761904761904749</v>
      </c>
      <c r="R27" s="8">
        <v>6.8000000000000007</v>
      </c>
      <c r="AG27" s="24">
        <f>AE23</f>
        <v>365634.40476190456</v>
      </c>
      <c r="AH27" s="1">
        <v>4</v>
      </c>
    </row>
    <row r="28" spans="1:35">
      <c r="A28" s="27" t="s">
        <v>26</v>
      </c>
      <c r="B28" s="8">
        <v>3.5408962260816294E-2</v>
      </c>
      <c r="C28" s="8">
        <v>1.2034481390289765E-2</v>
      </c>
      <c r="D28" s="8">
        <v>3.9902711396485817E-2</v>
      </c>
      <c r="E28" s="8">
        <v>3.0915213125146775E-2</v>
      </c>
      <c r="F28" s="22"/>
      <c r="G28" s="8">
        <v>1.3104240222718177E-2</v>
      </c>
      <c r="H28" s="8">
        <v>7.7452888762497476E-3</v>
      </c>
      <c r="I28" s="8">
        <v>1.5996378576203139E-2</v>
      </c>
      <c r="J28" s="8">
        <v>1.0212101869233216E-2</v>
      </c>
      <c r="L28" s="27">
        <v>25</v>
      </c>
      <c r="M28" s="8">
        <v>2.7809523809523804</v>
      </c>
      <c r="N28" s="8">
        <v>2.0857142857142863</v>
      </c>
      <c r="O28" s="8">
        <v>1.2809523809523813</v>
      </c>
      <c r="P28" s="8">
        <v>1.0428571428571429</v>
      </c>
      <c r="Q28" s="8">
        <v>0.81904761904761914</v>
      </c>
      <c r="R28" s="8">
        <v>0.75714285714285701</v>
      </c>
      <c r="AG28" s="24">
        <f>AE22</f>
        <v>446503.63095238106</v>
      </c>
      <c r="AH28" s="1">
        <v>4</v>
      </c>
    </row>
    <row r="29" spans="1:35">
      <c r="A29" s="27" t="s">
        <v>28</v>
      </c>
      <c r="B29" s="8">
        <v>1329.6716476190477</v>
      </c>
      <c r="C29" s="8">
        <v>280.78119889410391</v>
      </c>
      <c r="D29" s="8">
        <v>1434.5170687819991</v>
      </c>
      <c r="E29" s="8">
        <v>1224.8262264560963</v>
      </c>
      <c r="F29" s="22"/>
      <c r="G29" s="8">
        <v>689.32410476190478</v>
      </c>
      <c r="H29" s="8">
        <v>214.34212027800515</v>
      </c>
      <c r="I29" s="8">
        <v>769.36076662537585</v>
      </c>
      <c r="J29" s="8">
        <v>609.28744289843371</v>
      </c>
      <c r="L29" s="27">
        <v>26</v>
      </c>
      <c r="M29" s="8">
        <v>0.12857142857142853</v>
      </c>
      <c r="N29" s="8">
        <v>2.3809523809523805E-2</v>
      </c>
      <c r="O29" s="8">
        <v>0</v>
      </c>
      <c r="P29" s="8">
        <v>0</v>
      </c>
      <c r="Q29" s="8">
        <v>4.7619047619047615E-3</v>
      </c>
      <c r="R29" s="8">
        <v>0</v>
      </c>
      <c r="AG29" s="24">
        <f>AE22</f>
        <v>446503.63095238106</v>
      </c>
      <c r="AH29" s="1">
        <v>2</v>
      </c>
    </row>
    <row r="30" spans="1:35">
      <c r="A30" s="27" t="s">
        <v>30</v>
      </c>
      <c r="B30" s="8">
        <v>1.1837311865647699</v>
      </c>
      <c r="C30" s="8">
        <v>0.23949265846596374</v>
      </c>
      <c r="D30" s="8">
        <v>1.2731592135879359</v>
      </c>
      <c r="E30" s="8">
        <v>1.094303159541604</v>
      </c>
      <c r="F30" s="22"/>
      <c r="G30" s="8">
        <v>0.59799920211998958</v>
      </c>
      <c r="H30" s="8">
        <v>0.17826031287479277</v>
      </c>
      <c r="I30" s="8">
        <v>0.66456269587815231</v>
      </c>
      <c r="J30" s="8">
        <v>0.53143570836182685</v>
      </c>
      <c r="L30" s="27">
        <v>3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AG30" s="24">
        <f>AE21</f>
        <v>577942.7380952388</v>
      </c>
      <c r="AH30" s="1">
        <v>2</v>
      </c>
    </row>
    <row r="31" spans="1:35">
      <c r="A31" s="27" t="s">
        <v>31</v>
      </c>
      <c r="B31" s="8">
        <v>126.81127142857144</v>
      </c>
      <c r="C31" s="8">
        <v>7.3012632428009159</v>
      </c>
      <c r="D31" s="8">
        <v>129.53760788816376</v>
      </c>
      <c r="E31" s="8">
        <v>124.08493496897913</v>
      </c>
      <c r="F31" s="22"/>
      <c r="G31" s="8">
        <v>123.58492857142861</v>
      </c>
      <c r="H31" s="8">
        <v>6.9123956867741994</v>
      </c>
      <c r="I31" s="8">
        <v>126.16605950141705</v>
      </c>
      <c r="J31" s="8">
        <v>121.00379764144016</v>
      </c>
      <c r="L31" s="27">
        <v>4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AG31" s="24">
        <f>AE21</f>
        <v>577942.7380952388</v>
      </c>
      <c r="AH31" s="1">
        <v>0</v>
      </c>
    </row>
    <row r="32" spans="1:35">
      <c r="A32" s="27" t="s">
        <v>33</v>
      </c>
      <c r="B32" s="8">
        <v>1.1135211904761904</v>
      </c>
      <c r="C32" s="8">
        <v>0.12168772071335036</v>
      </c>
      <c r="D32" s="8">
        <v>1.1589601314693962</v>
      </c>
      <c r="E32" s="8">
        <v>1.0680822494829845</v>
      </c>
      <c r="F32" s="22"/>
      <c r="G32" s="8">
        <v>1.0597488095238095</v>
      </c>
      <c r="H32" s="8">
        <v>0.11520659477957794</v>
      </c>
      <c r="I32" s="8">
        <v>1.1027676583569532</v>
      </c>
      <c r="J32" s="8">
        <v>1.0167299606906657</v>
      </c>
      <c r="L32" s="27">
        <v>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</row>
    <row r="33" spans="1:34">
      <c r="A33" s="27" t="s">
        <v>34</v>
      </c>
      <c r="B33" s="8">
        <v>0.85714285714285743</v>
      </c>
      <c r="C33" s="8">
        <v>3.3876077124502211E-16</v>
      </c>
      <c r="D33" s="8">
        <v>0.85714285714285754</v>
      </c>
      <c r="E33" s="8">
        <v>0.85714285714285732</v>
      </c>
      <c r="F33" s="22"/>
      <c r="G33" s="8">
        <v>0.85714285714285743</v>
      </c>
      <c r="H33" s="8">
        <v>3.3876077124502211E-16</v>
      </c>
      <c r="I33" s="8">
        <v>0.85714285714285754</v>
      </c>
      <c r="J33" s="8">
        <v>0.85714285714285732</v>
      </c>
      <c r="L33" s="27">
        <v>6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AE33" s="1" t="s">
        <v>115</v>
      </c>
      <c r="AF33" s="1" t="s">
        <v>116</v>
      </c>
      <c r="AG33" s="1" t="s">
        <v>115</v>
      </c>
      <c r="AH33" s="1" t="s">
        <v>116</v>
      </c>
    </row>
    <row r="34" spans="1:34">
      <c r="A34" s="27" t="s">
        <v>35</v>
      </c>
      <c r="B34" s="8">
        <v>12.852380952380949</v>
      </c>
      <c r="C34" s="8">
        <v>1.0263819974510491</v>
      </c>
      <c r="D34" s="8">
        <v>13.235638283073564</v>
      </c>
      <c r="E34" s="8">
        <v>12.469123621688334</v>
      </c>
      <c r="F34" s="22"/>
      <c r="G34" s="8">
        <v>13.085714285714287</v>
      </c>
      <c r="H34" s="8">
        <v>1.3192666378130853</v>
      </c>
      <c r="I34" s="8">
        <v>13.578336536821315</v>
      </c>
      <c r="J34" s="8">
        <v>12.59309203460726</v>
      </c>
      <c r="L34" s="27">
        <v>7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AE34" s="24">
        <f>AE18</f>
        <v>577942.7380952388</v>
      </c>
      <c r="AF34" s="1">
        <v>2</v>
      </c>
      <c r="AG34" s="1">
        <v>0</v>
      </c>
      <c r="AH34" s="1">
        <f>AF38</f>
        <v>10</v>
      </c>
    </row>
    <row r="35" spans="1:34">
      <c r="A35" s="27" t="s">
        <v>36</v>
      </c>
      <c r="B35" s="8">
        <v>17.676190476190474</v>
      </c>
      <c r="C35" s="8">
        <v>0.8587286917219582</v>
      </c>
      <c r="D35" s="8">
        <v>17.996845034625689</v>
      </c>
      <c r="E35" s="8">
        <v>17.355535917755258</v>
      </c>
      <c r="F35" s="22"/>
      <c r="G35" s="8">
        <v>18.12857142857143</v>
      </c>
      <c r="H35" s="8">
        <v>1.1080601634509337</v>
      </c>
      <c r="I35" s="8">
        <v>18.542327887224907</v>
      </c>
      <c r="J35" s="8">
        <v>17.714814969917953</v>
      </c>
      <c r="L35" s="27">
        <v>8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AE35" s="24">
        <f>AF18</f>
        <v>315064.52380952332</v>
      </c>
      <c r="AF35" s="1">
        <v>4</v>
      </c>
      <c r="AG35" s="24">
        <f>AE38</f>
        <v>11236.785714284517</v>
      </c>
      <c r="AH35" s="1">
        <f>AF38</f>
        <v>10</v>
      </c>
    </row>
    <row r="36" spans="1:34">
      <c r="A36" s="27" t="s">
        <v>37</v>
      </c>
      <c r="B36" s="8">
        <v>18.261904761904763</v>
      </c>
      <c r="C36" s="8">
        <v>0.92436206454302405</v>
      </c>
      <c r="D36" s="8">
        <v>18.607067224155735</v>
      </c>
      <c r="E36" s="8">
        <v>17.916742299653791</v>
      </c>
      <c r="F36" s="22"/>
      <c r="G36" s="8">
        <v>18.771428571428576</v>
      </c>
      <c r="H36" s="8">
        <v>1.2049627616077312</v>
      </c>
      <c r="I36" s="8">
        <v>19.221369054352728</v>
      </c>
      <c r="J36" s="8">
        <v>18.321488088504424</v>
      </c>
      <c r="L36" s="27">
        <v>9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AE36" s="24">
        <f>AG18</f>
        <v>203895.95238095149</v>
      </c>
      <c r="AF36" s="1">
        <v>6</v>
      </c>
      <c r="AG36" s="24">
        <f>AE38</f>
        <v>11236.785714284517</v>
      </c>
      <c r="AH36" s="1">
        <f>AF37</f>
        <v>8</v>
      </c>
    </row>
    <row r="37" spans="1:34">
      <c r="A37" s="27" t="s">
        <v>38</v>
      </c>
      <c r="B37" s="8">
        <v>18.171428571428571</v>
      </c>
      <c r="C37" s="8">
        <v>1.097242401067154</v>
      </c>
      <c r="D37" s="8">
        <v>18.581145611283226</v>
      </c>
      <c r="E37" s="8">
        <v>17.761711531573916</v>
      </c>
      <c r="F37" s="22"/>
      <c r="G37" s="8">
        <v>18.776190476190479</v>
      </c>
      <c r="H37" s="8">
        <v>1.2463505252193758</v>
      </c>
      <c r="I37" s="8">
        <v>19.241585403799483</v>
      </c>
      <c r="J37" s="8">
        <v>18.310795548581474</v>
      </c>
      <c r="L37" s="27">
        <v>10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AE37" s="24">
        <f>AH18</f>
        <v>57852.500000000931</v>
      </c>
      <c r="AF37" s="1">
        <v>8</v>
      </c>
      <c r="AG37" s="24">
        <f>AE37</f>
        <v>57852.500000000931</v>
      </c>
      <c r="AH37" s="1">
        <f>AH36</f>
        <v>8</v>
      </c>
    </row>
    <row r="38" spans="1:34">
      <c r="A38" s="27" t="s">
        <v>39</v>
      </c>
      <c r="B38" s="8">
        <v>18.509523809523809</v>
      </c>
      <c r="C38" s="8">
        <v>0.91256251814277267</v>
      </c>
      <c r="D38" s="8">
        <v>18.8502802488048</v>
      </c>
      <c r="E38" s="8">
        <v>18.168767370242819</v>
      </c>
      <c r="F38" s="22"/>
      <c r="G38" s="8">
        <v>19.023809523809526</v>
      </c>
      <c r="H38" s="8">
        <v>1.0598443270849336</v>
      </c>
      <c r="I38" s="8">
        <v>19.419561893548117</v>
      </c>
      <c r="J38" s="8">
        <v>18.628057154070934</v>
      </c>
      <c r="L38" s="27">
        <v>11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AE38" s="24">
        <f>AI18</f>
        <v>11236.785714284517</v>
      </c>
      <c r="AF38" s="1">
        <v>10</v>
      </c>
      <c r="AG38" s="24">
        <f>AE37</f>
        <v>57852.500000000931</v>
      </c>
      <c r="AH38" s="1">
        <v>6</v>
      </c>
    </row>
    <row r="39" spans="1:34">
      <c r="A39" s="27" t="s">
        <v>40</v>
      </c>
      <c r="B39" s="8">
        <v>18.604761904761904</v>
      </c>
      <c r="C39" s="8">
        <v>1.0414920097536138</v>
      </c>
      <c r="D39" s="8">
        <v>18.993661406689203</v>
      </c>
      <c r="E39" s="8">
        <v>18.215862402834606</v>
      </c>
      <c r="F39" s="22"/>
      <c r="G39" s="8">
        <v>19.31904761904762</v>
      </c>
      <c r="H39" s="8">
        <v>1.043517122517478</v>
      </c>
      <c r="I39" s="8">
        <v>19.7087033104971</v>
      </c>
      <c r="J39" s="8">
        <v>18.929391927598139</v>
      </c>
      <c r="AG39" s="24">
        <f>AE36</f>
        <v>203895.95238095149</v>
      </c>
      <c r="AH39" s="1">
        <v>6</v>
      </c>
    </row>
    <row r="40" spans="1:34">
      <c r="A40" s="27" t="s">
        <v>41</v>
      </c>
      <c r="B40" s="8">
        <v>18.709523809523812</v>
      </c>
      <c r="C40" s="8">
        <v>0.922380524281602</v>
      </c>
      <c r="D40" s="8">
        <v>19.053946352492158</v>
      </c>
      <c r="E40" s="8">
        <v>18.365101266555467</v>
      </c>
      <c r="F40" s="22"/>
      <c r="G40" s="8">
        <v>19.571428571428569</v>
      </c>
      <c r="H40" s="8">
        <v>1.0577950324864616</v>
      </c>
      <c r="I40" s="8">
        <v>19.966415721999674</v>
      </c>
      <c r="J40" s="8">
        <v>19.176441420857465</v>
      </c>
      <c r="AG40" s="24">
        <f>AE36</f>
        <v>203895.95238095149</v>
      </c>
      <c r="AH40" s="1">
        <v>4</v>
      </c>
    </row>
    <row r="41" spans="1:34">
      <c r="A41" s="27" t="s">
        <v>42</v>
      </c>
      <c r="B41" s="8">
        <v>18.847619047619045</v>
      </c>
      <c r="C41" s="8">
        <v>0.84717798158898883</v>
      </c>
      <c r="D41" s="8">
        <v>19.163960500072118</v>
      </c>
      <c r="E41" s="8">
        <v>18.531277595165971</v>
      </c>
      <c r="F41" s="22"/>
      <c r="G41" s="8">
        <v>19.480952380952381</v>
      </c>
      <c r="H41" s="8">
        <v>1.0746148571698981</v>
      </c>
      <c r="I41" s="8">
        <v>19.882220157184207</v>
      </c>
      <c r="J41" s="8">
        <v>19.079684604720555</v>
      </c>
      <c r="AG41" s="24">
        <f>AE35</f>
        <v>315064.52380952332</v>
      </c>
      <c r="AH41" s="1">
        <v>4</v>
      </c>
    </row>
    <row r="42" spans="1:34">
      <c r="A42" s="27" t="s">
        <v>43</v>
      </c>
      <c r="B42" s="8">
        <v>18.533333333333339</v>
      </c>
      <c r="C42" s="8">
        <v>0.82102331689603381</v>
      </c>
      <c r="D42" s="8">
        <v>18.839908473633358</v>
      </c>
      <c r="E42" s="8">
        <v>18.226758193033319</v>
      </c>
      <c r="F42" s="22"/>
      <c r="G42" s="8">
        <v>19.547619047619044</v>
      </c>
      <c r="H42" s="8">
        <v>1.0808832974894116</v>
      </c>
      <c r="I42" s="8">
        <v>19.951227497898572</v>
      </c>
      <c r="J42" s="8">
        <v>19.144010597339516</v>
      </c>
      <c r="AG42" s="24">
        <f>AE35</f>
        <v>315064.52380952332</v>
      </c>
      <c r="AH42" s="1">
        <v>2</v>
      </c>
    </row>
    <row r="43" spans="1:34">
      <c r="A43" s="27" t="s">
        <v>44</v>
      </c>
      <c r="B43" s="8">
        <v>18.433333333333334</v>
      </c>
      <c r="C43" s="8">
        <v>0.69832748149066581</v>
      </c>
      <c r="D43" s="8">
        <v>18.694093096433303</v>
      </c>
      <c r="E43" s="8">
        <v>18.172573570233364</v>
      </c>
      <c r="F43" s="22"/>
      <c r="G43" s="8">
        <v>19.357142857142858</v>
      </c>
      <c r="H43" s="8">
        <v>0.7262544051108113</v>
      </c>
      <c r="I43" s="8">
        <v>19.628330704745181</v>
      </c>
      <c r="J43" s="8">
        <v>19.085955009540534</v>
      </c>
      <c r="AG43" s="24">
        <f>AE34</f>
        <v>577942.7380952388</v>
      </c>
      <c r="AH43" s="1">
        <v>2</v>
      </c>
    </row>
    <row r="44" spans="1:34">
      <c r="A44" s="27" t="s">
        <v>45</v>
      </c>
      <c r="B44" s="8">
        <v>18.652380952380948</v>
      </c>
      <c r="C44" s="8">
        <v>1.078667390983344</v>
      </c>
      <c r="D44" s="8">
        <v>19.055161969585178</v>
      </c>
      <c r="E44" s="8">
        <v>18.249599935176718</v>
      </c>
      <c r="F44" s="22"/>
      <c r="G44" s="8">
        <v>19.233333333333334</v>
      </c>
      <c r="H44" s="8">
        <v>1.4194206097786228</v>
      </c>
      <c r="I44" s="8">
        <v>19.763353691625699</v>
      </c>
      <c r="J44" s="8">
        <v>18.703312975040969</v>
      </c>
      <c r="AG44" s="24">
        <f>AE34</f>
        <v>577942.7380952388</v>
      </c>
      <c r="AH44" s="1">
        <v>0</v>
      </c>
    </row>
    <row r="45" spans="1:34">
      <c r="A45" s="27" t="s">
        <v>46</v>
      </c>
      <c r="B45" s="8">
        <v>8.1904761904761916</v>
      </c>
      <c r="C45" s="8">
        <v>1.2100525071823904</v>
      </c>
      <c r="D45" s="8">
        <v>8.6423172156036294</v>
      </c>
      <c r="E45" s="8">
        <v>7.7386351653487537</v>
      </c>
      <c r="F45" s="22"/>
      <c r="G45" s="8">
        <v>7.4333333333333327</v>
      </c>
      <c r="H45" s="8">
        <v>0.94944951148200152</v>
      </c>
      <c r="I45" s="8">
        <v>7.7878636020848111</v>
      </c>
      <c r="J45" s="8">
        <v>7.0788030645818543</v>
      </c>
    </row>
    <row r="46" spans="1:34">
      <c r="A46" s="27" t="s">
        <v>47</v>
      </c>
      <c r="B46" s="8">
        <v>1.2809523809523813</v>
      </c>
      <c r="C46" s="8">
        <v>0.43828617242853868</v>
      </c>
      <c r="D46" s="8">
        <v>1.4446111249108715</v>
      </c>
      <c r="E46" s="8">
        <v>1.1172936369938911</v>
      </c>
      <c r="F46" s="22"/>
      <c r="G46" s="8">
        <v>1.0428571428571429</v>
      </c>
      <c r="H46" s="8">
        <v>0.41293307294339071</v>
      </c>
      <c r="I46" s="8">
        <v>1.1970488840256455</v>
      </c>
      <c r="J46" s="8">
        <v>0.88866540168864039</v>
      </c>
    </row>
    <row r="47" spans="1:34">
      <c r="A47" s="27" t="s">
        <v>48</v>
      </c>
      <c r="B47" s="8">
        <v>0</v>
      </c>
      <c r="C47" s="8">
        <v>0</v>
      </c>
      <c r="D47" s="8">
        <v>0</v>
      </c>
      <c r="E47" s="8">
        <v>0</v>
      </c>
      <c r="F47" s="22"/>
      <c r="G47" s="8">
        <v>0</v>
      </c>
      <c r="H47" s="8">
        <v>0</v>
      </c>
      <c r="I47" s="8">
        <v>0</v>
      </c>
      <c r="J47" s="8">
        <v>0</v>
      </c>
    </row>
    <row r="48" spans="1:34">
      <c r="A48" s="27" t="s">
        <v>3</v>
      </c>
      <c r="B48" s="8">
        <v>2080.8571428571427</v>
      </c>
      <c r="C48" s="8">
        <v>47.0181961273098</v>
      </c>
      <c r="D48" s="8">
        <v>2098.414025564055</v>
      </c>
      <c r="E48" s="8">
        <v>2063.3002601502303</v>
      </c>
      <c r="F48" s="22"/>
      <c r="G48" s="8">
        <v>2134.0952380952381</v>
      </c>
      <c r="H48" s="8">
        <v>56.008423179398378</v>
      </c>
      <c r="I48" s="8">
        <v>2155.0091267033267</v>
      </c>
      <c r="J48" s="8">
        <v>2113.1813494871494</v>
      </c>
    </row>
    <row r="49" spans="1:10">
      <c r="A49" s="27" t="s">
        <v>5</v>
      </c>
      <c r="B49" s="8">
        <v>59.190476190476211</v>
      </c>
      <c r="C49" s="8">
        <v>21.058155904451233</v>
      </c>
      <c r="D49" s="8">
        <v>67.053720714729309</v>
      </c>
      <c r="E49" s="8">
        <v>51.32723166622312</v>
      </c>
      <c r="F49" s="22"/>
      <c r="G49" s="8">
        <v>22</v>
      </c>
      <c r="H49" s="8">
        <v>13.414834185107685</v>
      </c>
      <c r="I49" s="8">
        <v>27.009181332327117</v>
      </c>
      <c r="J49" s="8">
        <v>16.990818667672883</v>
      </c>
    </row>
    <row r="51" spans="1:10">
      <c r="B51" s="42" t="s">
        <v>61</v>
      </c>
      <c r="C51" s="42"/>
      <c r="D51" s="42"/>
      <c r="E51" s="42"/>
      <c r="F51" s="22"/>
      <c r="G51" s="42" t="s">
        <v>62</v>
      </c>
      <c r="H51" s="42"/>
      <c r="I51" s="42"/>
      <c r="J51" s="42"/>
    </row>
    <row r="52" spans="1:10">
      <c r="B52" s="27" t="s">
        <v>50</v>
      </c>
      <c r="C52" s="27" t="s">
        <v>53</v>
      </c>
      <c r="D52" s="27" t="s">
        <v>56</v>
      </c>
      <c r="E52" s="27" t="s">
        <v>57</v>
      </c>
      <c r="F52" s="22"/>
      <c r="G52" s="27" t="s">
        <v>50</v>
      </c>
      <c r="H52" s="27" t="s">
        <v>53</v>
      </c>
      <c r="I52" s="27" t="s">
        <v>56</v>
      </c>
      <c r="J52" s="27" t="s">
        <v>57</v>
      </c>
    </row>
    <row r="53" spans="1:10">
      <c r="A53" s="23" t="s">
        <v>26</v>
      </c>
      <c r="B53" s="8">
        <v>3.9770653494403266E-3</v>
      </c>
      <c r="C53" s="8">
        <v>3.3582822290206225E-3</v>
      </c>
      <c r="D53" s="8">
        <v>5.2310685237002821E-3</v>
      </c>
      <c r="E53" s="8">
        <v>2.7230621751803711E-3</v>
      </c>
      <c r="F53" s="22"/>
      <c r="G53" s="8">
        <v>1.284690470918472E-3</v>
      </c>
      <c r="H53" s="8">
        <v>2.8718637614968895E-3</v>
      </c>
      <c r="I53" s="8">
        <v>2.3570620071277715E-3</v>
      </c>
      <c r="J53" s="8">
        <v>2.1231893470917244E-4</v>
      </c>
    </row>
    <row r="54" spans="1:10">
      <c r="A54" s="23" t="s">
        <v>28</v>
      </c>
      <c r="B54" s="8">
        <v>276.48526666666669</v>
      </c>
      <c r="C54" s="8">
        <v>135.0164076554185</v>
      </c>
      <c r="D54" s="8">
        <v>326.90122108347197</v>
      </c>
      <c r="E54" s="8">
        <v>226.06931224986141</v>
      </c>
      <c r="F54" s="22"/>
      <c r="G54" s="8">
        <v>113.66114761904764</v>
      </c>
      <c r="H54" s="8">
        <v>65.859296281105813</v>
      </c>
      <c r="I54" s="8">
        <v>138.25341263994159</v>
      </c>
      <c r="J54" s="8">
        <v>89.068882598153692</v>
      </c>
    </row>
    <row r="55" spans="1:10">
      <c r="A55" s="23" t="s">
        <v>30</v>
      </c>
      <c r="B55" s="8">
        <v>0.23736153519087366</v>
      </c>
      <c r="C55" s="8">
        <v>0.1131831495356637</v>
      </c>
      <c r="D55" s="8">
        <v>0.27962481716400706</v>
      </c>
      <c r="E55" s="8">
        <v>0.19509825321774027</v>
      </c>
      <c r="F55" s="22"/>
      <c r="G55" s="8">
        <v>9.7663429139730099E-2</v>
      </c>
      <c r="H55" s="8">
        <v>5.5913102759913291E-2</v>
      </c>
      <c r="I55" s="8">
        <v>0.11854172451876442</v>
      </c>
      <c r="J55" s="8">
        <v>7.6785133760695776E-2</v>
      </c>
    </row>
    <row r="56" spans="1:10">
      <c r="A56" s="23" t="s">
        <v>31</v>
      </c>
      <c r="B56" s="8">
        <v>122.18497619047618</v>
      </c>
      <c r="C56" s="8">
        <v>6.2059535430120176</v>
      </c>
      <c r="D56" s="8">
        <v>124.50231729272072</v>
      </c>
      <c r="E56" s="8">
        <v>119.86763508823164</v>
      </c>
      <c r="F56" s="22"/>
      <c r="G56" s="8">
        <v>118.80145714285712</v>
      </c>
      <c r="H56" s="8">
        <v>6.3818913853445967</v>
      </c>
      <c r="I56" s="8">
        <v>121.18449451412008</v>
      </c>
      <c r="J56" s="8">
        <v>116.41841977159416</v>
      </c>
    </row>
    <row r="57" spans="1:10">
      <c r="A57" s="23" t="s">
        <v>33</v>
      </c>
      <c r="B57" s="8">
        <v>1.0364162698412696</v>
      </c>
      <c r="C57" s="8">
        <v>0.10343255905019937</v>
      </c>
      <c r="D57" s="8">
        <v>1.0750386215453449</v>
      </c>
      <c r="E57" s="8">
        <v>0.99779391813719431</v>
      </c>
      <c r="F57" s="22"/>
      <c r="G57" s="8">
        <v>0.98002428571428579</v>
      </c>
      <c r="H57" s="8">
        <v>0.1063648564224005</v>
      </c>
      <c r="I57" s="8">
        <v>1.0197415752353314</v>
      </c>
      <c r="J57" s="8">
        <v>0.9403069961932401</v>
      </c>
    </row>
    <row r="58" spans="1:10">
      <c r="A58" s="23" t="s">
        <v>34</v>
      </c>
      <c r="B58" s="8">
        <v>0.85714285714285743</v>
      </c>
      <c r="C58" s="8">
        <v>3.3876077124502211E-16</v>
      </c>
      <c r="D58" s="8">
        <v>0.85714285714285754</v>
      </c>
      <c r="E58" s="8">
        <v>0.85714285714285732</v>
      </c>
      <c r="F58" s="22"/>
      <c r="G58" s="8">
        <v>0.85714285714285743</v>
      </c>
      <c r="H58" s="8">
        <v>3.3876077124502211E-16</v>
      </c>
      <c r="I58" s="8">
        <v>0.85714285714285754</v>
      </c>
      <c r="J58" s="8">
        <v>0.85714285714285732</v>
      </c>
    </row>
    <row r="59" spans="1:10">
      <c r="A59" s="23" t="s">
        <v>35</v>
      </c>
      <c r="B59" s="8">
        <v>13.304761904761907</v>
      </c>
      <c r="C59" s="8">
        <v>1.2972841947549421</v>
      </c>
      <c r="D59" s="8">
        <v>13.789175776854602</v>
      </c>
      <c r="E59" s="8">
        <v>12.820348032669212</v>
      </c>
      <c r="F59" s="22"/>
      <c r="G59" s="8">
        <v>12.93809523809524</v>
      </c>
      <c r="H59" s="8">
        <v>1.0258333378590516</v>
      </c>
      <c r="I59" s="8">
        <v>13.32114769593232</v>
      </c>
      <c r="J59" s="8">
        <v>12.555042780258161</v>
      </c>
    </row>
    <row r="60" spans="1:10">
      <c r="A60" s="23" t="s">
        <v>36</v>
      </c>
      <c r="B60" s="8">
        <v>18.738095238095234</v>
      </c>
      <c r="C60" s="8">
        <v>1.1929203153287771</v>
      </c>
      <c r="D60" s="8">
        <v>19.183538997745455</v>
      </c>
      <c r="E60" s="8">
        <v>18.292651478445013</v>
      </c>
      <c r="F60" s="22"/>
      <c r="G60" s="8">
        <v>18.423809523809528</v>
      </c>
      <c r="H60" s="8">
        <v>1.330359691316757</v>
      </c>
      <c r="I60" s="8">
        <v>18.920573989107378</v>
      </c>
      <c r="J60" s="8">
        <v>17.927045058511677</v>
      </c>
    </row>
    <row r="61" spans="1:10">
      <c r="A61" s="23" t="s">
        <v>37</v>
      </c>
      <c r="B61" s="8">
        <v>19.409523809523812</v>
      </c>
      <c r="C61" s="8">
        <v>1.5265574566024691</v>
      </c>
      <c r="D61" s="8">
        <v>19.979549723286269</v>
      </c>
      <c r="E61" s="8">
        <v>18.839497895761355</v>
      </c>
      <c r="F61" s="22"/>
      <c r="G61" s="8">
        <v>19.238095238095237</v>
      </c>
      <c r="H61" s="8">
        <v>1.4531546567678797</v>
      </c>
      <c r="I61" s="8">
        <v>19.780712096360002</v>
      </c>
      <c r="J61" s="8">
        <v>18.695478379830472</v>
      </c>
    </row>
    <row r="62" spans="1:10">
      <c r="A62" s="23" t="s">
        <v>38</v>
      </c>
      <c r="B62" s="8">
        <v>18.995238095238097</v>
      </c>
      <c r="C62" s="8">
        <v>1.3725382073585926</v>
      </c>
      <c r="D62" s="8">
        <v>19.507752277026412</v>
      </c>
      <c r="E62" s="8">
        <v>18.482723913449782</v>
      </c>
      <c r="F62" s="22"/>
      <c r="G62" s="8">
        <v>19.528571428571428</v>
      </c>
      <c r="H62" s="8">
        <v>1.5586809414596445</v>
      </c>
      <c r="I62" s="8">
        <v>20.110592448531655</v>
      </c>
      <c r="J62" s="8">
        <v>18.946550408611202</v>
      </c>
    </row>
    <row r="63" spans="1:10">
      <c r="A63" s="23" t="s">
        <v>39</v>
      </c>
      <c r="B63" s="8">
        <v>18.919047619047621</v>
      </c>
      <c r="C63" s="8">
        <v>1.5773213887195539</v>
      </c>
      <c r="D63" s="8">
        <v>19.50802909630103</v>
      </c>
      <c r="E63" s="8">
        <v>18.330066141794212</v>
      </c>
      <c r="F63" s="22"/>
      <c r="G63" s="8">
        <v>19.790476190476188</v>
      </c>
      <c r="H63" s="8">
        <v>1.4764076327377107</v>
      </c>
      <c r="I63" s="8">
        <v>20.341775852534266</v>
      </c>
      <c r="J63" s="8">
        <v>19.23917652841811</v>
      </c>
    </row>
    <row r="64" spans="1:10">
      <c r="A64" s="23" t="s">
        <v>40</v>
      </c>
      <c r="B64" s="8">
        <v>19.433333333333334</v>
      </c>
      <c r="C64" s="8">
        <v>1.3822455866575984</v>
      </c>
      <c r="D64" s="8">
        <v>19.949472310068753</v>
      </c>
      <c r="E64" s="8">
        <v>18.917194356597914</v>
      </c>
      <c r="F64" s="22"/>
      <c r="G64" s="8">
        <v>19.495238095238093</v>
      </c>
      <c r="H64" s="8">
        <v>1.4816415062008754</v>
      </c>
      <c r="I64" s="8">
        <v>20.048492117736686</v>
      </c>
      <c r="J64" s="8">
        <v>18.941984072739501</v>
      </c>
    </row>
    <row r="65" spans="1:10">
      <c r="A65" s="23" t="s">
        <v>41</v>
      </c>
      <c r="B65" s="8">
        <v>19.280952380952382</v>
      </c>
      <c r="C65" s="8">
        <v>1.5338008853802967</v>
      </c>
      <c r="D65" s="8">
        <v>19.85368303543062</v>
      </c>
      <c r="E65" s="8">
        <v>18.708221726474143</v>
      </c>
      <c r="F65" s="22"/>
      <c r="G65" s="8">
        <v>19.219047619047622</v>
      </c>
      <c r="H65" s="8">
        <v>1.7955819316799457</v>
      </c>
      <c r="I65" s="8">
        <v>19.889528921218325</v>
      </c>
      <c r="J65" s="8">
        <v>18.548566316876919</v>
      </c>
    </row>
    <row r="66" spans="1:10">
      <c r="A66" s="23" t="s">
        <v>42</v>
      </c>
      <c r="B66" s="8">
        <v>19.80952380952381</v>
      </c>
      <c r="C66" s="8">
        <v>1.0493343175410761</v>
      </c>
      <c r="D66" s="8">
        <v>20.20135167726087</v>
      </c>
      <c r="E66" s="8">
        <v>19.41769594178675</v>
      </c>
      <c r="F66" s="22"/>
      <c r="G66" s="8">
        <v>19.357142857142858</v>
      </c>
      <c r="H66" s="8">
        <v>1.3150725851802092</v>
      </c>
      <c r="I66" s="8">
        <v>19.848199023282639</v>
      </c>
      <c r="J66" s="8">
        <v>18.866086691003076</v>
      </c>
    </row>
    <row r="67" spans="1:10">
      <c r="A67" s="23" t="s">
        <v>43</v>
      </c>
      <c r="B67" s="8">
        <v>19.399999999999999</v>
      </c>
      <c r="C67" s="8">
        <v>1.7864136561501525</v>
      </c>
      <c r="D67" s="8">
        <v>20.067057811876317</v>
      </c>
      <c r="E67" s="8">
        <v>18.73294218812368</v>
      </c>
      <c r="F67" s="22"/>
      <c r="G67" s="8">
        <v>19.728571428571424</v>
      </c>
      <c r="H67" s="8">
        <v>1.5268417081312751</v>
      </c>
      <c r="I67" s="8">
        <v>20.29870348359751</v>
      </c>
      <c r="J67" s="8">
        <v>19.158439373545338</v>
      </c>
    </row>
    <row r="68" spans="1:10">
      <c r="A68" s="23" t="s">
        <v>44</v>
      </c>
      <c r="B68" s="8">
        <v>19.171428571428567</v>
      </c>
      <c r="C68" s="8">
        <v>1.7254970012949999</v>
      </c>
      <c r="D68" s="8">
        <v>19.815739730896244</v>
      </c>
      <c r="E68" s="8">
        <v>18.527117411960891</v>
      </c>
      <c r="F68" s="22"/>
      <c r="G68" s="8">
        <v>19.3047619047619</v>
      </c>
      <c r="H68" s="8">
        <v>1.5911141951132739</v>
      </c>
      <c r="I68" s="8">
        <v>19.898893700487715</v>
      </c>
      <c r="J68" s="8">
        <v>18.710630109036085</v>
      </c>
    </row>
    <row r="69" spans="1:10">
      <c r="A69" s="23" t="s">
        <v>45</v>
      </c>
      <c r="B69" s="8">
        <v>19.371428571428574</v>
      </c>
      <c r="C69" s="8">
        <v>1.6813753962403273</v>
      </c>
      <c r="D69" s="8">
        <v>19.99926445305513</v>
      </c>
      <c r="E69" s="8">
        <v>18.743592689802018</v>
      </c>
      <c r="F69" s="22"/>
      <c r="G69" s="8">
        <v>19.290476190476188</v>
      </c>
      <c r="H69" s="8">
        <v>1.6273019567543467</v>
      </c>
      <c r="I69" s="8">
        <v>19.898120718269347</v>
      </c>
      <c r="J69" s="8">
        <v>18.682831662683029</v>
      </c>
    </row>
    <row r="70" spans="1:10">
      <c r="A70" s="23" t="s">
        <v>46</v>
      </c>
      <c r="B70" s="8">
        <v>7.3761904761904749</v>
      </c>
      <c r="C70" s="8">
        <v>1.2966059376470764</v>
      </c>
      <c r="D70" s="8">
        <v>7.8603510829206353</v>
      </c>
      <c r="E70" s="8">
        <v>6.8920298694603144</v>
      </c>
      <c r="F70" s="22"/>
      <c r="G70" s="8">
        <v>6.8000000000000007</v>
      </c>
      <c r="H70" s="8">
        <v>1.0346563307352044</v>
      </c>
      <c r="I70" s="8">
        <v>7.1863470174716335</v>
      </c>
      <c r="J70" s="8">
        <v>6.4136529825283679</v>
      </c>
    </row>
    <row r="71" spans="1:10">
      <c r="A71" s="23" t="s">
        <v>47</v>
      </c>
      <c r="B71" s="8">
        <v>0.81904761904761914</v>
      </c>
      <c r="C71" s="8">
        <v>0.34574590364176067</v>
      </c>
      <c r="D71" s="8">
        <v>0.94815125926804988</v>
      </c>
      <c r="E71" s="8">
        <v>0.68994397882718839</v>
      </c>
      <c r="F71" s="22"/>
      <c r="G71" s="8">
        <v>0.75714285714285701</v>
      </c>
      <c r="H71" s="8">
        <v>0.39014964919691159</v>
      </c>
      <c r="I71" s="8">
        <v>0.90282712819711419</v>
      </c>
      <c r="J71" s="8">
        <v>0.61145858608859982</v>
      </c>
    </row>
    <row r="72" spans="1:10">
      <c r="A72" s="23" t="s">
        <v>48</v>
      </c>
      <c r="B72" s="8">
        <v>4.7619047619047615E-3</v>
      </c>
      <c r="C72" s="8">
        <v>2.6082026547865053E-2</v>
      </c>
      <c r="D72" s="8">
        <v>1.4501093386231179E-2</v>
      </c>
      <c r="E72" s="8">
        <v>-4.9772838624216565E-3</v>
      </c>
      <c r="F72" s="22"/>
      <c r="G72" s="8">
        <v>0</v>
      </c>
      <c r="H72" s="8">
        <v>0</v>
      </c>
      <c r="I72" s="8">
        <v>0</v>
      </c>
      <c r="J72" s="8">
        <v>0</v>
      </c>
    </row>
    <row r="73" spans="1:10">
      <c r="A73" s="23" t="s">
        <v>3</v>
      </c>
      <c r="B73" s="8">
        <v>2145.7857142857142</v>
      </c>
      <c r="C73" s="8">
        <v>64.331770584581008</v>
      </c>
      <c r="D73" s="8">
        <v>2169.8075918461222</v>
      </c>
      <c r="E73" s="8">
        <v>2121.7638367253062</v>
      </c>
      <c r="F73" s="22"/>
      <c r="G73" s="8">
        <v>2146.9523809523807</v>
      </c>
      <c r="H73" s="8">
        <v>56.306669267401432</v>
      </c>
      <c r="I73" s="8">
        <v>2167.9776364783042</v>
      </c>
      <c r="J73" s="8">
        <v>2125.9271254264572</v>
      </c>
    </row>
    <row r="74" spans="1:10">
      <c r="A74" s="23" t="s">
        <v>5</v>
      </c>
      <c r="B74" s="8">
        <v>6.6666666666666661</v>
      </c>
      <c r="C74" s="8">
        <v>5.6565224983705251</v>
      </c>
      <c r="D74" s="8">
        <v>8.7788468482287492</v>
      </c>
      <c r="E74" s="8">
        <v>4.554486485104583</v>
      </c>
      <c r="F74" s="22"/>
      <c r="G74" s="8">
        <v>2.1428571428571428</v>
      </c>
      <c r="H74" s="8">
        <v>4.7565651507972673</v>
      </c>
      <c r="I74" s="8">
        <v>3.9189877331123761</v>
      </c>
      <c r="J74" s="8">
        <v>0.36672655260190945</v>
      </c>
    </row>
  </sheetData>
  <mergeCells count="10">
    <mergeCell ref="M1:R1"/>
    <mergeCell ref="AD10:AI10"/>
    <mergeCell ref="M13:R13"/>
    <mergeCell ref="AD15:AI15"/>
    <mergeCell ref="B26:E26"/>
    <mergeCell ref="G26:J26"/>
    <mergeCell ref="B51:E51"/>
    <mergeCell ref="G51:J51"/>
    <mergeCell ref="B1:E1"/>
    <mergeCell ref="G1:J1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74"/>
  <sheetViews>
    <sheetView topLeftCell="N1" zoomScale="85" zoomScaleNormal="85" zoomScalePageLayoutView="85" workbookViewId="0">
      <selection activeCell="AI7" sqref="AD7:AI7"/>
    </sheetView>
  </sheetViews>
  <sheetFormatPr defaultColWidth="8.85546875" defaultRowHeight="15"/>
  <cols>
    <col min="3" max="3" width="10.42578125" customWidth="1"/>
    <col min="4" max="4" width="9.28515625" customWidth="1"/>
    <col min="5" max="5" width="10" customWidth="1"/>
    <col min="6" max="6" width="1.85546875" customWidth="1"/>
    <col min="7" max="7" width="10.42578125" customWidth="1"/>
    <col min="8" max="8" width="7.85546875" customWidth="1"/>
    <col min="9" max="9" width="9.7109375" customWidth="1"/>
    <col min="10" max="11" width="9.85546875" customWidth="1"/>
    <col min="12" max="13" width="8.85546875" customWidth="1"/>
    <col min="17" max="17" width="10" customWidth="1"/>
    <col min="29" max="29" width="17.7109375" customWidth="1"/>
    <col min="30" max="30" width="24.140625" customWidth="1"/>
    <col min="31" max="31" width="11.28515625" customWidth="1"/>
    <col min="32" max="32" width="13.7109375" customWidth="1"/>
    <col min="33" max="33" width="16" customWidth="1"/>
    <col min="34" max="34" width="15.28515625" customWidth="1"/>
    <col min="35" max="35" width="12.42578125" customWidth="1"/>
  </cols>
  <sheetData>
    <row r="1" spans="1:35">
      <c r="B1" s="42" t="s">
        <v>55</v>
      </c>
      <c r="C1" s="42"/>
      <c r="D1" s="42"/>
      <c r="E1" s="42"/>
      <c r="F1" s="18"/>
      <c r="G1" s="42" t="s">
        <v>58</v>
      </c>
      <c r="H1" s="42"/>
      <c r="I1" s="42"/>
      <c r="J1" s="42"/>
      <c r="K1" s="5"/>
      <c r="L1" s="21"/>
      <c r="M1" s="42" t="s">
        <v>64</v>
      </c>
      <c r="N1" s="42"/>
      <c r="O1" s="42"/>
      <c r="P1" s="42"/>
      <c r="Q1" s="42"/>
      <c r="R1" s="42"/>
    </row>
    <row r="2" spans="1:35" s="1" customFormat="1">
      <c r="B2" s="27" t="s">
        <v>50</v>
      </c>
      <c r="C2" s="27" t="s">
        <v>53</v>
      </c>
      <c r="D2" s="27" t="s">
        <v>56</v>
      </c>
      <c r="E2" s="27" t="s">
        <v>57</v>
      </c>
      <c r="F2" s="18"/>
      <c r="G2" s="27" t="s">
        <v>50</v>
      </c>
      <c r="H2" s="27" t="s">
        <v>53</v>
      </c>
      <c r="I2" s="27" t="s">
        <v>56</v>
      </c>
      <c r="J2" s="27" t="s">
        <v>57</v>
      </c>
      <c r="K2" s="20"/>
      <c r="L2" s="27" t="s">
        <v>63</v>
      </c>
      <c r="M2" s="27">
        <v>16</v>
      </c>
      <c r="N2" s="27">
        <v>18</v>
      </c>
      <c r="O2" s="27">
        <v>20</v>
      </c>
      <c r="P2" s="27">
        <v>22</v>
      </c>
      <c r="Q2" s="27">
        <v>24</v>
      </c>
      <c r="R2" s="27">
        <v>26</v>
      </c>
      <c r="AC2" s="27" t="s">
        <v>63</v>
      </c>
      <c r="AD2" s="27">
        <v>16</v>
      </c>
      <c r="AE2" s="27">
        <v>18</v>
      </c>
      <c r="AF2" s="27">
        <v>20</v>
      </c>
      <c r="AG2" s="27">
        <v>22</v>
      </c>
      <c r="AH2" s="27">
        <v>24</v>
      </c>
      <c r="AI2" s="27">
        <v>26</v>
      </c>
    </row>
    <row r="3" spans="1:35" s="1" customFormat="1">
      <c r="A3" s="27" t="s">
        <v>26</v>
      </c>
      <c r="B3" s="8">
        <v>0.1449628723826363</v>
      </c>
      <c r="C3" s="8">
        <v>2.8276963796475398E-2</v>
      </c>
      <c r="D3" s="8">
        <v>0.15552166403296017</v>
      </c>
      <c r="E3" s="8">
        <v>0.13440408073231244</v>
      </c>
      <c r="F3" s="19"/>
      <c r="G3" s="8">
        <v>7.9296128424097292E-2</v>
      </c>
      <c r="H3" s="8">
        <v>1.8110704088604948E-2</v>
      </c>
      <c r="I3" s="8">
        <v>8.6058776369209555E-2</v>
      </c>
      <c r="J3" s="8">
        <v>7.253348047898503E-2</v>
      </c>
      <c r="K3" s="6"/>
      <c r="L3" s="27" t="s">
        <v>26</v>
      </c>
      <c r="M3" s="8">
        <v>0.1449628723826363</v>
      </c>
      <c r="N3" s="8">
        <v>7.9296128424097292E-2</v>
      </c>
      <c r="O3" s="8">
        <v>3.5408962260816294E-2</v>
      </c>
      <c r="P3" s="8">
        <v>1.3104240222718177E-2</v>
      </c>
      <c r="Q3" s="8">
        <v>3.9770653494403266E-3</v>
      </c>
      <c r="R3" s="8">
        <v>1.284690470918472E-3</v>
      </c>
      <c r="T3" s="10">
        <f>MAX(M3:R3)</f>
        <v>0.1449628723826363</v>
      </c>
      <c r="V3" s="10">
        <f>M3/$T3*10</f>
        <v>10</v>
      </c>
      <c r="W3" s="10">
        <f t="shared" ref="W3:AA10" si="0">N3/$T3*10</f>
        <v>5.4700991447514538</v>
      </c>
      <c r="X3" s="10">
        <f t="shared" si="0"/>
        <v>2.442622837063595</v>
      </c>
      <c r="Y3" s="10">
        <f t="shared" si="0"/>
        <v>0.90397216937926839</v>
      </c>
      <c r="Z3" s="10">
        <f t="shared" si="0"/>
        <v>0.27435061709750591</v>
      </c>
      <c r="AA3" s="10">
        <f>R3/$T3*10</f>
        <v>8.8622034718480958E-2</v>
      </c>
      <c r="AC3" s="27" t="s">
        <v>69</v>
      </c>
      <c r="AD3" s="25">
        <f>Summary!AD3*3/5</f>
        <v>1117.7857142857142</v>
      </c>
      <c r="AE3" s="25">
        <f>Summary!AE3*3/5</f>
        <v>1206.2</v>
      </c>
      <c r="AF3" s="25">
        <f>Summary!AF3*3/5</f>
        <v>1248.5142857142855</v>
      </c>
      <c r="AG3" s="25">
        <f>Summary!AG3*3/5</f>
        <v>1280.4571428571428</v>
      </c>
      <c r="AH3" s="25">
        <f>Summary!AH3*3/5</f>
        <v>1287.4714285714285</v>
      </c>
      <c r="AI3" s="25">
        <f>Summary!AI3*3/5</f>
        <v>1288.1714285714284</v>
      </c>
    </row>
    <row r="4" spans="1:35" s="1" customFormat="1">
      <c r="A4" s="27" t="s">
        <v>28</v>
      </c>
      <c r="B4" s="8">
        <v>3351.6020428571424</v>
      </c>
      <c r="C4" s="8">
        <v>413.61076698664999</v>
      </c>
      <c r="D4" s="8">
        <v>3506.0468391364038</v>
      </c>
      <c r="E4" s="8">
        <v>3197.1572465778809</v>
      </c>
      <c r="F4" s="19"/>
      <c r="G4" s="8">
        <v>2319.94159047619</v>
      </c>
      <c r="H4" s="8">
        <v>309.65737097834221</v>
      </c>
      <c r="I4" s="8">
        <v>2435.5695513379183</v>
      </c>
      <c r="J4" s="8">
        <v>2204.3136296144617</v>
      </c>
      <c r="K4" s="6"/>
      <c r="L4" s="27" t="s">
        <v>28</v>
      </c>
      <c r="M4" s="8">
        <v>3351.6020428571424</v>
      </c>
      <c r="N4" s="8">
        <v>2319.94159047619</v>
      </c>
      <c r="O4" s="8">
        <v>1329.6716476190477</v>
      </c>
      <c r="P4" s="8">
        <v>689.32410476190478</v>
      </c>
      <c r="Q4" s="8">
        <v>276.48526666666669</v>
      </c>
      <c r="R4" s="8">
        <v>113.66114761904764</v>
      </c>
      <c r="T4" s="10">
        <f t="shared" ref="T4:T10" si="1">MAX(M4:R4)</f>
        <v>3351.6020428571424</v>
      </c>
      <c r="V4" s="10">
        <f t="shared" ref="V4:V9" si="2">M4/$T4*10</f>
        <v>10</v>
      </c>
      <c r="W4" s="10">
        <f t="shared" si="0"/>
        <v>6.9218885798819594</v>
      </c>
      <c r="X4" s="10">
        <f t="shared" si="0"/>
        <v>3.9672718616842162</v>
      </c>
      <c r="Y4" s="10">
        <f t="shared" si="0"/>
        <v>2.0567003359810467</v>
      </c>
      <c r="Z4" s="10">
        <f t="shared" si="0"/>
        <v>0.82493465253700327</v>
      </c>
      <c r="AA4" s="10">
        <f t="shared" si="0"/>
        <v>0.3391248309484704</v>
      </c>
      <c r="AC4" s="27" t="s">
        <v>70</v>
      </c>
      <c r="AD4" s="25">
        <v>243.47619047619048</v>
      </c>
      <c r="AE4" s="25">
        <v>133.0952380952381</v>
      </c>
      <c r="AF4" s="25">
        <v>59.190476190476211</v>
      </c>
      <c r="AG4" s="25">
        <v>22</v>
      </c>
      <c r="AH4" s="25">
        <v>6.6666666666666661</v>
      </c>
      <c r="AI4" s="25">
        <v>2.1428571428571428</v>
      </c>
    </row>
    <row r="5" spans="1:35" s="1" customFormat="1">
      <c r="A5" s="27" t="s">
        <v>30</v>
      </c>
      <c r="B5" s="8">
        <v>3.3569662229902919</v>
      </c>
      <c r="C5" s="8">
        <v>0.42656965275542669</v>
      </c>
      <c r="D5" s="8">
        <v>3.5162499466677599</v>
      </c>
      <c r="E5" s="8">
        <v>3.1976824993128239</v>
      </c>
      <c r="F5" s="19"/>
      <c r="G5" s="8">
        <v>2.1555011458128996</v>
      </c>
      <c r="H5" s="8">
        <v>0.27646806822691122</v>
      </c>
      <c r="I5" s="8">
        <v>2.258736017540512</v>
      </c>
      <c r="J5" s="8">
        <v>2.0522662740852873</v>
      </c>
      <c r="K5" s="6"/>
      <c r="L5" s="27" t="s">
        <v>30</v>
      </c>
      <c r="M5" s="8">
        <v>3.3569662229902919</v>
      </c>
      <c r="N5" s="8">
        <v>2.1555011458128996</v>
      </c>
      <c r="O5" s="8">
        <v>1.1837311865647699</v>
      </c>
      <c r="P5" s="8">
        <v>0.59799920211998958</v>
      </c>
      <c r="Q5" s="8">
        <v>0.23736153519087366</v>
      </c>
      <c r="R5" s="8">
        <v>9.7663429139730099E-2</v>
      </c>
      <c r="T5" s="10">
        <f t="shared" si="1"/>
        <v>3.3569662229902919</v>
      </c>
      <c r="V5" s="10">
        <f t="shared" si="2"/>
        <v>10</v>
      </c>
      <c r="W5" s="10">
        <f t="shared" si="0"/>
        <v>6.4209795471008322</v>
      </c>
      <c r="X5" s="10">
        <f t="shared" si="0"/>
        <v>3.5261933184133598</v>
      </c>
      <c r="Y5" s="10">
        <f t="shared" si="0"/>
        <v>1.7813679447370445</v>
      </c>
      <c r="Z5" s="10">
        <f t="shared" si="0"/>
        <v>0.70707156230913348</v>
      </c>
      <c r="AA5" s="10">
        <f t="shared" si="0"/>
        <v>0.29092764911031554</v>
      </c>
      <c r="AC5" s="27" t="s">
        <v>67</v>
      </c>
      <c r="AD5" s="35">
        <f>AD3*365*5</f>
        <v>2039958.9285714284</v>
      </c>
      <c r="AE5" s="35">
        <f t="shared" ref="AE5:AI6" si="3">AE3*365*5</f>
        <v>2201315</v>
      </c>
      <c r="AF5" s="35">
        <f t="shared" si="3"/>
        <v>2278538.5714285709</v>
      </c>
      <c r="AG5" s="35">
        <f t="shared" si="3"/>
        <v>2336834.2857142854</v>
      </c>
      <c r="AH5" s="35">
        <f t="shared" si="3"/>
        <v>2349635.3571428573</v>
      </c>
      <c r="AI5" s="35">
        <f t="shared" si="3"/>
        <v>2350912.8571428568</v>
      </c>
    </row>
    <row r="6" spans="1:35" s="1" customFormat="1">
      <c r="A6" s="27" t="s">
        <v>31</v>
      </c>
      <c r="B6" s="8">
        <v>148.81877142857138</v>
      </c>
      <c r="C6" s="8">
        <v>8.106916730216275</v>
      </c>
      <c r="D6" s="8">
        <v>151.84594383990176</v>
      </c>
      <c r="E6" s="8">
        <v>145.791599017241</v>
      </c>
      <c r="F6" s="19"/>
      <c r="G6" s="8">
        <v>137.8621190476191</v>
      </c>
      <c r="H6" s="8">
        <v>7.487410882463263</v>
      </c>
      <c r="I6" s="8">
        <v>140.65796417715001</v>
      </c>
      <c r="J6" s="8">
        <v>135.0662739180882</v>
      </c>
      <c r="K6" s="6"/>
      <c r="L6" s="27" t="s">
        <v>31</v>
      </c>
      <c r="M6" s="8">
        <v>148.81877142857138</v>
      </c>
      <c r="N6" s="8">
        <v>137.8621190476191</v>
      </c>
      <c r="O6" s="8">
        <v>126.81127142857144</v>
      </c>
      <c r="P6" s="8">
        <v>123.58492857142861</v>
      </c>
      <c r="Q6" s="8">
        <v>122.18497619047618</v>
      </c>
      <c r="R6" s="8">
        <v>118.80145714285712</v>
      </c>
      <c r="T6" s="10">
        <f t="shared" si="1"/>
        <v>148.81877142857138</v>
      </c>
      <c r="V6" s="10">
        <f t="shared" si="2"/>
        <v>10</v>
      </c>
      <c r="W6" s="10">
        <f t="shared" si="0"/>
        <v>9.2637587129785466</v>
      </c>
      <c r="X6" s="10">
        <f t="shared" si="0"/>
        <v>8.5211878992991892</v>
      </c>
      <c r="Y6" s="10">
        <f t="shared" si="0"/>
        <v>8.3043911319175034</v>
      </c>
      <c r="Z6" s="10">
        <f t="shared" si="0"/>
        <v>8.2103201778628687</v>
      </c>
      <c r="AA6" s="10">
        <f t="shared" si="0"/>
        <v>7.9829618268202349</v>
      </c>
      <c r="AC6" s="27" t="s">
        <v>68</v>
      </c>
      <c r="AD6" s="35">
        <f>AD4*365*5</f>
        <v>444344.04761904763</v>
      </c>
      <c r="AE6" s="35">
        <f t="shared" si="3"/>
        <v>242898.80952380953</v>
      </c>
      <c r="AF6" s="35">
        <f t="shared" si="3"/>
        <v>108022.61904761908</v>
      </c>
      <c r="AG6" s="35">
        <f t="shared" si="3"/>
        <v>40150</v>
      </c>
      <c r="AH6" s="35">
        <f t="shared" si="3"/>
        <v>12166.666666666664</v>
      </c>
      <c r="AI6" s="35">
        <f t="shared" si="3"/>
        <v>3910.7142857142853</v>
      </c>
    </row>
    <row r="7" spans="1:35" s="1" customFormat="1">
      <c r="A7" s="27" t="s">
        <v>33</v>
      </c>
      <c r="B7" s="8">
        <v>1.4803128571428565</v>
      </c>
      <c r="C7" s="8">
        <v>0.13511527883693425</v>
      </c>
      <c r="D7" s="8">
        <v>1.5307657306650284</v>
      </c>
      <c r="E7" s="8">
        <v>1.4298599836206847</v>
      </c>
      <c r="F7" s="19"/>
      <c r="G7" s="8">
        <v>1.2977019841269841</v>
      </c>
      <c r="H7" s="8">
        <v>0.12479018137441156</v>
      </c>
      <c r="I7" s="8">
        <v>1.3442994029525079</v>
      </c>
      <c r="J7" s="8">
        <v>1.2511045653014603</v>
      </c>
      <c r="K7" s="6"/>
      <c r="L7" s="27" t="s">
        <v>33</v>
      </c>
      <c r="M7" s="8">
        <v>1.4803128571428565</v>
      </c>
      <c r="N7" s="8">
        <v>1.2977019841269841</v>
      </c>
      <c r="O7" s="8">
        <v>1.1135211904761904</v>
      </c>
      <c r="P7" s="8">
        <v>1.0597488095238095</v>
      </c>
      <c r="Q7" s="8">
        <v>1.0364162698412696</v>
      </c>
      <c r="R7" s="8">
        <v>0.98002428571428579</v>
      </c>
      <c r="T7" s="10">
        <f t="shared" si="1"/>
        <v>1.4803128571428565</v>
      </c>
      <c r="V7" s="10">
        <f t="shared" si="2"/>
        <v>10</v>
      </c>
      <c r="W7" s="10">
        <f t="shared" si="0"/>
        <v>8.7664035198050723</v>
      </c>
      <c r="X7" s="10">
        <f t="shared" si="0"/>
        <v>7.522201709612867</v>
      </c>
      <c r="Y7" s="10">
        <f t="shared" si="0"/>
        <v>7.1589515987128873</v>
      </c>
      <c r="Z7" s="10">
        <f t="shared" si="0"/>
        <v>7.0013326226298584</v>
      </c>
      <c r="AA7" s="10">
        <f t="shared" si="0"/>
        <v>6.6203862310959396</v>
      </c>
      <c r="AC7" s="27" t="s">
        <v>71</v>
      </c>
      <c r="AD7" s="35">
        <f>AD5-AD6</f>
        <v>1595614.8809523808</v>
      </c>
      <c r="AE7" s="35">
        <f>AE5-AE6</f>
        <v>1958416.1904761905</v>
      </c>
      <c r="AF7" s="35">
        <f t="shared" ref="AF7:AI7" si="4">AF5-AF6</f>
        <v>2170515.952380952</v>
      </c>
      <c r="AG7" s="35">
        <f t="shared" si="4"/>
        <v>2296684.2857142854</v>
      </c>
      <c r="AH7" s="35">
        <f t="shared" si="4"/>
        <v>2337468.6904761908</v>
      </c>
      <c r="AI7" s="35">
        <f t="shared" si="4"/>
        <v>2347002.1428571427</v>
      </c>
    </row>
    <row r="8" spans="1:35" s="1" customFormat="1">
      <c r="A8" s="27" t="s">
        <v>34</v>
      </c>
      <c r="B8" s="8">
        <v>0.85714285714285743</v>
      </c>
      <c r="C8" s="8">
        <v>3.3876077124502211E-16</v>
      </c>
      <c r="D8" s="8">
        <v>0.85714285714285754</v>
      </c>
      <c r="E8" s="8">
        <v>0.85714285714285732</v>
      </c>
      <c r="F8" s="19"/>
      <c r="G8" s="8">
        <v>0.85714285714285743</v>
      </c>
      <c r="H8" s="8">
        <v>3.3876077124502211E-16</v>
      </c>
      <c r="I8" s="8">
        <v>0.85714285714285754</v>
      </c>
      <c r="J8" s="8">
        <v>0.85714285714285732</v>
      </c>
      <c r="K8" s="6"/>
      <c r="L8" s="27" t="s">
        <v>3</v>
      </c>
      <c r="M8" s="8">
        <v>1862.9761904761901</v>
      </c>
      <c r="N8" s="8">
        <v>2010.3333333333335</v>
      </c>
      <c r="O8" s="8">
        <v>2080.8571428571427</v>
      </c>
      <c r="P8" s="8">
        <v>2134.0952380952381</v>
      </c>
      <c r="Q8" s="8">
        <v>2145.7857142857142</v>
      </c>
      <c r="R8" s="8">
        <v>2146.9523809523807</v>
      </c>
      <c r="T8" s="10">
        <f t="shared" si="1"/>
        <v>2146.9523809523807</v>
      </c>
      <c r="V8" s="10">
        <f t="shared" si="2"/>
        <v>8.6773055937541574</v>
      </c>
      <c r="W8" s="10">
        <f t="shared" si="0"/>
        <v>9.3636605598190137</v>
      </c>
      <c r="X8" s="10">
        <f t="shared" si="0"/>
        <v>9.6921439027636076</v>
      </c>
      <c r="Y8" s="10">
        <f t="shared" si="0"/>
        <v>9.9401144479439303</v>
      </c>
      <c r="Z8" s="10">
        <f t="shared" si="0"/>
        <v>9.9945659406467655</v>
      </c>
      <c r="AA8" s="10">
        <f t="shared" si="0"/>
        <v>10</v>
      </c>
      <c r="AD8" s="24"/>
      <c r="AE8" s="24"/>
      <c r="AF8" s="24"/>
      <c r="AG8" s="24"/>
      <c r="AH8" s="24"/>
      <c r="AI8" s="24"/>
    </row>
    <row r="9" spans="1:35" s="1" customFormat="1">
      <c r="A9" s="27" t="s">
        <v>35</v>
      </c>
      <c r="B9" s="8">
        <v>12.96190476190476</v>
      </c>
      <c r="C9" s="8">
        <v>1.1384974315276921</v>
      </c>
      <c r="D9" s="8">
        <v>13.387026683071847</v>
      </c>
      <c r="E9" s="8">
        <v>12.536782840737674</v>
      </c>
      <c r="F9" s="19"/>
      <c r="G9" s="8">
        <v>13.204761904761904</v>
      </c>
      <c r="H9" s="8">
        <v>1.0845231561338589</v>
      </c>
      <c r="I9" s="8">
        <v>13.609729500575583</v>
      </c>
      <c r="J9" s="8">
        <v>12.799794308948226</v>
      </c>
      <c r="K9" s="6"/>
      <c r="L9" s="27" t="s">
        <v>5</v>
      </c>
      <c r="M9" s="8">
        <v>243.47619047619048</v>
      </c>
      <c r="N9" s="8">
        <v>133.0952380952381</v>
      </c>
      <c r="O9" s="8">
        <v>59.190476190476211</v>
      </c>
      <c r="P9" s="8">
        <v>22</v>
      </c>
      <c r="Q9" s="8">
        <v>6.6666666666666661</v>
      </c>
      <c r="R9" s="8">
        <v>2.1428571428571428</v>
      </c>
      <c r="T9" s="10">
        <f t="shared" si="1"/>
        <v>243.47619047619048</v>
      </c>
      <c r="V9" s="10">
        <f t="shared" si="2"/>
        <v>10</v>
      </c>
      <c r="W9" s="10">
        <f t="shared" si="0"/>
        <v>5.4664580481126546</v>
      </c>
      <c r="X9" s="10">
        <f t="shared" si="0"/>
        <v>2.4310580872286334</v>
      </c>
      <c r="Y9" s="10">
        <f t="shared" si="0"/>
        <v>0.90357911206727959</v>
      </c>
      <c r="Z9" s="10">
        <f t="shared" si="0"/>
        <v>0.27381185214159981</v>
      </c>
      <c r="AA9" s="10">
        <f t="shared" si="0"/>
        <v>8.8010952474085663E-2</v>
      </c>
    </row>
    <row r="10" spans="1:35" s="1" customFormat="1">
      <c r="A10" s="27" t="s">
        <v>36</v>
      </c>
      <c r="B10" s="8">
        <v>15.342857142857147</v>
      </c>
      <c r="C10" s="8">
        <v>0.62619344183800285</v>
      </c>
      <c r="D10" s="8">
        <v>15.576681613290242</v>
      </c>
      <c r="E10" s="8">
        <v>15.109032672424052</v>
      </c>
      <c r="F10" s="19"/>
      <c r="G10" s="8">
        <v>16.995238095238097</v>
      </c>
      <c r="H10" s="8">
        <v>0.83929139151905086</v>
      </c>
      <c r="I10" s="8">
        <v>17.308634646605633</v>
      </c>
      <c r="J10" s="8">
        <v>16.681841543870561</v>
      </c>
      <c r="K10" s="6"/>
      <c r="L10" s="1" t="s">
        <v>66</v>
      </c>
      <c r="M10" s="10">
        <f>M8-M9</f>
        <v>1619.4999999999995</v>
      </c>
      <c r="N10" s="10">
        <f t="shared" ref="N10:R10" si="5">N8-N9</f>
        <v>1877.2380952380954</v>
      </c>
      <c r="O10" s="10">
        <f t="shared" si="5"/>
        <v>2021.6666666666665</v>
      </c>
      <c r="P10" s="10">
        <f t="shared" si="5"/>
        <v>2112.0952380952381</v>
      </c>
      <c r="Q10" s="10">
        <f t="shared" si="5"/>
        <v>2139.1190476190477</v>
      </c>
      <c r="R10" s="10">
        <f t="shared" si="5"/>
        <v>2144.8095238095234</v>
      </c>
      <c r="T10" s="10">
        <f t="shared" si="1"/>
        <v>2144.8095238095234</v>
      </c>
      <c r="V10" s="10">
        <f>M10/$T10*10</f>
        <v>7.5507870606780481</v>
      </c>
      <c r="W10" s="10">
        <f t="shared" si="0"/>
        <v>8.7524699718034711</v>
      </c>
      <c r="X10" s="10">
        <f t="shared" si="0"/>
        <v>9.4258564419084845</v>
      </c>
      <c r="Y10" s="10">
        <f t="shared" si="0"/>
        <v>9.8474723030128111</v>
      </c>
      <c r="Z10" s="10">
        <f t="shared" si="0"/>
        <v>9.9734686174818528</v>
      </c>
      <c r="AA10" s="10">
        <f t="shared" si="0"/>
        <v>10</v>
      </c>
      <c r="AD10" s="46" t="s">
        <v>103</v>
      </c>
      <c r="AE10" s="46"/>
      <c r="AF10" s="46"/>
      <c r="AG10" s="46"/>
      <c r="AH10" s="46"/>
      <c r="AI10" s="46"/>
    </row>
    <row r="11" spans="1:35" s="1" customFormat="1">
      <c r="A11" s="27" t="s">
        <v>37</v>
      </c>
      <c r="B11" s="8">
        <v>15.552380952380952</v>
      </c>
      <c r="C11" s="8">
        <v>0.42566061309643233</v>
      </c>
      <c r="D11" s="8">
        <v>15.711325235076345</v>
      </c>
      <c r="E11" s="8">
        <v>15.39343666968556</v>
      </c>
      <c r="F11" s="19"/>
      <c r="G11" s="8">
        <v>17.100000000000001</v>
      </c>
      <c r="H11" s="8">
        <v>0.70899518553901464</v>
      </c>
      <c r="I11" s="8">
        <v>17.364743149196318</v>
      </c>
      <c r="J11" s="8">
        <v>16.835256850803685</v>
      </c>
      <c r="K11" s="6"/>
      <c r="V11" s="10"/>
      <c r="AA11" s="10"/>
      <c r="AD11" s="27" t="s">
        <v>72</v>
      </c>
      <c r="AE11" s="26">
        <v>2</v>
      </c>
      <c r="AF11" s="26">
        <v>4</v>
      </c>
      <c r="AG11" s="26">
        <v>6</v>
      </c>
      <c r="AH11" s="26">
        <v>8</v>
      </c>
      <c r="AI11" s="26">
        <v>10</v>
      </c>
    </row>
    <row r="12" spans="1:35" s="1" customFormat="1">
      <c r="A12" s="27" t="s">
        <v>38</v>
      </c>
      <c r="B12" s="8">
        <v>15.742857142857144</v>
      </c>
      <c r="C12" s="8">
        <v>0.40301467764973964</v>
      </c>
      <c r="D12" s="8">
        <v>15.893345294412384</v>
      </c>
      <c r="E12" s="8">
        <v>15.592368991301903</v>
      </c>
      <c r="F12" s="19"/>
      <c r="G12" s="8">
        <v>17.419047619047618</v>
      </c>
      <c r="H12" s="8">
        <v>0.49192398749895033</v>
      </c>
      <c r="I12" s="8">
        <v>17.60273505201188</v>
      </c>
      <c r="J12" s="8">
        <v>17.235360186083355</v>
      </c>
      <c r="K12" s="6"/>
      <c r="V12" s="10"/>
      <c r="AA12" s="10"/>
      <c r="AD12" s="27" t="s">
        <v>86</v>
      </c>
      <c r="AE12" s="35">
        <f>AE7-$AD$7</f>
        <v>362801.3095238097</v>
      </c>
      <c r="AF12" s="35">
        <f>AF7-$AD$7</f>
        <v>574901.07142857113</v>
      </c>
      <c r="AG12" s="35">
        <f>AG7-$AD$7</f>
        <v>701069.40476190462</v>
      </c>
      <c r="AH12" s="35">
        <f>AH7-$AD$7</f>
        <v>741853.80952380993</v>
      </c>
      <c r="AI12" s="35">
        <f>AI7-$AD$7</f>
        <v>751387.26190476189</v>
      </c>
    </row>
    <row r="13" spans="1:35" s="1" customFormat="1">
      <c r="A13" s="27" t="s">
        <v>39</v>
      </c>
      <c r="B13" s="8">
        <v>15.785714285714285</v>
      </c>
      <c r="C13" s="8">
        <v>0.37842966022893998</v>
      </c>
      <c r="D13" s="8">
        <v>15.927022241031548</v>
      </c>
      <c r="E13" s="8">
        <v>15.644406330397022</v>
      </c>
      <c r="F13" s="19"/>
      <c r="G13" s="8">
        <v>17.461904761904758</v>
      </c>
      <c r="H13" s="8">
        <v>0.52747634308765412</v>
      </c>
      <c r="I13" s="8">
        <v>17.658867662420672</v>
      </c>
      <c r="J13" s="8">
        <v>17.264941861388845</v>
      </c>
      <c r="K13" s="6"/>
      <c r="M13" s="42" t="s">
        <v>65</v>
      </c>
      <c r="N13" s="42"/>
      <c r="O13" s="42"/>
      <c r="P13" s="42"/>
      <c r="Q13" s="42"/>
      <c r="R13" s="42"/>
      <c r="V13" s="10"/>
      <c r="AA13" s="10"/>
      <c r="AD13" s="27" t="s">
        <v>73</v>
      </c>
      <c r="AE13" s="35">
        <f>AE12/(AE11/2)</f>
        <v>362801.3095238097</v>
      </c>
      <c r="AF13" s="35">
        <f>AF12/(AF11/2)</f>
        <v>287450.53571428556</v>
      </c>
      <c r="AG13" s="35">
        <f t="shared" ref="AG13:AH13" si="6">AG12/(AG11/2)</f>
        <v>233689.80158730154</v>
      </c>
      <c r="AH13" s="35">
        <f t="shared" si="6"/>
        <v>185463.45238095248</v>
      </c>
      <c r="AI13" s="35">
        <f>AI12/(AI11/2)</f>
        <v>150277.45238095237</v>
      </c>
    </row>
    <row r="14" spans="1:35" s="1" customFormat="1">
      <c r="A14" s="27" t="s">
        <v>40</v>
      </c>
      <c r="B14" s="8">
        <v>15.866666666666665</v>
      </c>
      <c r="C14" s="8">
        <v>0.31596803064171614</v>
      </c>
      <c r="D14" s="8">
        <v>15.984651066537944</v>
      </c>
      <c r="E14" s="8">
        <v>15.748682266795386</v>
      </c>
      <c r="F14" s="19"/>
      <c r="G14" s="8">
        <v>17.480952380952377</v>
      </c>
      <c r="H14" s="8">
        <v>0.51231606037589106</v>
      </c>
      <c r="I14" s="8">
        <v>17.672254338954602</v>
      </c>
      <c r="J14" s="8">
        <v>17.289650422950153</v>
      </c>
      <c r="K14" s="6"/>
      <c r="L14" s="26" t="s">
        <v>1</v>
      </c>
      <c r="M14" s="27">
        <v>16</v>
      </c>
      <c r="N14" s="27">
        <v>18</v>
      </c>
      <c r="O14" s="27">
        <v>20</v>
      </c>
      <c r="P14" s="27">
        <v>22</v>
      </c>
      <c r="Q14" s="27">
        <v>24</v>
      </c>
      <c r="R14" s="27">
        <v>26</v>
      </c>
      <c r="V14" s="10"/>
      <c r="AA14" s="10"/>
    </row>
    <row r="15" spans="1:35" s="1" customFormat="1">
      <c r="A15" s="27" t="s">
        <v>41</v>
      </c>
      <c r="B15" s="8">
        <v>15.919047619047621</v>
      </c>
      <c r="C15" s="8">
        <v>0.1577611362790568</v>
      </c>
      <c r="D15" s="8">
        <v>15.97795659458256</v>
      </c>
      <c r="E15" s="8">
        <v>15.860138643512682</v>
      </c>
      <c r="F15" s="19"/>
      <c r="G15" s="8">
        <v>17.68571428571428</v>
      </c>
      <c r="H15" s="8">
        <v>0.36062343390853568</v>
      </c>
      <c r="I15" s="8">
        <v>17.82037328695186</v>
      </c>
      <c r="J15" s="8">
        <v>17.5510552844767</v>
      </c>
      <c r="K15" s="6"/>
      <c r="L15" s="27">
        <v>12</v>
      </c>
      <c r="M15" s="8">
        <v>0.85714285714285743</v>
      </c>
      <c r="N15" s="8">
        <v>0.85714285714285743</v>
      </c>
      <c r="O15" s="8">
        <v>0.85714285714285743</v>
      </c>
      <c r="P15" s="8">
        <v>0.85714285714285743</v>
      </c>
      <c r="Q15" s="8">
        <v>0.85714285714285743</v>
      </c>
      <c r="R15" s="8">
        <v>0.85714285714285743</v>
      </c>
      <c r="V15" s="10"/>
      <c r="AA15" s="10"/>
      <c r="AD15" s="46" t="s">
        <v>104</v>
      </c>
      <c r="AE15" s="46"/>
      <c r="AF15" s="46"/>
      <c r="AG15" s="46"/>
      <c r="AH15" s="46"/>
      <c r="AI15" s="46"/>
    </row>
    <row r="16" spans="1:35" s="1" customFormat="1">
      <c r="A16" s="27" t="s">
        <v>42</v>
      </c>
      <c r="B16" s="8">
        <v>15.928571428571425</v>
      </c>
      <c r="C16" s="8">
        <v>0.16244958076721519</v>
      </c>
      <c r="D16" s="8">
        <v>15.989231098023536</v>
      </c>
      <c r="E16" s="8">
        <v>15.867911759119314</v>
      </c>
      <c r="F16" s="19"/>
      <c r="G16" s="8">
        <v>17.557142857142857</v>
      </c>
      <c r="H16" s="8">
        <v>0.4011770156537649</v>
      </c>
      <c r="I16" s="8">
        <v>17.706944814441922</v>
      </c>
      <c r="J16" s="8">
        <v>17.407340899843792</v>
      </c>
      <c r="K16" s="6"/>
      <c r="L16" s="27">
        <v>13</v>
      </c>
      <c r="M16" s="8">
        <v>12.96190476190476</v>
      </c>
      <c r="N16" s="8">
        <v>13.204761904761904</v>
      </c>
      <c r="O16" s="8">
        <v>12.852380952380949</v>
      </c>
      <c r="P16" s="8">
        <v>13.085714285714287</v>
      </c>
      <c r="Q16" s="8">
        <v>13.304761904761907</v>
      </c>
      <c r="R16" s="8">
        <v>12.93809523809524</v>
      </c>
      <c r="V16" s="10"/>
      <c r="AA16" s="10"/>
      <c r="AD16" s="27" t="s">
        <v>92</v>
      </c>
      <c r="AE16" s="35" t="s">
        <v>87</v>
      </c>
      <c r="AF16" s="35" t="s">
        <v>88</v>
      </c>
      <c r="AG16" s="35" t="s">
        <v>89</v>
      </c>
      <c r="AH16" s="35" t="s">
        <v>90</v>
      </c>
      <c r="AI16" s="35" t="s">
        <v>91</v>
      </c>
    </row>
    <row r="17" spans="1:35" s="1" customFormat="1">
      <c r="A17" s="27" t="s">
        <v>43</v>
      </c>
      <c r="B17" s="8">
        <v>15.942857142857141</v>
      </c>
      <c r="C17" s="8">
        <v>0.15285230874929873</v>
      </c>
      <c r="D17" s="8">
        <v>15.999933132095986</v>
      </c>
      <c r="E17" s="8">
        <v>15.885781153618296</v>
      </c>
      <c r="F17" s="19"/>
      <c r="G17" s="8">
        <v>17.571428571428573</v>
      </c>
      <c r="H17" s="8">
        <v>0.39525688918049651</v>
      </c>
      <c r="I17" s="8">
        <v>17.719019917205667</v>
      </c>
      <c r="J17" s="8">
        <v>17.423837225651479</v>
      </c>
      <c r="K17" s="6"/>
      <c r="L17" s="27">
        <v>14</v>
      </c>
      <c r="M17" s="8">
        <v>15.342857142857147</v>
      </c>
      <c r="N17" s="8">
        <v>16.995238095238097</v>
      </c>
      <c r="O17" s="8">
        <v>17.676190476190474</v>
      </c>
      <c r="P17" s="8">
        <v>18.12857142857143</v>
      </c>
      <c r="Q17" s="8">
        <v>18.738095238095234</v>
      </c>
      <c r="R17" s="8">
        <v>18.423809523809528</v>
      </c>
      <c r="V17" s="10"/>
      <c r="AA17" s="10"/>
      <c r="AD17" s="27" t="s">
        <v>74</v>
      </c>
      <c r="AE17" s="35">
        <f>AE7-AD7</f>
        <v>362801.3095238097</v>
      </c>
      <c r="AF17" s="35">
        <f>AF7-AE7</f>
        <v>212099.76190476143</v>
      </c>
      <c r="AG17" s="35">
        <f>AG7-AF7</f>
        <v>126168.33333333349</v>
      </c>
      <c r="AH17" s="35">
        <f>AH7-AG7</f>
        <v>40784.404761905316</v>
      </c>
      <c r="AI17" s="35">
        <f>AI7-AH7</f>
        <v>9533.4523809519596</v>
      </c>
    </row>
    <row r="18" spans="1:35" s="1" customFormat="1">
      <c r="A18" s="27" t="s">
        <v>44</v>
      </c>
      <c r="B18" s="8">
        <v>15.87142857142857</v>
      </c>
      <c r="C18" s="8">
        <v>0.23830860718617636</v>
      </c>
      <c r="D18" s="8">
        <v>15.960414466444334</v>
      </c>
      <c r="E18" s="8">
        <v>15.782442676412806</v>
      </c>
      <c r="F18" s="19"/>
      <c r="G18" s="8">
        <v>17.609523809523807</v>
      </c>
      <c r="H18" s="8">
        <v>0.38062383205047756</v>
      </c>
      <c r="I18" s="8">
        <v>17.751651082051907</v>
      </c>
      <c r="J18" s="8">
        <v>17.467396536995707</v>
      </c>
      <c r="K18" s="6"/>
      <c r="L18" s="27">
        <v>15</v>
      </c>
      <c r="M18" s="8">
        <v>15.552380952380952</v>
      </c>
      <c r="N18" s="8">
        <v>17.100000000000001</v>
      </c>
      <c r="O18" s="8">
        <v>18.261904761904763</v>
      </c>
      <c r="P18" s="8">
        <v>18.771428571428576</v>
      </c>
      <c r="Q18" s="8">
        <v>19.409523809523812</v>
      </c>
      <c r="R18" s="8">
        <v>19.238095238095237</v>
      </c>
      <c r="V18" s="10"/>
      <c r="AA18" s="10"/>
      <c r="AD18" s="27" t="s">
        <v>93</v>
      </c>
      <c r="AE18" s="35">
        <f>AE17</f>
        <v>362801.3095238097</v>
      </c>
      <c r="AF18" s="35">
        <f>AF17</f>
        <v>212099.76190476143</v>
      </c>
      <c r="AG18" s="35">
        <f t="shared" ref="AG18:AI18" si="7">AG17</f>
        <v>126168.33333333349</v>
      </c>
      <c r="AH18" s="35">
        <f t="shared" si="7"/>
        <v>40784.404761905316</v>
      </c>
      <c r="AI18" s="35">
        <f t="shared" si="7"/>
        <v>9533.4523809519596</v>
      </c>
    </row>
    <row r="19" spans="1:35" s="1" customFormat="1">
      <c r="A19" s="27" t="s">
        <v>45</v>
      </c>
      <c r="B19" s="8">
        <v>15.885714285714283</v>
      </c>
      <c r="C19" s="8">
        <v>0.27923692139286843</v>
      </c>
      <c r="D19" s="8">
        <v>15.989983064190163</v>
      </c>
      <c r="E19" s="8">
        <v>15.781445507238402</v>
      </c>
      <c r="F19" s="19"/>
      <c r="G19" s="8">
        <v>17.428571428571431</v>
      </c>
      <c r="H19" s="8">
        <v>0.5775533827469147</v>
      </c>
      <c r="I19" s="8">
        <v>17.644233402723145</v>
      </c>
      <c r="J19" s="8">
        <v>17.212909454419716</v>
      </c>
      <c r="K19" s="6"/>
      <c r="L19" s="27">
        <v>16</v>
      </c>
      <c r="M19" s="8">
        <v>15.742857142857144</v>
      </c>
      <c r="N19" s="8">
        <v>17.419047619047618</v>
      </c>
      <c r="O19" s="8">
        <v>18.171428571428571</v>
      </c>
      <c r="P19" s="8">
        <v>18.776190476190479</v>
      </c>
      <c r="Q19" s="8">
        <v>18.995238095238097</v>
      </c>
      <c r="R19" s="8">
        <v>19.528571428571428</v>
      </c>
      <c r="V19" s="10"/>
      <c r="AA19" s="10"/>
    </row>
    <row r="20" spans="1:35" s="1" customFormat="1">
      <c r="A20" s="27" t="s">
        <v>46</v>
      </c>
      <c r="B20" s="8">
        <v>10.252380952380955</v>
      </c>
      <c r="C20" s="8">
        <v>0.90792378111039873</v>
      </c>
      <c r="D20" s="8">
        <v>10.591405258813525</v>
      </c>
      <c r="E20" s="8">
        <v>9.9133566459483848</v>
      </c>
      <c r="F20" s="19"/>
      <c r="G20" s="8">
        <v>9.223809523809523</v>
      </c>
      <c r="H20" s="8">
        <v>1.328348057568312</v>
      </c>
      <c r="I20" s="8">
        <v>9.7198228327321896</v>
      </c>
      <c r="J20" s="8">
        <v>8.7277962148868564</v>
      </c>
      <c r="K20" s="6"/>
      <c r="L20" s="27">
        <v>17</v>
      </c>
      <c r="M20" s="8">
        <v>15.785714285714285</v>
      </c>
      <c r="N20" s="8">
        <v>17.461904761904758</v>
      </c>
      <c r="O20" s="8">
        <v>18.509523809523809</v>
      </c>
      <c r="P20" s="8">
        <v>19.023809523809526</v>
      </c>
      <c r="Q20" s="8">
        <v>18.919047619047621</v>
      </c>
      <c r="R20" s="8">
        <v>19.790476190476188</v>
      </c>
      <c r="V20" s="10"/>
      <c r="AA20" s="10"/>
      <c r="AD20" s="1">
        <v>1</v>
      </c>
      <c r="AE20" s="1" t="s">
        <v>115</v>
      </c>
      <c r="AF20" s="1" t="s">
        <v>116</v>
      </c>
      <c r="AG20" s="1" t="s">
        <v>115</v>
      </c>
      <c r="AH20" s="1" t="s">
        <v>116</v>
      </c>
    </row>
    <row r="21" spans="1:35" s="1" customFormat="1">
      <c r="A21" s="27" t="s">
        <v>47</v>
      </c>
      <c r="B21" s="8">
        <v>2.7809523809523804</v>
      </c>
      <c r="C21" s="8">
        <v>0.6308214692086388</v>
      </c>
      <c r="D21" s="8">
        <v>3.0165049851805419</v>
      </c>
      <c r="E21" s="8">
        <v>2.5453997767242189</v>
      </c>
      <c r="F21" s="19"/>
      <c r="G21" s="8">
        <v>2.0857142857142863</v>
      </c>
      <c r="H21" s="8">
        <v>0.66011322680481943</v>
      </c>
      <c r="I21" s="8">
        <v>2.3322046118193773</v>
      </c>
      <c r="J21" s="8">
        <v>1.839223959609195</v>
      </c>
      <c r="K21" s="6"/>
      <c r="L21" s="27">
        <v>18</v>
      </c>
      <c r="M21" s="8">
        <v>15.866666666666665</v>
      </c>
      <c r="N21" s="8">
        <v>17.480952380952377</v>
      </c>
      <c r="O21" s="8">
        <v>18.604761904761904</v>
      </c>
      <c r="P21" s="8">
        <v>19.31904761904762</v>
      </c>
      <c r="Q21" s="8">
        <v>19.433333333333334</v>
      </c>
      <c r="R21" s="8">
        <v>19.495238095238093</v>
      </c>
      <c r="V21" s="10"/>
      <c r="AA21" s="10"/>
      <c r="AD21" s="1">
        <v>2</v>
      </c>
      <c r="AE21" s="24">
        <f>AE12</f>
        <v>362801.3095238097</v>
      </c>
      <c r="AF21" s="1">
        <v>2</v>
      </c>
      <c r="AG21" s="1">
        <v>0</v>
      </c>
      <c r="AH21" s="1">
        <f>AF25</f>
        <v>10</v>
      </c>
    </row>
    <row r="22" spans="1:35" s="1" customFormat="1">
      <c r="A22" s="27" t="s">
        <v>48</v>
      </c>
      <c r="B22" s="8">
        <v>0.12857142857142853</v>
      </c>
      <c r="C22" s="8">
        <v>0.11471593898531982</v>
      </c>
      <c r="D22" s="8">
        <v>0.17140706352273954</v>
      </c>
      <c r="E22" s="8">
        <v>8.5735793620117517E-2</v>
      </c>
      <c r="F22" s="19"/>
      <c r="G22" s="8">
        <v>2.3809523809523805E-2</v>
      </c>
      <c r="H22" s="8">
        <v>5.4149860255635951E-2</v>
      </c>
      <c r="I22" s="8">
        <v>4.4029413626855626E-2</v>
      </c>
      <c r="J22" s="8">
        <v>3.5896339921919831E-3</v>
      </c>
      <c r="K22" s="6"/>
      <c r="L22" s="27">
        <v>19</v>
      </c>
      <c r="M22" s="8">
        <v>15.919047619047621</v>
      </c>
      <c r="N22" s="8">
        <v>17.68571428571428</v>
      </c>
      <c r="O22" s="8">
        <v>18.709523809523812</v>
      </c>
      <c r="P22" s="8">
        <v>19.571428571428569</v>
      </c>
      <c r="Q22" s="8">
        <v>19.280952380952382</v>
      </c>
      <c r="R22" s="8">
        <v>19.219047619047622</v>
      </c>
      <c r="V22" s="10"/>
      <c r="AA22" s="10"/>
      <c r="AD22" s="1">
        <v>3</v>
      </c>
      <c r="AE22" s="24">
        <f>AF13</f>
        <v>287450.53571428556</v>
      </c>
      <c r="AF22" s="1">
        <v>4</v>
      </c>
      <c r="AG22" s="24">
        <f>AE25</f>
        <v>150277.45238095237</v>
      </c>
      <c r="AH22" s="1">
        <f>AF25</f>
        <v>10</v>
      </c>
    </row>
    <row r="23" spans="1:35" s="1" customFormat="1">
      <c r="A23" s="27" t="s">
        <v>3</v>
      </c>
      <c r="B23" s="8">
        <v>1862.9761904761901</v>
      </c>
      <c r="C23" s="8">
        <v>19.220454567974471</v>
      </c>
      <c r="D23" s="8">
        <v>1870.1532260542833</v>
      </c>
      <c r="E23" s="8">
        <v>1855.799154898097</v>
      </c>
      <c r="F23" s="19"/>
      <c r="G23" s="8">
        <v>2010.3333333333335</v>
      </c>
      <c r="H23" s="8">
        <v>34.435598762241845</v>
      </c>
      <c r="I23" s="8">
        <v>2023.1917970390436</v>
      </c>
      <c r="J23" s="8">
        <v>1997.4748696276233</v>
      </c>
      <c r="K23" s="6"/>
      <c r="L23" s="27">
        <v>20</v>
      </c>
      <c r="M23" s="8">
        <v>15.928571428571425</v>
      </c>
      <c r="N23" s="8">
        <v>17.557142857142857</v>
      </c>
      <c r="O23" s="8">
        <v>18.847619047619045</v>
      </c>
      <c r="P23" s="8">
        <v>19.480952380952381</v>
      </c>
      <c r="Q23" s="8">
        <v>19.80952380952381</v>
      </c>
      <c r="R23" s="8">
        <v>19.357142857142858</v>
      </c>
      <c r="V23" s="10"/>
      <c r="AA23" s="10"/>
      <c r="AD23" s="1">
        <v>4</v>
      </c>
      <c r="AE23" s="24">
        <f>AG13</f>
        <v>233689.80158730154</v>
      </c>
      <c r="AF23" s="1">
        <v>6</v>
      </c>
      <c r="AG23" s="24">
        <f>AE25</f>
        <v>150277.45238095237</v>
      </c>
      <c r="AH23" s="1">
        <f>AF24</f>
        <v>8</v>
      </c>
    </row>
    <row r="24" spans="1:35" s="1" customFormat="1">
      <c r="A24" s="27" t="s">
        <v>5</v>
      </c>
      <c r="B24" s="8">
        <v>243.47619047619048</v>
      </c>
      <c r="C24" s="8">
        <v>53.368823225896563</v>
      </c>
      <c r="D24" s="8">
        <v>263.40443627800624</v>
      </c>
      <c r="E24" s="8">
        <v>223.54794467437472</v>
      </c>
      <c r="F24" s="19"/>
      <c r="G24" s="8">
        <v>133.0952380952381</v>
      </c>
      <c r="H24" s="8">
        <v>33.133520286099717</v>
      </c>
      <c r="I24" s="8">
        <v>145.46749771479151</v>
      </c>
      <c r="J24" s="8">
        <v>120.72297847568468</v>
      </c>
      <c r="K24" s="6"/>
      <c r="L24" s="27">
        <v>21</v>
      </c>
      <c r="M24" s="8">
        <v>15.942857142857141</v>
      </c>
      <c r="N24" s="8">
        <v>17.571428571428573</v>
      </c>
      <c r="O24" s="8">
        <v>18.533333333333339</v>
      </c>
      <c r="P24" s="8">
        <v>19.547619047619044</v>
      </c>
      <c r="Q24" s="8">
        <v>19.399999999999999</v>
      </c>
      <c r="R24" s="8">
        <v>19.728571428571424</v>
      </c>
      <c r="V24" s="10"/>
      <c r="AA24" s="10"/>
      <c r="AD24" s="1">
        <v>5</v>
      </c>
      <c r="AE24" s="24">
        <f>AH13</f>
        <v>185463.45238095248</v>
      </c>
      <c r="AF24" s="1">
        <v>8</v>
      </c>
      <c r="AG24" s="24">
        <f>AE24</f>
        <v>185463.45238095248</v>
      </c>
      <c r="AH24" s="1">
        <f>AH23</f>
        <v>8</v>
      </c>
    </row>
    <row r="25" spans="1:35">
      <c r="L25" s="27">
        <v>22</v>
      </c>
      <c r="M25" s="8">
        <v>15.87142857142857</v>
      </c>
      <c r="N25" s="8">
        <v>17.609523809523807</v>
      </c>
      <c r="O25" s="8">
        <v>18.433333333333334</v>
      </c>
      <c r="P25" s="8">
        <v>19.357142857142858</v>
      </c>
      <c r="Q25" s="8">
        <v>19.171428571428567</v>
      </c>
      <c r="R25" s="8">
        <v>19.3047619047619</v>
      </c>
      <c r="AD25" s="1">
        <v>6</v>
      </c>
      <c r="AE25" s="24">
        <f>AI13</f>
        <v>150277.45238095237</v>
      </c>
      <c r="AF25" s="1">
        <v>10</v>
      </c>
      <c r="AG25" s="24">
        <f>AE24</f>
        <v>185463.45238095248</v>
      </c>
      <c r="AH25" s="1">
        <v>6</v>
      </c>
    </row>
    <row r="26" spans="1:35">
      <c r="B26" s="42" t="s">
        <v>59</v>
      </c>
      <c r="C26" s="42"/>
      <c r="D26" s="42"/>
      <c r="E26" s="42"/>
      <c r="F26" s="22"/>
      <c r="G26" s="42" t="s">
        <v>60</v>
      </c>
      <c r="H26" s="42"/>
      <c r="I26" s="42"/>
      <c r="J26" s="42"/>
      <c r="L26" s="27">
        <v>23</v>
      </c>
      <c r="M26" s="8">
        <v>15.885714285714283</v>
      </c>
      <c r="N26" s="8">
        <v>17.428571428571431</v>
      </c>
      <c r="O26" s="8">
        <v>18.652380952380948</v>
      </c>
      <c r="P26" s="8">
        <v>19.233333333333334</v>
      </c>
      <c r="Q26" s="8">
        <v>19.371428571428574</v>
      </c>
      <c r="R26" s="8">
        <v>19.290476190476188</v>
      </c>
      <c r="AG26" s="24">
        <f>AE23</f>
        <v>233689.80158730154</v>
      </c>
      <c r="AH26" s="1">
        <v>6</v>
      </c>
    </row>
    <row r="27" spans="1:35">
      <c r="A27" s="1"/>
      <c r="B27" s="27" t="s">
        <v>50</v>
      </c>
      <c r="C27" s="27" t="s">
        <v>53</v>
      </c>
      <c r="D27" s="27" t="s">
        <v>56</v>
      </c>
      <c r="E27" s="27" t="s">
        <v>57</v>
      </c>
      <c r="F27" s="22"/>
      <c r="G27" s="27" t="s">
        <v>50</v>
      </c>
      <c r="H27" s="27" t="s">
        <v>53</v>
      </c>
      <c r="I27" s="27" t="s">
        <v>56</v>
      </c>
      <c r="J27" s="27" t="s">
        <v>57</v>
      </c>
      <c r="L27" s="27">
        <v>24</v>
      </c>
      <c r="M27" s="8">
        <v>10.252380952380955</v>
      </c>
      <c r="N27" s="8">
        <v>9.223809523809523</v>
      </c>
      <c r="O27" s="8">
        <v>8.1904761904761916</v>
      </c>
      <c r="P27" s="8">
        <v>7.4333333333333327</v>
      </c>
      <c r="Q27" s="8">
        <v>7.3761904761904749</v>
      </c>
      <c r="R27" s="8">
        <v>6.8000000000000007</v>
      </c>
      <c r="AG27" s="24">
        <f>AE23</f>
        <v>233689.80158730154</v>
      </c>
      <c r="AH27" s="1">
        <v>4</v>
      </c>
    </row>
    <row r="28" spans="1:35">
      <c r="A28" s="27" t="s">
        <v>26</v>
      </c>
      <c r="B28" s="8">
        <v>3.5408962260816294E-2</v>
      </c>
      <c r="C28" s="8">
        <v>1.2034481390289765E-2</v>
      </c>
      <c r="D28" s="8">
        <v>3.9902711396485817E-2</v>
      </c>
      <c r="E28" s="8">
        <v>3.0915213125146775E-2</v>
      </c>
      <c r="F28" s="22"/>
      <c r="G28" s="8">
        <v>1.3104240222718177E-2</v>
      </c>
      <c r="H28" s="8">
        <v>7.7452888762497476E-3</v>
      </c>
      <c r="I28" s="8">
        <v>1.5996378576203139E-2</v>
      </c>
      <c r="J28" s="8">
        <v>1.0212101869233216E-2</v>
      </c>
      <c r="L28" s="27">
        <v>25</v>
      </c>
      <c r="M28" s="8">
        <v>2.7809523809523804</v>
      </c>
      <c r="N28" s="8">
        <v>2.0857142857142863</v>
      </c>
      <c r="O28" s="8">
        <v>1.2809523809523813</v>
      </c>
      <c r="P28" s="8">
        <v>1.0428571428571429</v>
      </c>
      <c r="Q28" s="8">
        <v>0.81904761904761914</v>
      </c>
      <c r="R28" s="8">
        <v>0.75714285714285701</v>
      </c>
      <c r="AG28" s="24">
        <f>AE22</f>
        <v>287450.53571428556</v>
      </c>
      <c r="AH28" s="1">
        <v>4</v>
      </c>
    </row>
    <row r="29" spans="1:35">
      <c r="A29" s="27" t="s">
        <v>28</v>
      </c>
      <c r="B29" s="8">
        <v>1329.6716476190477</v>
      </c>
      <c r="C29" s="8">
        <v>280.78119889410391</v>
      </c>
      <c r="D29" s="8">
        <v>1434.5170687819991</v>
      </c>
      <c r="E29" s="8">
        <v>1224.8262264560963</v>
      </c>
      <c r="F29" s="22"/>
      <c r="G29" s="8">
        <v>689.32410476190478</v>
      </c>
      <c r="H29" s="8">
        <v>214.34212027800515</v>
      </c>
      <c r="I29" s="8">
        <v>769.36076662537585</v>
      </c>
      <c r="J29" s="8">
        <v>609.28744289843371</v>
      </c>
      <c r="L29" s="27">
        <v>26</v>
      </c>
      <c r="M29" s="8">
        <v>0.12857142857142853</v>
      </c>
      <c r="N29" s="8">
        <v>2.3809523809523805E-2</v>
      </c>
      <c r="O29" s="8">
        <v>0</v>
      </c>
      <c r="P29" s="8">
        <v>0</v>
      </c>
      <c r="Q29" s="8">
        <v>4.7619047619047615E-3</v>
      </c>
      <c r="R29" s="8">
        <v>0</v>
      </c>
      <c r="AG29" s="24">
        <f>AE22</f>
        <v>287450.53571428556</v>
      </c>
      <c r="AH29" s="1">
        <v>2</v>
      </c>
    </row>
    <row r="30" spans="1:35">
      <c r="A30" s="27" t="s">
        <v>30</v>
      </c>
      <c r="B30" s="8">
        <v>1.1837311865647699</v>
      </c>
      <c r="C30" s="8">
        <v>0.23949265846596374</v>
      </c>
      <c r="D30" s="8">
        <v>1.2731592135879359</v>
      </c>
      <c r="E30" s="8">
        <v>1.094303159541604</v>
      </c>
      <c r="F30" s="22"/>
      <c r="G30" s="8">
        <v>0.59799920211998958</v>
      </c>
      <c r="H30" s="8">
        <v>0.17826031287479277</v>
      </c>
      <c r="I30" s="8">
        <v>0.66456269587815231</v>
      </c>
      <c r="J30" s="8">
        <v>0.53143570836182685</v>
      </c>
      <c r="L30" s="27">
        <v>3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AG30" s="24">
        <f>AE21</f>
        <v>362801.3095238097</v>
      </c>
      <c r="AH30" s="1">
        <v>2</v>
      </c>
    </row>
    <row r="31" spans="1:35">
      <c r="A31" s="27" t="s">
        <v>31</v>
      </c>
      <c r="B31" s="8">
        <v>126.81127142857144</v>
      </c>
      <c r="C31" s="8">
        <v>7.3012632428009159</v>
      </c>
      <c r="D31" s="8">
        <v>129.53760788816376</v>
      </c>
      <c r="E31" s="8">
        <v>124.08493496897913</v>
      </c>
      <c r="F31" s="22"/>
      <c r="G31" s="8">
        <v>123.58492857142861</v>
      </c>
      <c r="H31" s="8">
        <v>6.9123956867741994</v>
      </c>
      <c r="I31" s="8">
        <v>126.16605950141705</v>
      </c>
      <c r="J31" s="8">
        <v>121.00379764144016</v>
      </c>
      <c r="L31" s="27">
        <v>4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AG31" s="24">
        <f>AE21</f>
        <v>362801.3095238097</v>
      </c>
      <c r="AH31" s="1">
        <v>0</v>
      </c>
    </row>
    <row r="32" spans="1:35">
      <c r="A32" s="27" t="s">
        <v>33</v>
      </c>
      <c r="B32" s="8">
        <v>1.1135211904761904</v>
      </c>
      <c r="C32" s="8">
        <v>0.12168772071335036</v>
      </c>
      <c r="D32" s="8">
        <v>1.1589601314693962</v>
      </c>
      <c r="E32" s="8">
        <v>1.0680822494829845</v>
      </c>
      <c r="F32" s="22"/>
      <c r="G32" s="8">
        <v>1.0597488095238095</v>
      </c>
      <c r="H32" s="8">
        <v>0.11520659477957794</v>
      </c>
      <c r="I32" s="8">
        <v>1.1027676583569532</v>
      </c>
      <c r="J32" s="8">
        <v>1.0167299606906657</v>
      </c>
      <c r="L32" s="27">
        <v>5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</row>
    <row r="33" spans="1:34">
      <c r="A33" s="27" t="s">
        <v>34</v>
      </c>
      <c r="B33" s="8">
        <v>0.85714285714285743</v>
      </c>
      <c r="C33" s="8">
        <v>3.3876077124502211E-16</v>
      </c>
      <c r="D33" s="8">
        <v>0.85714285714285754</v>
      </c>
      <c r="E33" s="8">
        <v>0.85714285714285732</v>
      </c>
      <c r="F33" s="22"/>
      <c r="G33" s="8">
        <v>0.85714285714285743</v>
      </c>
      <c r="H33" s="8">
        <v>3.3876077124502211E-16</v>
      </c>
      <c r="I33" s="8">
        <v>0.85714285714285754</v>
      </c>
      <c r="J33" s="8">
        <v>0.85714285714285732</v>
      </c>
      <c r="L33" s="27">
        <v>6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AE33" s="1" t="s">
        <v>115</v>
      </c>
      <c r="AF33" s="1" t="s">
        <v>116</v>
      </c>
      <c r="AG33" s="1" t="s">
        <v>115</v>
      </c>
      <c r="AH33" s="1" t="s">
        <v>116</v>
      </c>
    </row>
    <row r="34" spans="1:34">
      <c r="A34" s="27" t="s">
        <v>35</v>
      </c>
      <c r="B34" s="8">
        <v>12.852380952380949</v>
      </c>
      <c r="C34" s="8">
        <v>1.0263819974510491</v>
      </c>
      <c r="D34" s="8">
        <v>13.235638283073564</v>
      </c>
      <c r="E34" s="8">
        <v>12.469123621688334</v>
      </c>
      <c r="F34" s="22"/>
      <c r="G34" s="8">
        <v>13.085714285714287</v>
      </c>
      <c r="H34" s="8">
        <v>1.3192666378130853</v>
      </c>
      <c r="I34" s="8">
        <v>13.578336536821315</v>
      </c>
      <c r="J34" s="8">
        <v>12.59309203460726</v>
      </c>
      <c r="L34" s="27">
        <v>7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AE34" s="24">
        <f>AE18</f>
        <v>362801.3095238097</v>
      </c>
      <c r="AF34" s="1">
        <v>2</v>
      </c>
      <c r="AG34" s="1">
        <v>0</v>
      </c>
      <c r="AH34" s="1">
        <f>AF38</f>
        <v>10</v>
      </c>
    </row>
    <row r="35" spans="1:34">
      <c r="A35" s="27" t="s">
        <v>36</v>
      </c>
      <c r="B35" s="8">
        <v>17.676190476190474</v>
      </c>
      <c r="C35" s="8">
        <v>0.8587286917219582</v>
      </c>
      <c r="D35" s="8">
        <v>17.996845034625689</v>
      </c>
      <c r="E35" s="8">
        <v>17.355535917755258</v>
      </c>
      <c r="F35" s="22"/>
      <c r="G35" s="8">
        <v>18.12857142857143</v>
      </c>
      <c r="H35" s="8">
        <v>1.1080601634509337</v>
      </c>
      <c r="I35" s="8">
        <v>18.542327887224907</v>
      </c>
      <c r="J35" s="8">
        <v>17.714814969917953</v>
      </c>
      <c r="L35" s="27">
        <v>8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AE35" s="24">
        <f>AF18</f>
        <v>212099.76190476143</v>
      </c>
      <c r="AF35" s="1">
        <v>4</v>
      </c>
      <c r="AG35" s="24">
        <f>AE38</f>
        <v>9533.4523809519596</v>
      </c>
      <c r="AH35" s="1">
        <f>AF38</f>
        <v>10</v>
      </c>
    </row>
    <row r="36" spans="1:34">
      <c r="A36" s="27" t="s">
        <v>37</v>
      </c>
      <c r="B36" s="8">
        <v>18.261904761904763</v>
      </c>
      <c r="C36" s="8">
        <v>0.92436206454302405</v>
      </c>
      <c r="D36" s="8">
        <v>18.607067224155735</v>
      </c>
      <c r="E36" s="8">
        <v>17.916742299653791</v>
      </c>
      <c r="F36" s="22"/>
      <c r="G36" s="8">
        <v>18.771428571428576</v>
      </c>
      <c r="H36" s="8">
        <v>1.2049627616077312</v>
      </c>
      <c r="I36" s="8">
        <v>19.221369054352728</v>
      </c>
      <c r="J36" s="8">
        <v>18.321488088504424</v>
      </c>
      <c r="L36" s="27">
        <v>9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AE36" s="24">
        <f>AG18</f>
        <v>126168.33333333349</v>
      </c>
      <c r="AF36" s="1">
        <v>6</v>
      </c>
      <c r="AG36" s="24">
        <f>AE38</f>
        <v>9533.4523809519596</v>
      </c>
      <c r="AH36" s="1">
        <f>AF37</f>
        <v>8</v>
      </c>
    </row>
    <row r="37" spans="1:34">
      <c r="A37" s="27" t="s">
        <v>38</v>
      </c>
      <c r="B37" s="8">
        <v>18.171428571428571</v>
      </c>
      <c r="C37" s="8">
        <v>1.097242401067154</v>
      </c>
      <c r="D37" s="8">
        <v>18.581145611283226</v>
      </c>
      <c r="E37" s="8">
        <v>17.761711531573916</v>
      </c>
      <c r="F37" s="22"/>
      <c r="G37" s="8">
        <v>18.776190476190479</v>
      </c>
      <c r="H37" s="8">
        <v>1.2463505252193758</v>
      </c>
      <c r="I37" s="8">
        <v>19.241585403799483</v>
      </c>
      <c r="J37" s="8">
        <v>18.310795548581474</v>
      </c>
      <c r="L37" s="27">
        <v>10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AE37" s="24">
        <f>AH18</f>
        <v>40784.404761905316</v>
      </c>
      <c r="AF37" s="1">
        <v>8</v>
      </c>
      <c r="AG37" s="24">
        <f>AE37</f>
        <v>40784.404761905316</v>
      </c>
      <c r="AH37" s="1">
        <f>AH36</f>
        <v>8</v>
      </c>
    </row>
    <row r="38" spans="1:34">
      <c r="A38" s="27" t="s">
        <v>39</v>
      </c>
      <c r="B38" s="8">
        <v>18.509523809523809</v>
      </c>
      <c r="C38" s="8">
        <v>0.91256251814277267</v>
      </c>
      <c r="D38" s="8">
        <v>18.8502802488048</v>
      </c>
      <c r="E38" s="8">
        <v>18.168767370242819</v>
      </c>
      <c r="F38" s="22"/>
      <c r="G38" s="8">
        <v>19.023809523809526</v>
      </c>
      <c r="H38" s="8">
        <v>1.0598443270849336</v>
      </c>
      <c r="I38" s="8">
        <v>19.419561893548117</v>
      </c>
      <c r="J38" s="8">
        <v>18.628057154070934</v>
      </c>
      <c r="L38" s="27">
        <v>11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AE38" s="24">
        <f>AI18</f>
        <v>9533.4523809519596</v>
      </c>
      <c r="AF38" s="1">
        <v>10</v>
      </c>
      <c r="AG38" s="24">
        <f>AE37</f>
        <v>40784.404761905316</v>
      </c>
      <c r="AH38" s="1">
        <v>6</v>
      </c>
    </row>
    <row r="39" spans="1:34">
      <c r="A39" s="27" t="s">
        <v>40</v>
      </c>
      <c r="B39" s="8">
        <v>18.604761904761904</v>
      </c>
      <c r="C39" s="8">
        <v>1.0414920097536138</v>
      </c>
      <c r="D39" s="8">
        <v>18.993661406689203</v>
      </c>
      <c r="E39" s="8">
        <v>18.215862402834606</v>
      </c>
      <c r="F39" s="22"/>
      <c r="G39" s="8">
        <v>19.31904761904762</v>
      </c>
      <c r="H39" s="8">
        <v>1.043517122517478</v>
      </c>
      <c r="I39" s="8">
        <v>19.7087033104971</v>
      </c>
      <c r="J39" s="8">
        <v>18.929391927598139</v>
      </c>
      <c r="AG39" s="24">
        <f>AE36</f>
        <v>126168.33333333349</v>
      </c>
      <c r="AH39" s="1">
        <v>6</v>
      </c>
    </row>
    <row r="40" spans="1:34">
      <c r="A40" s="27" t="s">
        <v>41</v>
      </c>
      <c r="B40" s="8">
        <v>18.709523809523812</v>
      </c>
      <c r="C40" s="8">
        <v>0.922380524281602</v>
      </c>
      <c r="D40" s="8">
        <v>19.053946352492158</v>
      </c>
      <c r="E40" s="8">
        <v>18.365101266555467</v>
      </c>
      <c r="F40" s="22"/>
      <c r="G40" s="8">
        <v>19.571428571428569</v>
      </c>
      <c r="H40" s="8">
        <v>1.0577950324864616</v>
      </c>
      <c r="I40" s="8">
        <v>19.966415721999674</v>
      </c>
      <c r="J40" s="8">
        <v>19.176441420857465</v>
      </c>
      <c r="AG40" s="24">
        <f>AE36</f>
        <v>126168.33333333349</v>
      </c>
      <c r="AH40" s="1">
        <v>4</v>
      </c>
    </row>
    <row r="41" spans="1:34">
      <c r="A41" s="27" t="s">
        <v>42</v>
      </c>
      <c r="B41" s="8">
        <v>18.847619047619045</v>
      </c>
      <c r="C41" s="8">
        <v>0.84717798158898883</v>
      </c>
      <c r="D41" s="8">
        <v>19.163960500072118</v>
      </c>
      <c r="E41" s="8">
        <v>18.531277595165971</v>
      </c>
      <c r="F41" s="22"/>
      <c r="G41" s="8">
        <v>19.480952380952381</v>
      </c>
      <c r="H41" s="8">
        <v>1.0746148571698981</v>
      </c>
      <c r="I41" s="8">
        <v>19.882220157184207</v>
      </c>
      <c r="J41" s="8">
        <v>19.079684604720555</v>
      </c>
      <c r="AG41" s="24">
        <f>AE35</f>
        <v>212099.76190476143</v>
      </c>
      <c r="AH41" s="1">
        <v>4</v>
      </c>
    </row>
    <row r="42" spans="1:34">
      <c r="A42" s="27" t="s">
        <v>43</v>
      </c>
      <c r="B42" s="8">
        <v>18.533333333333339</v>
      </c>
      <c r="C42" s="8">
        <v>0.82102331689603381</v>
      </c>
      <c r="D42" s="8">
        <v>18.839908473633358</v>
      </c>
      <c r="E42" s="8">
        <v>18.226758193033319</v>
      </c>
      <c r="F42" s="22"/>
      <c r="G42" s="8">
        <v>19.547619047619044</v>
      </c>
      <c r="H42" s="8">
        <v>1.0808832974894116</v>
      </c>
      <c r="I42" s="8">
        <v>19.951227497898572</v>
      </c>
      <c r="J42" s="8">
        <v>19.144010597339516</v>
      </c>
      <c r="AG42" s="24">
        <f>AE35</f>
        <v>212099.76190476143</v>
      </c>
      <c r="AH42" s="1">
        <v>2</v>
      </c>
    </row>
    <row r="43" spans="1:34">
      <c r="A43" s="27" t="s">
        <v>44</v>
      </c>
      <c r="B43" s="8">
        <v>18.433333333333334</v>
      </c>
      <c r="C43" s="8">
        <v>0.69832748149066581</v>
      </c>
      <c r="D43" s="8">
        <v>18.694093096433303</v>
      </c>
      <c r="E43" s="8">
        <v>18.172573570233364</v>
      </c>
      <c r="F43" s="22"/>
      <c r="G43" s="8">
        <v>19.357142857142858</v>
      </c>
      <c r="H43" s="8">
        <v>0.7262544051108113</v>
      </c>
      <c r="I43" s="8">
        <v>19.628330704745181</v>
      </c>
      <c r="J43" s="8">
        <v>19.085955009540534</v>
      </c>
      <c r="AG43" s="24">
        <f>AE34</f>
        <v>362801.3095238097</v>
      </c>
      <c r="AH43" s="1">
        <v>2</v>
      </c>
    </row>
    <row r="44" spans="1:34">
      <c r="A44" s="27" t="s">
        <v>45</v>
      </c>
      <c r="B44" s="8">
        <v>18.652380952380948</v>
      </c>
      <c r="C44" s="8">
        <v>1.078667390983344</v>
      </c>
      <c r="D44" s="8">
        <v>19.055161969585178</v>
      </c>
      <c r="E44" s="8">
        <v>18.249599935176718</v>
      </c>
      <c r="F44" s="22"/>
      <c r="G44" s="8">
        <v>19.233333333333334</v>
      </c>
      <c r="H44" s="8">
        <v>1.4194206097786228</v>
      </c>
      <c r="I44" s="8">
        <v>19.763353691625699</v>
      </c>
      <c r="J44" s="8">
        <v>18.703312975040969</v>
      </c>
      <c r="AG44" s="24">
        <f>AE34</f>
        <v>362801.3095238097</v>
      </c>
      <c r="AH44" s="1">
        <v>0</v>
      </c>
    </row>
    <row r="45" spans="1:34">
      <c r="A45" s="27" t="s">
        <v>46</v>
      </c>
      <c r="B45" s="8">
        <v>8.1904761904761916</v>
      </c>
      <c r="C45" s="8">
        <v>1.2100525071823904</v>
      </c>
      <c r="D45" s="8">
        <v>8.6423172156036294</v>
      </c>
      <c r="E45" s="8">
        <v>7.7386351653487537</v>
      </c>
      <c r="F45" s="22"/>
      <c r="G45" s="8">
        <v>7.4333333333333327</v>
      </c>
      <c r="H45" s="8">
        <v>0.94944951148200152</v>
      </c>
      <c r="I45" s="8">
        <v>7.7878636020848111</v>
      </c>
      <c r="J45" s="8">
        <v>7.0788030645818543</v>
      </c>
    </row>
    <row r="46" spans="1:34">
      <c r="A46" s="27" t="s">
        <v>47</v>
      </c>
      <c r="B46" s="8">
        <v>1.2809523809523813</v>
      </c>
      <c r="C46" s="8">
        <v>0.43828617242853868</v>
      </c>
      <c r="D46" s="8">
        <v>1.4446111249108715</v>
      </c>
      <c r="E46" s="8">
        <v>1.1172936369938911</v>
      </c>
      <c r="F46" s="22"/>
      <c r="G46" s="8">
        <v>1.0428571428571429</v>
      </c>
      <c r="H46" s="8">
        <v>0.41293307294339071</v>
      </c>
      <c r="I46" s="8">
        <v>1.1970488840256455</v>
      </c>
      <c r="J46" s="8">
        <v>0.88866540168864039</v>
      </c>
    </row>
    <row r="47" spans="1:34">
      <c r="A47" s="27" t="s">
        <v>48</v>
      </c>
      <c r="B47" s="8">
        <v>0</v>
      </c>
      <c r="C47" s="8">
        <v>0</v>
      </c>
      <c r="D47" s="8">
        <v>0</v>
      </c>
      <c r="E47" s="8">
        <v>0</v>
      </c>
      <c r="F47" s="22"/>
      <c r="G47" s="8">
        <v>0</v>
      </c>
      <c r="H47" s="8">
        <v>0</v>
      </c>
      <c r="I47" s="8">
        <v>0</v>
      </c>
      <c r="J47" s="8">
        <v>0</v>
      </c>
    </row>
    <row r="48" spans="1:34">
      <c r="A48" s="27" t="s">
        <v>3</v>
      </c>
      <c r="B48" s="8">
        <v>2080.8571428571427</v>
      </c>
      <c r="C48" s="8">
        <v>47.0181961273098</v>
      </c>
      <c r="D48" s="8">
        <v>2098.414025564055</v>
      </c>
      <c r="E48" s="8">
        <v>2063.3002601502303</v>
      </c>
      <c r="F48" s="22"/>
      <c r="G48" s="8">
        <v>2134.0952380952381</v>
      </c>
      <c r="H48" s="8">
        <v>56.008423179398378</v>
      </c>
      <c r="I48" s="8">
        <v>2155.0091267033267</v>
      </c>
      <c r="J48" s="8">
        <v>2113.1813494871494</v>
      </c>
    </row>
    <row r="49" spans="1:10">
      <c r="A49" s="27" t="s">
        <v>5</v>
      </c>
      <c r="B49" s="8">
        <v>59.190476190476211</v>
      </c>
      <c r="C49" s="8">
        <v>21.058155904451233</v>
      </c>
      <c r="D49" s="8">
        <v>67.053720714729309</v>
      </c>
      <c r="E49" s="8">
        <v>51.32723166622312</v>
      </c>
      <c r="F49" s="22"/>
      <c r="G49" s="8">
        <v>22</v>
      </c>
      <c r="H49" s="8">
        <v>13.414834185107685</v>
      </c>
      <c r="I49" s="8">
        <v>27.009181332327117</v>
      </c>
      <c r="J49" s="8">
        <v>16.990818667672883</v>
      </c>
    </row>
    <row r="51" spans="1:10">
      <c r="B51" s="42" t="s">
        <v>61</v>
      </c>
      <c r="C51" s="42"/>
      <c r="D51" s="42"/>
      <c r="E51" s="42"/>
      <c r="F51" s="22"/>
      <c r="G51" s="42" t="s">
        <v>62</v>
      </c>
      <c r="H51" s="42"/>
      <c r="I51" s="42"/>
      <c r="J51" s="42"/>
    </row>
    <row r="52" spans="1:10">
      <c r="B52" s="27" t="s">
        <v>50</v>
      </c>
      <c r="C52" s="27" t="s">
        <v>53</v>
      </c>
      <c r="D52" s="27" t="s">
        <v>56</v>
      </c>
      <c r="E52" s="27" t="s">
        <v>57</v>
      </c>
      <c r="F52" s="22"/>
      <c r="G52" s="27" t="s">
        <v>50</v>
      </c>
      <c r="H52" s="27" t="s">
        <v>53</v>
      </c>
      <c r="I52" s="27" t="s">
        <v>56</v>
      </c>
      <c r="J52" s="27" t="s">
        <v>57</v>
      </c>
    </row>
    <row r="53" spans="1:10">
      <c r="A53" s="23" t="s">
        <v>26</v>
      </c>
      <c r="B53" s="8">
        <v>3.9770653494403266E-3</v>
      </c>
      <c r="C53" s="8">
        <v>3.3582822290206225E-3</v>
      </c>
      <c r="D53" s="8">
        <v>5.2310685237002821E-3</v>
      </c>
      <c r="E53" s="8">
        <v>2.7230621751803711E-3</v>
      </c>
      <c r="F53" s="22"/>
      <c r="G53" s="8">
        <v>1.284690470918472E-3</v>
      </c>
      <c r="H53" s="8">
        <v>2.8718637614968895E-3</v>
      </c>
      <c r="I53" s="8">
        <v>2.3570620071277715E-3</v>
      </c>
      <c r="J53" s="8">
        <v>2.1231893470917244E-4</v>
      </c>
    </row>
    <row r="54" spans="1:10">
      <c r="A54" s="23" t="s">
        <v>28</v>
      </c>
      <c r="B54" s="8">
        <v>276.48526666666669</v>
      </c>
      <c r="C54" s="8">
        <v>135.0164076554185</v>
      </c>
      <c r="D54" s="8">
        <v>326.90122108347197</v>
      </c>
      <c r="E54" s="8">
        <v>226.06931224986141</v>
      </c>
      <c r="F54" s="22"/>
      <c r="G54" s="8">
        <v>113.66114761904764</v>
      </c>
      <c r="H54" s="8">
        <v>65.859296281105813</v>
      </c>
      <c r="I54" s="8">
        <v>138.25341263994159</v>
      </c>
      <c r="J54" s="8">
        <v>89.068882598153692</v>
      </c>
    </row>
    <row r="55" spans="1:10">
      <c r="A55" s="23" t="s">
        <v>30</v>
      </c>
      <c r="B55" s="8">
        <v>0.23736153519087366</v>
      </c>
      <c r="C55" s="8">
        <v>0.1131831495356637</v>
      </c>
      <c r="D55" s="8">
        <v>0.27962481716400706</v>
      </c>
      <c r="E55" s="8">
        <v>0.19509825321774027</v>
      </c>
      <c r="F55" s="22"/>
      <c r="G55" s="8">
        <v>9.7663429139730099E-2</v>
      </c>
      <c r="H55" s="8">
        <v>5.5913102759913291E-2</v>
      </c>
      <c r="I55" s="8">
        <v>0.11854172451876442</v>
      </c>
      <c r="J55" s="8">
        <v>7.6785133760695776E-2</v>
      </c>
    </row>
    <row r="56" spans="1:10">
      <c r="A56" s="23" t="s">
        <v>31</v>
      </c>
      <c r="B56" s="8">
        <v>122.18497619047618</v>
      </c>
      <c r="C56" s="8">
        <v>6.2059535430120176</v>
      </c>
      <c r="D56" s="8">
        <v>124.50231729272072</v>
      </c>
      <c r="E56" s="8">
        <v>119.86763508823164</v>
      </c>
      <c r="F56" s="22"/>
      <c r="G56" s="8">
        <v>118.80145714285712</v>
      </c>
      <c r="H56" s="8">
        <v>6.3818913853445967</v>
      </c>
      <c r="I56" s="8">
        <v>121.18449451412008</v>
      </c>
      <c r="J56" s="8">
        <v>116.41841977159416</v>
      </c>
    </row>
    <row r="57" spans="1:10">
      <c r="A57" s="23" t="s">
        <v>33</v>
      </c>
      <c r="B57" s="8">
        <v>1.0364162698412696</v>
      </c>
      <c r="C57" s="8">
        <v>0.10343255905019937</v>
      </c>
      <c r="D57" s="8">
        <v>1.0750386215453449</v>
      </c>
      <c r="E57" s="8">
        <v>0.99779391813719431</v>
      </c>
      <c r="F57" s="22"/>
      <c r="G57" s="8">
        <v>0.98002428571428579</v>
      </c>
      <c r="H57" s="8">
        <v>0.1063648564224005</v>
      </c>
      <c r="I57" s="8">
        <v>1.0197415752353314</v>
      </c>
      <c r="J57" s="8">
        <v>0.9403069961932401</v>
      </c>
    </row>
    <row r="58" spans="1:10">
      <c r="A58" s="23" t="s">
        <v>34</v>
      </c>
      <c r="B58" s="8">
        <v>0.85714285714285743</v>
      </c>
      <c r="C58" s="8">
        <v>3.3876077124502211E-16</v>
      </c>
      <c r="D58" s="8">
        <v>0.85714285714285754</v>
      </c>
      <c r="E58" s="8">
        <v>0.85714285714285732</v>
      </c>
      <c r="F58" s="22"/>
      <c r="G58" s="8">
        <v>0.85714285714285743</v>
      </c>
      <c r="H58" s="8">
        <v>3.3876077124502211E-16</v>
      </c>
      <c r="I58" s="8">
        <v>0.85714285714285754</v>
      </c>
      <c r="J58" s="8">
        <v>0.85714285714285732</v>
      </c>
    </row>
    <row r="59" spans="1:10">
      <c r="A59" s="23" t="s">
        <v>35</v>
      </c>
      <c r="B59" s="8">
        <v>13.304761904761907</v>
      </c>
      <c r="C59" s="8">
        <v>1.2972841947549421</v>
      </c>
      <c r="D59" s="8">
        <v>13.789175776854602</v>
      </c>
      <c r="E59" s="8">
        <v>12.820348032669212</v>
      </c>
      <c r="F59" s="22"/>
      <c r="G59" s="8">
        <v>12.93809523809524</v>
      </c>
      <c r="H59" s="8">
        <v>1.0258333378590516</v>
      </c>
      <c r="I59" s="8">
        <v>13.32114769593232</v>
      </c>
      <c r="J59" s="8">
        <v>12.555042780258161</v>
      </c>
    </row>
    <row r="60" spans="1:10">
      <c r="A60" s="23" t="s">
        <v>36</v>
      </c>
      <c r="B60" s="8">
        <v>18.738095238095234</v>
      </c>
      <c r="C60" s="8">
        <v>1.1929203153287771</v>
      </c>
      <c r="D60" s="8">
        <v>19.183538997745455</v>
      </c>
      <c r="E60" s="8">
        <v>18.292651478445013</v>
      </c>
      <c r="F60" s="22"/>
      <c r="G60" s="8">
        <v>18.423809523809528</v>
      </c>
      <c r="H60" s="8">
        <v>1.330359691316757</v>
      </c>
      <c r="I60" s="8">
        <v>18.920573989107378</v>
      </c>
      <c r="J60" s="8">
        <v>17.927045058511677</v>
      </c>
    </row>
    <row r="61" spans="1:10">
      <c r="A61" s="23" t="s">
        <v>37</v>
      </c>
      <c r="B61" s="8">
        <v>19.409523809523812</v>
      </c>
      <c r="C61" s="8">
        <v>1.5265574566024691</v>
      </c>
      <c r="D61" s="8">
        <v>19.979549723286269</v>
      </c>
      <c r="E61" s="8">
        <v>18.839497895761355</v>
      </c>
      <c r="F61" s="22"/>
      <c r="G61" s="8">
        <v>19.238095238095237</v>
      </c>
      <c r="H61" s="8">
        <v>1.4531546567678797</v>
      </c>
      <c r="I61" s="8">
        <v>19.780712096360002</v>
      </c>
      <c r="J61" s="8">
        <v>18.695478379830472</v>
      </c>
    </row>
    <row r="62" spans="1:10">
      <c r="A62" s="23" t="s">
        <v>38</v>
      </c>
      <c r="B62" s="8">
        <v>18.995238095238097</v>
      </c>
      <c r="C62" s="8">
        <v>1.3725382073585926</v>
      </c>
      <c r="D62" s="8">
        <v>19.507752277026412</v>
      </c>
      <c r="E62" s="8">
        <v>18.482723913449782</v>
      </c>
      <c r="F62" s="22"/>
      <c r="G62" s="8">
        <v>19.528571428571428</v>
      </c>
      <c r="H62" s="8">
        <v>1.5586809414596445</v>
      </c>
      <c r="I62" s="8">
        <v>20.110592448531655</v>
      </c>
      <c r="J62" s="8">
        <v>18.946550408611202</v>
      </c>
    </row>
    <row r="63" spans="1:10">
      <c r="A63" s="23" t="s">
        <v>39</v>
      </c>
      <c r="B63" s="8">
        <v>18.919047619047621</v>
      </c>
      <c r="C63" s="8">
        <v>1.5773213887195539</v>
      </c>
      <c r="D63" s="8">
        <v>19.50802909630103</v>
      </c>
      <c r="E63" s="8">
        <v>18.330066141794212</v>
      </c>
      <c r="F63" s="22"/>
      <c r="G63" s="8">
        <v>19.790476190476188</v>
      </c>
      <c r="H63" s="8">
        <v>1.4764076327377107</v>
      </c>
      <c r="I63" s="8">
        <v>20.341775852534266</v>
      </c>
      <c r="J63" s="8">
        <v>19.23917652841811</v>
      </c>
    </row>
    <row r="64" spans="1:10">
      <c r="A64" s="23" t="s">
        <v>40</v>
      </c>
      <c r="B64" s="8">
        <v>19.433333333333334</v>
      </c>
      <c r="C64" s="8">
        <v>1.3822455866575984</v>
      </c>
      <c r="D64" s="8">
        <v>19.949472310068753</v>
      </c>
      <c r="E64" s="8">
        <v>18.917194356597914</v>
      </c>
      <c r="F64" s="22"/>
      <c r="G64" s="8">
        <v>19.495238095238093</v>
      </c>
      <c r="H64" s="8">
        <v>1.4816415062008754</v>
      </c>
      <c r="I64" s="8">
        <v>20.048492117736686</v>
      </c>
      <c r="J64" s="8">
        <v>18.941984072739501</v>
      </c>
    </row>
    <row r="65" spans="1:10">
      <c r="A65" s="23" t="s">
        <v>41</v>
      </c>
      <c r="B65" s="8">
        <v>19.280952380952382</v>
      </c>
      <c r="C65" s="8">
        <v>1.5338008853802967</v>
      </c>
      <c r="D65" s="8">
        <v>19.85368303543062</v>
      </c>
      <c r="E65" s="8">
        <v>18.708221726474143</v>
      </c>
      <c r="F65" s="22"/>
      <c r="G65" s="8">
        <v>19.219047619047622</v>
      </c>
      <c r="H65" s="8">
        <v>1.7955819316799457</v>
      </c>
      <c r="I65" s="8">
        <v>19.889528921218325</v>
      </c>
      <c r="J65" s="8">
        <v>18.548566316876919</v>
      </c>
    </row>
    <row r="66" spans="1:10">
      <c r="A66" s="23" t="s">
        <v>42</v>
      </c>
      <c r="B66" s="8">
        <v>19.80952380952381</v>
      </c>
      <c r="C66" s="8">
        <v>1.0493343175410761</v>
      </c>
      <c r="D66" s="8">
        <v>20.20135167726087</v>
      </c>
      <c r="E66" s="8">
        <v>19.41769594178675</v>
      </c>
      <c r="F66" s="22"/>
      <c r="G66" s="8">
        <v>19.357142857142858</v>
      </c>
      <c r="H66" s="8">
        <v>1.3150725851802092</v>
      </c>
      <c r="I66" s="8">
        <v>19.848199023282639</v>
      </c>
      <c r="J66" s="8">
        <v>18.866086691003076</v>
      </c>
    </row>
    <row r="67" spans="1:10">
      <c r="A67" s="23" t="s">
        <v>43</v>
      </c>
      <c r="B67" s="8">
        <v>19.399999999999999</v>
      </c>
      <c r="C67" s="8">
        <v>1.7864136561501525</v>
      </c>
      <c r="D67" s="8">
        <v>20.067057811876317</v>
      </c>
      <c r="E67" s="8">
        <v>18.73294218812368</v>
      </c>
      <c r="F67" s="22"/>
      <c r="G67" s="8">
        <v>19.728571428571424</v>
      </c>
      <c r="H67" s="8">
        <v>1.5268417081312751</v>
      </c>
      <c r="I67" s="8">
        <v>20.29870348359751</v>
      </c>
      <c r="J67" s="8">
        <v>19.158439373545338</v>
      </c>
    </row>
    <row r="68" spans="1:10">
      <c r="A68" s="23" t="s">
        <v>44</v>
      </c>
      <c r="B68" s="8">
        <v>19.171428571428567</v>
      </c>
      <c r="C68" s="8">
        <v>1.7254970012949999</v>
      </c>
      <c r="D68" s="8">
        <v>19.815739730896244</v>
      </c>
      <c r="E68" s="8">
        <v>18.527117411960891</v>
      </c>
      <c r="F68" s="22"/>
      <c r="G68" s="8">
        <v>19.3047619047619</v>
      </c>
      <c r="H68" s="8">
        <v>1.5911141951132739</v>
      </c>
      <c r="I68" s="8">
        <v>19.898893700487715</v>
      </c>
      <c r="J68" s="8">
        <v>18.710630109036085</v>
      </c>
    </row>
    <row r="69" spans="1:10">
      <c r="A69" s="23" t="s">
        <v>45</v>
      </c>
      <c r="B69" s="8">
        <v>19.371428571428574</v>
      </c>
      <c r="C69" s="8">
        <v>1.6813753962403273</v>
      </c>
      <c r="D69" s="8">
        <v>19.99926445305513</v>
      </c>
      <c r="E69" s="8">
        <v>18.743592689802018</v>
      </c>
      <c r="F69" s="22"/>
      <c r="G69" s="8">
        <v>19.290476190476188</v>
      </c>
      <c r="H69" s="8">
        <v>1.6273019567543467</v>
      </c>
      <c r="I69" s="8">
        <v>19.898120718269347</v>
      </c>
      <c r="J69" s="8">
        <v>18.682831662683029</v>
      </c>
    </row>
    <row r="70" spans="1:10">
      <c r="A70" s="23" t="s">
        <v>46</v>
      </c>
      <c r="B70" s="8">
        <v>7.3761904761904749</v>
      </c>
      <c r="C70" s="8">
        <v>1.2966059376470764</v>
      </c>
      <c r="D70" s="8">
        <v>7.8603510829206353</v>
      </c>
      <c r="E70" s="8">
        <v>6.8920298694603144</v>
      </c>
      <c r="F70" s="22"/>
      <c r="G70" s="8">
        <v>6.8000000000000007</v>
      </c>
      <c r="H70" s="8">
        <v>1.0346563307352044</v>
      </c>
      <c r="I70" s="8">
        <v>7.1863470174716335</v>
      </c>
      <c r="J70" s="8">
        <v>6.4136529825283679</v>
      </c>
    </row>
    <row r="71" spans="1:10">
      <c r="A71" s="23" t="s">
        <v>47</v>
      </c>
      <c r="B71" s="8">
        <v>0.81904761904761914</v>
      </c>
      <c r="C71" s="8">
        <v>0.34574590364176067</v>
      </c>
      <c r="D71" s="8">
        <v>0.94815125926804988</v>
      </c>
      <c r="E71" s="8">
        <v>0.68994397882718839</v>
      </c>
      <c r="F71" s="22"/>
      <c r="G71" s="8">
        <v>0.75714285714285701</v>
      </c>
      <c r="H71" s="8">
        <v>0.39014964919691159</v>
      </c>
      <c r="I71" s="8">
        <v>0.90282712819711419</v>
      </c>
      <c r="J71" s="8">
        <v>0.61145858608859982</v>
      </c>
    </row>
    <row r="72" spans="1:10">
      <c r="A72" s="23" t="s">
        <v>48</v>
      </c>
      <c r="B72" s="8">
        <v>4.7619047619047615E-3</v>
      </c>
      <c r="C72" s="8">
        <v>2.6082026547865053E-2</v>
      </c>
      <c r="D72" s="8">
        <v>1.4501093386231179E-2</v>
      </c>
      <c r="E72" s="8">
        <v>-4.9772838624216565E-3</v>
      </c>
      <c r="F72" s="22"/>
      <c r="G72" s="8">
        <v>0</v>
      </c>
      <c r="H72" s="8">
        <v>0</v>
      </c>
      <c r="I72" s="8">
        <v>0</v>
      </c>
      <c r="J72" s="8">
        <v>0</v>
      </c>
    </row>
    <row r="73" spans="1:10">
      <c r="A73" s="23" t="s">
        <v>3</v>
      </c>
      <c r="B73" s="8">
        <v>2145.7857142857142</v>
      </c>
      <c r="C73" s="8">
        <v>64.331770584581008</v>
      </c>
      <c r="D73" s="8">
        <v>2169.8075918461222</v>
      </c>
      <c r="E73" s="8">
        <v>2121.7638367253062</v>
      </c>
      <c r="F73" s="22"/>
      <c r="G73" s="8">
        <v>2146.9523809523807</v>
      </c>
      <c r="H73" s="8">
        <v>56.306669267401432</v>
      </c>
      <c r="I73" s="8">
        <v>2167.9776364783042</v>
      </c>
      <c r="J73" s="8">
        <v>2125.9271254264572</v>
      </c>
    </row>
    <row r="74" spans="1:10">
      <c r="A74" s="23" t="s">
        <v>5</v>
      </c>
      <c r="B74" s="8">
        <v>6.6666666666666661</v>
      </c>
      <c r="C74" s="8">
        <v>5.6565224983705251</v>
      </c>
      <c r="D74" s="8">
        <v>8.7788468482287492</v>
      </c>
      <c r="E74" s="8">
        <v>4.554486485104583</v>
      </c>
      <c r="F74" s="22"/>
      <c r="G74" s="8">
        <v>2.1428571428571428</v>
      </c>
      <c r="H74" s="8">
        <v>4.7565651507972673</v>
      </c>
      <c r="I74" s="8">
        <v>3.9189877331123761</v>
      </c>
      <c r="J74" s="8">
        <v>0.36672655260190945</v>
      </c>
    </row>
  </sheetData>
  <mergeCells count="10">
    <mergeCell ref="M1:R1"/>
    <mergeCell ref="AD10:AI10"/>
    <mergeCell ref="M13:R13"/>
    <mergeCell ref="AD15:AI15"/>
    <mergeCell ref="B26:E26"/>
    <mergeCell ref="G26:J26"/>
    <mergeCell ref="B51:E51"/>
    <mergeCell ref="G51:J51"/>
    <mergeCell ref="B1:E1"/>
    <mergeCell ref="G1:J1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72"/>
  <sheetViews>
    <sheetView topLeftCell="P28" zoomScale="115" zoomScaleNormal="115" workbookViewId="0">
      <selection activeCell="AD44" sqref="AC44:AD44"/>
    </sheetView>
  </sheetViews>
  <sheetFormatPr defaultColWidth="8.85546875" defaultRowHeight="15"/>
  <cols>
    <col min="1" max="1" width="7.28515625" customWidth="1"/>
    <col min="2" max="2" width="11.7109375" customWidth="1"/>
    <col min="3" max="3" width="10.5703125" customWidth="1"/>
    <col min="4" max="4" width="11.140625" customWidth="1"/>
    <col min="5" max="5" width="10" customWidth="1"/>
    <col min="6" max="6" width="5.5703125" customWidth="1"/>
    <col min="7" max="7" width="5.140625" customWidth="1"/>
    <col min="8" max="8" width="8.5703125" customWidth="1"/>
    <col min="9" max="9" width="11.85546875" customWidth="1"/>
    <col min="10" max="10" width="7.140625" customWidth="1"/>
    <col min="11" max="11" width="12.42578125" customWidth="1"/>
    <col min="12" max="12" width="11.42578125" customWidth="1"/>
    <col min="13" max="13" width="10.85546875" customWidth="1"/>
    <col min="14" max="14" width="12" customWidth="1"/>
    <col min="15" max="15" width="15.28515625" customWidth="1"/>
    <col min="16" max="16" width="15.7109375" customWidth="1"/>
    <col min="17" max="17" width="18.5703125" customWidth="1"/>
  </cols>
  <sheetData>
    <row r="1" spans="1:17">
      <c r="B1" s="42" t="s">
        <v>105</v>
      </c>
      <c r="C1" s="42"/>
      <c r="D1" s="42"/>
      <c r="E1" s="42" t="s">
        <v>106</v>
      </c>
      <c r="F1" s="42"/>
      <c r="G1" s="42"/>
      <c r="H1" s="42" t="s">
        <v>102</v>
      </c>
      <c r="I1" s="42"/>
      <c r="J1" s="42"/>
      <c r="L1" s="63" t="s">
        <v>103</v>
      </c>
      <c r="M1" s="64"/>
      <c r="N1" s="65"/>
      <c r="O1" s="47" t="s">
        <v>104</v>
      </c>
      <c r="P1" s="47"/>
      <c r="Q1" s="47"/>
    </row>
    <row r="2" spans="1:17" ht="15" customHeight="1">
      <c r="B2" s="61" t="s">
        <v>75</v>
      </c>
      <c r="C2" s="61" t="s">
        <v>118</v>
      </c>
      <c r="D2" s="61" t="s">
        <v>119</v>
      </c>
      <c r="E2" s="61" t="s">
        <v>77</v>
      </c>
      <c r="F2" s="61" t="s">
        <v>76</v>
      </c>
      <c r="G2" s="61" t="s">
        <v>78</v>
      </c>
      <c r="H2" s="61" t="s">
        <v>94</v>
      </c>
      <c r="I2" s="61" t="s">
        <v>95</v>
      </c>
      <c r="J2" s="61" t="s">
        <v>96</v>
      </c>
      <c r="K2" s="61" t="s">
        <v>97</v>
      </c>
      <c r="L2" s="61" t="s">
        <v>100</v>
      </c>
      <c r="M2" s="61" t="s">
        <v>101</v>
      </c>
      <c r="N2" s="61" t="s">
        <v>110</v>
      </c>
      <c r="O2" s="36"/>
      <c r="P2" s="36"/>
      <c r="Q2" s="36"/>
    </row>
    <row r="3" spans="1:17" ht="15" customHeight="1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20" t="s">
        <v>99</v>
      </c>
      <c r="P3" s="20" t="s">
        <v>101</v>
      </c>
      <c r="Q3" s="20" t="s">
        <v>110</v>
      </c>
    </row>
    <row r="4" spans="1:17" ht="15" customHeight="1">
      <c r="A4" s="62" t="s">
        <v>107</v>
      </c>
      <c r="B4" s="60">
        <v>3.5</v>
      </c>
      <c r="C4" s="60" t="s">
        <v>79</v>
      </c>
      <c r="D4" s="60" t="s">
        <v>80</v>
      </c>
      <c r="E4" s="30">
        <v>16</v>
      </c>
      <c r="F4" s="30">
        <v>2666</v>
      </c>
      <c r="G4" s="30">
        <v>369</v>
      </c>
      <c r="H4" s="35">
        <f>F4*5/7</f>
        <v>1904.2857142857142</v>
      </c>
      <c r="I4" s="35">
        <f>G4*10/7</f>
        <v>527.14285714285711</v>
      </c>
      <c r="J4" s="35">
        <f>H4-I4</f>
        <v>1377.1428571428571</v>
      </c>
      <c r="K4" s="35">
        <f>J4*5*365</f>
        <v>2513285.7142857141</v>
      </c>
      <c r="L4" s="30" t="s">
        <v>98</v>
      </c>
      <c r="M4" s="30" t="s">
        <v>98</v>
      </c>
      <c r="N4" s="30" t="s">
        <v>98</v>
      </c>
      <c r="O4" s="1" t="s">
        <v>98</v>
      </c>
      <c r="P4" s="20" t="s">
        <v>98</v>
      </c>
      <c r="Q4" s="20" t="s">
        <v>98</v>
      </c>
    </row>
    <row r="5" spans="1:17" ht="15" customHeight="1">
      <c r="A5" s="62"/>
      <c r="B5" s="60"/>
      <c r="C5" s="60" t="s">
        <v>79</v>
      </c>
      <c r="D5" s="60" t="s">
        <v>80</v>
      </c>
      <c r="E5" s="30">
        <v>18</v>
      </c>
      <c r="F5" s="30">
        <v>2934</v>
      </c>
      <c r="G5" s="30">
        <v>181</v>
      </c>
      <c r="H5" s="35">
        <f t="shared" ref="H5:H39" si="0">F5*5/7</f>
        <v>2095.7142857142858</v>
      </c>
      <c r="I5" s="35">
        <f t="shared" ref="I5:I39" si="1">G5*10/7</f>
        <v>258.57142857142856</v>
      </c>
      <c r="J5" s="35">
        <f t="shared" ref="J5:J39" si="2">H5-I5</f>
        <v>1837.1428571428573</v>
      </c>
      <c r="K5" s="35">
        <f t="shared" ref="K5:K39" si="3">J5*5*365</f>
        <v>3352785.7142857146</v>
      </c>
      <c r="L5" s="35">
        <f>K5-$K$4</f>
        <v>839500.00000000047</v>
      </c>
      <c r="M5" s="35">
        <f>L5/1</f>
        <v>839500.00000000047</v>
      </c>
      <c r="N5" s="35">
        <f>M5-$D$60</f>
        <v>369127.97619047528</v>
      </c>
      <c r="O5" s="24">
        <f>K5-K4</f>
        <v>839500.00000000047</v>
      </c>
      <c r="P5" s="24">
        <f>O5</f>
        <v>839500.00000000047</v>
      </c>
      <c r="Q5" s="24">
        <f>P5-$E$60</f>
        <v>369127.97619047528</v>
      </c>
    </row>
    <row r="6" spans="1:17">
      <c r="A6" s="62"/>
      <c r="B6" s="60"/>
      <c r="C6" s="60" t="s">
        <v>79</v>
      </c>
      <c r="D6" s="60" t="s">
        <v>80</v>
      </c>
      <c r="E6" s="30">
        <v>20</v>
      </c>
      <c r="F6" s="30">
        <v>3167</v>
      </c>
      <c r="G6" s="30">
        <v>121</v>
      </c>
      <c r="H6" s="35">
        <f t="shared" si="0"/>
        <v>2262.1428571428573</v>
      </c>
      <c r="I6" s="35">
        <f t="shared" si="1"/>
        <v>172.85714285714286</v>
      </c>
      <c r="J6" s="35">
        <f t="shared" si="2"/>
        <v>2089.2857142857147</v>
      </c>
      <c r="K6" s="35">
        <f t="shared" si="3"/>
        <v>3812946.4285714291</v>
      </c>
      <c r="L6" s="35">
        <f>K6-$K$4</f>
        <v>1299660.714285715</v>
      </c>
      <c r="M6" s="35">
        <f>L6/2</f>
        <v>649830.35714285751</v>
      </c>
      <c r="N6" s="35">
        <f>M6-$D$61</f>
        <v>282853.27380952379</v>
      </c>
      <c r="O6" s="24">
        <f>K6-K5</f>
        <v>460160.71428571455</v>
      </c>
      <c r="P6" s="24">
        <f t="shared" ref="P6:P39" si="4">O6</f>
        <v>460160.71428571455</v>
      </c>
      <c r="Q6" s="24">
        <f>P6-$E$61</f>
        <v>196578.57142857229</v>
      </c>
    </row>
    <row r="7" spans="1:17">
      <c r="A7" s="62"/>
      <c r="B7" s="60"/>
      <c r="C7" s="60" t="s">
        <v>79</v>
      </c>
      <c r="D7" s="60" t="s">
        <v>80</v>
      </c>
      <c r="E7" s="30">
        <v>22</v>
      </c>
      <c r="F7" s="30">
        <v>3193</v>
      </c>
      <c r="G7" s="30">
        <v>15</v>
      </c>
      <c r="H7" s="35">
        <f t="shared" si="0"/>
        <v>2280.7142857142858</v>
      </c>
      <c r="I7" s="35">
        <f t="shared" si="1"/>
        <v>21.428571428571427</v>
      </c>
      <c r="J7" s="35">
        <f t="shared" si="2"/>
        <v>2259.2857142857142</v>
      </c>
      <c r="K7" s="35">
        <f t="shared" si="3"/>
        <v>4123196.4285714282</v>
      </c>
      <c r="L7" s="35">
        <f>K7-$K$4</f>
        <v>1609910.7142857141</v>
      </c>
      <c r="M7" s="35">
        <f>L7/3</f>
        <v>536636.90476190473</v>
      </c>
      <c r="N7" s="35">
        <f>M7-$D$62</f>
        <v>236974.80158730119</v>
      </c>
      <c r="O7" s="24">
        <f>K7-K6</f>
        <v>310249.99999999907</v>
      </c>
      <c r="P7" s="24">
        <f t="shared" si="4"/>
        <v>310249.99999999907</v>
      </c>
      <c r="Q7" s="24">
        <f>P7-$E$62</f>
        <v>145217.85714285588</v>
      </c>
    </row>
    <row r="8" spans="1:17">
      <c r="A8" s="62"/>
      <c r="B8" s="60"/>
      <c r="C8" s="60" t="s">
        <v>79</v>
      </c>
      <c r="D8" s="60" t="s">
        <v>80</v>
      </c>
      <c r="E8" s="30">
        <v>24</v>
      </c>
      <c r="F8" s="30">
        <v>3459</v>
      </c>
      <c r="G8" s="30">
        <v>7</v>
      </c>
      <c r="H8" s="35">
        <f t="shared" si="0"/>
        <v>2470.7142857142858</v>
      </c>
      <c r="I8" s="35">
        <f t="shared" si="1"/>
        <v>10</v>
      </c>
      <c r="J8" s="35">
        <f t="shared" si="2"/>
        <v>2460.7142857142858</v>
      </c>
      <c r="K8" s="35">
        <f t="shared" si="3"/>
        <v>4490803.5714285718</v>
      </c>
      <c r="L8" s="35">
        <f>K8-$K$4</f>
        <v>1977517.8571428577</v>
      </c>
      <c r="M8" s="35">
        <f>L8/4</f>
        <v>494379.46428571444</v>
      </c>
      <c r="N8" s="35">
        <f>M8-$D$63</f>
        <v>257303.27380952379</v>
      </c>
      <c r="O8" s="24">
        <f>K8-K7</f>
        <v>367607.14285714366</v>
      </c>
      <c r="P8" s="24">
        <f t="shared" si="4"/>
        <v>367607.14285714366</v>
      </c>
      <c r="Q8" s="24">
        <f>P8-$E$63</f>
        <v>318288.6904761917</v>
      </c>
    </row>
    <row r="9" spans="1:17">
      <c r="A9" s="62"/>
      <c r="B9" s="60"/>
      <c r="C9" s="60" t="s">
        <v>79</v>
      </c>
      <c r="D9" s="60" t="s">
        <v>80</v>
      </c>
      <c r="E9" s="30">
        <v>26</v>
      </c>
      <c r="F9" s="30">
        <v>3352</v>
      </c>
      <c r="G9" s="30">
        <v>2</v>
      </c>
      <c r="H9" s="35">
        <f t="shared" si="0"/>
        <v>2394.2857142857142</v>
      </c>
      <c r="I9" s="35">
        <f t="shared" si="1"/>
        <v>2.8571428571428572</v>
      </c>
      <c r="J9" s="35">
        <f t="shared" si="2"/>
        <v>2391.4285714285716</v>
      </c>
      <c r="K9" s="35">
        <f t="shared" si="3"/>
        <v>4364357.1428571437</v>
      </c>
      <c r="L9" s="35">
        <f>K9-$K$4</f>
        <v>1851071.4285714296</v>
      </c>
      <c r="M9" s="35">
        <f>L9/5</f>
        <v>370214.28571428591</v>
      </c>
      <c r="N9" s="35">
        <f>M9-$D$64</f>
        <v>178476.30952380961</v>
      </c>
      <c r="O9" s="24">
        <f>K9-K8</f>
        <v>-126446.42857142817</v>
      </c>
      <c r="P9" s="24">
        <f t="shared" si="4"/>
        <v>-126446.42857142817</v>
      </c>
      <c r="Q9" s="24">
        <f>P9-$E$64</f>
        <v>-136831.54761904711</v>
      </c>
    </row>
    <row r="10" spans="1:17">
      <c r="A10" s="62"/>
      <c r="B10" s="60">
        <v>4.5</v>
      </c>
      <c r="C10" s="60" t="s">
        <v>79</v>
      </c>
      <c r="D10" s="60" t="s">
        <v>80</v>
      </c>
      <c r="E10" s="30">
        <v>16</v>
      </c>
      <c r="F10" s="30">
        <v>2455</v>
      </c>
      <c r="G10" s="30">
        <v>89</v>
      </c>
      <c r="H10" s="35">
        <f t="shared" si="0"/>
        <v>1753.5714285714287</v>
      </c>
      <c r="I10" s="35">
        <f t="shared" si="1"/>
        <v>127.14285714285714</v>
      </c>
      <c r="J10" s="35">
        <f t="shared" si="2"/>
        <v>1626.4285714285716</v>
      </c>
      <c r="K10" s="35">
        <f t="shared" si="3"/>
        <v>2968232.1428571432</v>
      </c>
      <c r="L10" s="35" t="s">
        <v>98</v>
      </c>
      <c r="M10" s="35" t="s">
        <v>98</v>
      </c>
      <c r="N10" s="35" t="s">
        <v>98</v>
      </c>
      <c r="O10" s="24" t="s">
        <v>98</v>
      </c>
      <c r="P10" s="24" t="str">
        <f t="shared" si="4"/>
        <v>-</v>
      </c>
      <c r="Q10" s="37" t="s">
        <v>98</v>
      </c>
    </row>
    <row r="11" spans="1:17">
      <c r="A11" s="62"/>
      <c r="B11" s="60">
        <v>4.5</v>
      </c>
      <c r="C11" s="60" t="s">
        <v>79</v>
      </c>
      <c r="D11" s="60" t="s">
        <v>80</v>
      </c>
      <c r="E11" s="30">
        <v>18</v>
      </c>
      <c r="F11" s="30">
        <v>2658</v>
      </c>
      <c r="G11" s="30">
        <v>43</v>
      </c>
      <c r="H11" s="35">
        <f t="shared" si="0"/>
        <v>1898.5714285714287</v>
      </c>
      <c r="I11" s="35">
        <f t="shared" si="1"/>
        <v>61.428571428571431</v>
      </c>
      <c r="J11" s="35">
        <f t="shared" si="2"/>
        <v>1837.1428571428573</v>
      </c>
      <c r="K11" s="35">
        <f t="shared" si="3"/>
        <v>3352785.7142857146</v>
      </c>
      <c r="L11" s="35">
        <f>K11-$K$10</f>
        <v>384553.57142857136</v>
      </c>
      <c r="M11" s="35">
        <f>L11/1</f>
        <v>384553.57142857136</v>
      </c>
      <c r="N11" s="35">
        <f>M11-$D$60</f>
        <v>-85818.452380953822</v>
      </c>
      <c r="O11" s="24">
        <f>K11-K10</f>
        <v>384553.57142857136</v>
      </c>
      <c r="P11" s="24">
        <f t="shared" si="4"/>
        <v>384553.57142857136</v>
      </c>
      <c r="Q11" s="24">
        <f>P11-$E$60</f>
        <v>-85818.452380953822</v>
      </c>
    </row>
    <row r="12" spans="1:17">
      <c r="A12" s="62"/>
      <c r="B12" s="60">
        <v>4.5</v>
      </c>
      <c r="C12" s="60" t="s">
        <v>79</v>
      </c>
      <c r="D12" s="60" t="s">
        <v>80</v>
      </c>
      <c r="E12" s="30">
        <v>20</v>
      </c>
      <c r="F12" s="30">
        <v>2591</v>
      </c>
      <c r="G12" s="30">
        <v>1</v>
      </c>
      <c r="H12" s="35">
        <f t="shared" si="0"/>
        <v>1850.7142857142858</v>
      </c>
      <c r="I12" s="35">
        <f t="shared" si="1"/>
        <v>1.4285714285714286</v>
      </c>
      <c r="J12" s="35">
        <f t="shared" si="2"/>
        <v>1849.2857142857144</v>
      </c>
      <c r="K12" s="35">
        <f t="shared" si="3"/>
        <v>3374946.4285714291</v>
      </c>
      <c r="L12" s="35">
        <f>K12-$K$4</f>
        <v>861660.71428571502</v>
      </c>
      <c r="M12" s="35">
        <f>L12/2</f>
        <v>430830.35714285751</v>
      </c>
      <c r="N12" s="35">
        <f>M12-$D$61</f>
        <v>63853.273809523787</v>
      </c>
      <c r="O12" s="24">
        <f>K12-K11</f>
        <v>22160.714285714552</v>
      </c>
      <c r="P12" s="24">
        <f t="shared" si="4"/>
        <v>22160.714285714552</v>
      </c>
      <c r="Q12" s="24">
        <f>P12-$E$61</f>
        <v>-241421.42857142771</v>
      </c>
    </row>
    <row r="13" spans="1:17">
      <c r="A13" s="62"/>
      <c r="B13" s="60">
        <v>4.5</v>
      </c>
      <c r="C13" s="60" t="s">
        <v>79</v>
      </c>
      <c r="D13" s="60" t="s">
        <v>80</v>
      </c>
      <c r="E13" s="30">
        <v>22</v>
      </c>
      <c r="F13" s="30">
        <v>2902</v>
      </c>
      <c r="G13" s="30">
        <v>9</v>
      </c>
      <c r="H13" s="35">
        <f t="shared" si="0"/>
        <v>2072.8571428571427</v>
      </c>
      <c r="I13" s="35">
        <f t="shared" si="1"/>
        <v>12.857142857142858</v>
      </c>
      <c r="J13" s="35">
        <f t="shared" si="2"/>
        <v>2060</v>
      </c>
      <c r="K13" s="35">
        <f t="shared" si="3"/>
        <v>3759500</v>
      </c>
      <c r="L13" s="35">
        <f>K13-$K$4</f>
        <v>1246214.2857142859</v>
      </c>
      <c r="M13" s="35">
        <f>L13/3</f>
        <v>415404.76190476195</v>
      </c>
      <c r="N13" s="35">
        <f>M13-$D$62</f>
        <v>115742.65873015841</v>
      </c>
      <c r="O13" s="24">
        <f>K13-K12</f>
        <v>384553.5714285709</v>
      </c>
      <c r="P13" s="24">
        <f t="shared" si="4"/>
        <v>384553.5714285709</v>
      </c>
      <c r="Q13" s="24">
        <f>P13-$E$62</f>
        <v>219521.42857142771</v>
      </c>
    </row>
    <row r="14" spans="1:17">
      <c r="A14" s="62"/>
      <c r="B14" s="60">
        <v>4.5</v>
      </c>
      <c r="C14" s="60" t="s">
        <v>79</v>
      </c>
      <c r="D14" s="60" t="s">
        <v>80</v>
      </c>
      <c r="E14" s="30">
        <v>24</v>
      </c>
      <c r="F14" s="30">
        <v>2572</v>
      </c>
      <c r="G14" s="30">
        <v>0</v>
      </c>
      <c r="H14" s="35">
        <f t="shared" si="0"/>
        <v>1837.1428571428571</v>
      </c>
      <c r="I14" s="35">
        <f t="shared" si="1"/>
        <v>0</v>
      </c>
      <c r="J14" s="35">
        <f t="shared" si="2"/>
        <v>1837.1428571428571</v>
      </c>
      <c r="K14" s="35">
        <f t="shared" si="3"/>
        <v>3352785.7142857146</v>
      </c>
      <c r="L14" s="35">
        <f>K14-$K$4</f>
        <v>839500.00000000047</v>
      </c>
      <c r="M14" s="35">
        <f>L14/4</f>
        <v>209875.00000000012</v>
      </c>
      <c r="N14" s="35">
        <f>M14-$D$63</f>
        <v>-27201.190476190532</v>
      </c>
      <c r="O14" s="24">
        <f>K14-K13</f>
        <v>-406714.28571428545</v>
      </c>
      <c r="P14" s="24">
        <f t="shared" si="4"/>
        <v>-406714.28571428545</v>
      </c>
      <c r="Q14" s="24">
        <f>P14-$E$63</f>
        <v>-456032.73809523741</v>
      </c>
    </row>
    <row r="15" spans="1:17">
      <c r="A15" s="62"/>
      <c r="B15" s="60">
        <v>4.5</v>
      </c>
      <c r="C15" s="60" t="s">
        <v>79</v>
      </c>
      <c r="D15" s="60" t="s">
        <v>80</v>
      </c>
      <c r="E15" s="30">
        <v>26</v>
      </c>
      <c r="F15" s="30">
        <v>2556</v>
      </c>
      <c r="G15" s="30">
        <v>0</v>
      </c>
      <c r="H15" s="35">
        <f t="shared" si="0"/>
        <v>1825.7142857142858</v>
      </c>
      <c r="I15" s="35">
        <f t="shared" si="1"/>
        <v>0</v>
      </c>
      <c r="J15" s="35">
        <f t="shared" si="2"/>
        <v>1825.7142857142858</v>
      </c>
      <c r="K15" s="35">
        <f t="shared" si="3"/>
        <v>3331928.5714285718</v>
      </c>
      <c r="L15" s="35">
        <f>K15-$K$4</f>
        <v>818642.85714285774</v>
      </c>
      <c r="M15" s="35">
        <f>L15/5</f>
        <v>163728.57142857154</v>
      </c>
      <c r="N15" s="35">
        <f>M15-$D$64</f>
        <v>-28009.404761904763</v>
      </c>
      <c r="O15" s="24">
        <f>K15-K14</f>
        <v>-20857.142857142724</v>
      </c>
      <c r="P15" s="24">
        <f t="shared" si="4"/>
        <v>-20857.142857142724</v>
      </c>
      <c r="Q15" s="24">
        <f>P15-$E$64</f>
        <v>-31242.261904761661</v>
      </c>
    </row>
    <row r="16" spans="1:17" ht="15" customHeight="1">
      <c r="A16" s="62" t="s">
        <v>108</v>
      </c>
      <c r="B16" s="60">
        <v>4</v>
      </c>
      <c r="C16" s="60" t="s">
        <v>81</v>
      </c>
      <c r="D16" s="60" t="s">
        <v>80</v>
      </c>
      <c r="E16" s="30">
        <v>16</v>
      </c>
      <c r="F16" s="30">
        <v>2921</v>
      </c>
      <c r="G16" s="30">
        <v>56</v>
      </c>
      <c r="H16" s="35">
        <f t="shared" si="0"/>
        <v>2086.4285714285716</v>
      </c>
      <c r="I16" s="35">
        <f t="shared" si="1"/>
        <v>80</v>
      </c>
      <c r="J16" s="35">
        <f t="shared" si="2"/>
        <v>2006.4285714285716</v>
      </c>
      <c r="K16" s="35">
        <f t="shared" si="3"/>
        <v>3661732.1428571437</v>
      </c>
      <c r="L16" s="35" t="s">
        <v>98</v>
      </c>
      <c r="M16" s="35" t="s">
        <v>98</v>
      </c>
      <c r="N16" s="35"/>
      <c r="O16" s="24" t="s">
        <v>98</v>
      </c>
      <c r="P16" s="24" t="str">
        <f t="shared" si="4"/>
        <v>-</v>
      </c>
      <c r="Q16" s="37" t="s">
        <v>98</v>
      </c>
    </row>
    <row r="17" spans="1:17" ht="15" customHeight="1">
      <c r="A17" s="62"/>
      <c r="B17" s="60">
        <v>4</v>
      </c>
      <c r="C17" s="60" t="s">
        <v>81</v>
      </c>
      <c r="D17" s="60" t="s">
        <v>80</v>
      </c>
      <c r="E17" s="30">
        <v>18</v>
      </c>
      <c r="F17" s="30">
        <v>3061</v>
      </c>
      <c r="G17" s="30">
        <v>28</v>
      </c>
      <c r="H17" s="35">
        <f t="shared" si="0"/>
        <v>2186.4285714285716</v>
      </c>
      <c r="I17" s="35">
        <f t="shared" si="1"/>
        <v>40</v>
      </c>
      <c r="J17" s="35">
        <f t="shared" si="2"/>
        <v>2146.4285714285716</v>
      </c>
      <c r="K17" s="35">
        <f t="shared" si="3"/>
        <v>3917232.1428571437</v>
      </c>
      <c r="L17" s="35">
        <f>K17-$K$4</f>
        <v>1403946.4285714296</v>
      </c>
      <c r="M17" s="35">
        <f>L17/1</f>
        <v>1403946.4285714296</v>
      </c>
      <c r="N17" s="35">
        <f>M17-$D$60</f>
        <v>933574.40476190438</v>
      </c>
      <c r="O17" s="24">
        <f>K17-K16</f>
        <v>255500</v>
      </c>
      <c r="P17" s="24">
        <f t="shared" si="4"/>
        <v>255500</v>
      </c>
      <c r="Q17" s="24">
        <f>P17-$E$60</f>
        <v>-214872.02380952518</v>
      </c>
    </row>
    <row r="18" spans="1:17">
      <c r="A18" s="62"/>
      <c r="B18" s="60">
        <v>4</v>
      </c>
      <c r="C18" s="60" t="s">
        <v>81</v>
      </c>
      <c r="D18" s="60" t="s">
        <v>80</v>
      </c>
      <c r="E18" s="30">
        <v>20</v>
      </c>
      <c r="F18" s="30">
        <v>3001</v>
      </c>
      <c r="G18" s="30">
        <v>9</v>
      </c>
      <c r="H18" s="35">
        <f t="shared" si="0"/>
        <v>2143.5714285714284</v>
      </c>
      <c r="I18" s="35">
        <f t="shared" si="1"/>
        <v>12.857142857142858</v>
      </c>
      <c r="J18" s="35">
        <f t="shared" si="2"/>
        <v>2130.7142857142858</v>
      </c>
      <c r="K18" s="35">
        <f t="shared" si="3"/>
        <v>3888553.5714285718</v>
      </c>
      <c r="L18" s="35">
        <f>K18-$K$4</f>
        <v>1375267.8571428577</v>
      </c>
      <c r="M18" s="35">
        <f>L18/2</f>
        <v>687633.92857142887</v>
      </c>
      <c r="N18" s="35">
        <f>M18-$D$61</f>
        <v>320656.84523809515</v>
      </c>
      <c r="O18" s="24">
        <f>K18-K17</f>
        <v>-28678.571428571828</v>
      </c>
      <c r="P18" s="24">
        <f t="shared" si="4"/>
        <v>-28678.571428571828</v>
      </c>
      <c r="Q18" s="24">
        <f>P18-$E$61</f>
        <v>-292260.71428571409</v>
      </c>
    </row>
    <row r="19" spans="1:17">
      <c r="A19" s="62"/>
      <c r="B19" s="60">
        <v>4</v>
      </c>
      <c r="C19" s="60" t="s">
        <v>81</v>
      </c>
      <c r="D19" s="60" t="s">
        <v>80</v>
      </c>
      <c r="E19" s="30">
        <v>22</v>
      </c>
      <c r="F19" s="30">
        <v>2920</v>
      </c>
      <c r="G19" s="30">
        <v>0</v>
      </c>
      <c r="H19" s="35">
        <f t="shared" si="0"/>
        <v>2085.7142857142858</v>
      </c>
      <c r="I19" s="35">
        <f t="shared" si="1"/>
        <v>0</v>
      </c>
      <c r="J19" s="35">
        <f t="shared" si="2"/>
        <v>2085.7142857142858</v>
      </c>
      <c r="K19" s="35">
        <f t="shared" si="3"/>
        <v>3806428.5714285718</v>
      </c>
      <c r="L19" s="35">
        <f>K19-$K$4</f>
        <v>1293142.8571428577</v>
      </c>
      <c r="M19" s="35">
        <f>L19/3</f>
        <v>431047.61904761923</v>
      </c>
      <c r="N19" s="35">
        <f>M19-$D$62</f>
        <v>131385.51587301568</v>
      </c>
      <c r="O19" s="24">
        <f>K19-K18</f>
        <v>-82125</v>
      </c>
      <c r="P19" s="24">
        <f t="shared" si="4"/>
        <v>-82125</v>
      </c>
      <c r="Q19" s="24">
        <f>P19-$E$62</f>
        <v>-247157.14285714319</v>
      </c>
    </row>
    <row r="20" spans="1:17">
      <c r="A20" s="62"/>
      <c r="B20" s="60">
        <v>4</v>
      </c>
      <c r="C20" s="60" t="s">
        <v>81</v>
      </c>
      <c r="D20" s="60" t="s">
        <v>80</v>
      </c>
      <c r="E20" s="30">
        <v>24</v>
      </c>
      <c r="F20" s="30">
        <v>2903</v>
      </c>
      <c r="G20" s="30">
        <v>0</v>
      </c>
      <c r="H20" s="35">
        <f t="shared" si="0"/>
        <v>2073.5714285714284</v>
      </c>
      <c r="I20" s="35">
        <f t="shared" si="1"/>
        <v>0</v>
      </c>
      <c r="J20" s="35">
        <f t="shared" si="2"/>
        <v>2073.5714285714284</v>
      </c>
      <c r="K20" s="35">
        <f t="shared" si="3"/>
        <v>3784267.8571428563</v>
      </c>
      <c r="L20" s="35">
        <f>K20-$K$4</f>
        <v>1270982.1428571423</v>
      </c>
      <c r="M20" s="35">
        <f>L20/4</f>
        <v>317745.53571428556</v>
      </c>
      <c r="N20" s="35">
        <f>M20-$D$63</f>
        <v>80669.345238094917</v>
      </c>
      <c r="O20" s="24">
        <f>K20-K19</f>
        <v>-22160.714285715483</v>
      </c>
      <c r="P20" s="24">
        <f t="shared" si="4"/>
        <v>-22160.714285715483</v>
      </c>
      <c r="Q20" s="24">
        <f>P20-$E$63</f>
        <v>-71479.166666667443</v>
      </c>
    </row>
    <row r="21" spans="1:17">
      <c r="A21" s="62"/>
      <c r="B21" s="60">
        <v>4</v>
      </c>
      <c r="C21" s="60" t="s">
        <v>81</v>
      </c>
      <c r="D21" s="60" t="s">
        <v>80</v>
      </c>
      <c r="E21" s="30">
        <v>26</v>
      </c>
      <c r="F21" s="30">
        <v>2912</v>
      </c>
      <c r="G21" s="30">
        <v>0</v>
      </c>
      <c r="H21" s="35">
        <f t="shared" si="0"/>
        <v>2080</v>
      </c>
      <c r="I21" s="35">
        <f t="shared" si="1"/>
        <v>0</v>
      </c>
      <c r="J21" s="35">
        <f t="shared" si="2"/>
        <v>2080</v>
      </c>
      <c r="K21" s="35">
        <f t="shared" si="3"/>
        <v>3796000</v>
      </c>
      <c r="L21" s="35">
        <f>K21-$K$4</f>
        <v>1282714.2857142859</v>
      </c>
      <c r="M21" s="35">
        <f>L21/5</f>
        <v>256542.85714285719</v>
      </c>
      <c r="N21" s="35">
        <f>M21-$D$64</f>
        <v>64804.880952380889</v>
      </c>
      <c r="O21" s="24">
        <f>K21-K20</f>
        <v>11732.142857143655</v>
      </c>
      <c r="P21" s="24">
        <f t="shared" si="4"/>
        <v>11732.142857143655</v>
      </c>
      <c r="Q21" s="24">
        <f>P21-$E$64</f>
        <v>1347.0238095247187</v>
      </c>
    </row>
    <row r="22" spans="1:17">
      <c r="A22" s="62"/>
      <c r="B22" s="60">
        <v>4</v>
      </c>
      <c r="C22" s="60" t="s">
        <v>82</v>
      </c>
      <c r="D22" s="60" t="s">
        <v>80</v>
      </c>
      <c r="E22" s="30">
        <v>16</v>
      </c>
      <c r="F22" s="30">
        <v>2357</v>
      </c>
      <c r="G22" s="30">
        <v>256</v>
      </c>
      <c r="H22" s="35">
        <f t="shared" si="0"/>
        <v>1683.5714285714287</v>
      </c>
      <c r="I22" s="35">
        <f t="shared" si="1"/>
        <v>365.71428571428572</v>
      </c>
      <c r="J22" s="35">
        <f t="shared" si="2"/>
        <v>1317.8571428571429</v>
      </c>
      <c r="K22" s="35">
        <f t="shared" si="3"/>
        <v>2405089.2857142859</v>
      </c>
      <c r="L22" s="35" t="s">
        <v>98</v>
      </c>
      <c r="M22" s="35" t="s">
        <v>98</v>
      </c>
      <c r="N22" s="35"/>
      <c r="O22" s="24" t="s">
        <v>98</v>
      </c>
      <c r="P22" s="24" t="str">
        <f t="shared" si="4"/>
        <v>-</v>
      </c>
      <c r="Q22" s="37" t="s">
        <v>98</v>
      </c>
    </row>
    <row r="23" spans="1:17">
      <c r="A23" s="62"/>
      <c r="B23" s="60">
        <v>4</v>
      </c>
      <c r="C23" s="60" t="s">
        <v>82</v>
      </c>
      <c r="D23" s="60" t="s">
        <v>80</v>
      </c>
      <c r="E23" s="30">
        <v>18</v>
      </c>
      <c r="F23" s="30">
        <v>2539</v>
      </c>
      <c r="G23" s="30">
        <v>172</v>
      </c>
      <c r="H23" s="35">
        <f t="shared" si="0"/>
        <v>1813.5714285714287</v>
      </c>
      <c r="I23" s="35">
        <f t="shared" si="1"/>
        <v>245.71428571428572</v>
      </c>
      <c r="J23" s="35">
        <f t="shared" si="2"/>
        <v>1567.8571428571429</v>
      </c>
      <c r="K23" s="35">
        <f t="shared" si="3"/>
        <v>2861339.2857142859</v>
      </c>
      <c r="L23" s="35">
        <f>K23-$K$22</f>
        <v>456250</v>
      </c>
      <c r="M23" s="35">
        <f>L23/1</f>
        <v>456250</v>
      </c>
      <c r="N23" s="35">
        <f>M23-$D$60</f>
        <v>-14122.023809525184</v>
      </c>
      <c r="O23" s="24">
        <f>K23-K22</f>
        <v>456250</v>
      </c>
      <c r="P23" s="24">
        <f t="shared" si="4"/>
        <v>456250</v>
      </c>
      <c r="Q23" s="24">
        <f>P23-$E$60</f>
        <v>-14122.023809525184</v>
      </c>
    </row>
    <row r="24" spans="1:17">
      <c r="A24" s="62"/>
      <c r="B24" s="60">
        <v>4</v>
      </c>
      <c r="C24" s="60" t="s">
        <v>82</v>
      </c>
      <c r="D24" s="60" t="s">
        <v>80</v>
      </c>
      <c r="E24" s="30">
        <v>20</v>
      </c>
      <c r="F24" s="30">
        <v>2776</v>
      </c>
      <c r="G24" s="30">
        <v>161</v>
      </c>
      <c r="H24" s="35">
        <f t="shared" si="0"/>
        <v>1982.8571428571429</v>
      </c>
      <c r="I24" s="35">
        <f t="shared" si="1"/>
        <v>230</v>
      </c>
      <c r="J24" s="35">
        <f t="shared" si="2"/>
        <v>1752.8571428571429</v>
      </c>
      <c r="K24" s="35">
        <f t="shared" si="3"/>
        <v>3198964.2857142854</v>
      </c>
      <c r="L24" s="35">
        <f>K24-$K$4</f>
        <v>685678.57142857136</v>
      </c>
      <c r="M24" s="35">
        <f>L24/2</f>
        <v>342839.28571428568</v>
      </c>
      <c r="N24" s="35">
        <f>M24-$D$61</f>
        <v>-24137.79761904804</v>
      </c>
      <c r="O24" s="24">
        <f>K24-K23</f>
        <v>337624.99999999953</v>
      </c>
      <c r="P24" s="24">
        <f t="shared" si="4"/>
        <v>337624.99999999953</v>
      </c>
      <c r="Q24" s="24">
        <f>P24-$E$61</f>
        <v>74042.857142857276</v>
      </c>
    </row>
    <row r="25" spans="1:17">
      <c r="A25" s="62"/>
      <c r="B25" s="60">
        <v>4</v>
      </c>
      <c r="C25" s="60" t="s">
        <v>82</v>
      </c>
      <c r="D25" s="60" t="s">
        <v>80</v>
      </c>
      <c r="E25" s="30">
        <v>22</v>
      </c>
      <c r="F25" s="30">
        <v>2947</v>
      </c>
      <c r="G25" s="30">
        <v>85</v>
      </c>
      <c r="H25" s="35">
        <f t="shared" si="0"/>
        <v>2105</v>
      </c>
      <c r="I25" s="35">
        <f t="shared" si="1"/>
        <v>121.42857142857143</v>
      </c>
      <c r="J25" s="35">
        <f t="shared" si="2"/>
        <v>1983.5714285714287</v>
      </c>
      <c r="K25" s="35">
        <f t="shared" si="3"/>
        <v>3620017.8571428573</v>
      </c>
      <c r="L25" s="35">
        <f>K25-$K$4</f>
        <v>1106732.1428571432</v>
      </c>
      <c r="M25" s="35">
        <f>L25/3</f>
        <v>368910.71428571438</v>
      </c>
      <c r="N25" s="35">
        <f>M25-$D$62</f>
        <v>69248.611111110833</v>
      </c>
      <c r="O25" s="24">
        <f>K25-K24</f>
        <v>421053.57142857183</v>
      </c>
      <c r="P25" s="24">
        <f t="shared" si="4"/>
        <v>421053.57142857183</v>
      </c>
      <c r="Q25" s="24">
        <f>P25-$E$62</f>
        <v>256021.42857142864</v>
      </c>
    </row>
    <row r="26" spans="1:17">
      <c r="A26" s="62"/>
      <c r="B26" s="60">
        <v>4</v>
      </c>
      <c r="C26" s="60" t="s">
        <v>82</v>
      </c>
      <c r="D26" s="60" t="s">
        <v>80</v>
      </c>
      <c r="E26" s="30">
        <v>24</v>
      </c>
      <c r="F26" s="30">
        <v>3025</v>
      </c>
      <c r="G26" s="30">
        <v>62</v>
      </c>
      <c r="H26" s="35">
        <f t="shared" si="0"/>
        <v>2160.7142857142858</v>
      </c>
      <c r="I26" s="35">
        <f t="shared" si="1"/>
        <v>88.571428571428569</v>
      </c>
      <c r="J26" s="35">
        <f t="shared" si="2"/>
        <v>2072.1428571428573</v>
      </c>
      <c r="K26" s="35">
        <f t="shared" si="3"/>
        <v>3781660.7142857146</v>
      </c>
      <c r="L26" s="35">
        <f>K26-$K$4</f>
        <v>1268375.0000000005</v>
      </c>
      <c r="M26" s="35">
        <f>L26/4</f>
        <v>317093.75000000012</v>
      </c>
      <c r="N26" s="35">
        <f>M26-$D$63</f>
        <v>80017.559523809468</v>
      </c>
      <c r="O26" s="24">
        <f>K26-K25</f>
        <v>161642.85714285728</v>
      </c>
      <c r="P26" s="24">
        <f t="shared" si="4"/>
        <v>161642.85714285728</v>
      </c>
      <c r="Q26" s="24">
        <f>P26-$E$63</f>
        <v>112324.40476190532</v>
      </c>
    </row>
    <row r="27" spans="1:17">
      <c r="A27" s="62"/>
      <c r="B27" s="60">
        <v>4</v>
      </c>
      <c r="C27" s="60" t="s">
        <v>82</v>
      </c>
      <c r="D27" s="60" t="s">
        <v>80</v>
      </c>
      <c r="E27" s="30">
        <v>26</v>
      </c>
      <c r="F27" s="30">
        <v>3023</v>
      </c>
      <c r="G27" s="30">
        <v>10</v>
      </c>
      <c r="H27" s="35">
        <f t="shared" si="0"/>
        <v>2159.2857142857142</v>
      </c>
      <c r="I27" s="35">
        <f t="shared" si="1"/>
        <v>14.285714285714286</v>
      </c>
      <c r="J27" s="35">
        <f t="shared" si="2"/>
        <v>2145</v>
      </c>
      <c r="K27" s="35">
        <f t="shared" si="3"/>
        <v>3914625</v>
      </c>
      <c r="L27" s="35">
        <f>K27-$K$4</f>
        <v>1401339.2857142859</v>
      </c>
      <c r="M27" s="35">
        <f>L27/5</f>
        <v>280267.85714285716</v>
      </c>
      <c r="N27" s="35">
        <f>M27-$D$64</f>
        <v>88529.88095238086</v>
      </c>
      <c r="O27" s="24">
        <f>K27-K26</f>
        <v>132964.28571428545</v>
      </c>
      <c r="P27" s="24">
        <f t="shared" si="4"/>
        <v>132964.28571428545</v>
      </c>
      <c r="Q27" s="24">
        <f>P27-$E$64</f>
        <v>122579.16666666651</v>
      </c>
    </row>
    <row r="28" spans="1:17" ht="15" customHeight="1">
      <c r="A28" s="62" t="s">
        <v>109</v>
      </c>
      <c r="B28" s="60">
        <v>4</v>
      </c>
      <c r="C28" s="60" t="s">
        <v>83</v>
      </c>
      <c r="D28" s="60" t="s">
        <v>84</v>
      </c>
      <c r="E28" s="30">
        <v>16</v>
      </c>
      <c r="F28" s="30">
        <v>2595</v>
      </c>
      <c r="G28" s="30">
        <v>197</v>
      </c>
      <c r="H28" s="35">
        <f t="shared" si="0"/>
        <v>1853.5714285714287</v>
      </c>
      <c r="I28" s="35">
        <f t="shared" si="1"/>
        <v>281.42857142857144</v>
      </c>
      <c r="J28" s="35">
        <f t="shared" si="2"/>
        <v>1572.1428571428573</v>
      </c>
      <c r="K28" s="35">
        <f t="shared" si="3"/>
        <v>2869160.7142857146</v>
      </c>
      <c r="L28" s="35" t="s">
        <v>98</v>
      </c>
      <c r="M28" s="35" t="s">
        <v>98</v>
      </c>
      <c r="N28" s="35"/>
      <c r="O28" s="24" t="s">
        <v>98</v>
      </c>
      <c r="P28" s="24" t="str">
        <f t="shared" si="4"/>
        <v>-</v>
      </c>
      <c r="Q28" s="37" t="s">
        <v>98</v>
      </c>
    </row>
    <row r="29" spans="1:17" ht="15" customHeight="1">
      <c r="A29" s="62"/>
      <c r="B29" s="60">
        <v>4</v>
      </c>
      <c r="C29" s="60" t="s">
        <v>83</v>
      </c>
      <c r="D29" s="60" t="s">
        <v>84</v>
      </c>
      <c r="E29" s="30">
        <v>18</v>
      </c>
      <c r="F29" s="30">
        <v>2727</v>
      </c>
      <c r="G29" s="30">
        <v>83</v>
      </c>
      <c r="H29" s="35">
        <f t="shared" si="0"/>
        <v>1947.8571428571429</v>
      </c>
      <c r="I29" s="35">
        <f t="shared" si="1"/>
        <v>118.57142857142857</v>
      </c>
      <c r="J29" s="35">
        <f t="shared" si="2"/>
        <v>1829.2857142857142</v>
      </c>
      <c r="K29" s="35">
        <f t="shared" si="3"/>
        <v>3338446.4285714282</v>
      </c>
      <c r="L29" s="35">
        <f>K29-$K$28</f>
        <v>469285.71428571362</v>
      </c>
      <c r="M29" s="35">
        <f>L29/1</f>
        <v>469285.71428571362</v>
      </c>
      <c r="N29" s="35">
        <f>M29-$D$60</f>
        <v>-1086.3095238115638</v>
      </c>
      <c r="O29" s="24">
        <f>K29-K28</f>
        <v>469285.71428571362</v>
      </c>
      <c r="P29" s="24">
        <f t="shared" si="4"/>
        <v>469285.71428571362</v>
      </c>
      <c r="Q29" s="24">
        <f>P29-$E$60</f>
        <v>-1086.3095238115638</v>
      </c>
    </row>
    <row r="30" spans="1:17">
      <c r="A30" s="62"/>
      <c r="B30" s="60">
        <v>4</v>
      </c>
      <c r="C30" s="60" t="s">
        <v>83</v>
      </c>
      <c r="D30" s="60" t="s">
        <v>84</v>
      </c>
      <c r="E30" s="30">
        <v>20</v>
      </c>
      <c r="F30" s="30">
        <v>3022</v>
      </c>
      <c r="G30" s="30">
        <v>40</v>
      </c>
      <c r="H30" s="35">
        <f t="shared" si="0"/>
        <v>2158.5714285714284</v>
      </c>
      <c r="I30" s="35">
        <f t="shared" si="1"/>
        <v>57.142857142857146</v>
      </c>
      <c r="J30" s="35">
        <f t="shared" si="2"/>
        <v>2101.4285714285711</v>
      </c>
      <c r="K30" s="35">
        <f t="shared" si="3"/>
        <v>3835107.1428571423</v>
      </c>
      <c r="L30" s="35">
        <f>K30-$K$4</f>
        <v>1321821.4285714282</v>
      </c>
      <c r="M30" s="35">
        <f>L30/2</f>
        <v>660910.71428571409</v>
      </c>
      <c r="N30" s="35">
        <f>M30-$D$61</f>
        <v>293933.63095238036</v>
      </c>
      <c r="O30" s="24">
        <f>K30-K29</f>
        <v>496660.71428571409</v>
      </c>
      <c r="P30" s="24">
        <f t="shared" si="4"/>
        <v>496660.71428571409</v>
      </c>
      <c r="Q30" s="24">
        <f>P30-$E$61</f>
        <v>233078.57142857183</v>
      </c>
    </row>
    <row r="31" spans="1:17">
      <c r="A31" s="62"/>
      <c r="B31" s="60">
        <v>4</v>
      </c>
      <c r="C31" s="60" t="s">
        <v>83</v>
      </c>
      <c r="D31" s="60" t="s">
        <v>84</v>
      </c>
      <c r="E31" s="30">
        <v>22</v>
      </c>
      <c r="F31" s="30">
        <v>2945</v>
      </c>
      <c r="G31" s="30">
        <v>4</v>
      </c>
      <c r="H31" s="35">
        <f t="shared" si="0"/>
        <v>2103.5714285714284</v>
      </c>
      <c r="I31" s="35">
        <f t="shared" si="1"/>
        <v>5.7142857142857144</v>
      </c>
      <c r="J31" s="35">
        <f t="shared" si="2"/>
        <v>2097.8571428571427</v>
      </c>
      <c r="K31" s="35">
        <f t="shared" si="3"/>
        <v>3828589.2857142854</v>
      </c>
      <c r="L31" s="35">
        <f>K31-$K$4</f>
        <v>1315303.5714285714</v>
      </c>
      <c r="M31" s="35">
        <f>L31/3</f>
        <v>438434.52380952379</v>
      </c>
      <c r="N31" s="35">
        <f>M31-$D$62</f>
        <v>138772.42063492024</v>
      </c>
      <c r="O31" s="24">
        <f>K31-K30</f>
        <v>-6517.8571428568102</v>
      </c>
      <c r="P31" s="24">
        <f t="shared" si="4"/>
        <v>-6517.8571428568102</v>
      </c>
      <c r="Q31" s="24">
        <f>P31-$E$62</f>
        <v>-171550</v>
      </c>
    </row>
    <row r="32" spans="1:17">
      <c r="A32" s="62"/>
      <c r="B32" s="60">
        <v>4</v>
      </c>
      <c r="C32" s="60" t="s">
        <v>83</v>
      </c>
      <c r="D32" s="60" t="s">
        <v>84</v>
      </c>
      <c r="E32" s="30">
        <v>24</v>
      </c>
      <c r="F32" s="30">
        <v>2926</v>
      </c>
      <c r="G32" s="30">
        <v>0</v>
      </c>
      <c r="H32" s="35">
        <f t="shared" si="0"/>
        <v>2090</v>
      </c>
      <c r="I32" s="35">
        <f t="shared" si="1"/>
        <v>0</v>
      </c>
      <c r="J32" s="35">
        <f t="shared" si="2"/>
        <v>2090</v>
      </c>
      <c r="K32" s="35">
        <f t="shared" si="3"/>
        <v>3814250</v>
      </c>
      <c r="L32" s="35">
        <f>K32-$K$4</f>
        <v>1300964.2857142859</v>
      </c>
      <c r="M32" s="35">
        <f>L32/4</f>
        <v>325241.07142857148</v>
      </c>
      <c r="N32" s="35">
        <f>M32-$D$63</f>
        <v>88164.88095238083</v>
      </c>
      <c r="O32" s="24">
        <f>K32-K31</f>
        <v>-14339.285714285448</v>
      </c>
      <c r="P32" s="24">
        <f t="shared" si="4"/>
        <v>-14339.285714285448</v>
      </c>
      <c r="Q32" s="24">
        <f>P32-$E$63</f>
        <v>-63657.738095237408</v>
      </c>
    </row>
    <row r="33" spans="1:17">
      <c r="A33" s="62"/>
      <c r="B33" s="60">
        <v>4</v>
      </c>
      <c r="C33" s="60" t="s">
        <v>83</v>
      </c>
      <c r="D33" s="60" t="s">
        <v>84</v>
      </c>
      <c r="E33" s="30">
        <v>26</v>
      </c>
      <c r="F33" s="30">
        <v>2917</v>
      </c>
      <c r="G33" s="30">
        <v>0</v>
      </c>
      <c r="H33" s="35">
        <f t="shared" si="0"/>
        <v>2083.5714285714284</v>
      </c>
      <c r="I33" s="35">
        <f t="shared" si="1"/>
        <v>0</v>
      </c>
      <c r="J33" s="35">
        <f t="shared" si="2"/>
        <v>2083.5714285714284</v>
      </c>
      <c r="K33" s="35">
        <f t="shared" si="3"/>
        <v>3802517.8571428563</v>
      </c>
      <c r="L33" s="35">
        <f>K33-$K$4</f>
        <v>1289232.1428571423</v>
      </c>
      <c r="M33" s="35">
        <f>L33/5</f>
        <v>257846.42857142846</v>
      </c>
      <c r="N33" s="35">
        <f>M33-$D$64</f>
        <v>66108.452380952163</v>
      </c>
      <c r="O33" s="24">
        <f>K33-K32</f>
        <v>-11732.142857143655</v>
      </c>
      <c r="P33" s="24">
        <f t="shared" si="4"/>
        <v>-11732.142857143655</v>
      </c>
      <c r="Q33" s="24">
        <f>P33-$E$64</f>
        <v>-22117.261904762592</v>
      </c>
    </row>
    <row r="34" spans="1:17">
      <c r="A34" s="62"/>
      <c r="B34" s="60">
        <v>4</v>
      </c>
      <c r="C34" s="60" t="s">
        <v>83</v>
      </c>
      <c r="D34" s="60" t="s">
        <v>85</v>
      </c>
      <c r="E34" s="30">
        <v>16</v>
      </c>
      <c r="F34" s="30">
        <v>2631</v>
      </c>
      <c r="G34" s="30">
        <v>185</v>
      </c>
      <c r="H34" s="35">
        <f t="shared" si="0"/>
        <v>1879.2857142857142</v>
      </c>
      <c r="I34" s="35">
        <f t="shared" si="1"/>
        <v>264.28571428571428</v>
      </c>
      <c r="J34" s="35">
        <f t="shared" si="2"/>
        <v>1615</v>
      </c>
      <c r="K34" s="35">
        <f t="shared" si="3"/>
        <v>2947375</v>
      </c>
      <c r="L34" s="35" t="s">
        <v>98</v>
      </c>
      <c r="M34" s="35" t="s">
        <v>98</v>
      </c>
      <c r="N34" s="35"/>
      <c r="O34" s="24" t="s">
        <v>98</v>
      </c>
      <c r="P34" s="24" t="str">
        <f t="shared" si="4"/>
        <v>-</v>
      </c>
      <c r="Q34" s="37" t="s">
        <v>98</v>
      </c>
    </row>
    <row r="35" spans="1:17">
      <c r="A35" s="62"/>
      <c r="B35" s="60">
        <v>4</v>
      </c>
      <c r="C35" s="60" t="s">
        <v>83</v>
      </c>
      <c r="D35" s="60" t="s">
        <v>85</v>
      </c>
      <c r="E35" s="30">
        <v>18</v>
      </c>
      <c r="F35" s="30">
        <v>2884</v>
      </c>
      <c r="G35" s="30">
        <v>136</v>
      </c>
      <c r="H35" s="35">
        <f t="shared" si="0"/>
        <v>2060</v>
      </c>
      <c r="I35" s="35">
        <f t="shared" si="1"/>
        <v>194.28571428571428</v>
      </c>
      <c r="J35" s="35">
        <f t="shared" si="2"/>
        <v>1865.7142857142858</v>
      </c>
      <c r="K35" s="35">
        <f t="shared" si="3"/>
        <v>3404928.5714285718</v>
      </c>
      <c r="L35" s="35">
        <f>K35-$K$34</f>
        <v>457553.57142857183</v>
      </c>
      <c r="M35" s="35">
        <f>L35/1</f>
        <v>457553.57142857183</v>
      </c>
      <c r="N35" s="35">
        <f>M35-$D$60</f>
        <v>-12818.452380953357</v>
      </c>
      <c r="O35" s="24">
        <f>K35-K34</f>
        <v>457553.57142857183</v>
      </c>
      <c r="P35" s="24">
        <f t="shared" si="4"/>
        <v>457553.57142857183</v>
      </c>
      <c r="Q35" s="24">
        <f>P35-$E$60</f>
        <v>-12818.452380953357</v>
      </c>
    </row>
    <row r="36" spans="1:17">
      <c r="A36" s="62"/>
      <c r="B36" s="60">
        <v>4</v>
      </c>
      <c r="C36" s="60" t="s">
        <v>83</v>
      </c>
      <c r="D36" s="60" t="s">
        <v>85</v>
      </c>
      <c r="E36" s="30">
        <v>20</v>
      </c>
      <c r="F36" s="30">
        <v>2944</v>
      </c>
      <c r="G36" s="30">
        <v>50</v>
      </c>
      <c r="H36" s="35">
        <f t="shared" si="0"/>
        <v>2102.8571428571427</v>
      </c>
      <c r="I36" s="35">
        <f t="shared" si="1"/>
        <v>71.428571428571431</v>
      </c>
      <c r="J36" s="35">
        <f t="shared" si="2"/>
        <v>2031.4285714285713</v>
      </c>
      <c r="K36" s="35">
        <f t="shared" si="3"/>
        <v>3707357.1428571427</v>
      </c>
      <c r="L36" s="35">
        <f>K36-$K$4</f>
        <v>1194071.4285714286</v>
      </c>
      <c r="M36" s="35">
        <f>L36/2</f>
        <v>597035.71428571432</v>
      </c>
      <c r="N36" s="35">
        <f>M36-$D$61</f>
        <v>230058.6309523806</v>
      </c>
      <c r="O36" s="24">
        <f>K36-K35</f>
        <v>302428.5714285709</v>
      </c>
      <c r="P36" s="24">
        <f t="shared" si="4"/>
        <v>302428.5714285709</v>
      </c>
      <c r="Q36" s="24">
        <f>P36-$E$61</f>
        <v>38846.428571428638</v>
      </c>
    </row>
    <row r="37" spans="1:17">
      <c r="A37" s="62"/>
      <c r="B37" s="60">
        <v>4</v>
      </c>
      <c r="C37" s="60" t="s">
        <v>83</v>
      </c>
      <c r="D37" s="60" t="s">
        <v>85</v>
      </c>
      <c r="E37" s="30">
        <v>22</v>
      </c>
      <c r="F37" s="30">
        <v>3048</v>
      </c>
      <c r="G37" s="30">
        <v>18</v>
      </c>
      <c r="H37" s="35">
        <f t="shared" si="0"/>
        <v>2177.1428571428573</v>
      </c>
      <c r="I37" s="35">
        <f t="shared" si="1"/>
        <v>25.714285714285715</v>
      </c>
      <c r="J37" s="35">
        <f t="shared" si="2"/>
        <v>2151.4285714285716</v>
      </c>
      <c r="K37" s="35">
        <f t="shared" si="3"/>
        <v>3926357.1428571437</v>
      </c>
      <c r="L37" s="35">
        <f>K37-$K$4</f>
        <v>1413071.4285714296</v>
      </c>
      <c r="M37" s="35">
        <f>L37/3</f>
        <v>471023.80952380988</v>
      </c>
      <c r="N37" s="35">
        <f>M37-$D$62</f>
        <v>171361.70634920633</v>
      </c>
      <c r="O37" s="24">
        <f>K37-K36</f>
        <v>219000.00000000093</v>
      </c>
      <c r="P37" s="24">
        <f t="shared" si="4"/>
        <v>219000.00000000093</v>
      </c>
      <c r="Q37" s="24">
        <f>P37-$E$62</f>
        <v>53967.857142857742</v>
      </c>
    </row>
    <row r="38" spans="1:17">
      <c r="A38" s="62"/>
      <c r="B38" s="60">
        <v>4</v>
      </c>
      <c r="C38" s="60" t="s">
        <v>83</v>
      </c>
      <c r="D38" s="60" t="s">
        <v>85</v>
      </c>
      <c r="E38" s="30">
        <v>24</v>
      </c>
      <c r="F38" s="30">
        <v>3022</v>
      </c>
      <c r="G38" s="30">
        <v>7</v>
      </c>
      <c r="H38" s="35">
        <f t="shared" si="0"/>
        <v>2158.5714285714284</v>
      </c>
      <c r="I38" s="35">
        <f t="shared" si="1"/>
        <v>10</v>
      </c>
      <c r="J38" s="35">
        <f t="shared" si="2"/>
        <v>2148.5714285714284</v>
      </c>
      <c r="K38" s="35">
        <f t="shared" si="3"/>
        <v>3921142.8571428563</v>
      </c>
      <c r="L38" s="35">
        <f>K38-$K$4</f>
        <v>1407857.1428571423</v>
      </c>
      <c r="M38" s="35">
        <f>L38/4</f>
        <v>351964.28571428556</v>
      </c>
      <c r="N38" s="35">
        <f>M38-$D$63</f>
        <v>114888.09523809492</v>
      </c>
      <c r="O38" s="24">
        <f>K38-K37</f>
        <v>-5214.2857142873108</v>
      </c>
      <c r="P38" s="24">
        <f t="shared" si="4"/>
        <v>-5214.2857142873108</v>
      </c>
      <c r="Q38" s="24">
        <f>P38-$E$63</f>
        <v>-54532.73809523927</v>
      </c>
    </row>
    <row r="39" spans="1:17">
      <c r="A39" s="62"/>
      <c r="B39" s="60">
        <v>4</v>
      </c>
      <c r="C39" s="60" t="s">
        <v>83</v>
      </c>
      <c r="D39" s="60" t="s">
        <v>85</v>
      </c>
      <c r="E39" s="30">
        <v>26</v>
      </c>
      <c r="F39" s="30">
        <v>2873</v>
      </c>
      <c r="G39" s="30">
        <v>0</v>
      </c>
      <c r="H39" s="35">
        <f t="shared" si="0"/>
        <v>2052.1428571428573</v>
      </c>
      <c r="I39" s="35">
        <f t="shared" si="1"/>
        <v>0</v>
      </c>
      <c r="J39" s="35">
        <f t="shared" si="2"/>
        <v>2052.1428571428573</v>
      </c>
      <c r="K39" s="35">
        <f t="shared" si="3"/>
        <v>3745160.7142857146</v>
      </c>
      <c r="L39" s="35">
        <f>K39-$K$4</f>
        <v>1231875.0000000005</v>
      </c>
      <c r="M39" s="35">
        <f>L39/5</f>
        <v>246375.00000000009</v>
      </c>
      <c r="N39" s="35">
        <f>M39-$D$64</f>
        <v>54637.023809523787</v>
      </c>
      <c r="O39" s="24">
        <f>K39-K38</f>
        <v>-175982.14285714179</v>
      </c>
      <c r="P39" s="24">
        <f t="shared" si="4"/>
        <v>-175982.14285714179</v>
      </c>
      <c r="Q39" s="24">
        <f>P39-$E$64</f>
        <v>-186367.26190476073</v>
      </c>
    </row>
    <row r="41" spans="1:17">
      <c r="I41" s="36"/>
      <c r="J41" s="36"/>
      <c r="K41" s="36"/>
      <c r="L41" s="63" t="s">
        <v>103</v>
      </c>
      <c r="M41" s="64"/>
      <c r="N41" s="65"/>
    </row>
    <row r="42" spans="1:17">
      <c r="I42" s="61" t="s">
        <v>120</v>
      </c>
      <c r="J42" s="61" t="s">
        <v>77</v>
      </c>
      <c r="K42" s="61" t="s">
        <v>97</v>
      </c>
      <c r="L42" s="61" t="s">
        <v>100</v>
      </c>
      <c r="M42" s="61" t="s">
        <v>101</v>
      </c>
      <c r="N42" s="61" t="s">
        <v>110</v>
      </c>
    </row>
    <row r="43" spans="1:17" ht="15" customHeight="1">
      <c r="I43" s="61"/>
      <c r="J43" s="61"/>
      <c r="K43" s="61"/>
      <c r="L43" s="61"/>
      <c r="M43" s="61"/>
      <c r="N43" s="61"/>
    </row>
    <row r="44" spans="1:17">
      <c r="I44" s="68">
        <v>3</v>
      </c>
      <c r="J44" s="30">
        <v>16</v>
      </c>
      <c r="K44" s="35">
        <v>1595614.8809523808</v>
      </c>
      <c r="L44" s="30" t="s">
        <v>98</v>
      </c>
      <c r="M44" s="35" t="s">
        <v>98</v>
      </c>
      <c r="N44" s="30" t="s">
        <v>98</v>
      </c>
    </row>
    <row r="45" spans="1:17" ht="15" customHeight="1">
      <c r="I45" s="68"/>
      <c r="J45" s="30">
        <v>18</v>
      </c>
      <c r="K45" s="35">
        <v>1958416.1904761905</v>
      </c>
      <c r="L45" s="35">
        <f>K45-$K$44</f>
        <v>362801.3095238097</v>
      </c>
      <c r="M45" s="35">
        <f>L45/1</f>
        <v>362801.3095238097</v>
      </c>
      <c r="N45" s="35">
        <f>M45-D60</f>
        <v>-107570.71428571548</v>
      </c>
    </row>
    <row r="46" spans="1:17">
      <c r="I46" s="68"/>
      <c r="J46" s="30">
        <v>20</v>
      </c>
      <c r="K46" s="35">
        <v>2170515.952380952</v>
      </c>
      <c r="L46" s="35">
        <f t="shared" ref="L46:L49" si="5">K46-$K$44</f>
        <v>574901.07142857113</v>
      </c>
      <c r="M46" s="35">
        <f>L46/2</f>
        <v>287450.53571428556</v>
      </c>
      <c r="N46" s="35">
        <f>M46-D61</f>
        <v>-79526.547619048157</v>
      </c>
    </row>
    <row r="47" spans="1:17">
      <c r="I47" s="68"/>
      <c r="J47" s="30">
        <v>22</v>
      </c>
      <c r="K47" s="35">
        <v>2296684.2857142854</v>
      </c>
      <c r="L47" s="35">
        <f t="shared" si="5"/>
        <v>701069.40476190462</v>
      </c>
      <c r="M47" s="35">
        <f>L47/3</f>
        <v>233689.80158730154</v>
      </c>
      <c r="N47" s="35">
        <f>M47-D62</f>
        <v>-65972.301587302005</v>
      </c>
    </row>
    <row r="48" spans="1:17">
      <c r="I48" s="68"/>
      <c r="J48" s="30">
        <v>24</v>
      </c>
      <c r="K48" s="35">
        <v>2337468.6904761908</v>
      </c>
      <c r="L48" s="35">
        <f t="shared" si="5"/>
        <v>741853.80952380993</v>
      </c>
      <c r="M48" s="35">
        <f>L48/4</f>
        <v>185463.45238095248</v>
      </c>
      <c r="N48" s="35">
        <f>M48-D63</f>
        <v>-51612.738095238165</v>
      </c>
    </row>
    <row r="49" spans="2:14">
      <c r="I49" s="68"/>
      <c r="J49" s="30">
        <v>26</v>
      </c>
      <c r="K49" s="35">
        <v>2347002.1428571427</v>
      </c>
      <c r="L49" s="35">
        <f>K49-$K$44</f>
        <v>751387.26190476189</v>
      </c>
      <c r="M49" s="35">
        <f>L49/5</f>
        <v>150277.45238095237</v>
      </c>
      <c r="N49" s="35">
        <f>M49-D64</f>
        <v>-41460.523809523933</v>
      </c>
    </row>
    <row r="50" spans="2:14">
      <c r="I50" s="68">
        <v>7</v>
      </c>
      <c r="J50" s="30">
        <v>16</v>
      </c>
      <c r="K50" s="35">
        <v>4315560.1190476185</v>
      </c>
      <c r="L50" s="30" t="s">
        <v>98</v>
      </c>
      <c r="M50" s="30" t="s">
        <v>98</v>
      </c>
      <c r="N50" s="30" t="s">
        <v>98</v>
      </c>
    </row>
    <row r="51" spans="2:14">
      <c r="I51" s="68"/>
      <c r="J51" s="30">
        <v>18</v>
      </c>
      <c r="K51" s="35">
        <v>4893502.8571428573</v>
      </c>
      <c r="L51" s="35">
        <f>K51-$K$50</f>
        <v>577942.7380952388</v>
      </c>
      <c r="M51" s="35">
        <f>L51/1</f>
        <v>577942.7380952388</v>
      </c>
      <c r="N51" s="35">
        <f>M51-D60</f>
        <v>107570.71428571362</v>
      </c>
    </row>
    <row r="52" spans="2:14">
      <c r="I52" s="68"/>
      <c r="J52" s="30">
        <v>20</v>
      </c>
      <c r="K52" s="35">
        <v>5208567.3809523806</v>
      </c>
      <c r="L52" s="35">
        <f t="shared" ref="L52:L55" si="6">K52-$K$50</f>
        <v>893007.26190476213</v>
      </c>
      <c r="M52" s="35">
        <f>L52/2</f>
        <v>446503.63095238106</v>
      </c>
      <c r="N52" s="35">
        <f>M52-D61</f>
        <v>79526.547619047342</v>
      </c>
    </row>
    <row r="53" spans="2:14">
      <c r="I53" s="68"/>
      <c r="J53" s="30">
        <v>22</v>
      </c>
      <c r="K53" s="35">
        <v>5412463.3333333321</v>
      </c>
      <c r="L53" s="35">
        <f t="shared" si="6"/>
        <v>1096903.2142857136</v>
      </c>
      <c r="M53" s="35">
        <f>L53/3</f>
        <v>365634.40476190456</v>
      </c>
      <c r="N53" s="35">
        <f>M53-D62</f>
        <v>65972.301587301015</v>
      </c>
    </row>
    <row r="54" spans="2:14">
      <c r="I54" s="68"/>
      <c r="J54" s="30">
        <v>24</v>
      </c>
      <c r="K54" s="35">
        <v>5470315.833333333</v>
      </c>
      <c r="L54" s="35">
        <f t="shared" si="6"/>
        <v>1154755.7142857146</v>
      </c>
      <c r="M54" s="35">
        <f>L54/4</f>
        <v>288688.92857142864</v>
      </c>
      <c r="N54" s="35">
        <f>M54-D63</f>
        <v>51612.73809523799</v>
      </c>
    </row>
    <row r="55" spans="2:14">
      <c r="I55" s="68"/>
      <c r="J55" s="30">
        <v>26</v>
      </c>
      <c r="K55" s="35">
        <v>5481552.6190476175</v>
      </c>
      <c r="L55" s="35">
        <f t="shared" si="6"/>
        <v>1165992.4999999991</v>
      </c>
      <c r="M55" s="35">
        <f>L55/5</f>
        <v>233198.49999999983</v>
      </c>
      <c r="N55" s="35">
        <f>M55-D64</f>
        <v>41460.523809523525</v>
      </c>
    </row>
    <row r="57" spans="2:14" ht="15" customHeight="1">
      <c r="D57" s="42" t="s">
        <v>112</v>
      </c>
      <c r="E57" s="42"/>
      <c r="H57">
        <v>-2</v>
      </c>
    </row>
    <row r="58" spans="2:14">
      <c r="C58" s="48" t="s">
        <v>111</v>
      </c>
      <c r="D58" s="48" t="s">
        <v>114</v>
      </c>
      <c r="E58" s="48" t="s">
        <v>113</v>
      </c>
      <c r="H58" s="61" t="s">
        <v>96</v>
      </c>
      <c r="I58" s="61" t="s">
        <v>110</v>
      </c>
    </row>
    <row r="59" spans="2:14">
      <c r="C59" s="48"/>
      <c r="D59" s="48"/>
      <c r="E59" s="48"/>
      <c r="H59" s="61"/>
      <c r="I59" s="61"/>
    </row>
    <row r="60" spans="2:14">
      <c r="B60">
        <v>2</v>
      </c>
      <c r="C60" s="26">
        <v>18</v>
      </c>
      <c r="D60" s="35">
        <v>470372.02380952518</v>
      </c>
      <c r="E60" s="35">
        <v>470372.02380952518</v>
      </c>
      <c r="H60" s="66">
        <v>362801.3095238097</v>
      </c>
    </row>
    <row r="61" spans="2:14">
      <c r="B61">
        <v>4</v>
      </c>
      <c r="C61" s="26">
        <v>20</v>
      </c>
      <c r="D61" s="35">
        <v>366977.08333333372</v>
      </c>
      <c r="E61" s="35">
        <v>263582.14285714226</v>
      </c>
      <c r="H61" s="66">
        <v>287450.53571428556</v>
      </c>
    </row>
    <row r="62" spans="2:14">
      <c r="B62">
        <v>6</v>
      </c>
      <c r="C62" s="26">
        <v>22</v>
      </c>
      <c r="D62" s="35">
        <v>299662.10317460354</v>
      </c>
      <c r="E62" s="35">
        <v>165032.14285714319</v>
      </c>
      <c r="H62" s="66">
        <v>233689.80158730154</v>
      </c>
    </row>
    <row r="63" spans="2:14">
      <c r="B63">
        <v>8</v>
      </c>
      <c r="C63" s="26">
        <v>24</v>
      </c>
      <c r="D63" s="35">
        <v>237076.19047619065</v>
      </c>
      <c r="E63" s="35">
        <v>49318.45238095196</v>
      </c>
      <c r="H63" s="66">
        <v>185463.45238095248</v>
      </c>
    </row>
    <row r="64" spans="2:14">
      <c r="B64">
        <v>10</v>
      </c>
      <c r="C64" s="26">
        <v>26</v>
      </c>
      <c r="D64" s="35">
        <v>191737.9761904763</v>
      </c>
      <c r="E64" s="35">
        <v>10385.119047618937</v>
      </c>
      <c r="H64" s="66">
        <v>150277.45238095237</v>
      </c>
    </row>
    <row r="66" spans="8:8">
      <c r="H66" s="67"/>
    </row>
    <row r="67" spans="8:8">
      <c r="H67" s="67"/>
    </row>
    <row r="68" spans="8:8">
      <c r="H68" s="66">
        <v>577942.7380952388</v>
      </c>
    </row>
    <row r="69" spans="8:8" ht="15" customHeight="1">
      <c r="H69" s="66">
        <v>446503.63095238106</v>
      </c>
    </row>
    <row r="70" spans="8:8">
      <c r="H70" s="66">
        <v>365634.40476190456</v>
      </c>
    </row>
    <row r="71" spans="8:8">
      <c r="H71" s="66">
        <v>288688.92857142864</v>
      </c>
    </row>
    <row r="72" spans="8:8">
      <c r="H72" s="66">
        <v>233198.49999999983</v>
      </c>
    </row>
  </sheetData>
  <mergeCells count="54">
    <mergeCell ref="I50:I55"/>
    <mergeCell ref="K2:K3"/>
    <mergeCell ref="L2:L3"/>
    <mergeCell ref="M2:M3"/>
    <mergeCell ref="N2:N3"/>
    <mergeCell ref="H58:H59"/>
    <mergeCell ref="I58:I59"/>
    <mergeCell ref="J42:J43"/>
    <mergeCell ref="L42:L43"/>
    <mergeCell ref="K42:K43"/>
    <mergeCell ref="M42:M43"/>
    <mergeCell ref="N42:N43"/>
    <mergeCell ref="L41:N41"/>
    <mergeCell ref="I44:I49"/>
    <mergeCell ref="I42:I43"/>
    <mergeCell ref="C22:C27"/>
    <mergeCell ref="H1:J1"/>
    <mergeCell ref="A4:A15"/>
    <mergeCell ref="B4:B9"/>
    <mergeCell ref="C4:C9"/>
    <mergeCell ref="D4:D9"/>
    <mergeCell ref="B10:B15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D58:D59"/>
    <mergeCell ref="E58:E59"/>
    <mergeCell ref="C58:C59"/>
    <mergeCell ref="C28:C33"/>
    <mergeCell ref="C34:C39"/>
    <mergeCell ref="D28:D33"/>
    <mergeCell ref="D34:D39"/>
    <mergeCell ref="A16:A27"/>
    <mergeCell ref="A28:A39"/>
    <mergeCell ref="L1:N1"/>
    <mergeCell ref="O1:Q1"/>
    <mergeCell ref="D57:E57"/>
    <mergeCell ref="B1:D1"/>
    <mergeCell ref="E1:G1"/>
    <mergeCell ref="B16:B21"/>
    <mergeCell ref="B22:B27"/>
    <mergeCell ref="B28:B33"/>
    <mergeCell ref="B34:B39"/>
    <mergeCell ref="C10:C15"/>
    <mergeCell ref="D10:D15"/>
    <mergeCell ref="D16:D21"/>
    <mergeCell ref="D22:D27"/>
    <mergeCell ref="C16:C21"/>
  </mergeCells>
  <phoneticPr fontId="1" type="noConversion"/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Y37"/>
  <sheetViews>
    <sheetView topLeftCell="U1" workbookViewId="0">
      <selection activeCell="Z34" sqref="Z34"/>
    </sheetView>
  </sheetViews>
  <sheetFormatPr defaultColWidth="8.85546875" defaultRowHeight="15"/>
  <cols>
    <col min="1" max="1" width="5.42578125" style="1" customWidth="1"/>
    <col min="2" max="2" width="7.85546875" style="1" customWidth="1"/>
    <col min="3" max="16384" width="8.85546875" style="1"/>
  </cols>
  <sheetData>
    <row r="1" spans="1:51" ht="15.75" thickBot="1">
      <c r="W1" s="7"/>
      <c r="X1" s="7"/>
      <c r="Y1" s="7" t="s">
        <v>27</v>
      </c>
      <c r="Z1" s="42" t="s">
        <v>29</v>
      </c>
      <c r="AA1" s="42"/>
      <c r="AB1" s="42" t="s">
        <v>32</v>
      </c>
      <c r="AC1" s="42"/>
      <c r="AD1" s="42" t="s">
        <v>49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0" t="s">
        <v>54</v>
      </c>
      <c r="AT1" s="41"/>
    </row>
    <row r="2" spans="1:51">
      <c r="A2" s="1" t="s">
        <v>7</v>
      </c>
      <c r="B2" s="1" t="s">
        <v>8</v>
      </c>
      <c r="C2" s="2" t="s">
        <v>9</v>
      </c>
      <c r="D2" s="3" t="s">
        <v>0</v>
      </c>
      <c r="E2" s="3" t="s">
        <v>10</v>
      </c>
      <c r="F2" s="3" t="s">
        <v>6</v>
      </c>
      <c r="G2" s="3" t="s">
        <v>2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11</v>
      </c>
      <c r="U2" s="3" t="s">
        <v>12</v>
      </c>
      <c r="V2" s="4" t="s">
        <v>13</v>
      </c>
      <c r="W2" s="9" t="s">
        <v>7</v>
      </c>
      <c r="X2" s="7" t="s">
        <v>8</v>
      </c>
      <c r="Y2" s="7" t="s">
        <v>26</v>
      </c>
      <c r="Z2" s="7" t="s">
        <v>28</v>
      </c>
      <c r="AA2" s="7" t="s">
        <v>30</v>
      </c>
      <c r="AB2" s="7" t="s">
        <v>31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3</v>
      </c>
      <c r="AT2" s="7" t="s">
        <v>5</v>
      </c>
      <c r="AV2" s="5"/>
      <c r="AY2" s="5"/>
    </row>
    <row r="3" spans="1:51">
      <c r="A3" s="1">
        <v>1</v>
      </c>
      <c r="B3" s="1">
        <v>12345</v>
      </c>
      <c r="C3">
        <v>1100</v>
      </c>
      <c r="D3">
        <v>100</v>
      </c>
      <c r="E3">
        <v>18190.378000000001</v>
      </c>
      <c r="F3">
        <v>973.85199999999998</v>
      </c>
      <c r="G3">
        <v>2877</v>
      </c>
      <c r="H3">
        <v>6</v>
      </c>
      <c r="I3">
        <v>88</v>
      </c>
      <c r="J3">
        <v>124</v>
      </c>
      <c r="K3">
        <v>125</v>
      </c>
      <c r="L3">
        <v>124</v>
      </c>
      <c r="M3">
        <v>126</v>
      </c>
      <c r="N3">
        <v>125</v>
      </c>
      <c r="O3">
        <v>126</v>
      </c>
      <c r="P3">
        <v>124</v>
      </c>
      <c r="Q3">
        <v>121</v>
      </c>
      <c r="R3">
        <v>121</v>
      </c>
      <c r="S3">
        <v>126</v>
      </c>
      <c r="T3">
        <v>68</v>
      </c>
      <c r="U3">
        <v>19</v>
      </c>
      <c r="V3">
        <v>0</v>
      </c>
      <c r="W3" s="9">
        <v>1</v>
      </c>
      <c r="X3" s="7">
        <v>12345</v>
      </c>
      <c r="Y3" s="8">
        <f>D3/(C3+D3)</f>
        <v>8.3333333333333329E-2</v>
      </c>
      <c r="Z3" s="8">
        <f>E3/7</f>
        <v>2598.6254285714285</v>
      </c>
      <c r="AA3" s="8">
        <f>Z3/C3</f>
        <v>2.3623867532467533</v>
      </c>
      <c r="AB3" s="8">
        <f>F3/7</f>
        <v>139.12171428571429</v>
      </c>
      <c r="AC3" s="8">
        <f>IF(AB3&lt;60,23+AB3/60,AB3/60-1)</f>
        <v>1.3186952380952381</v>
      </c>
      <c r="AD3" s="8">
        <f>H3/7</f>
        <v>0.8571428571428571</v>
      </c>
      <c r="AE3" s="8">
        <f t="shared" ref="AE3:AR18" si="0">I3/7</f>
        <v>12.571428571428571</v>
      </c>
      <c r="AF3" s="8">
        <f t="shared" si="0"/>
        <v>17.714285714285715</v>
      </c>
      <c r="AG3" s="8">
        <f t="shared" si="0"/>
        <v>17.857142857142858</v>
      </c>
      <c r="AH3" s="8">
        <f t="shared" si="0"/>
        <v>17.714285714285715</v>
      </c>
      <c r="AI3" s="8">
        <f t="shared" si="0"/>
        <v>18</v>
      </c>
      <c r="AJ3" s="8">
        <f t="shared" si="0"/>
        <v>17.857142857142858</v>
      </c>
      <c r="AK3" s="8">
        <f t="shared" si="0"/>
        <v>18</v>
      </c>
      <c r="AL3" s="8">
        <f t="shared" si="0"/>
        <v>17.714285714285715</v>
      </c>
      <c r="AM3" s="8">
        <f t="shared" si="0"/>
        <v>17.285714285714285</v>
      </c>
      <c r="AN3" s="8">
        <f t="shared" si="0"/>
        <v>17.285714285714285</v>
      </c>
      <c r="AO3" s="8">
        <f t="shared" si="0"/>
        <v>18</v>
      </c>
      <c r="AP3" s="8">
        <f t="shared" si="0"/>
        <v>9.7142857142857135</v>
      </c>
      <c r="AQ3" s="8">
        <f t="shared" si="0"/>
        <v>2.7142857142857144</v>
      </c>
      <c r="AR3" s="8">
        <f t="shared" si="0"/>
        <v>0</v>
      </c>
      <c r="AS3" s="8">
        <f>G3*5/7</f>
        <v>2055</v>
      </c>
      <c r="AT3" s="8">
        <f>10*D3/7</f>
        <v>142.85714285714286</v>
      </c>
    </row>
    <row r="4" spans="1:51">
      <c r="A4" s="1">
        <v>2</v>
      </c>
      <c r="B4" s="1">
        <v>16807</v>
      </c>
      <c r="C4">
        <v>1077</v>
      </c>
      <c r="D4">
        <v>95</v>
      </c>
      <c r="E4">
        <v>16669.96</v>
      </c>
      <c r="F4">
        <v>1005.0309999999999</v>
      </c>
      <c r="G4">
        <v>2824</v>
      </c>
      <c r="H4">
        <v>6</v>
      </c>
      <c r="I4">
        <v>86</v>
      </c>
      <c r="J4">
        <v>115</v>
      </c>
      <c r="K4">
        <v>123</v>
      </c>
      <c r="L4">
        <v>124</v>
      </c>
      <c r="M4">
        <v>126</v>
      </c>
      <c r="N4">
        <v>125</v>
      </c>
      <c r="O4">
        <v>126</v>
      </c>
      <c r="P4">
        <v>124</v>
      </c>
      <c r="Q4">
        <v>125</v>
      </c>
      <c r="R4">
        <v>120</v>
      </c>
      <c r="S4">
        <v>119</v>
      </c>
      <c r="T4">
        <v>57</v>
      </c>
      <c r="U4">
        <v>21</v>
      </c>
      <c r="V4">
        <v>0</v>
      </c>
      <c r="W4" s="9">
        <v>2</v>
      </c>
      <c r="X4" s="7">
        <v>16807</v>
      </c>
      <c r="Y4" s="8">
        <f t="shared" ref="Y4:Y32" si="1">D4/(C4+D4)</f>
        <v>8.1058020477815698E-2</v>
      </c>
      <c r="Z4" s="8">
        <f t="shared" ref="Z4:Z32" si="2">E4/7</f>
        <v>2381.4228571428571</v>
      </c>
      <c r="AA4" s="8">
        <f t="shared" ref="AA4:AA32" si="3">Z4/C4</f>
        <v>2.211163284255206</v>
      </c>
      <c r="AB4" s="8">
        <f t="shared" ref="AB4:AB32" si="4">F4/7</f>
        <v>143.57585714285713</v>
      </c>
      <c r="AC4" s="8">
        <f t="shared" ref="AC4:AC32" si="5">IF(AB4&lt;60,23+AB4/60,AB4/60-1)</f>
        <v>1.3929309523809521</v>
      </c>
      <c r="AD4" s="8">
        <f t="shared" ref="AD4:AR32" si="6">H4/7</f>
        <v>0.8571428571428571</v>
      </c>
      <c r="AE4" s="8">
        <f t="shared" si="0"/>
        <v>12.285714285714286</v>
      </c>
      <c r="AF4" s="8">
        <f t="shared" si="0"/>
        <v>16.428571428571427</v>
      </c>
      <c r="AG4" s="8">
        <f t="shared" si="0"/>
        <v>17.571428571428573</v>
      </c>
      <c r="AH4" s="8">
        <f t="shared" si="0"/>
        <v>17.714285714285715</v>
      </c>
      <c r="AI4" s="8">
        <f t="shared" si="0"/>
        <v>18</v>
      </c>
      <c r="AJ4" s="8">
        <f t="shared" si="0"/>
        <v>17.857142857142858</v>
      </c>
      <c r="AK4" s="8">
        <f t="shared" si="0"/>
        <v>18</v>
      </c>
      <c r="AL4" s="8">
        <f t="shared" si="0"/>
        <v>17.714285714285715</v>
      </c>
      <c r="AM4" s="8">
        <f t="shared" si="0"/>
        <v>17.857142857142858</v>
      </c>
      <c r="AN4" s="8">
        <f t="shared" si="0"/>
        <v>17.142857142857142</v>
      </c>
      <c r="AO4" s="8">
        <f t="shared" si="0"/>
        <v>17</v>
      </c>
      <c r="AP4" s="8">
        <f t="shared" si="0"/>
        <v>8.1428571428571423</v>
      </c>
      <c r="AQ4" s="8">
        <f t="shared" si="0"/>
        <v>3</v>
      </c>
      <c r="AR4" s="8">
        <f t="shared" si="0"/>
        <v>0</v>
      </c>
      <c r="AS4" s="8">
        <f t="shared" ref="AS4:AS32" si="7">G4*5/7</f>
        <v>2017.1428571428571</v>
      </c>
      <c r="AT4" s="8">
        <f t="shared" ref="AT4:AT32" si="8">10*D4/7</f>
        <v>135.71428571428572</v>
      </c>
    </row>
    <row r="5" spans="1:51">
      <c r="A5" s="1">
        <v>3</v>
      </c>
      <c r="B5" s="1">
        <v>34981</v>
      </c>
      <c r="C5">
        <v>1097</v>
      </c>
      <c r="D5">
        <v>107</v>
      </c>
      <c r="E5">
        <v>17031.687000000002</v>
      </c>
      <c r="F5">
        <v>872.70899999999995</v>
      </c>
      <c r="G5">
        <v>2871</v>
      </c>
      <c r="H5">
        <v>6</v>
      </c>
      <c r="I5">
        <v>103</v>
      </c>
      <c r="J5">
        <v>126</v>
      </c>
      <c r="K5">
        <v>126</v>
      </c>
      <c r="L5">
        <v>124</v>
      </c>
      <c r="M5">
        <v>120</v>
      </c>
      <c r="N5">
        <v>126</v>
      </c>
      <c r="O5">
        <v>121</v>
      </c>
      <c r="P5">
        <v>126</v>
      </c>
      <c r="Q5">
        <v>125</v>
      </c>
      <c r="R5">
        <v>126</v>
      </c>
      <c r="S5">
        <v>126</v>
      </c>
      <c r="T5">
        <v>63</v>
      </c>
      <c r="U5">
        <v>12</v>
      </c>
      <c r="V5">
        <v>0</v>
      </c>
      <c r="W5" s="9">
        <v>3</v>
      </c>
      <c r="X5" s="7">
        <v>34981</v>
      </c>
      <c r="Y5" s="8">
        <f t="shared" si="1"/>
        <v>8.8870431893687707E-2</v>
      </c>
      <c r="Z5" s="8">
        <f t="shared" si="2"/>
        <v>2433.0981428571431</v>
      </c>
      <c r="AA5" s="8">
        <f t="shared" si="3"/>
        <v>2.2179563745279336</v>
      </c>
      <c r="AB5" s="8">
        <f t="shared" si="4"/>
        <v>124.67271428571428</v>
      </c>
      <c r="AC5" s="8">
        <f t="shared" si="5"/>
        <v>1.0778785714285712</v>
      </c>
      <c r="AD5" s="8">
        <f t="shared" si="6"/>
        <v>0.8571428571428571</v>
      </c>
      <c r="AE5" s="8">
        <f t="shared" si="0"/>
        <v>14.714285714285714</v>
      </c>
      <c r="AF5" s="8">
        <f t="shared" si="0"/>
        <v>18</v>
      </c>
      <c r="AG5" s="8">
        <f t="shared" si="0"/>
        <v>18</v>
      </c>
      <c r="AH5" s="8">
        <f t="shared" si="0"/>
        <v>17.714285714285715</v>
      </c>
      <c r="AI5" s="8">
        <f t="shared" si="0"/>
        <v>17.142857142857142</v>
      </c>
      <c r="AJ5" s="8">
        <f t="shared" si="0"/>
        <v>18</v>
      </c>
      <c r="AK5" s="8">
        <f t="shared" si="0"/>
        <v>17.285714285714285</v>
      </c>
      <c r="AL5" s="8">
        <f t="shared" si="0"/>
        <v>18</v>
      </c>
      <c r="AM5" s="8">
        <f t="shared" si="0"/>
        <v>17.857142857142858</v>
      </c>
      <c r="AN5" s="8">
        <f t="shared" si="0"/>
        <v>18</v>
      </c>
      <c r="AO5" s="8">
        <f t="shared" si="0"/>
        <v>18</v>
      </c>
      <c r="AP5" s="8">
        <f t="shared" si="0"/>
        <v>9</v>
      </c>
      <c r="AQ5" s="8">
        <f t="shared" si="0"/>
        <v>1.7142857142857142</v>
      </c>
      <c r="AR5" s="8">
        <f t="shared" si="0"/>
        <v>0</v>
      </c>
      <c r="AS5" s="8">
        <f t="shared" si="7"/>
        <v>2050.7142857142858</v>
      </c>
      <c r="AT5" s="8">
        <f t="shared" si="8"/>
        <v>152.85714285714286</v>
      </c>
    </row>
    <row r="6" spans="1:51">
      <c r="A6" s="1">
        <v>4</v>
      </c>
      <c r="B6" s="1">
        <v>60193</v>
      </c>
      <c r="C6">
        <v>1091</v>
      </c>
      <c r="D6">
        <v>107</v>
      </c>
      <c r="E6">
        <v>16858.644</v>
      </c>
      <c r="F6">
        <v>908.49</v>
      </c>
      <c r="G6">
        <v>2826</v>
      </c>
      <c r="H6">
        <v>6</v>
      </c>
      <c r="I6">
        <v>102</v>
      </c>
      <c r="J6">
        <v>120</v>
      </c>
      <c r="K6">
        <v>116</v>
      </c>
      <c r="L6">
        <v>124</v>
      </c>
      <c r="M6">
        <v>126</v>
      </c>
      <c r="N6">
        <v>125</v>
      </c>
      <c r="O6">
        <v>122</v>
      </c>
      <c r="P6">
        <v>126</v>
      </c>
      <c r="Q6">
        <v>123</v>
      </c>
      <c r="R6">
        <v>121</v>
      </c>
      <c r="S6">
        <v>124</v>
      </c>
      <c r="T6">
        <v>67</v>
      </c>
      <c r="U6">
        <v>10</v>
      </c>
      <c r="V6">
        <v>0</v>
      </c>
      <c r="W6" s="9">
        <v>4</v>
      </c>
      <c r="X6" s="7">
        <v>60193</v>
      </c>
      <c r="Y6" s="8">
        <f t="shared" si="1"/>
        <v>8.9315525876460772E-2</v>
      </c>
      <c r="Z6" s="8">
        <f t="shared" si="2"/>
        <v>2408.3777142857143</v>
      </c>
      <c r="AA6" s="8">
        <f t="shared" si="3"/>
        <v>2.2074956134607833</v>
      </c>
      <c r="AB6" s="8">
        <f t="shared" si="4"/>
        <v>129.78428571428572</v>
      </c>
      <c r="AC6" s="8">
        <f t="shared" si="5"/>
        <v>1.1630714285714285</v>
      </c>
      <c r="AD6" s="8">
        <f t="shared" si="6"/>
        <v>0.8571428571428571</v>
      </c>
      <c r="AE6" s="8">
        <f t="shared" si="0"/>
        <v>14.571428571428571</v>
      </c>
      <c r="AF6" s="8">
        <f t="shared" si="0"/>
        <v>17.142857142857142</v>
      </c>
      <c r="AG6" s="8">
        <f t="shared" si="0"/>
        <v>16.571428571428573</v>
      </c>
      <c r="AH6" s="8">
        <f t="shared" si="0"/>
        <v>17.714285714285715</v>
      </c>
      <c r="AI6" s="8">
        <f t="shared" si="0"/>
        <v>18</v>
      </c>
      <c r="AJ6" s="8">
        <f t="shared" si="0"/>
        <v>17.857142857142858</v>
      </c>
      <c r="AK6" s="8">
        <f t="shared" si="0"/>
        <v>17.428571428571427</v>
      </c>
      <c r="AL6" s="8">
        <f t="shared" si="0"/>
        <v>18</v>
      </c>
      <c r="AM6" s="8">
        <f t="shared" si="0"/>
        <v>17.571428571428573</v>
      </c>
      <c r="AN6" s="8">
        <f t="shared" si="0"/>
        <v>17.285714285714285</v>
      </c>
      <c r="AO6" s="8">
        <f t="shared" si="0"/>
        <v>17.714285714285715</v>
      </c>
      <c r="AP6" s="8">
        <f t="shared" si="0"/>
        <v>9.5714285714285712</v>
      </c>
      <c r="AQ6" s="8">
        <f t="shared" si="0"/>
        <v>1.4285714285714286</v>
      </c>
      <c r="AR6" s="8">
        <f t="shared" si="0"/>
        <v>0</v>
      </c>
      <c r="AS6" s="8">
        <f t="shared" si="7"/>
        <v>2018.5714285714287</v>
      </c>
      <c r="AT6" s="8">
        <f t="shared" si="8"/>
        <v>152.85714285714286</v>
      </c>
    </row>
    <row r="7" spans="1:51">
      <c r="A7" s="1">
        <v>5</v>
      </c>
      <c r="B7" s="1">
        <v>45819</v>
      </c>
      <c r="C7">
        <v>1079</v>
      </c>
      <c r="D7">
        <v>88</v>
      </c>
      <c r="E7">
        <v>15552.949000000001</v>
      </c>
      <c r="F7">
        <v>1069.5640000000001</v>
      </c>
      <c r="G7">
        <v>2872</v>
      </c>
      <c r="H7">
        <v>6</v>
      </c>
      <c r="I7">
        <v>95</v>
      </c>
      <c r="J7">
        <v>116</v>
      </c>
      <c r="K7">
        <v>120</v>
      </c>
      <c r="L7">
        <v>120</v>
      </c>
      <c r="M7">
        <v>122</v>
      </c>
      <c r="N7">
        <v>120</v>
      </c>
      <c r="O7">
        <v>121</v>
      </c>
      <c r="P7">
        <v>121</v>
      </c>
      <c r="Q7">
        <v>124</v>
      </c>
      <c r="R7">
        <v>126</v>
      </c>
      <c r="S7">
        <v>126</v>
      </c>
      <c r="T7">
        <v>88</v>
      </c>
      <c r="U7">
        <v>18</v>
      </c>
      <c r="V7">
        <v>0</v>
      </c>
      <c r="W7" s="9">
        <v>5</v>
      </c>
      <c r="X7" s="7">
        <v>45819</v>
      </c>
      <c r="Y7" s="8">
        <f t="shared" si="1"/>
        <v>7.5407026563838908E-2</v>
      </c>
      <c r="Z7" s="8">
        <f t="shared" si="2"/>
        <v>2221.8498571428572</v>
      </c>
      <c r="AA7" s="8">
        <f t="shared" si="3"/>
        <v>2.0591750297894875</v>
      </c>
      <c r="AB7" s="8">
        <f t="shared" si="4"/>
        <v>152.79485714285715</v>
      </c>
      <c r="AC7" s="8">
        <f t="shared" si="5"/>
        <v>1.5465809523809524</v>
      </c>
      <c r="AD7" s="8">
        <f t="shared" si="6"/>
        <v>0.8571428571428571</v>
      </c>
      <c r="AE7" s="8">
        <f t="shared" si="0"/>
        <v>13.571428571428571</v>
      </c>
      <c r="AF7" s="8">
        <f t="shared" si="0"/>
        <v>16.571428571428573</v>
      </c>
      <c r="AG7" s="8">
        <f t="shared" si="0"/>
        <v>17.142857142857142</v>
      </c>
      <c r="AH7" s="8">
        <f t="shared" si="0"/>
        <v>17.142857142857142</v>
      </c>
      <c r="AI7" s="8">
        <f t="shared" si="0"/>
        <v>17.428571428571427</v>
      </c>
      <c r="AJ7" s="8">
        <f t="shared" si="0"/>
        <v>17.142857142857142</v>
      </c>
      <c r="AK7" s="8">
        <f t="shared" si="0"/>
        <v>17.285714285714285</v>
      </c>
      <c r="AL7" s="8">
        <f t="shared" si="0"/>
        <v>17.285714285714285</v>
      </c>
      <c r="AM7" s="8">
        <f t="shared" si="0"/>
        <v>17.714285714285715</v>
      </c>
      <c r="AN7" s="8">
        <f t="shared" si="0"/>
        <v>18</v>
      </c>
      <c r="AO7" s="8">
        <f t="shared" si="0"/>
        <v>18</v>
      </c>
      <c r="AP7" s="8">
        <f t="shared" si="0"/>
        <v>12.571428571428571</v>
      </c>
      <c r="AQ7" s="8">
        <f t="shared" si="0"/>
        <v>2.5714285714285716</v>
      </c>
      <c r="AR7" s="8">
        <f t="shared" si="0"/>
        <v>0</v>
      </c>
      <c r="AS7" s="8">
        <f t="shared" si="7"/>
        <v>2051.4285714285716</v>
      </c>
      <c r="AT7" s="8">
        <f t="shared" si="8"/>
        <v>125.71428571428571</v>
      </c>
    </row>
    <row r="8" spans="1:51">
      <c r="A8" s="1">
        <v>6</v>
      </c>
      <c r="B8" s="1">
        <v>59231</v>
      </c>
      <c r="C8">
        <v>1094</v>
      </c>
      <c r="D8">
        <v>112</v>
      </c>
      <c r="E8">
        <v>17161.48</v>
      </c>
      <c r="F8">
        <v>974.96100000000001</v>
      </c>
      <c r="G8">
        <v>2845</v>
      </c>
      <c r="H8">
        <v>6</v>
      </c>
      <c r="I8">
        <v>86</v>
      </c>
      <c r="J8">
        <v>120</v>
      </c>
      <c r="K8">
        <v>123</v>
      </c>
      <c r="L8">
        <v>120</v>
      </c>
      <c r="M8">
        <v>123</v>
      </c>
      <c r="N8">
        <v>124</v>
      </c>
      <c r="O8">
        <v>124</v>
      </c>
      <c r="P8">
        <v>123</v>
      </c>
      <c r="Q8">
        <v>123</v>
      </c>
      <c r="R8">
        <v>123</v>
      </c>
      <c r="S8">
        <v>126</v>
      </c>
      <c r="T8">
        <v>72</v>
      </c>
      <c r="U8">
        <v>17</v>
      </c>
      <c r="V8">
        <v>0</v>
      </c>
      <c r="W8" s="9">
        <v>6</v>
      </c>
      <c r="X8" s="7">
        <v>59231</v>
      </c>
      <c r="Y8" s="8">
        <f t="shared" si="1"/>
        <v>9.2868988391376445E-2</v>
      </c>
      <c r="Z8" s="8">
        <f t="shared" si="2"/>
        <v>2451.64</v>
      </c>
      <c r="AA8" s="8">
        <f t="shared" si="3"/>
        <v>2.2409872029250457</v>
      </c>
      <c r="AB8" s="8">
        <f t="shared" si="4"/>
        <v>139.28014285714286</v>
      </c>
      <c r="AC8" s="8">
        <f t="shared" si="5"/>
        <v>1.3213357142857145</v>
      </c>
      <c r="AD8" s="8">
        <f t="shared" si="6"/>
        <v>0.8571428571428571</v>
      </c>
      <c r="AE8" s="8">
        <f t="shared" si="0"/>
        <v>12.285714285714286</v>
      </c>
      <c r="AF8" s="8">
        <f t="shared" si="0"/>
        <v>17.142857142857142</v>
      </c>
      <c r="AG8" s="8">
        <f t="shared" si="0"/>
        <v>17.571428571428573</v>
      </c>
      <c r="AH8" s="8">
        <f t="shared" si="0"/>
        <v>17.142857142857142</v>
      </c>
      <c r="AI8" s="8">
        <f t="shared" si="0"/>
        <v>17.571428571428573</v>
      </c>
      <c r="AJ8" s="8">
        <f t="shared" si="0"/>
        <v>17.714285714285715</v>
      </c>
      <c r="AK8" s="8">
        <f t="shared" si="0"/>
        <v>17.714285714285715</v>
      </c>
      <c r="AL8" s="8">
        <f t="shared" si="0"/>
        <v>17.571428571428573</v>
      </c>
      <c r="AM8" s="8">
        <f t="shared" si="0"/>
        <v>17.571428571428573</v>
      </c>
      <c r="AN8" s="8">
        <f t="shared" si="0"/>
        <v>17.571428571428573</v>
      </c>
      <c r="AO8" s="8">
        <f t="shared" si="0"/>
        <v>18</v>
      </c>
      <c r="AP8" s="8">
        <f t="shared" si="0"/>
        <v>10.285714285714286</v>
      </c>
      <c r="AQ8" s="8">
        <f t="shared" si="0"/>
        <v>2.4285714285714284</v>
      </c>
      <c r="AR8" s="8">
        <f t="shared" si="0"/>
        <v>0</v>
      </c>
      <c r="AS8" s="8">
        <f t="shared" si="7"/>
        <v>2032.1428571428571</v>
      </c>
      <c r="AT8" s="8">
        <f t="shared" si="8"/>
        <v>160</v>
      </c>
    </row>
    <row r="9" spans="1:51">
      <c r="A9" s="1">
        <v>7</v>
      </c>
      <c r="B9" s="1">
        <v>29227</v>
      </c>
      <c r="C9">
        <v>1085</v>
      </c>
      <c r="D9">
        <v>94</v>
      </c>
      <c r="E9">
        <v>14382.995000000001</v>
      </c>
      <c r="F9">
        <v>948.18200000000002</v>
      </c>
      <c r="G9">
        <v>2751</v>
      </c>
      <c r="H9">
        <v>6</v>
      </c>
      <c r="I9">
        <v>83</v>
      </c>
      <c r="J9">
        <v>121</v>
      </c>
      <c r="K9">
        <v>126</v>
      </c>
      <c r="L9">
        <v>118</v>
      </c>
      <c r="M9">
        <v>117</v>
      </c>
      <c r="N9">
        <v>123</v>
      </c>
      <c r="O9">
        <v>125</v>
      </c>
      <c r="P9">
        <v>119</v>
      </c>
      <c r="Q9">
        <v>125</v>
      </c>
      <c r="R9">
        <v>124</v>
      </c>
      <c r="S9">
        <v>116</v>
      </c>
      <c r="T9">
        <v>50</v>
      </c>
      <c r="U9">
        <v>15</v>
      </c>
      <c r="V9">
        <v>0</v>
      </c>
      <c r="W9" s="9">
        <v>7</v>
      </c>
      <c r="X9" s="7">
        <v>29227</v>
      </c>
      <c r="Y9" s="8">
        <f t="shared" si="1"/>
        <v>7.9728583545377443E-2</v>
      </c>
      <c r="Z9" s="8">
        <f t="shared" si="2"/>
        <v>2054.7135714285714</v>
      </c>
      <c r="AA9" s="8">
        <f t="shared" si="3"/>
        <v>1.8937452271231072</v>
      </c>
      <c r="AB9" s="8">
        <f t="shared" si="4"/>
        <v>135.45457142857143</v>
      </c>
      <c r="AC9" s="8">
        <f t="shared" si="5"/>
        <v>1.2575761904761906</v>
      </c>
      <c r="AD9" s="8">
        <f t="shared" si="6"/>
        <v>0.8571428571428571</v>
      </c>
      <c r="AE9" s="8">
        <f t="shared" si="0"/>
        <v>11.857142857142858</v>
      </c>
      <c r="AF9" s="8">
        <f t="shared" si="0"/>
        <v>17.285714285714285</v>
      </c>
      <c r="AG9" s="8">
        <f t="shared" si="0"/>
        <v>18</v>
      </c>
      <c r="AH9" s="8">
        <f t="shared" si="0"/>
        <v>16.857142857142858</v>
      </c>
      <c r="AI9" s="8">
        <f t="shared" si="0"/>
        <v>16.714285714285715</v>
      </c>
      <c r="AJ9" s="8">
        <f t="shared" si="0"/>
        <v>17.571428571428573</v>
      </c>
      <c r="AK9" s="8">
        <f t="shared" si="0"/>
        <v>17.857142857142858</v>
      </c>
      <c r="AL9" s="8">
        <f t="shared" si="0"/>
        <v>17</v>
      </c>
      <c r="AM9" s="8">
        <f t="shared" si="0"/>
        <v>17.857142857142858</v>
      </c>
      <c r="AN9" s="8">
        <f t="shared" si="0"/>
        <v>17.714285714285715</v>
      </c>
      <c r="AO9" s="8">
        <f t="shared" si="0"/>
        <v>16.571428571428573</v>
      </c>
      <c r="AP9" s="8">
        <f t="shared" si="0"/>
        <v>7.1428571428571432</v>
      </c>
      <c r="AQ9" s="8">
        <f t="shared" si="0"/>
        <v>2.1428571428571428</v>
      </c>
      <c r="AR9" s="8">
        <f t="shared" si="0"/>
        <v>0</v>
      </c>
      <c r="AS9" s="8">
        <f t="shared" si="7"/>
        <v>1965</v>
      </c>
      <c r="AT9" s="8">
        <f t="shared" si="8"/>
        <v>134.28571428571428</v>
      </c>
    </row>
    <row r="10" spans="1:51">
      <c r="A10" s="1">
        <v>8</v>
      </c>
      <c r="B10" s="1">
        <v>39839</v>
      </c>
      <c r="C10">
        <v>1069</v>
      </c>
      <c r="D10">
        <v>98</v>
      </c>
      <c r="E10">
        <v>17625.896000000001</v>
      </c>
      <c r="F10">
        <v>980.15300000000002</v>
      </c>
      <c r="G10">
        <v>2818</v>
      </c>
      <c r="H10">
        <v>6</v>
      </c>
      <c r="I10">
        <v>86</v>
      </c>
      <c r="J10">
        <v>124</v>
      </c>
      <c r="K10">
        <v>117</v>
      </c>
      <c r="L10">
        <v>113</v>
      </c>
      <c r="M10">
        <v>125</v>
      </c>
      <c r="N10">
        <v>126</v>
      </c>
      <c r="O10">
        <v>122</v>
      </c>
      <c r="P10">
        <v>120</v>
      </c>
      <c r="Q10">
        <v>119</v>
      </c>
      <c r="R10">
        <v>126</v>
      </c>
      <c r="S10">
        <v>126</v>
      </c>
      <c r="T10">
        <v>68</v>
      </c>
      <c r="U10">
        <v>13</v>
      </c>
      <c r="V10">
        <v>0</v>
      </c>
      <c r="W10" s="9">
        <v>8</v>
      </c>
      <c r="X10" s="7">
        <v>39839</v>
      </c>
      <c r="Y10" s="8">
        <f t="shared" si="1"/>
        <v>8.3976006855184235E-2</v>
      </c>
      <c r="Z10" s="8">
        <f t="shared" si="2"/>
        <v>2517.9851428571428</v>
      </c>
      <c r="AA10" s="8">
        <f t="shared" si="3"/>
        <v>2.3554585059468129</v>
      </c>
      <c r="AB10" s="8">
        <f t="shared" si="4"/>
        <v>140.02185714285716</v>
      </c>
      <c r="AC10" s="8">
        <f t="shared" si="5"/>
        <v>1.3336976190476193</v>
      </c>
      <c r="AD10" s="8">
        <f t="shared" si="6"/>
        <v>0.8571428571428571</v>
      </c>
      <c r="AE10" s="8">
        <f t="shared" si="0"/>
        <v>12.285714285714286</v>
      </c>
      <c r="AF10" s="8">
        <f t="shared" si="0"/>
        <v>17.714285714285715</v>
      </c>
      <c r="AG10" s="8">
        <f t="shared" si="0"/>
        <v>16.714285714285715</v>
      </c>
      <c r="AH10" s="8">
        <f t="shared" si="0"/>
        <v>16.142857142857142</v>
      </c>
      <c r="AI10" s="8">
        <f t="shared" si="0"/>
        <v>17.857142857142858</v>
      </c>
      <c r="AJ10" s="8">
        <f t="shared" si="0"/>
        <v>18</v>
      </c>
      <c r="AK10" s="8">
        <f t="shared" si="0"/>
        <v>17.428571428571427</v>
      </c>
      <c r="AL10" s="8">
        <f t="shared" si="0"/>
        <v>17.142857142857142</v>
      </c>
      <c r="AM10" s="8">
        <f t="shared" si="0"/>
        <v>17</v>
      </c>
      <c r="AN10" s="8">
        <f t="shared" si="0"/>
        <v>18</v>
      </c>
      <c r="AO10" s="8">
        <f t="shared" si="0"/>
        <v>18</v>
      </c>
      <c r="AP10" s="8">
        <f t="shared" si="0"/>
        <v>9.7142857142857135</v>
      </c>
      <c r="AQ10" s="8">
        <f t="shared" si="0"/>
        <v>1.8571428571428572</v>
      </c>
      <c r="AR10" s="8">
        <f t="shared" si="0"/>
        <v>0</v>
      </c>
      <c r="AS10" s="8">
        <f t="shared" si="7"/>
        <v>2012.8571428571429</v>
      </c>
      <c r="AT10" s="8">
        <f t="shared" si="8"/>
        <v>140</v>
      </c>
    </row>
    <row r="11" spans="1:51">
      <c r="A11" s="1">
        <v>9</v>
      </c>
      <c r="B11" s="1">
        <v>12393</v>
      </c>
      <c r="C11">
        <v>1053</v>
      </c>
      <c r="D11">
        <v>79</v>
      </c>
      <c r="E11">
        <v>15931.296</v>
      </c>
      <c r="F11">
        <v>907.32799999999997</v>
      </c>
      <c r="G11">
        <v>2750</v>
      </c>
      <c r="H11">
        <v>6</v>
      </c>
      <c r="I11">
        <v>88</v>
      </c>
      <c r="J11">
        <v>118</v>
      </c>
      <c r="K11">
        <v>123</v>
      </c>
      <c r="L11">
        <v>124</v>
      </c>
      <c r="M11">
        <v>117</v>
      </c>
      <c r="N11">
        <v>121</v>
      </c>
      <c r="O11">
        <v>126</v>
      </c>
      <c r="P11">
        <v>122</v>
      </c>
      <c r="Q11">
        <v>119</v>
      </c>
      <c r="R11">
        <v>123</v>
      </c>
      <c r="S11">
        <v>117</v>
      </c>
      <c r="T11">
        <v>54</v>
      </c>
      <c r="U11">
        <v>8</v>
      </c>
      <c r="V11">
        <v>0</v>
      </c>
      <c r="W11" s="9">
        <v>9</v>
      </c>
      <c r="X11" s="7">
        <v>12393</v>
      </c>
      <c r="Y11" s="8">
        <f t="shared" si="1"/>
        <v>6.9787985865724378E-2</v>
      </c>
      <c r="Z11" s="8">
        <f t="shared" si="2"/>
        <v>2275.8994285714284</v>
      </c>
      <c r="AA11" s="8">
        <f t="shared" si="3"/>
        <v>2.1613479853479851</v>
      </c>
      <c r="AB11" s="8">
        <f t="shared" si="4"/>
        <v>129.61828571428572</v>
      </c>
      <c r="AC11" s="8">
        <f t="shared" si="5"/>
        <v>1.1603047619047619</v>
      </c>
      <c r="AD11" s="8">
        <f t="shared" si="6"/>
        <v>0.8571428571428571</v>
      </c>
      <c r="AE11" s="8">
        <f t="shared" si="0"/>
        <v>12.571428571428571</v>
      </c>
      <c r="AF11" s="8">
        <f t="shared" si="0"/>
        <v>16.857142857142858</v>
      </c>
      <c r="AG11" s="8">
        <f t="shared" si="0"/>
        <v>17.571428571428573</v>
      </c>
      <c r="AH11" s="8">
        <f t="shared" si="0"/>
        <v>17.714285714285715</v>
      </c>
      <c r="AI11" s="8">
        <f t="shared" si="0"/>
        <v>16.714285714285715</v>
      </c>
      <c r="AJ11" s="8">
        <f t="shared" si="0"/>
        <v>17.285714285714285</v>
      </c>
      <c r="AK11" s="8">
        <f t="shared" si="0"/>
        <v>18</v>
      </c>
      <c r="AL11" s="8">
        <f t="shared" si="0"/>
        <v>17.428571428571427</v>
      </c>
      <c r="AM11" s="8">
        <f t="shared" si="0"/>
        <v>17</v>
      </c>
      <c r="AN11" s="8">
        <f t="shared" si="0"/>
        <v>17.571428571428573</v>
      </c>
      <c r="AO11" s="8">
        <f t="shared" si="0"/>
        <v>16.714285714285715</v>
      </c>
      <c r="AP11" s="8">
        <f t="shared" si="0"/>
        <v>7.7142857142857144</v>
      </c>
      <c r="AQ11" s="8">
        <f t="shared" si="0"/>
        <v>1.1428571428571428</v>
      </c>
      <c r="AR11" s="8">
        <f t="shared" si="0"/>
        <v>0</v>
      </c>
      <c r="AS11" s="8">
        <f t="shared" si="7"/>
        <v>1964.2857142857142</v>
      </c>
      <c r="AT11" s="8">
        <f t="shared" si="8"/>
        <v>112.85714285714286</v>
      </c>
    </row>
    <row r="12" spans="1:51">
      <c r="A12" s="1">
        <v>10</v>
      </c>
      <c r="B12" s="1">
        <v>63913</v>
      </c>
      <c r="C12">
        <v>1053</v>
      </c>
      <c r="D12">
        <v>79</v>
      </c>
      <c r="E12">
        <v>15931.296</v>
      </c>
      <c r="F12">
        <v>907.32799999999997</v>
      </c>
      <c r="G12">
        <v>2750</v>
      </c>
      <c r="H12">
        <v>6</v>
      </c>
      <c r="I12">
        <v>88</v>
      </c>
      <c r="J12">
        <v>118</v>
      </c>
      <c r="K12">
        <v>123</v>
      </c>
      <c r="L12">
        <v>124</v>
      </c>
      <c r="M12">
        <v>117</v>
      </c>
      <c r="N12">
        <v>121</v>
      </c>
      <c r="O12">
        <v>126</v>
      </c>
      <c r="P12">
        <v>122</v>
      </c>
      <c r="Q12">
        <v>119</v>
      </c>
      <c r="R12">
        <v>123</v>
      </c>
      <c r="S12">
        <v>117</v>
      </c>
      <c r="T12">
        <v>54</v>
      </c>
      <c r="U12">
        <v>8</v>
      </c>
      <c r="V12">
        <v>0</v>
      </c>
      <c r="W12" s="9">
        <v>10</v>
      </c>
      <c r="X12" s="7">
        <v>63913</v>
      </c>
      <c r="Y12" s="8">
        <f t="shared" si="1"/>
        <v>6.9787985865724378E-2</v>
      </c>
      <c r="Z12" s="8">
        <f t="shared" si="2"/>
        <v>2275.8994285714284</v>
      </c>
      <c r="AA12" s="8">
        <f t="shared" si="3"/>
        <v>2.1613479853479851</v>
      </c>
      <c r="AB12" s="8">
        <f t="shared" si="4"/>
        <v>129.61828571428572</v>
      </c>
      <c r="AC12" s="8">
        <f t="shared" si="5"/>
        <v>1.1603047619047619</v>
      </c>
      <c r="AD12" s="8">
        <f t="shared" si="6"/>
        <v>0.8571428571428571</v>
      </c>
      <c r="AE12" s="8">
        <f t="shared" si="0"/>
        <v>12.571428571428571</v>
      </c>
      <c r="AF12" s="8">
        <f t="shared" si="0"/>
        <v>16.857142857142858</v>
      </c>
      <c r="AG12" s="8">
        <f t="shared" si="0"/>
        <v>17.571428571428573</v>
      </c>
      <c r="AH12" s="8">
        <f t="shared" si="0"/>
        <v>17.714285714285715</v>
      </c>
      <c r="AI12" s="8">
        <f t="shared" si="0"/>
        <v>16.714285714285715</v>
      </c>
      <c r="AJ12" s="8">
        <f t="shared" si="0"/>
        <v>17.285714285714285</v>
      </c>
      <c r="AK12" s="8">
        <f t="shared" si="0"/>
        <v>18</v>
      </c>
      <c r="AL12" s="8">
        <f t="shared" si="0"/>
        <v>17.428571428571427</v>
      </c>
      <c r="AM12" s="8">
        <f t="shared" si="0"/>
        <v>17</v>
      </c>
      <c r="AN12" s="8">
        <f t="shared" si="0"/>
        <v>17.571428571428573</v>
      </c>
      <c r="AO12" s="8">
        <f t="shared" si="0"/>
        <v>16.714285714285715</v>
      </c>
      <c r="AP12" s="8">
        <f t="shared" si="0"/>
        <v>7.7142857142857144</v>
      </c>
      <c r="AQ12" s="8">
        <f t="shared" si="0"/>
        <v>1.1428571428571428</v>
      </c>
      <c r="AR12" s="8">
        <f t="shared" si="0"/>
        <v>0</v>
      </c>
      <c r="AS12" s="8">
        <f t="shared" si="7"/>
        <v>1964.2857142857142</v>
      </c>
      <c r="AT12" s="8">
        <f t="shared" si="8"/>
        <v>112.85714285714286</v>
      </c>
    </row>
    <row r="13" spans="1:51">
      <c r="A13" s="1">
        <v>11</v>
      </c>
      <c r="B13" s="1">
        <v>51213</v>
      </c>
      <c r="C13">
        <v>1064</v>
      </c>
      <c r="D13">
        <v>57</v>
      </c>
      <c r="E13">
        <v>13985.906000000001</v>
      </c>
      <c r="F13">
        <v>863.13900000000001</v>
      </c>
      <c r="G13">
        <v>2749</v>
      </c>
      <c r="H13">
        <v>6</v>
      </c>
      <c r="I13">
        <v>80</v>
      </c>
      <c r="J13">
        <v>120</v>
      </c>
      <c r="K13">
        <v>117</v>
      </c>
      <c r="L13">
        <v>126</v>
      </c>
      <c r="M13">
        <v>126</v>
      </c>
      <c r="N13">
        <v>123</v>
      </c>
      <c r="O13">
        <v>126</v>
      </c>
      <c r="P13">
        <v>126</v>
      </c>
      <c r="Q13">
        <v>124</v>
      </c>
      <c r="R13">
        <v>114</v>
      </c>
      <c r="S13">
        <v>110</v>
      </c>
      <c r="T13">
        <v>49</v>
      </c>
      <c r="U13">
        <v>12</v>
      </c>
      <c r="V13">
        <v>0</v>
      </c>
      <c r="W13" s="9">
        <v>11</v>
      </c>
      <c r="X13" s="7">
        <v>51213</v>
      </c>
      <c r="Y13" s="8">
        <f t="shared" si="1"/>
        <v>5.0847457627118647E-2</v>
      </c>
      <c r="Z13" s="8">
        <f t="shared" si="2"/>
        <v>1997.9865714285716</v>
      </c>
      <c r="AA13" s="8">
        <f t="shared" si="3"/>
        <v>1.8778069280343717</v>
      </c>
      <c r="AB13" s="8">
        <f t="shared" si="4"/>
        <v>123.30557142857143</v>
      </c>
      <c r="AC13" s="8">
        <f t="shared" si="5"/>
        <v>1.0550928571428573</v>
      </c>
      <c r="AD13" s="8">
        <f t="shared" si="6"/>
        <v>0.8571428571428571</v>
      </c>
      <c r="AE13" s="8">
        <f t="shared" si="0"/>
        <v>11.428571428571429</v>
      </c>
      <c r="AF13" s="8">
        <f t="shared" si="0"/>
        <v>17.142857142857142</v>
      </c>
      <c r="AG13" s="8">
        <f t="shared" si="0"/>
        <v>16.714285714285715</v>
      </c>
      <c r="AH13" s="8">
        <f t="shared" si="0"/>
        <v>18</v>
      </c>
      <c r="AI13" s="8">
        <f t="shared" si="0"/>
        <v>18</v>
      </c>
      <c r="AJ13" s="8">
        <f t="shared" si="0"/>
        <v>17.571428571428573</v>
      </c>
      <c r="AK13" s="8">
        <f t="shared" si="0"/>
        <v>18</v>
      </c>
      <c r="AL13" s="8">
        <f t="shared" si="0"/>
        <v>18</v>
      </c>
      <c r="AM13" s="8">
        <f t="shared" si="0"/>
        <v>17.714285714285715</v>
      </c>
      <c r="AN13" s="8">
        <f t="shared" si="0"/>
        <v>16.285714285714285</v>
      </c>
      <c r="AO13" s="8">
        <f t="shared" si="0"/>
        <v>15.714285714285714</v>
      </c>
      <c r="AP13" s="8">
        <f t="shared" si="0"/>
        <v>7</v>
      </c>
      <c r="AQ13" s="8">
        <f t="shared" si="0"/>
        <v>1.7142857142857142</v>
      </c>
      <c r="AR13" s="8">
        <f t="shared" si="0"/>
        <v>0</v>
      </c>
      <c r="AS13" s="8">
        <f t="shared" si="7"/>
        <v>1963.5714285714287</v>
      </c>
      <c r="AT13" s="8">
        <f t="shared" si="8"/>
        <v>81.428571428571431</v>
      </c>
    </row>
    <row r="14" spans="1:51">
      <c r="A14" s="1">
        <v>12</v>
      </c>
      <c r="B14" s="1">
        <v>24231</v>
      </c>
      <c r="C14">
        <v>1055</v>
      </c>
      <c r="D14">
        <v>126</v>
      </c>
      <c r="E14">
        <v>15705.031000000001</v>
      </c>
      <c r="F14">
        <v>1058.5719999999999</v>
      </c>
      <c r="G14">
        <v>2730</v>
      </c>
      <c r="H14">
        <v>6</v>
      </c>
      <c r="I14">
        <v>93</v>
      </c>
      <c r="J14">
        <v>103</v>
      </c>
      <c r="K14">
        <v>110</v>
      </c>
      <c r="L14">
        <v>123</v>
      </c>
      <c r="M14">
        <v>124</v>
      </c>
      <c r="N14">
        <v>115</v>
      </c>
      <c r="O14">
        <v>116</v>
      </c>
      <c r="P14">
        <v>122</v>
      </c>
      <c r="Q14">
        <v>120</v>
      </c>
      <c r="R14">
        <v>120</v>
      </c>
      <c r="S14">
        <v>120</v>
      </c>
      <c r="T14">
        <v>73</v>
      </c>
      <c r="U14">
        <v>20</v>
      </c>
      <c r="V14">
        <v>1</v>
      </c>
      <c r="W14" s="9">
        <v>12</v>
      </c>
      <c r="X14" s="7">
        <v>24231</v>
      </c>
      <c r="Y14" s="8">
        <f t="shared" si="1"/>
        <v>0.10668924640135478</v>
      </c>
      <c r="Z14" s="8">
        <f t="shared" si="2"/>
        <v>2243.5758571428573</v>
      </c>
      <c r="AA14" s="8">
        <f t="shared" si="3"/>
        <v>2.1266121868652674</v>
      </c>
      <c r="AB14" s="8">
        <f t="shared" si="4"/>
        <v>151.22457142857141</v>
      </c>
      <c r="AC14" s="8">
        <f t="shared" si="5"/>
        <v>1.5204095238095237</v>
      </c>
      <c r="AD14" s="8">
        <f t="shared" si="6"/>
        <v>0.8571428571428571</v>
      </c>
      <c r="AE14" s="8">
        <f t="shared" si="0"/>
        <v>13.285714285714286</v>
      </c>
      <c r="AF14" s="8">
        <f t="shared" si="0"/>
        <v>14.714285714285714</v>
      </c>
      <c r="AG14" s="8">
        <f t="shared" si="0"/>
        <v>15.714285714285714</v>
      </c>
      <c r="AH14" s="8">
        <f t="shared" si="0"/>
        <v>17.571428571428573</v>
      </c>
      <c r="AI14" s="8">
        <f t="shared" si="0"/>
        <v>17.714285714285715</v>
      </c>
      <c r="AJ14" s="8">
        <f t="shared" si="0"/>
        <v>16.428571428571427</v>
      </c>
      <c r="AK14" s="8">
        <f t="shared" si="0"/>
        <v>16.571428571428573</v>
      </c>
      <c r="AL14" s="8">
        <f t="shared" si="0"/>
        <v>17.428571428571427</v>
      </c>
      <c r="AM14" s="8">
        <f t="shared" si="0"/>
        <v>17.142857142857142</v>
      </c>
      <c r="AN14" s="8">
        <f t="shared" si="0"/>
        <v>17.142857142857142</v>
      </c>
      <c r="AO14" s="8">
        <f t="shared" si="0"/>
        <v>17.142857142857142</v>
      </c>
      <c r="AP14" s="8">
        <f t="shared" si="0"/>
        <v>10.428571428571429</v>
      </c>
      <c r="AQ14" s="8">
        <f t="shared" si="0"/>
        <v>2.8571428571428572</v>
      </c>
      <c r="AR14" s="8">
        <f t="shared" si="0"/>
        <v>0.14285714285714285</v>
      </c>
      <c r="AS14" s="8">
        <f t="shared" si="7"/>
        <v>1950</v>
      </c>
      <c r="AT14" s="8">
        <f t="shared" si="8"/>
        <v>180</v>
      </c>
    </row>
    <row r="15" spans="1:51">
      <c r="A15" s="1">
        <v>13</v>
      </c>
      <c r="B15" s="1">
        <v>31623</v>
      </c>
      <c r="C15">
        <v>1096</v>
      </c>
      <c r="D15">
        <v>87</v>
      </c>
      <c r="E15">
        <v>16099.547</v>
      </c>
      <c r="F15">
        <v>902.64</v>
      </c>
      <c r="G15">
        <v>2804</v>
      </c>
      <c r="H15">
        <v>6</v>
      </c>
      <c r="I15">
        <v>92</v>
      </c>
      <c r="J15">
        <v>124</v>
      </c>
      <c r="K15">
        <v>115</v>
      </c>
      <c r="L15">
        <v>121</v>
      </c>
      <c r="M15">
        <v>123</v>
      </c>
      <c r="N15">
        <v>123</v>
      </c>
      <c r="O15">
        <v>126</v>
      </c>
      <c r="P15">
        <v>124</v>
      </c>
      <c r="Q15">
        <v>126</v>
      </c>
      <c r="R15">
        <v>126</v>
      </c>
      <c r="S15">
        <v>120</v>
      </c>
      <c r="T15">
        <v>62</v>
      </c>
      <c r="U15">
        <v>13</v>
      </c>
      <c r="V15">
        <v>0</v>
      </c>
      <c r="W15" s="9">
        <v>13</v>
      </c>
      <c r="X15" s="7">
        <v>31623</v>
      </c>
      <c r="Y15" s="8">
        <f t="shared" si="1"/>
        <v>7.3541842772611998E-2</v>
      </c>
      <c r="Z15" s="8">
        <f t="shared" si="2"/>
        <v>2299.9352857142858</v>
      </c>
      <c r="AA15" s="8">
        <f t="shared" si="3"/>
        <v>2.0984811001042751</v>
      </c>
      <c r="AB15" s="8">
        <f t="shared" si="4"/>
        <v>128.94857142857143</v>
      </c>
      <c r="AC15" s="8">
        <f t="shared" si="5"/>
        <v>1.149142857142857</v>
      </c>
      <c r="AD15" s="8">
        <f t="shared" si="6"/>
        <v>0.8571428571428571</v>
      </c>
      <c r="AE15" s="8">
        <f t="shared" si="0"/>
        <v>13.142857142857142</v>
      </c>
      <c r="AF15" s="8">
        <f t="shared" si="0"/>
        <v>17.714285714285715</v>
      </c>
      <c r="AG15" s="8">
        <f t="shared" si="0"/>
        <v>16.428571428571427</v>
      </c>
      <c r="AH15" s="8">
        <f t="shared" si="0"/>
        <v>17.285714285714285</v>
      </c>
      <c r="AI15" s="8">
        <f t="shared" si="0"/>
        <v>17.571428571428573</v>
      </c>
      <c r="AJ15" s="8">
        <f t="shared" si="0"/>
        <v>17.571428571428573</v>
      </c>
      <c r="AK15" s="8">
        <f t="shared" si="0"/>
        <v>18</v>
      </c>
      <c r="AL15" s="8">
        <f t="shared" si="0"/>
        <v>17.714285714285715</v>
      </c>
      <c r="AM15" s="8">
        <f t="shared" si="0"/>
        <v>18</v>
      </c>
      <c r="AN15" s="8">
        <f t="shared" si="0"/>
        <v>18</v>
      </c>
      <c r="AO15" s="8">
        <f t="shared" si="0"/>
        <v>17.142857142857142</v>
      </c>
      <c r="AP15" s="8">
        <f t="shared" si="0"/>
        <v>8.8571428571428577</v>
      </c>
      <c r="AQ15" s="8">
        <f t="shared" si="0"/>
        <v>1.8571428571428572</v>
      </c>
      <c r="AR15" s="8">
        <f t="shared" si="0"/>
        <v>0</v>
      </c>
      <c r="AS15" s="8">
        <f t="shared" si="7"/>
        <v>2002.8571428571429</v>
      </c>
      <c r="AT15" s="8">
        <f t="shared" si="8"/>
        <v>124.28571428571429</v>
      </c>
    </row>
    <row r="16" spans="1:51">
      <c r="A16" s="1">
        <v>14</v>
      </c>
      <c r="B16" s="1">
        <v>10209</v>
      </c>
      <c r="C16">
        <v>1079</v>
      </c>
      <c r="D16">
        <v>93</v>
      </c>
      <c r="E16">
        <v>17604.445</v>
      </c>
      <c r="F16">
        <v>958.49900000000002</v>
      </c>
      <c r="G16">
        <v>2830</v>
      </c>
      <c r="H16">
        <v>6</v>
      </c>
      <c r="I16">
        <v>93</v>
      </c>
      <c r="J16">
        <v>120</v>
      </c>
      <c r="K16">
        <v>120</v>
      </c>
      <c r="L16">
        <v>122</v>
      </c>
      <c r="M16">
        <v>126</v>
      </c>
      <c r="N16">
        <v>126</v>
      </c>
      <c r="O16">
        <v>126</v>
      </c>
      <c r="P16">
        <v>126</v>
      </c>
      <c r="Q16">
        <v>126</v>
      </c>
      <c r="R16">
        <v>124</v>
      </c>
      <c r="S16">
        <v>126</v>
      </c>
      <c r="T16">
        <v>68</v>
      </c>
      <c r="U16">
        <v>9</v>
      </c>
      <c r="V16">
        <v>0</v>
      </c>
      <c r="W16" s="9">
        <v>14</v>
      </c>
      <c r="X16" s="7">
        <v>10209</v>
      </c>
      <c r="Y16" s="8">
        <f t="shared" si="1"/>
        <v>7.9351535836177475E-2</v>
      </c>
      <c r="Z16" s="8">
        <f t="shared" si="2"/>
        <v>2514.9207142857144</v>
      </c>
      <c r="AA16" s="8">
        <f t="shared" si="3"/>
        <v>2.330788428439031</v>
      </c>
      <c r="AB16" s="8">
        <f t="shared" si="4"/>
        <v>136.92842857142858</v>
      </c>
      <c r="AC16" s="8">
        <f t="shared" si="5"/>
        <v>1.2821404761904764</v>
      </c>
      <c r="AD16" s="8">
        <f t="shared" si="6"/>
        <v>0.8571428571428571</v>
      </c>
      <c r="AE16" s="8">
        <f t="shared" si="0"/>
        <v>13.285714285714286</v>
      </c>
      <c r="AF16" s="8">
        <f t="shared" si="0"/>
        <v>17.142857142857142</v>
      </c>
      <c r="AG16" s="8">
        <f t="shared" si="0"/>
        <v>17.142857142857142</v>
      </c>
      <c r="AH16" s="8">
        <f t="shared" si="0"/>
        <v>17.428571428571427</v>
      </c>
      <c r="AI16" s="8">
        <f t="shared" si="0"/>
        <v>18</v>
      </c>
      <c r="AJ16" s="8">
        <f t="shared" si="0"/>
        <v>18</v>
      </c>
      <c r="AK16" s="8">
        <f t="shared" si="0"/>
        <v>18</v>
      </c>
      <c r="AL16" s="8">
        <f t="shared" si="0"/>
        <v>18</v>
      </c>
      <c r="AM16" s="8">
        <f t="shared" si="0"/>
        <v>18</v>
      </c>
      <c r="AN16" s="8">
        <f t="shared" si="0"/>
        <v>17.714285714285715</v>
      </c>
      <c r="AO16" s="8">
        <f t="shared" si="0"/>
        <v>18</v>
      </c>
      <c r="AP16" s="8">
        <f t="shared" si="0"/>
        <v>9.7142857142857135</v>
      </c>
      <c r="AQ16" s="8">
        <f t="shared" si="0"/>
        <v>1.2857142857142858</v>
      </c>
      <c r="AR16" s="8">
        <f t="shared" si="0"/>
        <v>0</v>
      </c>
      <c r="AS16" s="8">
        <f t="shared" si="7"/>
        <v>2021.4285714285713</v>
      </c>
      <c r="AT16" s="8">
        <f t="shared" si="8"/>
        <v>132.85714285714286</v>
      </c>
    </row>
    <row r="17" spans="1:46">
      <c r="A17" s="1">
        <v>15</v>
      </c>
      <c r="B17" s="1">
        <v>62065</v>
      </c>
      <c r="C17">
        <v>1035</v>
      </c>
      <c r="D17">
        <v>40</v>
      </c>
      <c r="E17">
        <v>10808.763000000001</v>
      </c>
      <c r="F17">
        <v>864.64499999999998</v>
      </c>
      <c r="G17">
        <v>2718</v>
      </c>
      <c r="H17">
        <v>6</v>
      </c>
      <c r="I17">
        <v>96</v>
      </c>
      <c r="J17">
        <v>111</v>
      </c>
      <c r="K17">
        <v>108</v>
      </c>
      <c r="L17">
        <v>115</v>
      </c>
      <c r="M17">
        <v>115</v>
      </c>
      <c r="N17">
        <v>120</v>
      </c>
      <c r="O17">
        <v>119</v>
      </c>
      <c r="P17">
        <v>123</v>
      </c>
      <c r="Q17">
        <v>126</v>
      </c>
      <c r="R17">
        <v>122</v>
      </c>
      <c r="S17">
        <v>124</v>
      </c>
      <c r="T17">
        <v>46</v>
      </c>
      <c r="U17">
        <v>3</v>
      </c>
      <c r="V17">
        <v>0</v>
      </c>
      <c r="W17" s="9">
        <v>15</v>
      </c>
      <c r="X17" s="7">
        <v>62065</v>
      </c>
      <c r="Y17" s="8">
        <f t="shared" si="1"/>
        <v>3.7209302325581395E-2</v>
      </c>
      <c r="Z17" s="8">
        <f t="shared" si="2"/>
        <v>1544.1090000000002</v>
      </c>
      <c r="AA17" s="8">
        <f t="shared" si="3"/>
        <v>1.4918927536231885</v>
      </c>
      <c r="AB17" s="8">
        <f t="shared" si="4"/>
        <v>123.52071428571428</v>
      </c>
      <c r="AC17" s="8">
        <f t="shared" si="5"/>
        <v>1.0586785714285711</v>
      </c>
      <c r="AD17" s="8">
        <f t="shared" si="6"/>
        <v>0.8571428571428571</v>
      </c>
      <c r="AE17" s="8">
        <f t="shared" si="0"/>
        <v>13.714285714285714</v>
      </c>
      <c r="AF17" s="8">
        <f t="shared" si="0"/>
        <v>15.857142857142858</v>
      </c>
      <c r="AG17" s="8">
        <f t="shared" si="0"/>
        <v>15.428571428571429</v>
      </c>
      <c r="AH17" s="8">
        <f t="shared" si="0"/>
        <v>16.428571428571427</v>
      </c>
      <c r="AI17" s="8">
        <f t="shared" si="0"/>
        <v>16.428571428571427</v>
      </c>
      <c r="AJ17" s="8">
        <f t="shared" si="0"/>
        <v>17.142857142857142</v>
      </c>
      <c r="AK17" s="8">
        <f t="shared" si="0"/>
        <v>17</v>
      </c>
      <c r="AL17" s="8">
        <f t="shared" si="0"/>
        <v>17.571428571428573</v>
      </c>
      <c r="AM17" s="8">
        <f t="shared" si="0"/>
        <v>18</v>
      </c>
      <c r="AN17" s="8">
        <f t="shared" si="0"/>
        <v>17.428571428571427</v>
      </c>
      <c r="AO17" s="8">
        <f t="shared" si="0"/>
        <v>17.714285714285715</v>
      </c>
      <c r="AP17" s="8">
        <f t="shared" si="0"/>
        <v>6.5714285714285712</v>
      </c>
      <c r="AQ17" s="8">
        <f t="shared" si="0"/>
        <v>0.42857142857142855</v>
      </c>
      <c r="AR17" s="8">
        <f t="shared" si="0"/>
        <v>0</v>
      </c>
      <c r="AS17" s="8">
        <f t="shared" si="7"/>
        <v>1941.4285714285713</v>
      </c>
      <c r="AT17" s="8">
        <f t="shared" si="8"/>
        <v>57.142857142857146</v>
      </c>
    </row>
    <row r="18" spans="1:46">
      <c r="A18" s="1">
        <v>16</v>
      </c>
      <c r="B18" s="1">
        <v>27491</v>
      </c>
      <c r="C18">
        <v>1070</v>
      </c>
      <c r="D18">
        <v>86</v>
      </c>
      <c r="E18">
        <v>15637.388999999999</v>
      </c>
      <c r="F18">
        <v>988.44500000000005</v>
      </c>
      <c r="G18">
        <v>2812</v>
      </c>
      <c r="H18">
        <v>6</v>
      </c>
      <c r="I18">
        <v>94</v>
      </c>
      <c r="J18">
        <v>118</v>
      </c>
      <c r="K18">
        <v>119</v>
      </c>
      <c r="L18">
        <v>119</v>
      </c>
      <c r="M18">
        <v>119</v>
      </c>
      <c r="N18">
        <v>122</v>
      </c>
      <c r="O18">
        <v>124</v>
      </c>
      <c r="P18">
        <v>123</v>
      </c>
      <c r="Q18">
        <v>126</v>
      </c>
      <c r="R18">
        <v>120</v>
      </c>
      <c r="S18">
        <v>124</v>
      </c>
      <c r="T18">
        <v>68</v>
      </c>
      <c r="U18">
        <v>19</v>
      </c>
      <c r="V18">
        <v>0</v>
      </c>
      <c r="W18" s="9">
        <v>16</v>
      </c>
      <c r="X18" s="7">
        <v>27491</v>
      </c>
      <c r="Y18" s="8">
        <f t="shared" si="1"/>
        <v>7.4394463667820071E-2</v>
      </c>
      <c r="Z18" s="8">
        <f t="shared" si="2"/>
        <v>2233.9127142857142</v>
      </c>
      <c r="AA18" s="8">
        <f t="shared" si="3"/>
        <v>2.0877688918558075</v>
      </c>
      <c r="AB18" s="8">
        <f t="shared" si="4"/>
        <v>141.20642857142857</v>
      </c>
      <c r="AC18" s="8">
        <f t="shared" si="5"/>
        <v>1.3534404761904764</v>
      </c>
      <c r="AD18" s="8">
        <f t="shared" si="6"/>
        <v>0.8571428571428571</v>
      </c>
      <c r="AE18" s="8">
        <f t="shared" si="0"/>
        <v>13.428571428571429</v>
      </c>
      <c r="AF18" s="8">
        <f t="shared" si="0"/>
        <v>16.857142857142858</v>
      </c>
      <c r="AG18" s="8">
        <f t="shared" si="0"/>
        <v>17</v>
      </c>
      <c r="AH18" s="8">
        <f t="shared" si="0"/>
        <v>17</v>
      </c>
      <c r="AI18" s="8">
        <f t="shared" si="0"/>
        <v>17</v>
      </c>
      <c r="AJ18" s="8">
        <f t="shared" si="0"/>
        <v>17.428571428571427</v>
      </c>
      <c r="AK18" s="8">
        <f t="shared" si="0"/>
        <v>17.714285714285715</v>
      </c>
      <c r="AL18" s="8">
        <f t="shared" si="0"/>
        <v>17.571428571428573</v>
      </c>
      <c r="AM18" s="8">
        <f t="shared" si="0"/>
        <v>18</v>
      </c>
      <c r="AN18" s="8">
        <f t="shared" si="0"/>
        <v>17.142857142857142</v>
      </c>
      <c r="AO18" s="8">
        <f t="shared" si="0"/>
        <v>17.714285714285715</v>
      </c>
      <c r="AP18" s="8">
        <f t="shared" si="0"/>
        <v>9.7142857142857135</v>
      </c>
      <c r="AQ18" s="8">
        <f t="shared" si="0"/>
        <v>2.7142857142857144</v>
      </c>
      <c r="AR18" s="8">
        <f t="shared" si="0"/>
        <v>0</v>
      </c>
      <c r="AS18" s="8">
        <f t="shared" si="7"/>
        <v>2008.5714285714287</v>
      </c>
      <c r="AT18" s="8">
        <f t="shared" si="8"/>
        <v>122.85714285714286</v>
      </c>
    </row>
    <row r="19" spans="1:46">
      <c r="A19" s="1">
        <v>17</v>
      </c>
      <c r="B19" s="1">
        <v>46177</v>
      </c>
      <c r="C19">
        <v>1050</v>
      </c>
      <c r="D19">
        <v>105</v>
      </c>
      <c r="E19">
        <v>15918.880999999999</v>
      </c>
      <c r="F19">
        <v>949.84299999999996</v>
      </c>
      <c r="G19">
        <v>2778</v>
      </c>
      <c r="H19">
        <v>6</v>
      </c>
      <c r="I19">
        <v>91</v>
      </c>
      <c r="J19">
        <v>116</v>
      </c>
      <c r="K19">
        <v>118</v>
      </c>
      <c r="L19">
        <v>124</v>
      </c>
      <c r="M19">
        <v>125</v>
      </c>
      <c r="N19">
        <v>124</v>
      </c>
      <c r="O19">
        <v>123</v>
      </c>
      <c r="P19">
        <v>124</v>
      </c>
      <c r="Q19">
        <v>120</v>
      </c>
      <c r="R19">
        <v>122</v>
      </c>
      <c r="S19">
        <v>121</v>
      </c>
      <c r="T19">
        <v>64</v>
      </c>
      <c r="U19">
        <v>8</v>
      </c>
      <c r="V19">
        <v>0</v>
      </c>
      <c r="W19" s="9">
        <v>17</v>
      </c>
      <c r="X19" s="7">
        <v>46177</v>
      </c>
      <c r="Y19" s="8">
        <f t="shared" si="1"/>
        <v>9.0909090909090912E-2</v>
      </c>
      <c r="Z19" s="8">
        <f t="shared" si="2"/>
        <v>2274.1258571428571</v>
      </c>
      <c r="AA19" s="8">
        <f t="shared" si="3"/>
        <v>2.1658341496598639</v>
      </c>
      <c r="AB19" s="8">
        <f t="shared" si="4"/>
        <v>135.69185714285715</v>
      </c>
      <c r="AC19" s="8">
        <f t="shared" si="5"/>
        <v>1.2615309523809524</v>
      </c>
      <c r="AD19" s="8">
        <f t="shared" si="6"/>
        <v>0.8571428571428571</v>
      </c>
      <c r="AE19" s="8">
        <f t="shared" si="6"/>
        <v>13</v>
      </c>
      <c r="AF19" s="8">
        <f t="shared" si="6"/>
        <v>16.571428571428573</v>
      </c>
      <c r="AG19" s="8">
        <f t="shared" si="6"/>
        <v>16.857142857142858</v>
      </c>
      <c r="AH19" s="8">
        <f t="shared" si="6"/>
        <v>17.714285714285715</v>
      </c>
      <c r="AI19" s="8">
        <f t="shared" si="6"/>
        <v>17.857142857142858</v>
      </c>
      <c r="AJ19" s="8">
        <f t="shared" si="6"/>
        <v>17.714285714285715</v>
      </c>
      <c r="AK19" s="8">
        <f t="shared" si="6"/>
        <v>17.571428571428573</v>
      </c>
      <c r="AL19" s="8">
        <f t="shared" si="6"/>
        <v>17.714285714285715</v>
      </c>
      <c r="AM19" s="8">
        <f t="shared" si="6"/>
        <v>17.142857142857142</v>
      </c>
      <c r="AN19" s="8">
        <f t="shared" si="6"/>
        <v>17.428571428571427</v>
      </c>
      <c r="AO19" s="8">
        <f t="shared" si="6"/>
        <v>17.285714285714285</v>
      </c>
      <c r="AP19" s="8">
        <f t="shared" si="6"/>
        <v>9.1428571428571423</v>
      </c>
      <c r="AQ19" s="8">
        <f t="shared" si="6"/>
        <v>1.1428571428571428</v>
      </c>
      <c r="AR19" s="8">
        <f t="shared" si="6"/>
        <v>0</v>
      </c>
      <c r="AS19" s="8">
        <f t="shared" si="7"/>
        <v>1984.2857142857142</v>
      </c>
      <c r="AT19" s="8">
        <f t="shared" si="8"/>
        <v>150</v>
      </c>
    </row>
    <row r="20" spans="1:46">
      <c r="A20" s="1">
        <v>18</v>
      </c>
      <c r="B20" s="1">
        <v>36939</v>
      </c>
      <c r="C20">
        <v>1094</v>
      </c>
      <c r="D20">
        <v>67</v>
      </c>
      <c r="E20">
        <v>14715.754000000001</v>
      </c>
      <c r="F20">
        <v>984.99900000000002</v>
      </c>
      <c r="G20">
        <v>2839</v>
      </c>
      <c r="H20">
        <v>6</v>
      </c>
      <c r="I20">
        <v>104</v>
      </c>
      <c r="J20">
        <v>126</v>
      </c>
      <c r="K20">
        <v>124</v>
      </c>
      <c r="L20">
        <v>126</v>
      </c>
      <c r="M20">
        <v>125</v>
      </c>
      <c r="N20">
        <v>123</v>
      </c>
      <c r="O20">
        <v>120</v>
      </c>
      <c r="P20">
        <v>116</v>
      </c>
      <c r="Q20">
        <v>124</v>
      </c>
      <c r="R20">
        <v>124</v>
      </c>
      <c r="S20">
        <v>120</v>
      </c>
      <c r="T20">
        <v>59</v>
      </c>
      <c r="U20">
        <v>14</v>
      </c>
      <c r="V20">
        <v>0</v>
      </c>
      <c r="W20" s="9">
        <v>18</v>
      </c>
      <c r="X20" s="7">
        <v>36939</v>
      </c>
      <c r="Y20" s="8">
        <f t="shared" si="1"/>
        <v>5.7708871662360037E-2</v>
      </c>
      <c r="Z20" s="8">
        <f t="shared" si="2"/>
        <v>2102.2505714285717</v>
      </c>
      <c r="AA20" s="8">
        <f t="shared" si="3"/>
        <v>1.9216184382345263</v>
      </c>
      <c r="AB20" s="8">
        <f t="shared" si="4"/>
        <v>140.71414285714286</v>
      </c>
      <c r="AC20" s="8">
        <f t="shared" si="5"/>
        <v>1.3452357142857143</v>
      </c>
      <c r="AD20" s="8">
        <f t="shared" si="6"/>
        <v>0.8571428571428571</v>
      </c>
      <c r="AE20" s="8">
        <f t="shared" si="6"/>
        <v>14.857142857142858</v>
      </c>
      <c r="AF20" s="8">
        <f t="shared" si="6"/>
        <v>18</v>
      </c>
      <c r="AG20" s="8">
        <f t="shared" si="6"/>
        <v>17.714285714285715</v>
      </c>
      <c r="AH20" s="8">
        <f t="shared" si="6"/>
        <v>18</v>
      </c>
      <c r="AI20" s="8">
        <f t="shared" si="6"/>
        <v>17.857142857142858</v>
      </c>
      <c r="AJ20" s="8">
        <f t="shared" si="6"/>
        <v>17.571428571428573</v>
      </c>
      <c r="AK20" s="8">
        <f t="shared" si="6"/>
        <v>17.142857142857142</v>
      </c>
      <c r="AL20" s="8">
        <f t="shared" si="6"/>
        <v>16.571428571428573</v>
      </c>
      <c r="AM20" s="8">
        <f t="shared" si="6"/>
        <v>17.714285714285715</v>
      </c>
      <c r="AN20" s="8">
        <f t="shared" si="6"/>
        <v>17.714285714285715</v>
      </c>
      <c r="AO20" s="8">
        <f t="shared" si="6"/>
        <v>17.142857142857142</v>
      </c>
      <c r="AP20" s="8">
        <f t="shared" si="6"/>
        <v>8.4285714285714288</v>
      </c>
      <c r="AQ20" s="8">
        <f t="shared" si="6"/>
        <v>2</v>
      </c>
      <c r="AR20" s="8">
        <f t="shared" si="6"/>
        <v>0</v>
      </c>
      <c r="AS20" s="8">
        <f t="shared" si="7"/>
        <v>2027.8571428571429</v>
      </c>
      <c r="AT20" s="8">
        <f t="shared" si="8"/>
        <v>95.714285714285708</v>
      </c>
    </row>
    <row r="21" spans="1:46">
      <c r="A21" s="1">
        <v>19</v>
      </c>
      <c r="B21" s="1">
        <v>50257</v>
      </c>
      <c r="C21">
        <v>1052</v>
      </c>
      <c r="D21">
        <v>76</v>
      </c>
      <c r="E21">
        <v>14368.194</v>
      </c>
      <c r="F21">
        <v>968.77599999999995</v>
      </c>
      <c r="G21">
        <v>2785</v>
      </c>
      <c r="H21">
        <v>6</v>
      </c>
      <c r="I21">
        <v>81</v>
      </c>
      <c r="J21">
        <v>122</v>
      </c>
      <c r="K21">
        <v>120</v>
      </c>
      <c r="L21">
        <v>117</v>
      </c>
      <c r="M21">
        <v>122</v>
      </c>
      <c r="N21">
        <v>118</v>
      </c>
      <c r="O21">
        <v>123</v>
      </c>
      <c r="P21">
        <v>124</v>
      </c>
      <c r="Q21">
        <v>124</v>
      </c>
      <c r="R21">
        <v>123</v>
      </c>
      <c r="S21">
        <v>120</v>
      </c>
      <c r="T21">
        <v>60</v>
      </c>
      <c r="U21">
        <v>14</v>
      </c>
      <c r="V21">
        <v>1</v>
      </c>
      <c r="W21" s="9">
        <v>19</v>
      </c>
      <c r="X21" s="7">
        <v>50257</v>
      </c>
      <c r="Y21" s="8">
        <f t="shared" si="1"/>
        <v>6.7375886524822695E-2</v>
      </c>
      <c r="Z21" s="8">
        <f t="shared" si="2"/>
        <v>2052.5991428571429</v>
      </c>
      <c r="AA21" s="8">
        <f t="shared" si="3"/>
        <v>1.9511398696360673</v>
      </c>
      <c r="AB21" s="8">
        <f t="shared" si="4"/>
        <v>138.39657142857143</v>
      </c>
      <c r="AC21" s="8">
        <f t="shared" si="5"/>
        <v>1.3066095238095241</v>
      </c>
      <c r="AD21" s="8">
        <f t="shared" si="6"/>
        <v>0.8571428571428571</v>
      </c>
      <c r="AE21" s="8">
        <f t="shared" si="6"/>
        <v>11.571428571428571</v>
      </c>
      <c r="AF21" s="8">
        <f t="shared" si="6"/>
        <v>17.428571428571427</v>
      </c>
      <c r="AG21" s="8">
        <f t="shared" si="6"/>
        <v>17.142857142857142</v>
      </c>
      <c r="AH21" s="8">
        <f t="shared" si="6"/>
        <v>16.714285714285715</v>
      </c>
      <c r="AI21" s="8">
        <f t="shared" si="6"/>
        <v>17.428571428571427</v>
      </c>
      <c r="AJ21" s="8">
        <f t="shared" si="6"/>
        <v>16.857142857142858</v>
      </c>
      <c r="AK21" s="8">
        <f t="shared" si="6"/>
        <v>17.571428571428573</v>
      </c>
      <c r="AL21" s="8">
        <f t="shared" si="6"/>
        <v>17.714285714285715</v>
      </c>
      <c r="AM21" s="8">
        <f t="shared" si="6"/>
        <v>17.714285714285715</v>
      </c>
      <c r="AN21" s="8">
        <f t="shared" si="6"/>
        <v>17.571428571428573</v>
      </c>
      <c r="AO21" s="8">
        <f t="shared" si="6"/>
        <v>17.142857142857142</v>
      </c>
      <c r="AP21" s="8">
        <f t="shared" si="6"/>
        <v>8.5714285714285712</v>
      </c>
      <c r="AQ21" s="8">
        <f t="shared" si="6"/>
        <v>2</v>
      </c>
      <c r="AR21" s="8">
        <f t="shared" si="6"/>
        <v>0.14285714285714285</v>
      </c>
      <c r="AS21" s="8">
        <f t="shared" si="7"/>
        <v>1989.2857142857142</v>
      </c>
      <c r="AT21" s="8">
        <f t="shared" si="8"/>
        <v>108.57142857142857</v>
      </c>
    </row>
    <row r="22" spans="1:46">
      <c r="A22" s="1">
        <v>20</v>
      </c>
      <c r="B22" s="1">
        <v>61551</v>
      </c>
      <c r="C22">
        <v>1089</v>
      </c>
      <c r="D22">
        <v>109</v>
      </c>
      <c r="E22">
        <v>16606.412</v>
      </c>
      <c r="F22">
        <v>944.553</v>
      </c>
      <c r="G22">
        <v>2874</v>
      </c>
      <c r="H22">
        <v>6</v>
      </c>
      <c r="I22">
        <v>114</v>
      </c>
      <c r="J22">
        <v>124</v>
      </c>
      <c r="K22">
        <v>117</v>
      </c>
      <c r="L22">
        <v>119</v>
      </c>
      <c r="M22">
        <v>116</v>
      </c>
      <c r="N22">
        <v>125</v>
      </c>
      <c r="O22">
        <v>125</v>
      </c>
      <c r="P22">
        <v>126</v>
      </c>
      <c r="Q22">
        <v>122</v>
      </c>
      <c r="R22">
        <v>124</v>
      </c>
      <c r="S22">
        <v>126</v>
      </c>
      <c r="T22">
        <v>70</v>
      </c>
      <c r="U22">
        <v>19</v>
      </c>
      <c r="V22">
        <v>0</v>
      </c>
      <c r="W22" s="9">
        <v>20</v>
      </c>
      <c r="X22" s="7">
        <v>61551</v>
      </c>
      <c r="Y22" s="8">
        <f t="shared" si="1"/>
        <v>9.098497495826377E-2</v>
      </c>
      <c r="Z22" s="8">
        <f t="shared" si="2"/>
        <v>2372.3445714285713</v>
      </c>
      <c r="AA22" s="8">
        <f t="shared" si="3"/>
        <v>2.1784614980978616</v>
      </c>
      <c r="AB22" s="8">
        <f t="shared" si="4"/>
        <v>134.93614285714287</v>
      </c>
      <c r="AC22" s="8">
        <f t="shared" si="5"/>
        <v>1.2489357142857145</v>
      </c>
      <c r="AD22" s="8">
        <f t="shared" si="6"/>
        <v>0.8571428571428571</v>
      </c>
      <c r="AE22" s="8">
        <f t="shared" si="6"/>
        <v>16.285714285714285</v>
      </c>
      <c r="AF22" s="8">
        <f t="shared" si="6"/>
        <v>17.714285714285715</v>
      </c>
      <c r="AG22" s="8">
        <f t="shared" si="6"/>
        <v>16.714285714285715</v>
      </c>
      <c r="AH22" s="8">
        <f t="shared" si="6"/>
        <v>17</v>
      </c>
      <c r="AI22" s="8">
        <f t="shared" si="6"/>
        <v>16.571428571428573</v>
      </c>
      <c r="AJ22" s="8">
        <f t="shared" si="6"/>
        <v>17.857142857142858</v>
      </c>
      <c r="AK22" s="8">
        <f t="shared" si="6"/>
        <v>17.857142857142858</v>
      </c>
      <c r="AL22" s="8">
        <f t="shared" si="6"/>
        <v>18</v>
      </c>
      <c r="AM22" s="8">
        <f t="shared" si="6"/>
        <v>17.428571428571427</v>
      </c>
      <c r="AN22" s="8">
        <f t="shared" si="6"/>
        <v>17.714285714285715</v>
      </c>
      <c r="AO22" s="8">
        <f t="shared" si="6"/>
        <v>18</v>
      </c>
      <c r="AP22" s="8">
        <f t="shared" si="6"/>
        <v>10</v>
      </c>
      <c r="AQ22" s="8">
        <f t="shared" si="6"/>
        <v>2.7142857142857144</v>
      </c>
      <c r="AR22" s="8">
        <f t="shared" si="6"/>
        <v>0</v>
      </c>
      <c r="AS22" s="8">
        <f t="shared" si="7"/>
        <v>2052.8571428571427</v>
      </c>
      <c r="AT22" s="8">
        <f t="shared" si="8"/>
        <v>155.71428571428572</v>
      </c>
    </row>
    <row r="23" spans="1:46">
      <c r="A23" s="1">
        <v>21</v>
      </c>
      <c r="B23" s="1">
        <v>2549</v>
      </c>
      <c r="C23">
        <v>1098</v>
      </c>
      <c r="D23">
        <v>97</v>
      </c>
      <c r="E23">
        <v>17630.637999999999</v>
      </c>
      <c r="F23">
        <v>986.38599999999997</v>
      </c>
      <c r="G23">
        <v>2861</v>
      </c>
      <c r="H23">
        <v>6</v>
      </c>
      <c r="I23">
        <v>89</v>
      </c>
      <c r="J23">
        <v>119</v>
      </c>
      <c r="K23">
        <v>118</v>
      </c>
      <c r="L23">
        <v>126</v>
      </c>
      <c r="M23">
        <v>121</v>
      </c>
      <c r="N23">
        <v>126</v>
      </c>
      <c r="O23">
        <v>125</v>
      </c>
      <c r="P23">
        <v>126</v>
      </c>
      <c r="Q23">
        <v>120</v>
      </c>
      <c r="R23">
        <v>126</v>
      </c>
      <c r="S23">
        <v>124</v>
      </c>
      <c r="T23">
        <v>66</v>
      </c>
      <c r="U23">
        <v>19</v>
      </c>
      <c r="V23">
        <v>0</v>
      </c>
      <c r="W23" s="9">
        <v>21</v>
      </c>
      <c r="X23" s="7">
        <v>2549</v>
      </c>
      <c r="Y23" s="8">
        <f t="shared" si="1"/>
        <v>8.117154811715481E-2</v>
      </c>
      <c r="Z23" s="8">
        <f t="shared" si="2"/>
        <v>2518.6625714285715</v>
      </c>
      <c r="AA23" s="8">
        <f t="shared" si="3"/>
        <v>2.2938639084048922</v>
      </c>
      <c r="AB23" s="8">
        <f t="shared" si="4"/>
        <v>140.9122857142857</v>
      </c>
      <c r="AC23" s="8">
        <f t="shared" si="5"/>
        <v>1.3485380952380952</v>
      </c>
      <c r="AD23" s="8">
        <f t="shared" si="6"/>
        <v>0.8571428571428571</v>
      </c>
      <c r="AE23" s="8">
        <f t="shared" si="6"/>
        <v>12.714285714285714</v>
      </c>
      <c r="AF23" s="8">
        <f t="shared" si="6"/>
        <v>17</v>
      </c>
      <c r="AG23" s="8">
        <f t="shared" si="6"/>
        <v>16.857142857142858</v>
      </c>
      <c r="AH23" s="8">
        <f t="shared" si="6"/>
        <v>18</v>
      </c>
      <c r="AI23" s="8">
        <f t="shared" si="6"/>
        <v>17.285714285714285</v>
      </c>
      <c r="AJ23" s="8">
        <f t="shared" si="6"/>
        <v>18</v>
      </c>
      <c r="AK23" s="8">
        <f t="shared" si="6"/>
        <v>17.857142857142858</v>
      </c>
      <c r="AL23" s="8">
        <f t="shared" si="6"/>
        <v>18</v>
      </c>
      <c r="AM23" s="8">
        <f t="shared" si="6"/>
        <v>17.142857142857142</v>
      </c>
      <c r="AN23" s="8">
        <f t="shared" si="6"/>
        <v>18</v>
      </c>
      <c r="AO23" s="8">
        <f t="shared" si="6"/>
        <v>17.714285714285715</v>
      </c>
      <c r="AP23" s="8">
        <f t="shared" si="6"/>
        <v>9.4285714285714288</v>
      </c>
      <c r="AQ23" s="8">
        <f t="shared" si="6"/>
        <v>2.7142857142857144</v>
      </c>
      <c r="AR23" s="8">
        <f t="shared" si="6"/>
        <v>0</v>
      </c>
      <c r="AS23" s="8">
        <f t="shared" si="7"/>
        <v>2043.5714285714287</v>
      </c>
      <c r="AT23" s="8">
        <f t="shared" si="8"/>
        <v>138.57142857142858</v>
      </c>
    </row>
    <row r="24" spans="1:46">
      <c r="A24" s="1">
        <v>22</v>
      </c>
      <c r="B24" s="1">
        <v>5325</v>
      </c>
      <c r="C24">
        <v>1057</v>
      </c>
      <c r="D24">
        <v>142</v>
      </c>
      <c r="E24">
        <v>19830.429</v>
      </c>
      <c r="F24">
        <v>986.80899999999997</v>
      </c>
      <c r="G24">
        <v>2828</v>
      </c>
      <c r="H24">
        <v>6</v>
      </c>
      <c r="I24">
        <v>91</v>
      </c>
      <c r="J24">
        <v>121</v>
      </c>
      <c r="K24">
        <v>120</v>
      </c>
      <c r="L24">
        <v>126</v>
      </c>
      <c r="M24">
        <v>126</v>
      </c>
      <c r="N24">
        <v>126</v>
      </c>
      <c r="O24">
        <v>125</v>
      </c>
      <c r="P24">
        <v>121</v>
      </c>
      <c r="Q24">
        <v>124</v>
      </c>
      <c r="R24">
        <v>124</v>
      </c>
      <c r="S24">
        <v>118</v>
      </c>
      <c r="T24">
        <v>65</v>
      </c>
      <c r="U24">
        <v>17</v>
      </c>
      <c r="V24">
        <v>1</v>
      </c>
      <c r="W24" s="9">
        <v>22</v>
      </c>
      <c r="X24" s="7">
        <v>5325</v>
      </c>
      <c r="Y24" s="8">
        <f t="shared" si="1"/>
        <v>0.11843202668890743</v>
      </c>
      <c r="Z24" s="8">
        <f t="shared" si="2"/>
        <v>2832.9184285714286</v>
      </c>
      <c r="AA24" s="8">
        <f t="shared" si="3"/>
        <v>2.6801498851196111</v>
      </c>
      <c r="AB24" s="8">
        <f t="shared" si="4"/>
        <v>140.97271428571429</v>
      </c>
      <c r="AC24" s="8">
        <f t="shared" si="5"/>
        <v>1.3495452380952382</v>
      </c>
      <c r="AD24" s="8">
        <f t="shared" si="6"/>
        <v>0.8571428571428571</v>
      </c>
      <c r="AE24" s="8">
        <f t="shared" si="6"/>
        <v>13</v>
      </c>
      <c r="AF24" s="8">
        <f t="shared" si="6"/>
        <v>17.285714285714285</v>
      </c>
      <c r="AG24" s="8">
        <f t="shared" si="6"/>
        <v>17.142857142857142</v>
      </c>
      <c r="AH24" s="8">
        <f t="shared" si="6"/>
        <v>18</v>
      </c>
      <c r="AI24" s="8">
        <f t="shared" si="6"/>
        <v>18</v>
      </c>
      <c r="AJ24" s="8">
        <f t="shared" si="6"/>
        <v>18</v>
      </c>
      <c r="AK24" s="8">
        <f t="shared" si="6"/>
        <v>17.857142857142858</v>
      </c>
      <c r="AL24" s="8">
        <f t="shared" si="6"/>
        <v>17.285714285714285</v>
      </c>
      <c r="AM24" s="8">
        <f t="shared" si="6"/>
        <v>17.714285714285715</v>
      </c>
      <c r="AN24" s="8">
        <f t="shared" si="6"/>
        <v>17.714285714285715</v>
      </c>
      <c r="AO24" s="8">
        <f t="shared" si="6"/>
        <v>16.857142857142858</v>
      </c>
      <c r="AP24" s="8">
        <f t="shared" si="6"/>
        <v>9.2857142857142865</v>
      </c>
      <c r="AQ24" s="8">
        <f t="shared" si="6"/>
        <v>2.4285714285714284</v>
      </c>
      <c r="AR24" s="8">
        <f t="shared" si="6"/>
        <v>0.14285714285714285</v>
      </c>
      <c r="AS24" s="8">
        <f t="shared" si="7"/>
        <v>2020</v>
      </c>
      <c r="AT24" s="8">
        <f t="shared" si="8"/>
        <v>202.85714285714286</v>
      </c>
    </row>
    <row r="25" spans="1:46">
      <c r="A25" s="1">
        <v>23</v>
      </c>
      <c r="B25" s="1">
        <v>41499</v>
      </c>
      <c r="C25">
        <v>1059</v>
      </c>
      <c r="D25">
        <v>99</v>
      </c>
      <c r="E25">
        <v>17086.937000000002</v>
      </c>
      <c r="F25">
        <v>961.69</v>
      </c>
      <c r="G25">
        <v>2801</v>
      </c>
      <c r="H25">
        <v>6</v>
      </c>
      <c r="I25">
        <v>95</v>
      </c>
      <c r="J25">
        <v>122</v>
      </c>
      <c r="K25">
        <v>124</v>
      </c>
      <c r="L25">
        <v>126</v>
      </c>
      <c r="M25">
        <v>126</v>
      </c>
      <c r="N25">
        <v>126</v>
      </c>
      <c r="O25">
        <v>126</v>
      </c>
      <c r="P25">
        <v>118</v>
      </c>
      <c r="Q25">
        <v>117</v>
      </c>
      <c r="R25">
        <v>123</v>
      </c>
      <c r="S25">
        <v>119</v>
      </c>
      <c r="T25">
        <v>61</v>
      </c>
      <c r="U25">
        <v>13</v>
      </c>
      <c r="V25">
        <v>0</v>
      </c>
      <c r="W25" s="9">
        <v>23</v>
      </c>
      <c r="X25" s="7">
        <v>41499</v>
      </c>
      <c r="Y25" s="8">
        <f t="shared" si="1"/>
        <v>8.549222797927461E-2</v>
      </c>
      <c r="Z25" s="8">
        <f t="shared" si="2"/>
        <v>2440.9910000000004</v>
      </c>
      <c r="AA25" s="8">
        <f t="shared" si="3"/>
        <v>2.3049962228517473</v>
      </c>
      <c r="AB25" s="8">
        <f t="shared" si="4"/>
        <v>137.38428571428571</v>
      </c>
      <c r="AC25" s="8">
        <f t="shared" si="5"/>
        <v>1.289738095238095</v>
      </c>
      <c r="AD25" s="8">
        <f t="shared" si="6"/>
        <v>0.8571428571428571</v>
      </c>
      <c r="AE25" s="8">
        <f t="shared" si="6"/>
        <v>13.571428571428571</v>
      </c>
      <c r="AF25" s="8">
        <f t="shared" si="6"/>
        <v>17.428571428571427</v>
      </c>
      <c r="AG25" s="8">
        <f t="shared" si="6"/>
        <v>17.714285714285715</v>
      </c>
      <c r="AH25" s="8">
        <f t="shared" si="6"/>
        <v>18</v>
      </c>
      <c r="AI25" s="8">
        <f t="shared" si="6"/>
        <v>18</v>
      </c>
      <c r="AJ25" s="8">
        <f t="shared" si="6"/>
        <v>18</v>
      </c>
      <c r="AK25" s="8">
        <f t="shared" si="6"/>
        <v>18</v>
      </c>
      <c r="AL25" s="8">
        <f t="shared" si="6"/>
        <v>16.857142857142858</v>
      </c>
      <c r="AM25" s="8">
        <f t="shared" si="6"/>
        <v>16.714285714285715</v>
      </c>
      <c r="AN25" s="8">
        <f t="shared" si="6"/>
        <v>17.571428571428573</v>
      </c>
      <c r="AO25" s="8">
        <f t="shared" si="6"/>
        <v>17</v>
      </c>
      <c r="AP25" s="8">
        <f t="shared" si="6"/>
        <v>8.7142857142857135</v>
      </c>
      <c r="AQ25" s="8">
        <f t="shared" si="6"/>
        <v>1.8571428571428572</v>
      </c>
      <c r="AR25" s="8">
        <f t="shared" si="6"/>
        <v>0</v>
      </c>
      <c r="AS25" s="8">
        <f t="shared" si="7"/>
        <v>2000.7142857142858</v>
      </c>
      <c r="AT25" s="8">
        <f t="shared" si="8"/>
        <v>141.42857142857142</v>
      </c>
    </row>
    <row r="26" spans="1:46">
      <c r="A26" s="1">
        <v>24</v>
      </c>
      <c r="B26" s="1">
        <v>13091</v>
      </c>
      <c r="C26">
        <v>1104</v>
      </c>
      <c r="D26">
        <v>90</v>
      </c>
      <c r="E26">
        <v>16542.014999999999</v>
      </c>
      <c r="F26">
        <v>1020.191</v>
      </c>
      <c r="G26">
        <v>2867</v>
      </c>
      <c r="H26">
        <v>6</v>
      </c>
      <c r="I26">
        <v>101</v>
      </c>
      <c r="J26">
        <v>122</v>
      </c>
      <c r="K26">
        <v>121</v>
      </c>
      <c r="L26">
        <v>123</v>
      </c>
      <c r="M26">
        <v>116</v>
      </c>
      <c r="N26">
        <v>122</v>
      </c>
      <c r="O26">
        <v>123</v>
      </c>
      <c r="P26">
        <v>120</v>
      </c>
      <c r="Q26">
        <v>126</v>
      </c>
      <c r="R26">
        <v>126</v>
      </c>
      <c r="S26">
        <v>126</v>
      </c>
      <c r="T26">
        <v>82</v>
      </c>
      <c r="U26">
        <v>22</v>
      </c>
      <c r="V26">
        <v>1</v>
      </c>
      <c r="W26" s="9">
        <v>24</v>
      </c>
      <c r="X26" s="7">
        <v>13091</v>
      </c>
      <c r="Y26" s="8">
        <f t="shared" si="1"/>
        <v>7.5376884422110546E-2</v>
      </c>
      <c r="Z26" s="8">
        <f t="shared" si="2"/>
        <v>2363.145</v>
      </c>
      <c r="AA26" s="8">
        <f t="shared" si="3"/>
        <v>2.140529891304348</v>
      </c>
      <c r="AB26" s="8">
        <f t="shared" si="4"/>
        <v>145.74157142857143</v>
      </c>
      <c r="AC26" s="8">
        <f t="shared" si="5"/>
        <v>1.4290261904761907</v>
      </c>
      <c r="AD26" s="8">
        <f t="shared" si="6"/>
        <v>0.8571428571428571</v>
      </c>
      <c r="AE26" s="8">
        <f t="shared" si="6"/>
        <v>14.428571428571429</v>
      </c>
      <c r="AF26" s="8">
        <f t="shared" si="6"/>
        <v>17.428571428571427</v>
      </c>
      <c r="AG26" s="8">
        <f t="shared" si="6"/>
        <v>17.285714285714285</v>
      </c>
      <c r="AH26" s="8">
        <f t="shared" si="6"/>
        <v>17.571428571428573</v>
      </c>
      <c r="AI26" s="8">
        <f t="shared" si="6"/>
        <v>16.571428571428573</v>
      </c>
      <c r="AJ26" s="8">
        <f t="shared" si="6"/>
        <v>17.428571428571427</v>
      </c>
      <c r="AK26" s="8">
        <f t="shared" si="6"/>
        <v>17.571428571428573</v>
      </c>
      <c r="AL26" s="8">
        <f t="shared" si="6"/>
        <v>17.142857142857142</v>
      </c>
      <c r="AM26" s="8">
        <f t="shared" si="6"/>
        <v>18</v>
      </c>
      <c r="AN26" s="8">
        <f t="shared" si="6"/>
        <v>18</v>
      </c>
      <c r="AO26" s="8">
        <f t="shared" si="6"/>
        <v>18</v>
      </c>
      <c r="AP26" s="8">
        <f t="shared" si="6"/>
        <v>11.714285714285714</v>
      </c>
      <c r="AQ26" s="8">
        <f t="shared" si="6"/>
        <v>3.1428571428571428</v>
      </c>
      <c r="AR26" s="8">
        <f t="shared" si="6"/>
        <v>0.14285714285714285</v>
      </c>
      <c r="AS26" s="8">
        <f t="shared" si="7"/>
        <v>2047.8571428571429</v>
      </c>
      <c r="AT26" s="8">
        <f t="shared" si="8"/>
        <v>128.57142857142858</v>
      </c>
    </row>
    <row r="27" spans="1:46">
      <c r="A27" s="1">
        <v>25</v>
      </c>
      <c r="B27" s="1">
        <v>8863</v>
      </c>
      <c r="C27">
        <v>1070</v>
      </c>
      <c r="D27">
        <v>52</v>
      </c>
      <c r="E27">
        <v>11131.576999999999</v>
      </c>
      <c r="F27">
        <v>956.34299999999996</v>
      </c>
      <c r="G27">
        <v>2788</v>
      </c>
      <c r="H27">
        <v>6</v>
      </c>
      <c r="I27">
        <v>103</v>
      </c>
      <c r="J27">
        <v>120</v>
      </c>
      <c r="K27">
        <v>110</v>
      </c>
      <c r="L27">
        <v>117</v>
      </c>
      <c r="M27">
        <v>120</v>
      </c>
      <c r="N27">
        <v>116</v>
      </c>
      <c r="O27">
        <v>124</v>
      </c>
      <c r="P27">
        <v>119</v>
      </c>
      <c r="Q27">
        <v>119</v>
      </c>
      <c r="R27">
        <v>121</v>
      </c>
      <c r="S27">
        <v>122</v>
      </c>
      <c r="T27">
        <v>69</v>
      </c>
      <c r="U27">
        <v>15</v>
      </c>
      <c r="V27">
        <v>0</v>
      </c>
      <c r="W27" s="9">
        <v>25</v>
      </c>
      <c r="X27" s="7">
        <v>8863</v>
      </c>
      <c r="Y27" s="8">
        <f t="shared" si="1"/>
        <v>4.6345811051693407E-2</v>
      </c>
      <c r="Z27" s="8">
        <f t="shared" si="2"/>
        <v>1590.2252857142855</v>
      </c>
      <c r="AA27" s="8">
        <f t="shared" si="3"/>
        <v>1.4861918558077434</v>
      </c>
      <c r="AB27" s="8">
        <f t="shared" si="4"/>
        <v>136.62042857142856</v>
      </c>
      <c r="AC27" s="8">
        <f t="shared" si="5"/>
        <v>1.2770071428571428</v>
      </c>
      <c r="AD27" s="8">
        <f t="shared" si="6"/>
        <v>0.8571428571428571</v>
      </c>
      <c r="AE27" s="8">
        <f t="shared" si="6"/>
        <v>14.714285714285714</v>
      </c>
      <c r="AF27" s="8">
        <f t="shared" si="6"/>
        <v>17.142857142857142</v>
      </c>
      <c r="AG27" s="8">
        <f t="shared" si="6"/>
        <v>15.714285714285714</v>
      </c>
      <c r="AH27" s="8">
        <f t="shared" si="6"/>
        <v>16.714285714285715</v>
      </c>
      <c r="AI27" s="8">
        <f t="shared" si="6"/>
        <v>17.142857142857142</v>
      </c>
      <c r="AJ27" s="8">
        <f t="shared" si="6"/>
        <v>16.571428571428573</v>
      </c>
      <c r="AK27" s="8">
        <f t="shared" si="6"/>
        <v>17.714285714285715</v>
      </c>
      <c r="AL27" s="8">
        <f t="shared" si="6"/>
        <v>17</v>
      </c>
      <c r="AM27" s="8">
        <f t="shared" si="6"/>
        <v>17</v>
      </c>
      <c r="AN27" s="8">
        <f t="shared" si="6"/>
        <v>17.285714285714285</v>
      </c>
      <c r="AO27" s="8">
        <f t="shared" si="6"/>
        <v>17.428571428571427</v>
      </c>
      <c r="AP27" s="8">
        <f t="shared" si="6"/>
        <v>9.8571428571428577</v>
      </c>
      <c r="AQ27" s="8">
        <f t="shared" si="6"/>
        <v>2.1428571428571428</v>
      </c>
      <c r="AR27" s="8">
        <f t="shared" si="6"/>
        <v>0</v>
      </c>
      <c r="AS27" s="8">
        <f t="shared" si="7"/>
        <v>1991.4285714285713</v>
      </c>
      <c r="AT27" s="8">
        <f t="shared" si="8"/>
        <v>74.285714285714292</v>
      </c>
    </row>
    <row r="28" spans="1:46">
      <c r="A28" s="1">
        <v>26</v>
      </c>
      <c r="B28" s="1">
        <v>7575</v>
      </c>
      <c r="C28">
        <v>1061</v>
      </c>
      <c r="D28">
        <v>68</v>
      </c>
      <c r="E28">
        <v>13674.486999999999</v>
      </c>
      <c r="F28">
        <v>987.16600000000005</v>
      </c>
      <c r="G28">
        <v>2784</v>
      </c>
      <c r="H28">
        <v>6</v>
      </c>
      <c r="I28">
        <v>86</v>
      </c>
      <c r="J28">
        <v>102</v>
      </c>
      <c r="K28">
        <v>112</v>
      </c>
      <c r="L28">
        <v>123</v>
      </c>
      <c r="M28">
        <v>121</v>
      </c>
      <c r="N28">
        <v>121</v>
      </c>
      <c r="O28">
        <v>122</v>
      </c>
      <c r="P28">
        <v>125</v>
      </c>
      <c r="Q28">
        <v>123</v>
      </c>
      <c r="R28">
        <v>126</v>
      </c>
      <c r="S28">
        <v>125</v>
      </c>
      <c r="T28">
        <v>68</v>
      </c>
      <c r="U28">
        <v>17</v>
      </c>
      <c r="V28">
        <v>1</v>
      </c>
      <c r="W28" s="9">
        <v>26</v>
      </c>
      <c r="X28" s="7">
        <v>7575</v>
      </c>
      <c r="Y28" s="8">
        <f t="shared" si="1"/>
        <v>6.0230292294065547E-2</v>
      </c>
      <c r="Z28" s="8">
        <f t="shared" si="2"/>
        <v>1953.4981428571427</v>
      </c>
      <c r="AA28" s="8">
        <f t="shared" si="3"/>
        <v>1.841185808536421</v>
      </c>
      <c r="AB28" s="8">
        <f t="shared" si="4"/>
        <v>141.02371428571431</v>
      </c>
      <c r="AC28" s="8">
        <f t="shared" si="5"/>
        <v>1.3503952380952384</v>
      </c>
      <c r="AD28" s="8">
        <f t="shared" si="6"/>
        <v>0.8571428571428571</v>
      </c>
      <c r="AE28" s="8">
        <f t="shared" si="6"/>
        <v>12.285714285714286</v>
      </c>
      <c r="AF28" s="8">
        <f t="shared" si="6"/>
        <v>14.571428571428571</v>
      </c>
      <c r="AG28" s="8">
        <f t="shared" si="6"/>
        <v>16</v>
      </c>
      <c r="AH28" s="8">
        <f t="shared" si="6"/>
        <v>17.571428571428573</v>
      </c>
      <c r="AI28" s="8">
        <f t="shared" si="6"/>
        <v>17.285714285714285</v>
      </c>
      <c r="AJ28" s="8">
        <f t="shared" si="6"/>
        <v>17.285714285714285</v>
      </c>
      <c r="AK28" s="8">
        <f t="shared" si="6"/>
        <v>17.428571428571427</v>
      </c>
      <c r="AL28" s="8">
        <f t="shared" si="6"/>
        <v>17.857142857142858</v>
      </c>
      <c r="AM28" s="8">
        <f t="shared" si="6"/>
        <v>17.571428571428573</v>
      </c>
      <c r="AN28" s="8">
        <f t="shared" si="6"/>
        <v>18</v>
      </c>
      <c r="AO28" s="8">
        <f t="shared" si="6"/>
        <v>17.857142857142858</v>
      </c>
      <c r="AP28" s="8">
        <f t="shared" si="6"/>
        <v>9.7142857142857135</v>
      </c>
      <c r="AQ28" s="8">
        <f t="shared" si="6"/>
        <v>2.4285714285714284</v>
      </c>
      <c r="AR28" s="8">
        <f t="shared" si="6"/>
        <v>0.14285714285714285</v>
      </c>
      <c r="AS28" s="8">
        <f t="shared" si="7"/>
        <v>1988.5714285714287</v>
      </c>
      <c r="AT28" s="8">
        <f t="shared" si="8"/>
        <v>97.142857142857139</v>
      </c>
    </row>
    <row r="29" spans="1:46">
      <c r="A29" s="1">
        <v>27</v>
      </c>
      <c r="B29" s="1">
        <v>9201</v>
      </c>
      <c r="C29">
        <v>1082</v>
      </c>
      <c r="D29">
        <v>106</v>
      </c>
      <c r="E29">
        <v>18230.495999999999</v>
      </c>
      <c r="F29">
        <v>1024.3889999999999</v>
      </c>
      <c r="G29">
        <v>2841</v>
      </c>
      <c r="H29">
        <v>6</v>
      </c>
      <c r="I29">
        <v>90</v>
      </c>
      <c r="J29">
        <v>111</v>
      </c>
      <c r="K29">
        <v>123</v>
      </c>
      <c r="L29">
        <v>121</v>
      </c>
      <c r="M29">
        <v>126</v>
      </c>
      <c r="N29">
        <v>120</v>
      </c>
      <c r="O29">
        <v>126</v>
      </c>
      <c r="P29">
        <v>126</v>
      </c>
      <c r="Q29">
        <v>126</v>
      </c>
      <c r="R29">
        <v>126</v>
      </c>
      <c r="S29">
        <v>124</v>
      </c>
      <c r="T29">
        <v>62</v>
      </c>
      <c r="U29">
        <v>15</v>
      </c>
      <c r="V29">
        <v>0</v>
      </c>
      <c r="W29" s="9">
        <v>27</v>
      </c>
      <c r="X29" s="7">
        <v>9201</v>
      </c>
      <c r="Y29" s="8">
        <f t="shared" si="1"/>
        <v>8.9225589225589222E-2</v>
      </c>
      <c r="Z29" s="8">
        <f t="shared" si="2"/>
        <v>2604.3565714285714</v>
      </c>
      <c r="AA29" s="8">
        <f t="shared" si="3"/>
        <v>2.4069838922630051</v>
      </c>
      <c r="AB29" s="8">
        <f t="shared" si="4"/>
        <v>146.3412857142857</v>
      </c>
      <c r="AC29" s="8">
        <f t="shared" si="5"/>
        <v>1.4390214285714285</v>
      </c>
      <c r="AD29" s="8">
        <f t="shared" si="6"/>
        <v>0.8571428571428571</v>
      </c>
      <c r="AE29" s="8">
        <f t="shared" si="6"/>
        <v>12.857142857142858</v>
      </c>
      <c r="AF29" s="8">
        <f t="shared" si="6"/>
        <v>15.857142857142858</v>
      </c>
      <c r="AG29" s="8">
        <f t="shared" si="6"/>
        <v>17.571428571428573</v>
      </c>
      <c r="AH29" s="8">
        <f t="shared" si="6"/>
        <v>17.285714285714285</v>
      </c>
      <c r="AI29" s="8">
        <f t="shared" si="6"/>
        <v>18</v>
      </c>
      <c r="AJ29" s="8">
        <f t="shared" si="6"/>
        <v>17.142857142857142</v>
      </c>
      <c r="AK29" s="8">
        <f t="shared" si="6"/>
        <v>18</v>
      </c>
      <c r="AL29" s="8">
        <f t="shared" si="6"/>
        <v>18</v>
      </c>
      <c r="AM29" s="8">
        <f t="shared" si="6"/>
        <v>18</v>
      </c>
      <c r="AN29" s="8">
        <f t="shared" si="6"/>
        <v>18</v>
      </c>
      <c r="AO29" s="8">
        <f t="shared" si="6"/>
        <v>17.714285714285715</v>
      </c>
      <c r="AP29" s="8">
        <f t="shared" si="6"/>
        <v>8.8571428571428577</v>
      </c>
      <c r="AQ29" s="8">
        <f t="shared" si="6"/>
        <v>2.1428571428571428</v>
      </c>
      <c r="AR29" s="8">
        <f t="shared" si="6"/>
        <v>0</v>
      </c>
      <c r="AS29" s="8">
        <f t="shared" si="7"/>
        <v>2029.2857142857142</v>
      </c>
      <c r="AT29" s="8">
        <f t="shared" si="8"/>
        <v>151.42857142857142</v>
      </c>
    </row>
    <row r="30" spans="1:46">
      <c r="A30" s="1">
        <v>28</v>
      </c>
      <c r="B30" s="1">
        <v>19301</v>
      </c>
      <c r="C30">
        <v>1077</v>
      </c>
      <c r="D30">
        <v>114</v>
      </c>
      <c r="E30">
        <v>19907.115000000002</v>
      </c>
      <c r="F30">
        <v>971.89499999999998</v>
      </c>
      <c r="G30">
        <v>2842</v>
      </c>
      <c r="H30">
        <v>6</v>
      </c>
      <c r="I30">
        <v>96</v>
      </c>
      <c r="J30">
        <v>126</v>
      </c>
      <c r="K30">
        <v>124</v>
      </c>
      <c r="L30">
        <v>121</v>
      </c>
      <c r="M30">
        <v>121</v>
      </c>
      <c r="N30">
        <v>121</v>
      </c>
      <c r="O30">
        <v>126</v>
      </c>
      <c r="P30">
        <v>125</v>
      </c>
      <c r="Q30">
        <v>126</v>
      </c>
      <c r="R30">
        <v>125</v>
      </c>
      <c r="S30">
        <v>124</v>
      </c>
      <c r="T30">
        <v>62</v>
      </c>
      <c r="U30">
        <v>11</v>
      </c>
      <c r="V30">
        <v>0</v>
      </c>
      <c r="W30" s="9">
        <v>28</v>
      </c>
      <c r="X30" s="7">
        <v>19301</v>
      </c>
      <c r="Y30" s="8">
        <f t="shared" si="1"/>
        <v>9.5717884130982367E-2</v>
      </c>
      <c r="Z30" s="8">
        <f t="shared" si="2"/>
        <v>2843.8735714285717</v>
      </c>
      <c r="AA30" s="8">
        <f t="shared" si="3"/>
        <v>2.6405511341026666</v>
      </c>
      <c r="AB30" s="8">
        <f t="shared" si="4"/>
        <v>138.84214285714285</v>
      </c>
      <c r="AC30" s="8">
        <f t="shared" si="5"/>
        <v>1.3140357142857142</v>
      </c>
      <c r="AD30" s="8">
        <f t="shared" si="6"/>
        <v>0.8571428571428571</v>
      </c>
      <c r="AE30" s="8">
        <f t="shared" si="6"/>
        <v>13.714285714285714</v>
      </c>
      <c r="AF30" s="8">
        <f t="shared" si="6"/>
        <v>18</v>
      </c>
      <c r="AG30" s="8">
        <f t="shared" si="6"/>
        <v>17.714285714285715</v>
      </c>
      <c r="AH30" s="8">
        <f t="shared" si="6"/>
        <v>17.285714285714285</v>
      </c>
      <c r="AI30" s="8">
        <f t="shared" si="6"/>
        <v>17.285714285714285</v>
      </c>
      <c r="AJ30" s="8">
        <f t="shared" si="6"/>
        <v>17.285714285714285</v>
      </c>
      <c r="AK30" s="8">
        <f t="shared" si="6"/>
        <v>18</v>
      </c>
      <c r="AL30" s="8">
        <f t="shared" si="6"/>
        <v>17.857142857142858</v>
      </c>
      <c r="AM30" s="8">
        <f t="shared" si="6"/>
        <v>18</v>
      </c>
      <c r="AN30" s="8">
        <f t="shared" si="6"/>
        <v>17.857142857142858</v>
      </c>
      <c r="AO30" s="8">
        <f t="shared" si="6"/>
        <v>17.714285714285715</v>
      </c>
      <c r="AP30" s="8">
        <f t="shared" si="6"/>
        <v>8.8571428571428577</v>
      </c>
      <c r="AQ30" s="8">
        <f t="shared" si="6"/>
        <v>1.5714285714285714</v>
      </c>
      <c r="AR30" s="8">
        <f t="shared" si="6"/>
        <v>0</v>
      </c>
      <c r="AS30" s="8">
        <f t="shared" si="7"/>
        <v>2030</v>
      </c>
      <c r="AT30" s="8">
        <f t="shared" si="8"/>
        <v>162.85714285714286</v>
      </c>
    </row>
    <row r="31" spans="1:46">
      <c r="A31" s="1">
        <v>29</v>
      </c>
      <c r="B31" s="1">
        <v>51197</v>
      </c>
      <c r="C31">
        <v>1080</v>
      </c>
      <c r="D31">
        <v>82</v>
      </c>
      <c r="E31">
        <v>16192.763999999999</v>
      </c>
      <c r="F31">
        <v>993.053</v>
      </c>
      <c r="G31">
        <v>2817</v>
      </c>
      <c r="H31">
        <v>6</v>
      </c>
      <c r="I31">
        <v>88</v>
      </c>
      <c r="J31">
        <v>121</v>
      </c>
      <c r="K31">
        <v>125</v>
      </c>
      <c r="L31">
        <v>124</v>
      </c>
      <c r="M31">
        <v>126</v>
      </c>
      <c r="N31">
        <v>126</v>
      </c>
      <c r="O31">
        <v>124</v>
      </c>
      <c r="P31">
        <v>120</v>
      </c>
      <c r="Q31">
        <v>122</v>
      </c>
      <c r="R31">
        <v>125</v>
      </c>
      <c r="S31">
        <v>118</v>
      </c>
      <c r="T31">
        <v>62</v>
      </c>
      <c r="U31">
        <v>17</v>
      </c>
      <c r="V31">
        <v>0</v>
      </c>
      <c r="W31" s="9">
        <v>29</v>
      </c>
      <c r="X31" s="7">
        <v>51197</v>
      </c>
      <c r="Y31" s="8">
        <f t="shared" si="1"/>
        <v>7.0567986230636828E-2</v>
      </c>
      <c r="Z31" s="8">
        <f t="shared" si="2"/>
        <v>2313.252</v>
      </c>
      <c r="AA31" s="8">
        <f t="shared" si="3"/>
        <v>2.1419000000000001</v>
      </c>
      <c r="AB31" s="8">
        <f t="shared" si="4"/>
        <v>141.86471428571429</v>
      </c>
      <c r="AC31" s="8">
        <f t="shared" si="5"/>
        <v>1.3644119047619045</v>
      </c>
      <c r="AD31" s="8">
        <f t="shared" si="6"/>
        <v>0.8571428571428571</v>
      </c>
      <c r="AE31" s="8">
        <f t="shared" si="6"/>
        <v>12.571428571428571</v>
      </c>
      <c r="AF31" s="8">
        <f t="shared" si="6"/>
        <v>17.285714285714285</v>
      </c>
      <c r="AG31" s="8">
        <f t="shared" si="6"/>
        <v>17.857142857142858</v>
      </c>
      <c r="AH31" s="8">
        <f t="shared" si="6"/>
        <v>17.714285714285715</v>
      </c>
      <c r="AI31" s="8">
        <f t="shared" si="6"/>
        <v>18</v>
      </c>
      <c r="AJ31" s="8">
        <f t="shared" si="6"/>
        <v>18</v>
      </c>
      <c r="AK31" s="8">
        <f t="shared" si="6"/>
        <v>17.714285714285715</v>
      </c>
      <c r="AL31" s="8">
        <f t="shared" si="6"/>
        <v>17.142857142857142</v>
      </c>
      <c r="AM31" s="8">
        <f t="shared" si="6"/>
        <v>17.428571428571427</v>
      </c>
      <c r="AN31" s="8">
        <f t="shared" si="6"/>
        <v>17.857142857142858</v>
      </c>
      <c r="AO31" s="8">
        <f t="shared" si="6"/>
        <v>16.857142857142858</v>
      </c>
      <c r="AP31" s="8">
        <f t="shared" si="6"/>
        <v>8.8571428571428577</v>
      </c>
      <c r="AQ31" s="8">
        <f t="shared" si="6"/>
        <v>2.4285714285714284</v>
      </c>
      <c r="AR31" s="8">
        <f t="shared" si="6"/>
        <v>0</v>
      </c>
      <c r="AS31" s="8">
        <f t="shared" si="7"/>
        <v>2012.1428571428571</v>
      </c>
      <c r="AT31" s="8">
        <f t="shared" si="8"/>
        <v>117.14285714285714</v>
      </c>
    </row>
    <row r="32" spans="1:46">
      <c r="A32" s="1">
        <v>30</v>
      </c>
      <c r="B32" s="1">
        <v>44597</v>
      </c>
      <c r="C32">
        <v>1097</v>
      </c>
      <c r="D32">
        <v>140</v>
      </c>
      <c r="E32">
        <v>20174.373</v>
      </c>
      <c r="F32">
        <v>1031.414</v>
      </c>
      <c r="G32">
        <v>2902</v>
      </c>
      <c r="H32">
        <v>6</v>
      </c>
      <c r="I32">
        <v>91</v>
      </c>
      <c r="J32">
        <v>119</v>
      </c>
      <c r="K32">
        <v>124</v>
      </c>
      <c r="L32">
        <v>124</v>
      </c>
      <c r="M32">
        <v>124</v>
      </c>
      <c r="N32">
        <v>112</v>
      </c>
      <c r="O32">
        <v>126</v>
      </c>
      <c r="P32">
        <v>126</v>
      </c>
      <c r="Q32">
        <v>126</v>
      </c>
      <c r="R32">
        <v>124</v>
      </c>
      <c r="S32">
        <v>126</v>
      </c>
      <c r="T32">
        <v>80</v>
      </c>
      <c r="U32">
        <v>20</v>
      </c>
      <c r="V32">
        <v>0</v>
      </c>
      <c r="W32" s="9">
        <v>30</v>
      </c>
      <c r="X32" s="7">
        <v>44597</v>
      </c>
      <c r="Y32" s="8">
        <f t="shared" si="1"/>
        <v>0.11317704122877931</v>
      </c>
      <c r="Z32" s="8">
        <f t="shared" si="2"/>
        <v>2882.0532857142857</v>
      </c>
      <c r="AA32" s="8">
        <f t="shared" si="3"/>
        <v>2.6272135694751921</v>
      </c>
      <c r="AB32" s="8">
        <f t="shared" si="4"/>
        <v>147.34485714285714</v>
      </c>
      <c r="AC32" s="8">
        <f t="shared" si="5"/>
        <v>1.4557476190476191</v>
      </c>
      <c r="AD32" s="8">
        <f t="shared" si="6"/>
        <v>0.8571428571428571</v>
      </c>
      <c r="AE32" s="8">
        <f t="shared" si="6"/>
        <v>13</v>
      </c>
      <c r="AF32" s="8">
        <f t="shared" si="6"/>
        <v>17</v>
      </c>
      <c r="AG32" s="8">
        <f t="shared" si="6"/>
        <v>17.714285714285715</v>
      </c>
      <c r="AH32" s="8">
        <f t="shared" si="6"/>
        <v>17.714285714285715</v>
      </c>
      <c r="AI32" s="8">
        <f t="shared" si="6"/>
        <v>17.714285714285715</v>
      </c>
      <c r="AJ32" s="8">
        <f t="shared" si="6"/>
        <v>16</v>
      </c>
      <c r="AK32" s="8">
        <f t="shared" si="6"/>
        <v>18</v>
      </c>
      <c r="AL32" s="8">
        <f t="shared" si="6"/>
        <v>18</v>
      </c>
      <c r="AM32" s="8">
        <f t="shared" si="6"/>
        <v>18</v>
      </c>
      <c r="AN32" s="8">
        <f t="shared" si="6"/>
        <v>17.714285714285715</v>
      </c>
      <c r="AO32" s="8">
        <f t="shared" si="6"/>
        <v>18</v>
      </c>
      <c r="AP32" s="8">
        <f t="shared" si="6"/>
        <v>11.428571428571429</v>
      </c>
      <c r="AQ32" s="8">
        <f t="shared" si="6"/>
        <v>2.8571428571428572</v>
      </c>
      <c r="AR32" s="8">
        <f t="shared" si="6"/>
        <v>0</v>
      </c>
      <c r="AS32" s="8">
        <f t="shared" si="7"/>
        <v>2072.8571428571427</v>
      </c>
      <c r="AT32" s="8">
        <f t="shared" si="8"/>
        <v>200</v>
      </c>
    </row>
    <row r="33" spans="23:46" ht="15.75" thickBot="1"/>
    <row r="34" spans="23:46">
      <c r="W34" s="43" t="s">
        <v>50</v>
      </c>
      <c r="X34" s="44"/>
      <c r="Y34" s="12">
        <f>AVERAGE(Y3:Y32)</f>
        <v>7.9296128424097292E-2</v>
      </c>
      <c r="Z34" s="12">
        <f t="shared" ref="Z34:AT34" si="9">AVERAGE(Z3:Z32)</f>
        <v>2319.94159047619</v>
      </c>
      <c r="AA34" s="12">
        <f t="shared" si="9"/>
        <v>2.1555011458128996</v>
      </c>
      <c r="AB34" s="12">
        <f t="shared" si="9"/>
        <v>137.8621190476191</v>
      </c>
      <c r="AC34" s="12">
        <f t="shared" si="9"/>
        <v>1.2977019841269841</v>
      </c>
      <c r="AD34" s="12">
        <f t="shared" si="9"/>
        <v>0.85714285714285743</v>
      </c>
      <c r="AE34" s="12">
        <f t="shared" si="9"/>
        <v>13.204761904761904</v>
      </c>
      <c r="AF34" s="12">
        <f t="shared" si="9"/>
        <v>16.995238095238097</v>
      </c>
      <c r="AG34" s="12">
        <f t="shared" si="9"/>
        <v>17.100000000000001</v>
      </c>
      <c r="AH34" s="12">
        <f t="shared" si="9"/>
        <v>17.419047619047618</v>
      </c>
      <c r="AI34" s="12">
        <f t="shared" si="9"/>
        <v>17.461904761904758</v>
      </c>
      <c r="AJ34" s="12">
        <f t="shared" si="9"/>
        <v>17.480952380952377</v>
      </c>
      <c r="AK34" s="12">
        <f t="shared" si="9"/>
        <v>17.68571428571428</v>
      </c>
      <c r="AL34" s="12">
        <f t="shared" si="9"/>
        <v>17.557142857142857</v>
      </c>
      <c r="AM34" s="12">
        <f t="shared" si="9"/>
        <v>17.571428571428573</v>
      </c>
      <c r="AN34" s="12">
        <f t="shared" si="9"/>
        <v>17.609523809523807</v>
      </c>
      <c r="AO34" s="12">
        <f t="shared" si="9"/>
        <v>17.428571428571431</v>
      </c>
      <c r="AP34" s="12">
        <f t="shared" si="9"/>
        <v>9.223809523809523</v>
      </c>
      <c r="AQ34" s="12">
        <f t="shared" si="9"/>
        <v>2.0857142857142863</v>
      </c>
      <c r="AR34" s="12">
        <f t="shared" si="9"/>
        <v>2.3809523809523805E-2</v>
      </c>
      <c r="AS34" s="12">
        <f t="shared" si="9"/>
        <v>2010.3333333333335</v>
      </c>
      <c r="AT34" s="13">
        <f t="shared" si="9"/>
        <v>133.0952380952381</v>
      </c>
    </row>
    <row r="35" spans="23:46">
      <c r="W35" s="45" t="s">
        <v>53</v>
      </c>
      <c r="X35" s="46"/>
      <c r="Y35" s="11">
        <f>STDEV(Y3:Y32)</f>
        <v>1.8110704088604948E-2</v>
      </c>
      <c r="Z35" s="11">
        <f t="shared" ref="Z35:AT35" si="10">STDEV(Z3:Z32)</f>
        <v>309.65737097834221</v>
      </c>
      <c r="AA35" s="11">
        <f t="shared" si="10"/>
        <v>0.27646806822691122</v>
      </c>
      <c r="AB35" s="11">
        <f t="shared" si="10"/>
        <v>7.487410882463263</v>
      </c>
      <c r="AC35" s="11">
        <f t="shared" si="10"/>
        <v>0.12479018137441156</v>
      </c>
      <c r="AD35" s="11">
        <f t="shared" si="10"/>
        <v>3.3876077124502211E-16</v>
      </c>
      <c r="AE35" s="11">
        <f t="shared" si="10"/>
        <v>1.0845231561338589</v>
      </c>
      <c r="AF35" s="11">
        <f t="shared" si="10"/>
        <v>0.83929139151905086</v>
      </c>
      <c r="AG35" s="11">
        <f t="shared" si="10"/>
        <v>0.70899518553901464</v>
      </c>
      <c r="AH35" s="11">
        <f t="shared" si="10"/>
        <v>0.49192398749895033</v>
      </c>
      <c r="AI35" s="11">
        <f t="shared" si="10"/>
        <v>0.52747634308765412</v>
      </c>
      <c r="AJ35" s="11">
        <f t="shared" si="10"/>
        <v>0.51231606037589106</v>
      </c>
      <c r="AK35" s="11">
        <f t="shared" si="10"/>
        <v>0.36062343390853568</v>
      </c>
      <c r="AL35" s="11">
        <f t="shared" si="10"/>
        <v>0.4011770156537649</v>
      </c>
      <c r="AM35" s="11">
        <f t="shared" si="10"/>
        <v>0.39525688918049651</v>
      </c>
      <c r="AN35" s="11">
        <f t="shared" si="10"/>
        <v>0.38062383205047756</v>
      </c>
      <c r="AO35" s="11">
        <f t="shared" si="10"/>
        <v>0.5775533827469147</v>
      </c>
      <c r="AP35" s="11">
        <f t="shared" si="10"/>
        <v>1.328348057568312</v>
      </c>
      <c r="AQ35" s="11">
        <f t="shared" si="10"/>
        <v>0.66011322680481943</v>
      </c>
      <c r="AR35" s="11">
        <f t="shared" si="10"/>
        <v>5.4149860255635951E-2</v>
      </c>
      <c r="AS35" s="11">
        <f t="shared" si="10"/>
        <v>34.435598762241845</v>
      </c>
      <c r="AT35" s="14">
        <f t="shared" si="10"/>
        <v>33.133520286099717</v>
      </c>
    </row>
    <row r="36" spans="23:46">
      <c r="W36" s="45" t="s">
        <v>52</v>
      </c>
      <c r="X36" s="46"/>
      <c r="Y36" s="11">
        <f>Y34+TINV(0.05,29)*Y35/SQRT(30)</f>
        <v>8.6058776369209555E-2</v>
      </c>
      <c r="Z36" s="11">
        <f t="shared" ref="Z36:AS36" si="11">Z34+TINV(0.05,29)*Z35/SQRT(30)</f>
        <v>2435.5695513379183</v>
      </c>
      <c r="AA36" s="11">
        <f t="shared" si="11"/>
        <v>2.258736017540512</v>
      </c>
      <c r="AB36" s="11">
        <f t="shared" si="11"/>
        <v>140.65796417715001</v>
      </c>
      <c r="AC36" s="11">
        <f t="shared" si="11"/>
        <v>1.3442994029525079</v>
      </c>
      <c r="AD36" s="11">
        <f t="shared" si="11"/>
        <v>0.85714285714285754</v>
      </c>
      <c r="AE36" s="11">
        <f t="shared" si="11"/>
        <v>13.609729500575583</v>
      </c>
      <c r="AF36" s="11">
        <f t="shared" si="11"/>
        <v>17.308634646605633</v>
      </c>
      <c r="AG36" s="11">
        <f t="shared" si="11"/>
        <v>17.364743149196318</v>
      </c>
      <c r="AH36" s="11">
        <f t="shared" si="11"/>
        <v>17.60273505201188</v>
      </c>
      <c r="AI36" s="11">
        <f t="shared" si="11"/>
        <v>17.658867662420672</v>
      </c>
      <c r="AJ36" s="11">
        <f t="shared" si="11"/>
        <v>17.672254338954602</v>
      </c>
      <c r="AK36" s="11">
        <f t="shared" si="11"/>
        <v>17.82037328695186</v>
      </c>
      <c r="AL36" s="11">
        <f t="shared" si="11"/>
        <v>17.706944814441922</v>
      </c>
      <c r="AM36" s="11">
        <f t="shared" si="11"/>
        <v>17.719019917205667</v>
      </c>
      <c r="AN36" s="11">
        <f t="shared" si="11"/>
        <v>17.751651082051907</v>
      </c>
      <c r="AO36" s="11">
        <f t="shared" si="11"/>
        <v>17.644233402723145</v>
      </c>
      <c r="AP36" s="11">
        <f t="shared" si="11"/>
        <v>9.7198228327321896</v>
      </c>
      <c r="AQ36" s="11">
        <f t="shared" si="11"/>
        <v>2.3322046118193773</v>
      </c>
      <c r="AR36" s="11">
        <f t="shared" si="11"/>
        <v>4.4029413626855626E-2</v>
      </c>
      <c r="AS36" s="11">
        <f t="shared" si="11"/>
        <v>2023.1917970390436</v>
      </c>
      <c r="AT36" s="14">
        <f>AT34+TINV(0.05,29)*AT35/SQRT(30)</f>
        <v>145.46749771479151</v>
      </c>
    </row>
    <row r="37" spans="23:46" ht="15.75" thickBot="1">
      <c r="W37" s="38" t="s">
        <v>51</v>
      </c>
      <c r="X37" s="39"/>
      <c r="Y37" s="15">
        <f>Y34-TINV(0.05,29)*Y35/SQRT(30)</f>
        <v>7.253348047898503E-2</v>
      </c>
      <c r="Z37" s="15">
        <f t="shared" ref="Z37:AT37" si="12">Z34-TINV(0.05,29)*Z35/SQRT(30)</f>
        <v>2204.3136296144617</v>
      </c>
      <c r="AA37" s="15">
        <f t="shared" si="12"/>
        <v>2.0522662740852873</v>
      </c>
      <c r="AB37" s="15">
        <f t="shared" si="12"/>
        <v>135.0662739180882</v>
      </c>
      <c r="AC37" s="15">
        <f t="shared" si="12"/>
        <v>1.2511045653014603</v>
      </c>
      <c r="AD37" s="15">
        <f t="shared" si="12"/>
        <v>0.85714285714285732</v>
      </c>
      <c r="AE37" s="15">
        <f t="shared" si="12"/>
        <v>12.799794308948226</v>
      </c>
      <c r="AF37" s="15">
        <f t="shared" si="12"/>
        <v>16.681841543870561</v>
      </c>
      <c r="AG37" s="15">
        <f t="shared" si="12"/>
        <v>16.835256850803685</v>
      </c>
      <c r="AH37" s="15">
        <f t="shared" si="12"/>
        <v>17.235360186083355</v>
      </c>
      <c r="AI37" s="15">
        <f t="shared" si="12"/>
        <v>17.264941861388845</v>
      </c>
      <c r="AJ37" s="15">
        <f t="shared" si="12"/>
        <v>17.289650422950153</v>
      </c>
      <c r="AK37" s="15">
        <f t="shared" si="12"/>
        <v>17.5510552844767</v>
      </c>
      <c r="AL37" s="15">
        <f t="shared" si="12"/>
        <v>17.407340899843792</v>
      </c>
      <c r="AM37" s="15">
        <f t="shared" si="12"/>
        <v>17.423837225651479</v>
      </c>
      <c r="AN37" s="15">
        <f t="shared" si="12"/>
        <v>17.467396536995707</v>
      </c>
      <c r="AO37" s="15">
        <f t="shared" si="12"/>
        <v>17.212909454419716</v>
      </c>
      <c r="AP37" s="15">
        <f t="shared" si="12"/>
        <v>8.7277962148868564</v>
      </c>
      <c r="AQ37" s="15">
        <f t="shared" si="12"/>
        <v>1.839223959609195</v>
      </c>
      <c r="AR37" s="15">
        <f t="shared" si="12"/>
        <v>3.5896339921919831E-3</v>
      </c>
      <c r="AS37" s="15">
        <f t="shared" si="12"/>
        <v>1997.4748696276233</v>
      </c>
      <c r="AT37" s="16">
        <f t="shared" si="12"/>
        <v>120.72297847568468</v>
      </c>
    </row>
  </sheetData>
  <mergeCells count="8">
    <mergeCell ref="AS1:AT1"/>
    <mergeCell ref="W34:X34"/>
    <mergeCell ref="W35:X35"/>
    <mergeCell ref="W36:X36"/>
    <mergeCell ref="W37:X37"/>
    <mergeCell ref="Z1:AA1"/>
    <mergeCell ref="AB1:AC1"/>
    <mergeCell ref="AD1:AR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Y37"/>
  <sheetViews>
    <sheetView workbookViewId="0">
      <selection activeCell="W34" sqref="W34:AT37"/>
    </sheetView>
  </sheetViews>
  <sheetFormatPr defaultColWidth="8.85546875" defaultRowHeight="15"/>
  <cols>
    <col min="1" max="1" width="5.42578125" style="1" customWidth="1"/>
    <col min="2" max="2" width="7.85546875" style="1" customWidth="1"/>
    <col min="3" max="16384" width="8.85546875" style="1"/>
  </cols>
  <sheetData>
    <row r="1" spans="1:51" ht="15.75" thickBot="1">
      <c r="W1" s="7"/>
      <c r="X1" s="7"/>
      <c r="Y1" s="7" t="s">
        <v>27</v>
      </c>
      <c r="Z1" s="42" t="s">
        <v>29</v>
      </c>
      <c r="AA1" s="42"/>
      <c r="AB1" s="42" t="s">
        <v>32</v>
      </c>
      <c r="AC1" s="42"/>
      <c r="AD1" s="42" t="s">
        <v>49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0" t="s">
        <v>54</v>
      </c>
      <c r="AT1" s="41"/>
    </row>
    <row r="2" spans="1:51">
      <c r="A2" s="1" t="s">
        <v>7</v>
      </c>
      <c r="B2" s="1" t="s">
        <v>8</v>
      </c>
      <c r="C2" s="2" t="s">
        <v>9</v>
      </c>
      <c r="D2" s="3" t="s">
        <v>0</v>
      </c>
      <c r="E2" s="3" t="s">
        <v>10</v>
      </c>
      <c r="F2" s="3" t="s">
        <v>6</v>
      </c>
      <c r="G2" s="3" t="s">
        <v>2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11</v>
      </c>
      <c r="U2" s="3" t="s">
        <v>12</v>
      </c>
      <c r="V2" s="4" t="s">
        <v>13</v>
      </c>
      <c r="W2" s="9" t="s">
        <v>7</v>
      </c>
      <c r="X2" s="7" t="s">
        <v>8</v>
      </c>
      <c r="Y2" s="7" t="s">
        <v>26</v>
      </c>
      <c r="Z2" s="7" t="s">
        <v>28</v>
      </c>
      <c r="AA2" s="7" t="s">
        <v>30</v>
      </c>
      <c r="AB2" s="7" t="s">
        <v>31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3</v>
      </c>
      <c r="AT2" s="7" t="s">
        <v>5</v>
      </c>
      <c r="AV2" s="5"/>
      <c r="AY2" s="5"/>
    </row>
    <row r="3" spans="1:51">
      <c r="A3" s="1">
        <v>1</v>
      </c>
      <c r="B3" s="1">
        <v>12345</v>
      </c>
      <c r="C3">
        <v>1133</v>
      </c>
      <c r="D3">
        <v>20</v>
      </c>
      <c r="E3">
        <v>7293.7030000000004</v>
      </c>
      <c r="F3">
        <v>839.31799999999998</v>
      </c>
      <c r="G3">
        <v>2908</v>
      </c>
      <c r="H3">
        <v>6</v>
      </c>
      <c r="I3">
        <v>93</v>
      </c>
      <c r="J3">
        <v>125</v>
      </c>
      <c r="K3">
        <v>139</v>
      </c>
      <c r="L3">
        <v>135</v>
      </c>
      <c r="M3">
        <v>139</v>
      </c>
      <c r="N3">
        <v>132</v>
      </c>
      <c r="O3">
        <v>120</v>
      </c>
      <c r="P3">
        <v>123</v>
      </c>
      <c r="Q3">
        <v>127</v>
      </c>
      <c r="R3">
        <v>132</v>
      </c>
      <c r="S3">
        <v>130</v>
      </c>
      <c r="T3">
        <v>51</v>
      </c>
      <c r="U3">
        <v>6</v>
      </c>
      <c r="V3">
        <v>0</v>
      </c>
      <c r="W3" s="9">
        <v>1</v>
      </c>
      <c r="X3" s="7">
        <v>12345</v>
      </c>
      <c r="Y3" s="8">
        <f>D3/(C3+D3)</f>
        <v>1.7346053772766695E-2</v>
      </c>
      <c r="Z3" s="8">
        <f>E3/7</f>
        <v>1041.9575714285716</v>
      </c>
      <c r="AA3" s="8">
        <f>Z3/C3</f>
        <v>0.91964481149918054</v>
      </c>
      <c r="AB3" s="8">
        <f>F3/7</f>
        <v>119.90257142857142</v>
      </c>
      <c r="AC3" s="8">
        <f>IF(AB3&lt;60,23+AB3/60,AB3/60-1)</f>
        <v>0.99837619047619031</v>
      </c>
      <c r="AD3" s="8">
        <f>H3/7</f>
        <v>0.8571428571428571</v>
      </c>
      <c r="AE3" s="8">
        <f t="shared" ref="AE3:AR18" si="0">I3/7</f>
        <v>13.285714285714286</v>
      </c>
      <c r="AF3" s="8">
        <f t="shared" si="0"/>
        <v>17.857142857142858</v>
      </c>
      <c r="AG3" s="8">
        <f t="shared" si="0"/>
        <v>19.857142857142858</v>
      </c>
      <c r="AH3" s="8">
        <f t="shared" si="0"/>
        <v>19.285714285714285</v>
      </c>
      <c r="AI3" s="8">
        <f t="shared" si="0"/>
        <v>19.857142857142858</v>
      </c>
      <c r="AJ3" s="8">
        <f t="shared" si="0"/>
        <v>18.857142857142858</v>
      </c>
      <c r="AK3" s="8">
        <f t="shared" si="0"/>
        <v>17.142857142857142</v>
      </c>
      <c r="AL3" s="8">
        <f t="shared" si="0"/>
        <v>17.571428571428573</v>
      </c>
      <c r="AM3" s="8">
        <f t="shared" si="0"/>
        <v>18.142857142857142</v>
      </c>
      <c r="AN3" s="8">
        <f t="shared" si="0"/>
        <v>18.857142857142858</v>
      </c>
      <c r="AO3" s="8">
        <f t="shared" si="0"/>
        <v>18.571428571428573</v>
      </c>
      <c r="AP3" s="8">
        <f t="shared" si="0"/>
        <v>7.2857142857142856</v>
      </c>
      <c r="AQ3" s="8">
        <f t="shared" si="0"/>
        <v>0.8571428571428571</v>
      </c>
      <c r="AR3" s="8">
        <f t="shared" si="0"/>
        <v>0</v>
      </c>
      <c r="AS3" s="8">
        <f>G3*5/7</f>
        <v>2077.1428571428573</v>
      </c>
      <c r="AT3" s="8">
        <f>10*D3/7</f>
        <v>28.571428571428573</v>
      </c>
    </row>
    <row r="4" spans="1:51">
      <c r="A4" s="1">
        <v>2</v>
      </c>
      <c r="B4" s="1">
        <v>16807</v>
      </c>
      <c r="C4">
        <v>1112</v>
      </c>
      <c r="D4">
        <v>24</v>
      </c>
      <c r="E4">
        <v>8113.9790000000003</v>
      </c>
      <c r="F4">
        <v>909.66200000000003</v>
      </c>
      <c r="G4">
        <v>2919</v>
      </c>
      <c r="H4">
        <v>6</v>
      </c>
      <c r="I4">
        <v>90</v>
      </c>
      <c r="J4">
        <v>122</v>
      </c>
      <c r="K4">
        <v>130</v>
      </c>
      <c r="L4">
        <v>138</v>
      </c>
      <c r="M4">
        <v>140</v>
      </c>
      <c r="N4">
        <v>130</v>
      </c>
      <c r="O4">
        <v>126</v>
      </c>
      <c r="P4">
        <v>134</v>
      </c>
      <c r="Q4">
        <v>130</v>
      </c>
      <c r="R4">
        <v>127</v>
      </c>
      <c r="S4">
        <v>131</v>
      </c>
      <c r="T4">
        <v>70</v>
      </c>
      <c r="U4">
        <v>9</v>
      </c>
      <c r="V4">
        <v>0</v>
      </c>
      <c r="W4" s="9">
        <v>2</v>
      </c>
      <c r="X4" s="7">
        <v>16807</v>
      </c>
      <c r="Y4" s="8">
        <f t="shared" ref="Y4:Y32" si="1">D4/(C4+D4)</f>
        <v>2.1126760563380281E-2</v>
      </c>
      <c r="Z4" s="8">
        <f t="shared" ref="Z4:Z32" si="2">E4/7</f>
        <v>1159.1398571428572</v>
      </c>
      <c r="AA4" s="8">
        <f t="shared" ref="AA4:AA32" si="3">Z4/C4</f>
        <v>1.0423919578622816</v>
      </c>
      <c r="AB4" s="8">
        <f t="shared" ref="AB4:AB32" si="4">F4/7</f>
        <v>129.9517142857143</v>
      </c>
      <c r="AC4" s="8">
        <f t="shared" ref="AC4:AC32" si="5">IF(AB4&lt;60,23+AB4/60,AB4/60-1)</f>
        <v>1.165861904761905</v>
      </c>
      <c r="AD4" s="8">
        <f t="shared" ref="AD4:AR32" si="6">H4/7</f>
        <v>0.8571428571428571</v>
      </c>
      <c r="AE4" s="8">
        <f t="shared" si="0"/>
        <v>12.857142857142858</v>
      </c>
      <c r="AF4" s="8">
        <f t="shared" si="0"/>
        <v>17.428571428571427</v>
      </c>
      <c r="AG4" s="8">
        <f t="shared" si="0"/>
        <v>18.571428571428573</v>
      </c>
      <c r="AH4" s="8">
        <f t="shared" si="0"/>
        <v>19.714285714285715</v>
      </c>
      <c r="AI4" s="8">
        <f t="shared" si="0"/>
        <v>20</v>
      </c>
      <c r="AJ4" s="8">
        <f t="shared" si="0"/>
        <v>18.571428571428573</v>
      </c>
      <c r="AK4" s="8">
        <f t="shared" si="0"/>
        <v>18</v>
      </c>
      <c r="AL4" s="8">
        <f t="shared" si="0"/>
        <v>19.142857142857142</v>
      </c>
      <c r="AM4" s="8">
        <f t="shared" si="0"/>
        <v>18.571428571428573</v>
      </c>
      <c r="AN4" s="8">
        <f t="shared" si="0"/>
        <v>18.142857142857142</v>
      </c>
      <c r="AO4" s="8">
        <f t="shared" si="0"/>
        <v>18.714285714285715</v>
      </c>
      <c r="AP4" s="8">
        <f t="shared" si="0"/>
        <v>10</v>
      </c>
      <c r="AQ4" s="8">
        <f t="shared" si="0"/>
        <v>1.2857142857142858</v>
      </c>
      <c r="AR4" s="8">
        <f t="shared" si="0"/>
        <v>0</v>
      </c>
      <c r="AS4" s="8">
        <f t="shared" ref="AS4:AS32" si="7">G4*5/7</f>
        <v>2085</v>
      </c>
      <c r="AT4" s="8">
        <f t="shared" ref="AT4:AT32" si="8">10*D4/7</f>
        <v>34.285714285714285</v>
      </c>
    </row>
    <row r="5" spans="1:51">
      <c r="A5" s="1">
        <v>3</v>
      </c>
      <c r="B5" s="1">
        <v>34981</v>
      </c>
      <c r="C5">
        <v>1104</v>
      </c>
      <c r="D5">
        <v>11</v>
      </c>
      <c r="E5">
        <v>5976.58</v>
      </c>
      <c r="F5">
        <v>833.69299999999998</v>
      </c>
      <c r="G5">
        <v>2849</v>
      </c>
      <c r="H5">
        <v>6</v>
      </c>
      <c r="I5">
        <v>82</v>
      </c>
      <c r="J5">
        <v>118</v>
      </c>
      <c r="K5">
        <v>129</v>
      </c>
      <c r="L5">
        <v>118</v>
      </c>
      <c r="M5">
        <v>126</v>
      </c>
      <c r="N5">
        <v>136</v>
      </c>
      <c r="O5">
        <v>130</v>
      </c>
      <c r="P5">
        <v>124</v>
      </c>
      <c r="Q5">
        <v>128</v>
      </c>
      <c r="R5">
        <v>130</v>
      </c>
      <c r="S5">
        <v>132</v>
      </c>
      <c r="T5">
        <v>54</v>
      </c>
      <c r="U5">
        <v>7</v>
      </c>
      <c r="V5">
        <v>0</v>
      </c>
      <c r="W5" s="9">
        <v>3</v>
      </c>
      <c r="X5" s="7">
        <v>34981</v>
      </c>
      <c r="Y5" s="8">
        <f t="shared" si="1"/>
        <v>9.8654708520179366E-3</v>
      </c>
      <c r="Z5" s="8">
        <f t="shared" si="2"/>
        <v>853.79714285714283</v>
      </c>
      <c r="AA5" s="8">
        <f t="shared" si="3"/>
        <v>0.77336697722567282</v>
      </c>
      <c r="AB5" s="8">
        <f t="shared" si="4"/>
        <v>119.099</v>
      </c>
      <c r="AC5" s="8">
        <f t="shared" si="5"/>
        <v>0.98498333333333332</v>
      </c>
      <c r="AD5" s="8">
        <f t="shared" si="6"/>
        <v>0.8571428571428571</v>
      </c>
      <c r="AE5" s="8">
        <f t="shared" si="0"/>
        <v>11.714285714285714</v>
      </c>
      <c r="AF5" s="8">
        <f t="shared" si="0"/>
        <v>16.857142857142858</v>
      </c>
      <c r="AG5" s="8">
        <f t="shared" si="0"/>
        <v>18.428571428571427</v>
      </c>
      <c r="AH5" s="8">
        <f t="shared" si="0"/>
        <v>16.857142857142858</v>
      </c>
      <c r="AI5" s="8">
        <f t="shared" si="0"/>
        <v>18</v>
      </c>
      <c r="AJ5" s="8">
        <f t="shared" si="0"/>
        <v>19.428571428571427</v>
      </c>
      <c r="AK5" s="8">
        <f t="shared" si="0"/>
        <v>18.571428571428573</v>
      </c>
      <c r="AL5" s="8">
        <f t="shared" si="0"/>
        <v>17.714285714285715</v>
      </c>
      <c r="AM5" s="8">
        <f t="shared" si="0"/>
        <v>18.285714285714285</v>
      </c>
      <c r="AN5" s="8">
        <f t="shared" si="0"/>
        <v>18.571428571428573</v>
      </c>
      <c r="AO5" s="8">
        <f t="shared" si="0"/>
        <v>18.857142857142858</v>
      </c>
      <c r="AP5" s="8">
        <f t="shared" si="0"/>
        <v>7.7142857142857144</v>
      </c>
      <c r="AQ5" s="8">
        <f t="shared" si="0"/>
        <v>1</v>
      </c>
      <c r="AR5" s="8">
        <f t="shared" si="0"/>
        <v>0</v>
      </c>
      <c r="AS5" s="8">
        <f t="shared" si="7"/>
        <v>2035</v>
      </c>
      <c r="AT5" s="8">
        <f t="shared" si="8"/>
        <v>15.714285714285714</v>
      </c>
    </row>
    <row r="6" spans="1:51">
      <c r="A6" s="1">
        <v>4</v>
      </c>
      <c r="B6" s="1">
        <v>60193</v>
      </c>
      <c r="C6">
        <v>1152</v>
      </c>
      <c r="D6">
        <v>61</v>
      </c>
      <c r="E6">
        <v>12112.017</v>
      </c>
      <c r="F6">
        <v>816.13499999999999</v>
      </c>
      <c r="G6">
        <v>3009</v>
      </c>
      <c r="H6">
        <v>6</v>
      </c>
      <c r="I6">
        <v>93</v>
      </c>
      <c r="J6">
        <v>128</v>
      </c>
      <c r="K6">
        <v>132</v>
      </c>
      <c r="L6">
        <v>136</v>
      </c>
      <c r="M6">
        <v>136</v>
      </c>
      <c r="N6">
        <v>137</v>
      </c>
      <c r="O6">
        <v>136</v>
      </c>
      <c r="P6">
        <v>137</v>
      </c>
      <c r="Q6">
        <v>134</v>
      </c>
      <c r="R6">
        <v>125</v>
      </c>
      <c r="S6">
        <v>135</v>
      </c>
      <c r="T6">
        <v>52</v>
      </c>
      <c r="U6">
        <v>6</v>
      </c>
      <c r="V6">
        <v>0</v>
      </c>
      <c r="W6" s="9">
        <v>4</v>
      </c>
      <c r="X6" s="7">
        <v>60193</v>
      </c>
      <c r="Y6" s="8">
        <f t="shared" si="1"/>
        <v>5.0288540807914263E-2</v>
      </c>
      <c r="Z6" s="8">
        <f t="shared" si="2"/>
        <v>1730.2881428571429</v>
      </c>
      <c r="AA6" s="8">
        <f t="shared" si="3"/>
        <v>1.5019862351190476</v>
      </c>
      <c r="AB6" s="8">
        <f t="shared" si="4"/>
        <v>116.59071428571428</v>
      </c>
      <c r="AC6" s="8">
        <f t="shared" si="5"/>
        <v>0.94317857142857142</v>
      </c>
      <c r="AD6" s="8">
        <f t="shared" si="6"/>
        <v>0.8571428571428571</v>
      </c>
      <c r="AE6" s="8">
        <f t="shared" si="0"/>
        <v>13.285714285714286</v>
      </c>
      <c r="AF6" s="8">
        <f t="shared" si="0"/>
        <v>18.285714285714285</v>
      </c>
      <c r="AG6" s="8">
        <f t="shared" si="0"/>
        <v>18.857142857142858</v>
      </c>
      <c r="AH6" s="8">
        <f t="shared" si="0"/>
        <v>19.428571428571427</v>
      </c>
      <c r="AI6" s="8">
        <f t="shared" si="0"/>
        <v>19.428571428571427</v>
      </c>
      <c r="AJ6" s="8">
        <f t="shared" si="0"/>
        <v>19.571428571428573</v>
      </c>
      <c r="AK6" s="8">
        <f t="shared" si="0"/>
        <v>19.428571428571427</v>
      </c>
      <c r="AL6" s="8">
        <f t="shared" si="0"/>
        <v>19.571428571428573</v>
      </c>
      <c r="AM6" s="8">
        <f t="shared" si="0"/>
        <v>19.142857142857142</v>
      </c>
      <c r="AN6" s="8">
        <f t="shared" si="0"/>
        <v>17.857142857142858</v>
      </c>
      <c r="AO6" s="8">
        <f t="shared" si="0"/>
        <v>19.285714285714285</v>
      </c>
      <c r="AP6" s="8">
        <f t="shared" si="0"/>
        <v>7.4285714285714288</v>
      </c>
      <c r="AQ6" s="8">
        <f t="shared" si="0"/>
        <v>0.8571428571428571</v>
      </c>
      <c r="AR6" s="8">
        <f t="shared" si="0"/>
        <v>0</v>
      </c>
      <c r="AS6" s="8">
        <f t="shared" si="7"/>
        <v>2149.2857142857142</v>
      </c>
      <c r="AT6" s="8">
        <f t="shared" si="8"/>
        <v>87.142857142857139</v>
      </c>
    </row>
    <row r="7" spans="1:51">
      <c r="A7" s="1">
        <v>5</v>
      </c>
      <c r="B7" s="1">
        <v>45819</v>
      </c>
      <c r="C7">
        <v>1100</v>
      </c>
      <c r="D7">
        <v>50</v>
      </c>
      <c r="E7">
        <v>8991.4560000000001</v>
      </c>
      <c r="F7">
        <v>873.90300000000002</v>
      </c>
      <c r="G7">
        <v>2930</v>
      </c>
      <c r="H7">
        <v>6</v>
      </c>
      <c r="I7">
        <v>89</v>
      </c>
      <c r="J7">
        <v>119</v>
      </c>
      <c r="K7">
        <v>128</v>
      </c>
      <c r="L7">
        <v>125</v>
      </c>
      <c r="M7">
        <v>131</v>
      </c>
      <c r="N7">
        <v>123</v>
      </c>
      <c r="O7">
        <v>132</v>
      </c>
      <c r="P7">
        <v>132</v>
      </c>
      <c r="Q7">
        <v>132</v>
      </c>
      <c r="R7">
        <v>135</v>
      </c>
      <c r="S7">
        <v>136</v>
      </c>
      <c r="T7">
        <v>63</v>
      </c>
      <c r="U7">
        <v>10</v>
      </c>
      <c r="V7">
        <v>0</v>
      </c>
      <c r="W7" s="9">
        <v>5</v>
      </c>
      <c r="X7" s="7">
        <v>45819</v>
      </c>
      <c r="Y7" s="8">
        <f t="shared" si="1"/>
        <v>4.3478260869565216E-2</v>
      </c>
      <c r="Z7" s="8">
        <f t="shared" si="2"/>
        <v>1284.4937142857143</v>
      </c>
      <c r="AA7" s="8">
        <f t="shared" si="3"/>
        <v>1.1677215584415586</v>
      </c>
      <c r="AB7" s="8">
        <f t="shared" si="4"/>
        <v>124.84328571428571</v>
      </c>
      <c r="AC7" s="8">
        <f t="shared" si="5"/>
        <v>1.0807214285714286</v>
      </c>
      <c r="AD7" s="8">
        <f t="shared" si="6"/>
        <v>0.8571428571428571</v>
      </c>
      <c r="AE7" s="8">
        <f t="shared" si="0"/>
        <v>12.714285714285714</v>
      </c>
      <c r="AF7" s="8">
        <f t="shared" si="0"/>
        <v>17</v>
      </c>
      <c r="AG7" s="8">
        <f t="shared" si="0"/>
        <v>18.285714285714285</v>
      </c>
      <c r="AH7" s="8">
        <f t="shared" si="0"/>
        <v>17.857142857142858</v>
      </c>
      <c r="AI7" s="8">
        <f t="shared" si="0"/>
        <v>18.714285714285715</v>
      </c>
      <c r="AJ7" s="8">
        <f t="shared" si="0"/>
        <v>17.571428571428573</v>
      </c>
      <c r="AK7" s="8">
        <f t="shared" si="0"/>
        <v>18.857142857142858</v>
      </c>
      <c r="AL7" s="8">
        <f t="shared" si="0"/>
        <v>18.857142857142858</v>
      </c>
      <c r="AM7" s="8">
        <f t="shared" si="0"/>
        <v>18.857142857142858</v>
      </c>
      <c r="AN7" s="8">
        <f t="shared" si="0"/>
        <v>19.285714285714285</v>
      </c>
      <c r="AO7" s="8">
        <f t="shared" si="0"/>
        <v>19.428571428571427</v>
      </c>
      <c r="AP7" s="8">
        <f t="shared" si="0"/>
        <v>9</v>
      </c>
      <c r="AQ7" s="8">
        <f t="shared" si="0"/>
        <v>1.4285714285714286</v>
      </c>
      <c r="AR7" s="8">
        <f t="shared" si="0"/>
        <v>0</v>
      </c>
      <c r="AS7" s="8">
        <f t="shared" si="7"/>
        <v>2092.8571428571427</v>
      </c>
      <c r="AT7" s="8">
        <f t="shared" si="8"/>
        <v>71.428571428571431</v>
      </c>
    </row>
    <row r="8" spans="1:51">
      <c r="A8" s="1">
        <v>6</v>
      </c>
      <c r="B8" s="1">
        <v>59231</v>
      </c>
      <c r="C8">
        <v>1113</v>
      </c>
      <c r="D8">
        <v>23</v>
      </c>
      <c r="E8">
        <v>7076.68</v>
      </c>
      <c r="F8">
        <v>962.86599999999999</v>
      </c>
      <c r="G8">
        <v>2921</v>
      </c>
      <c r="H8">
        <v>6</v>
      </c>
      <c r="I8">
        <v>77</v>
      </c>
      <c r="J8">
        <v>128</v>
      </c>
      <c r="K8">
        <v>127</v>
      </c>
      <c r="L8">
        <v>135</v>
      </c>
      <c r="M8">
        <v>137</v>
      </c>
      <c r="N8">
        <v>128</v>
      </c>
      <c r="O8">
        <v>132</v>
      </c>
      <c r="P8">
        <v>132</v>
      </c>
      <c r="Q8">
        <v>126</v>
      </c>
      <c r="R8">
        <v>132</v>
      </c>
      <c r="S8">
        <v>139</v>
      </c>
      <c r="T8">
        <v>69</v>
      </c>
      <c r="U8">
        <v>9</v>
      </c>
      <c r="V8">
        <v>0</v>
      </c>
      <c r="W8" s="9">
        <v>6</v>
      </c>
      <c r="X8" s="7">
        <v>59231</v>
      </c>
      <c r="Y8" s="8">
        <f t="shared" si="1"/>
        <v>2.0246478873239437E-2</v>
      </c>
      <c r="Z8" s="8">
        <f t="shared" si="2"/>
        <v>1010.9542857142858</v>
      </c>
      <c r="AA8" s="8">
        <f t="shared" si="3"/>
        <v>0.90831472211526132</v>
      </c>
      <c r="AB8" s="8">
        <f t="shared" si="4"/>
        <v>137.55228571428572</v>
      </c>
      <c r="AC8" s="8">
        <f t="shared" si="5"/>
        <v>1.2925380952380952</v>
      </c>
      <c r="AD8" s="8">
        <f t="shared" si="6"/>
        <v>0.8571428571428571</v>
      </c>
      <c r="AE8" s="8">
        <f t="shared" si="0"/>
        <v>11</v>
      </c>
      <c r="AF8" s="8">
        <f t="shared" si="0"/>
        <v>18.285714285714285</v>
      </c>
      <c r="AG8" s="8">
        <f t="shared" si="0"/>
        <v>18.142857142857142</v>
      </c>
      <c r="AH8" s="8">
        <f t="shared" si="0"/>
        <v>19.285714285714285</v>
      </c>
      <c r="AI8" s="8">
        <f t="shared" si="0"/>
        <v>19.571428571428573</v>
      </c>
      <c r="AJ8" s="8">
        <f t="shared" si="0"/>
        <v>18.285714285714285</v>
      </c>
      <c r="AK8" s="8">
        <f t="shared" si="0"/>
        <v>18.857142857142858</v>
      </c>
      <c r="AL8" s="8">
        <f t="shared" si="0"/>
        <v>18.857142857142858</v>
      </c>
      <c r="AM8" s="8">
        <f t="shared" si="0"/>
        <v>18</v>
      </c>
      <c r="AN8" s="8">
        <f t="shared" si="0"/>
        <v>18.857142857142858</v>
      </c>
      <c r="AO8" s="8">
        <f t="shared" si="0"/>
        <v>19.857142857142858</v>
      </c>
      <c r="AP8" s="8">
        <f t="shared" si="0"/>
        <v>9.8571428571428577</v>
      </c>
      <c r="AQ8" s="8">
        <f t="shared" si="0"/>
        <v>1.2857142857142858</v>
      </c>
      <c r="AR8" s="8">
        <f t="shared" si="0"/>
        <v>0</v>
      </c>
      <c r="AS8" s="8">
        <f t="shared" si="7"/>
        <v>2086.4285714285716</v>
      </c>
      <c r="AT8" s="8">
        <f t="shared" si="8"/>
        <v>32.857142857142854</v>
      </c>
    </row>
    <row r="9" spans="1:51">
      <c r="A9" s="1">
        <v>7</v>
      </c>
      <c r="B9" s="1">
        <v>29227</v>
      </c>
      <c r="C9">
        <v>1077</v>
      </c>
      <c r="D9">
        <v>30</v>
      </c>
      <c r="E9">
        <v>6899.6769999999997</v>
      </c>
      <c r="F9">
        <v>887.35400000000004</v>
      </c>
      <c r="G9">
        <v>2747</v>
      </c>
      <c r="H9">
        <v>6</v>
      </c>
      <c r="I9">
        <v>82</v>
      </c>
      <c r="J9">
        <v>111</v>
      </c>
      <c r="K9">
        <v>118</v>
      </c>
      <c r="L9">
        <v>111</v>
      </c>
      <c r="M9">
        <v>122</v>
      </c>
      <c r="N9">
        <v>127</v>
      </c>
      <c r="O9">
        <v>111</v>
      </c>
      <c r="P9">
        <v>115</v>
      </c>
      <c r="Q9">
        <v>117</v>
      </c>
      <c r="R9">
        <v>125</v>
      </c>
      <c r="S9">
        <v>124</v>
      </c>
      <c r="T9">
        <v>47</v>
      </c>
      <c r="U9">
        <v>13</v>
      </c>
      <c r="V9">
        <v>0</v>
      </c>
      <c r="W9" s="9">
        <v>7</v>
      </c>
      <c r="X9" s="7">
        <v>29227</v>
      </c>
      <c r="Y9" s="8">
        <f t="shared" si="1"/>
        <v>2.7100271002710029E-2</v>
      </c>
      <c r="Z9" s="8">
        <f t="shared" si="2"/>
        <v>985.66814285714281</v>
      </c>
      <c r="AA9" s="8">
        <f t="shared" si="3"/>
        <v>0.91519790423133041</v>
      </c>
      <c r="AB9" s="8">
        <f t="shared" si="4"/>
        <v>126.76485714285715</v>
      </c>
      <c r="AC9" s="8">
        <f t="shared" si="5"/>
        <v>1.1127476190476191</v>
      </c>
      <c r="AD9" s="8">
        <f t="shared" si="6"/>
        <v>0.8571428571428571</v>
      </c>
      <c r="AE9" s="8">
        <f t="shared" si="0"/>
        <v>11.714285714285714</v>
      </c>
      <c r="AF9" s="8">
        <f t="shared" si="0"/>
        <v>15.857142857142858</v>
      </c>
      <c r="AG9" s="8">
        <f t="shared" si="0"/>
        <v>16.857142857142858</v>
      </c>
      <c r="AH9" s="8">
        <f t="shared" si="0"/>
        <v>15.857142857142858</v>
      </c>
      <c r="AI9" s="8">
        <f t="shared" si="0"/>
        <v>17.428571428571427</v>
      </c>
      <c r="AJ9" s="8">
        <f t="shared" si="0"/>
        <v>18.142857142857142</v>
      </c>
      <c r="AK9" s="8">
        <f t="shared" si="0"/>
        <v>15.857142857142858</v>
      </c>
      <c r="AL9" s="8">
        <f t="shared" si="0"/>
        <v>16.428571428571427</v>
      </c>
      <c r="AM9" s="8">
        <f t="shared" si="0"/>
        <v>16.714285714285715</v>
      </c>
      <c r="AN9" s="8">
        <f t="shared" si="0"/>
        <v>17.857142857142858</v>
      </c>
      <c r="AO9" s="8">
        <f t="shared" si="0"/>
        <v>17.714285714285715</v>
      </c>
      <c r="AP9" s="8">
        <f t="shared" si="0"/>
        <v>6.7142857142857144</v>
      </c>
      <c r="AQ9" s="8">
        <f t="shared" si="0"/>
        <v>1.8571428571428572</v>
      </c>
      <c r="AR9" s="8">
        <f t="shared" si="0"/>
        <v>0</v>
      </c>
      <c r="AS9" s="8">
        <f t="shared" si="7"/>
        <v>1962.1428571428571</v>
      </c>
      <c r="AT9" s="8">
        <f t="shared" si="8"/>
        <v>42.857142857142854</v>
      </c>
    </row>
    <row r="10" spans="1:51">
      <c r="A10" s="1">
        <v>8</v>
      </c>
      <c r="B10" s="1">
        <v>39839</v>
      </c>
      <c r="C10">
        <v>1142</v>
      </c>
      <c r="D10">
        <v>54</v>
      </c>
      <c r="E10">
        <v>10513.526</v>
      </c>
      <c r="F10">
        <v>922.98599999999999</v>
      </c>
      <c r="G10">
        <v>2968</v>
      </c>
      <c r="H10">
        <v>6</v>
      </c>
      <c r="I10">
        <v>86</v>
      </c>
      <c r="J10">
        <v>127</v>
      </c>
      <c r="K10">
        <v>124</v>
      </c>
      <c r="L10">
        <v>127</v>
      </c>
      <c r="M10">
        <v>131</v>
      </c>
      <c r="N10">
        <v>137</v>
      </c>
      <c r="O10">
        <v>135</v>
      </c>
      <c r="P10">
        <v>135</v>
      </c>
      <c r="Q10">
        <v>137</v>
      </c>
      <c r="R10">
        <v>136</v>
      </c>
      <c r="S10">
        <v>137</v>
      </c>
      <c r="T10">
        <v>62</v>
      </c>
      <c r="U10">
        <v>11</v>
      </c>
      <c r="V10">
        <v>0</v>
      </c>
      <c r="W10" s="9">
        <v>8</v>
      </c>
      <c r="X10" s="7">
        <v>39839</v>
      </c>
      <c r="Y10" s="8">
        <f t="shared" si="1"/>
        <v>4.51505016722408E-2</v>
      </c>
      <c r="Z10" s="8">
        <f t="shared" si="2"/>
        <v>1501.9322857142856</v>
      </c>
      <c r="AA10" s="8">
        <f t="shared" si="3"/>
        <v>1.3151771328496371</v>
      </c>
      <c r="AB10" s="8">
        <f t="shared" si="4"/>
        <v>131.85514285714285</v>
      </c>
      <c r="AC10" s="8">
        <f t="shared" si="5"/>
        <v>1.1975857142857143</v>
      </c>
      <c r="AD10" s="8">
        <f t="shared" si="6"/>
        <v>0.8571428571428571</v>
      </c>
      <c r="AE10" s="8">
        <f t="shared" si="0"/>
        <v>12.285714285714286</v>
      </c>
      <c r="AF10" s="8">
        <f t="shared" si="0"/>
        <v>18.142857142857142</v>
      </c>
      <c r="AG10" s="8">
        <f t="shared" si="0"/>
        <v>17.714285714285715</v>
      </c>
      <c r="AH10" s="8">
        <f t="shared" si="0"/>
        <v>18.142857142857142</v>
      </c>
      <c r="AI10" s="8">
        <f t="shared" si="0"/>
        <v>18.714285714285715</v>
      </c>
      <c r="AJ10" s="8">
        <f t="shared" si="0"/>
        <v>19.571428571428573</v>
      </c>
      <c r="AK10" s="8">
        <f t="shared" si="0"/>
        <v>19.285714285714285</v>
      </c>
      <c r="AL10" s="8">
        <f t="shared" si="0"/>
        <v>19.285714285714285</v>
      </c>
      <c r="AM10" s="8">
        <f t="shared" si="0"/>
        <v>19.571428571428573</v>
      </c>
      <c r="AN10" s="8">
        <f t="shared" si="0"/>
        <v>19.428571428571427</v>
      </c>
      <c r="AO10" s="8">
        <f t="shared" si="0"/>
        <v>19.571428571428573</v>
      </c>
      <c r="AP10" s="8">
        <f t="shared" si="0"/>
        <v>8.8571428571428577</v>
      </c>
      <c r="AQ10" s="8">
        <f t="shared" si="0"/>
        <v>1.5714285714285714</v>
      </c>
      <c r="AR10" s="8">
        <f t="shared" si="0"/>
        <v>0</v>
      </c>
      <c r="AS10" s="8">
        <f t="shared" si="7"/>
        <v>2120</v>
      </c>
      <c r="AT10" s="8">
        <f t="shared" si="8"/>
        <v>77.142857142857139</v>
      </c>
    </row>
    <row r="11" spans="1:51">
      <c r="A11" s="1">
        <v>9</v>
      </c>
      <c r="B11" s="1">
        <v>12393</v>
      </c>
      <c r="C11">
        <v>1152</v>
      </c>
      <c r="D11">
        <v>34</v>
      </c>
      <c r="E11">
        <v>8538.91</v>
      </c>
      <c r="F11">
        <v>865.15300000000002</v>
      </c>
      <c r="G11">
        <v>2968</v>
      </c>
      <c r="H11">
        <v>6</v>
      </c>
      <c r="I11">
        <v>97</v>
      </c>
      <c r="J11">
        <v>130</v>
      </c>
      <c r="K11">
        <v>130</v>
      </c>
      <c r="L11">
        <v>128</v>
      </c>
      <c r="M11">
        <v>130</v>
      </c>
      <c r="N11">
        <v>138</v>
      </c>
      <c r="O11">
        <v>125</v>
      </c>
      <c r="P11">
        <v>137</v>
      </c>
      <c r="Q11">
        <v>128</v>
      </c>
      <c r="R11">
        <v>128</v>
      </c>
      <c r="S11">
        <v>136</v>
      </c>
      <c r="T11">
        <v>61</v>
      </c>
      <c r="U11">
        <v>10</v>
      </c>
      <c r="V11">
        <v>0</v>
      </c>
      <c r="W11" s="9">
        <v>9</v>
      </c>
      <c r="X11" s="7">
        <v>12393</v>
      </c>
      <c r="Y11" s="8">
        <f t="shared" si="1"/>
        <v>2.866779089376054E-2</v>
      </c>
      <c r="Z11" s="8">
        <f t="shared" si="2"/>
        <v>1219.8442857142857</v>
      </c>
      <c r="AA11" s="8">
        <f t="shared" si="3"/>
        <v>1.0588926091269841</v>
      </c>
      <c r="AB11" s="8">
        <f t="shared" si="4"/>
        <v>123.59328571428571</v>
      </c>
      <c r="AC11" s="8">
        <f t="shared" si="5"/>
        <v>1.0598880952380951</v>
      </c>
      <c r="AD11" s="8">
        <f t="shared" si="6"/>
        <v>0.8571428571428571</v>
      </c>
      <c r="AE11" s="8">
        <f t="shared" si="0"/>
        <v>13.857142857142858</v>
      </c>
      <c r="AF11" s="8">
        <f t="shared" si="0"/>
        <v>18.571428571428573</v>
      </c>
      <c r="AG11" s="8">
        <f t="shared" si="0"/>
        <v>18.571428571428573</v>
      </c>
      <c r="AH11" s="8">
        <f t="shared" si="0"/>
        <v>18.285714285714285</v>
      </c>
      <c r="AI11" s="8">
        <f t="shared" si="0"/>
        <v>18.571428571428573</v>
      </c>
      <c r="AJ11" s="8">
        <f t="shared" si="0"/>
        <v>19.714285714285715</v>
      </c>
      <c r="AK11" s="8">
        <f t="shared" si="0"/>
        <v>17.857142857142858</v>
      </c>
      <c r="AL11" s="8">
        <f t="shared" si="0"/>
        <v>19.571428571428573</v>
      </c>
      <c r="AM11" s="8">
        <f t="shared" si="0"/>
        <v>18.285714285714285</v>
      </c>
      <c r="AN11" s="8">
        <f t="shared" si="0"/>
        <v>18.285714285714285</v>
      </c>
      <c r="AO11" s="8">
        <f t="shared" si="0"/>
        <v>19.428571428571427</v>
      </c>
      <c r="AP11" s="8">
        <f t="shared" si="0"/>
        <v>8.7142857142857135</v>
      </c>
      <c r="AQ11" s="8">
        <f t="shared" si="0"/>
        <v>1.4285714285714286</v>
      </c>
      <c r="AR11" s="8">
        <f t="shared" si="0"/>
        <v>0</v>
      </c>
      <c r="AS11" s="8">
        <f t="shared" si="7"/>
        <v>2120</v>
      </c>
      <c r="AT11" s="8">
        <f t="shared" si="8"/>
        <v>48.571428571428569</v>
      </c>
    </row>
    <row r="12" spans="1:51">
      <c r="A12" s="1">
        <v>10</v>
      </c>
      <c r="B12" s="1">
        <v>63913</v>
      </c>
      <c r="C12">
        <v>1132</v>
      </c>
      <c r="D12">
        <v>44</v>
      </c>
      <c r="E12">
        <v>8356.1</v>
      </c>
      <c r="F12">
        <v>791.44899999999996</v>
      </c>
      <c r="G12">
        <v>2882</v>
      </c>
      <c r="H12">
        <v>6</v>
      </c>
      <c r="I12">
        <v>96</v>
      </c>
      <c r="J12">
        <v>128</v>
      </c>
      <c r="K12">
        <v>129</v>
      </c>
      <c r="L12">
        <v>123</v>
      </c>
      <c r="M12">
        <v>125</v>
      </c>
      <c r="N12">
        <v>131</v>
      </c>
      <c r="O12">
        <v>129</v>
      </c>
      <c r="P12">
        <v>125</v>
      </c>
      <c r="Q12">
        <v>117</v>
      </c>
      <c r="R12">
        <v>130</v>
      </c>
      <c r="S12">
        <v>138</v>
      </c>
      <c r="T12">
        <v>51</v>
      </c>
      <c r="U12">
        <v>3</v>
      </c>
      <c r="V12">
        <v>0</v>
      </c>
      <c r="W12" s="9">
        <v>10</v>
      </c>
      <c r="X12" s="7">
        <v>63913</v>
      </c>
      <c r="Y12" s="8">
        <f t="shared" si="1"/>
        <v>3.7414965986394558E-2</v>
      </c>
      <c r="Z12" s="8">
        <f t="shared" si="2"/>
        <v>1193.7285714285715</v>
      </c>
      <c r="AA12" s="8">
        <f t="shared" si="3"/>
        <v>1.054530540131247</v>
      </c>
      <c r="AB12" s="8">
        <f t="shared" si="4"/>
        <v>113.06414285714285</v>
      </c>
      <c r="AC12" s="8">
        <f t="shared" si="5"/>
        <v>0.88440238095238088</v>
      </c>
      <c r="AD12" s="8">
        <f t="shared" si="6"/>
        <v>0.8571428571428571</v>
      </c>
      <c r="AE12" s="8">
        <f t="shared" si="0"/>
        <v>13.714285714285714</v>
      </c>
      <c r="AF12" s="8">
        <f t="shared" si="0"/>
        <v>18.285714285714285</v>
      </c>
      <c r="AG12" s="8">
        <f t="shared" si="0"/>
        <v>18.428571428571427</v>
      </c>
      <c r="AH12" s="8">
        <f t="shared" si="0"/>
        <v>17.571428571428573</v>
      </c>
      <c r="AI12" s="8">
        <f t="shared" si="0"/>
        <v>17.857142857142858</v>
      </c>
      <c r="AJ12" s="8">
        <f t="shared" si="0"/>
        <v>18.714285714285715</v>
      </c>
      <c r="AK12" s="8">
        <f t="shared" si="0"/>
        <v>18.428571428571427</v>
      </c>
      <c r="AL12" s="8">
        <f t="shared" si="0"/>
        <v>17.857142857142858</v>
      </c>
      <c r="AM12" s="8">
        <f t="shared" si="0"/>
        <v>16.714285714285715</v>
      </c>
      <c r="AN12" s="8">
        <f t="shared" si="0"/>
        <v>18.571428571428573</v>
      </c>
      <c r="AO12" s="8">
        <f t="shared" si="0"/>
        <v>19.714285714285715</v>
      </c>
      <c r="AP12" s="8">
        <f t="shared" si="0"/>
        <v>7.2857142857142856</v>
      </c>
      <c r="AQ12" s="8">
        <f t="shared" si="0"/>
        <v>0.42857142857142855</v>
      </c>
      <c r="AR12" s="8">
        <f t="shared" si="0"/>
        <v>0</v>
      </c>
      <c r="AS12" s="8">
        <f t="shared" si="7"/>
        <v>2058.5714285714284</v>
      </c>
      <c r="AT12" s="8">
        <f t="shared" si="8"/>
        <v>62.857142857142854</v>
      </c>
    </row>
    <row r="13" spans="1:51">
      <c r="A13" s="1">
        <v>11</v>
      </c>
      <c r="B13" s="1">
        <v>51213</v>
      </c>
      <c r="C13">
        <v>1135</v>
      </c>
      <c r="D13">
        <v>64</v>
      </c>
      <c r="E13">
        <v>12006.05</v>
      </c>
      <c r="F13">
        <v>871.06100000000004</v>
      </c>
      <c r="G13">
        <v>2960</v>
      </c>
      <c r="H13">
        <v>6</v>
      </c>
      <c r="I13">
        <v>78</v>
      </c>
      <c r="J13">
        <v>127</v>
      </c>
      <c r="K13">
        <v>135</v>
      </c>
      <c r="L13">
        <v>118</v>
      </c>
      <c r="M13">
        <v>134</v>
      </c>
      <c r="N13">
        <v>138</v>
      </c>
      <c r="O13">
        <v>140</v>
      </c>
      <c r="P13">
        <v>139</v>
      </c>
      <c r="Q13">
        <v>133</v>
      </c>
      <c r="R13">
        <v>125</v>
      </c>
      <c r="S13">
        <v>133</v>
      </c>
      <c r="T13">
        <v>54</v>
      </c>
      <c r="U13">
        <v>6</v>
      </c>
      <c r="V13">
        <v>0</v>
      </c>
      <c r="W13" s="9">
        <v>11</v>
      </c>
      <c r="X13" s="7">
        <v>51213</v>
      </c>
      <c r="Y13" s="8">
        <f t="shared" si="1"/>
        <v>5.3377814845704752E-2</v>
      </c>
      <c r="Z13" s="8">
        <f t="shared" si="2"/>
        <v>1715.1499999999999</v>
      </c>
      <c r="AA13" s="8">
        <f t="shared" si="3"/>
        <v>1.5111453744493391</v>
      </c>
      <c r="AB13" s="8">
        <f t="shared" si="4"/>
        <v>124.43728571428572</v>
      </c>
      <c r="AC13" s="8">
        <f t="shared" si="5"/>
        <v>1.073954761904762</v>
      </c>
      <c r="AD13" s="8">
        <f t="shared" si="6"/>
        <v>0.8571428571428571</v>
      </c>
      <c r="AE13" s="8">
        <f t="shared" si="0"/>
        <v>11.142857142857142</v>
      </c>
      <c r="AF13" s="8">
        <f t="shared" si="0"/>
        <v>18.142857142857142</v>
      </c>
      <c r="AG13" s="8">
        <f t="shared" si="0"/>
        <v>19.285714285714285</v>
      </c>
      <c r="AH13" s="8">
        <f t="shared" si="0"/>
        <v>16.857142857142858</v>
      </c>
      <c r="AI13" s="8">
        <f t="shared" si="0"/>
        <v>19.142857142857142</v>
      </c>
      <c r="AJ13" s="8">
        <f t="shared" si="0"/>
        <v>19.714285714285715</v>
      </c>
      <c r="AK13" s="8">
        <f t="shared" si="0"/>
        <v>20</v>
      </c>
      <c r="AL13" s="8">
        <f t="shared" si="0"/>
        <v>19.857142857142858</v>
      </c>
      <c r="AM13" s="8">
        <f t="shared" si="0"/>
        <v>19</v>
      </c>
      <c r="AN13" s="8">
        <f t="shared" si="0"/>
        <v>17.857142857142858</v>
      </c>
      <c r="AO13" s="8">
        <f t="shared" si="0"/>
        <v>19</v>
      </c>
      <c r="AP13" s="8">
        <f t="shared" si="0"/>
        <v>7.7142857142857144</v>
      </c>
      <c r="AQ13" s="8">
        <f t="shared" si="0"/>
        <v>0.8571428571428571</v>
      </c>
      <c r="AR13" s="8">
        <f t="shared" si="0"/>
        <v>0</v>
      </c>
      <c r="AS13" s="8">
        <f t="shared" si="7"/>
        <v>2114.2857142857142</v>
      </c>
      <c r="AT13" s="8">
        <f t="shared" si="8"/>
        <v>91.428571428571431</v>
      </c>
    </row>
    <row r="14" spans="1:51">
      <c r="A14" s="1">
        <v>12</v>
      </c>
      <c r="B14" s="1">
        <v>24231</v>
      </c>
      <c r="C14">
        <v>1103</v>
      </c>
      <c r="D14">
        <v>29</v>
      </c>
      <c r="E14">
        <v>7118.11</v>
      </c>
      <c r="F14">
        <v>878.99099999999999</v>
      </c>
      <c r="G14">
        <v>2856</v>
      </c>
      <c r="H14">
        <v>6</v>
      </c>
      <c r="I14">
        <v>88</v>
      </c>
      <c r="J14">
        <v>123</v>
      </c>
      <c r="K14">
        <v>126</v>
      </c>
      <c r="L14">
        <v>130</v>
      </c>
      <c r="M14">
        <v>120</v>
      </c>
      <c r="N14">
        <v>105</v>
      </c>
      <c r="O14">
        <v>128</v>
      </c>
      <c r="P14">
        <v>128</v>
      </c>
      <c r="Q14">
        <v>136</v>
      </c>
      <c r="R14">
        <v>133</v>
      </c>
      <c r="S14">
        <v>135</v>
      </c>
      <c r="T14">
        <v>58</v>
      </c>
      <c r="U14">
        <v>8</v>
      </c>
      <c r="V14">
        <v>0</v>
      </c>
      <c r="W14" s="9">
        <v>12</v>
      </c>
      <c r="X14" s="7">
        <v>24231</v>
      </c>
      <c r="Y14" s="8">
        <f t="shared" si="1"/>
        <v>2.5618374558303889E-2</v>
      </c>
      <c r="Z14" s="8">
        <f t="shared" si="2"/>
        <v>1016.8728571428571</v>
      </c>
      <c r="AA14" s="8">
        <f t="shared" si="3"/>
        <v>0.92191555497992483</v>
      </c>
      <c r="AB14" s="8">
        <f t="shared" si="4"/>
        <v>125.57014285714286</v>
      </c>
      <c r="AC14" s="8">
        <f t="shared" si="5"/>
        <v>1.0928357142857141</v>
      </c>
      <c r="AD14" s="8">
        <f t="shared" si="6"/>
        <v>0.8571428571428571</v>
      </c>
      <c r="AE14" s="8">
        <f t="shared" si="0"/>
        <v>12.571428571428571</v>
      </c>
      <c r="AF14" s="8">
        <f t="shared" si="0"/>
        <v>17.571428571428573</v>
      </c>
      <c r="AG14" s="8">
        <f t="shared" si="0"/>
        <v>18</v>
      </c>
      <c r="AH14" s="8">
        <f t="shared" si="0"/>
        <v>18.571428571428573</v>
      </c>
      <c r="AI14" s="8">
        <f t="shared" si="0"/>
        <v>17.142857142857142</v>
      </c>
      <c r="AJ14" s="8">
        <f t="shared" si="0"/>
        <v>15</v>
      </c>
      <c r="AK14" s="8">
        <f t="shared" si="0"/>
        <v>18.285714285714285</v>
      </c>
      <c r="AL14" s="8">
        <f t="shared" si="0"/>
        <v>18.285714285714285</v>
      </c>
      <c r="AM14" s="8">
        <f t="shared" si="0"/>
        <v>19.428571428571427</v>
      </c>
      <c r="AN14" s="8">
        <f t="shared" si="0"/>
        <v>19</v>
      </c>
      <c r="AO14" s="8">
        <f t="shared" si="0"/>
        <v>19.285714285714285</v>
      </c>
      <c r="AP14" s="8">
        <f t="shared" si="0"/>
        <v>8.2857142857142865</v>
      </c>
      <c r="AQ14" s="8">
        <f t="shared" si="0"/>
        <v>1.1428571428571428</v>
      </c>
      <c r="AR14" s="8">
        <f t="shared" si="0"/>
        <v>0</v>
      </c>
      <c r="AS14" s="8">
        <f t="shared" si="7"/>
        <v>2040</v>
      </c>
      <c r="AT14" s="8">
        <f t="shared" si="8"/>
        <v>41.428571428571431</v>
      </c>
    </row>
    <row r="15" spans="1:51">
      <c r="A15" s="1">
        <v>13</v>
      </c>
      <c r="B15" s="1">
        <v>31623</v>
      </c>
      <c r="C15">
        <v>1130</v>
      </c>
      <c r="D15">
        <v>45</v>
      </c>
      <c r="E15">
        <v>9784.4240000000009</v>
      </c>
      <c r="F15">
        <v>875.30700000000002</v>
      </c>
      <c r="G15">
        <v>2917</v>
      </c>
      <c r="H15">
        <v>6</v>
      </c>
      <c r="I15">
        <v>100</v>
      </c>
      <c r="J15">
        <v>132</v>
      </c>
      <c r="K15">
        <v>120</v>
      </c>
      <c r="L15">
        <v>111</v>
      </c>
      <c r="M15">
        <v>118</v>
      </c>
      <c r="N15">
        <v>128</v>
      </c>
      <c r="O15">
        <v>132</v>
      </c>
      <c r="P15">
        <v>128</v>
      </c>
      <c r="Q15">
        <v>130</v>
      </c>
      <c r="R15">
        <v>131</v>
      </c>
      <c r="S15">
        <v>126</v>
      </c>
      <c r="T15">
        <v>54</v>
      </c>
      <c r="U15">
        <v>9</v>
      </c>
      <c r="V15">
        <v>0</v>
      </c>
      <c r="W15" s="9">
        <v>13</v>
      </c>
      <c r="X15" s="7">
        <v>31623</v>
      </c>
      <c r="Y15" s="8">
        <f t="shared" si="1"/>
        <v>3.8297872340425532E-2</v>
      </c>
      <c r="Z15" s="8">
        <f t="shared" si="2"/>
        <v>1397.7748571428572</v>
      </c>
      <c r="AA15" s="8">
        <f t="shared" si="3"/>
        <v>1.2369689001264224</v>
      </c>
      <c r="AB15" s="8">
        <f t="shared" si="4"/>
        <v>125.04385714285715</v>
      </c>
      <c r="AC15" s="8">
        <f t="shared" si="5"/>
        <v>1.0840642857142857</v>
      </c>
      <c r="AD15" s="8">
        <f t="shared" si="6"/>
        <v>0.8571428571428571</v>
      </c>
      <c r="AE15" s="8">
        <f t="shared" si="0"/>
        <v>14.285714285714286</v>
      </c>
      <c r="AF15" s="8">
        <f t="shared" si="0"/>
        <v>18.857142857142858</v>
      </c>
      <c r="AG15" s="8">
        <f t="shared" si="0"/>
        <v>17.142857142857142</v>
      </c>
      <c r="AH15" s="8">
        <f t="shared" si="0"/>
        <v>15.857142857142858</v>
      </c>
      <c r="AI15" s="8">
        <f t="shared" si="0"/>
        <v>16.857142857142858</v>
      </c>
      <c r="AJ15" s="8">
        <f t="shared" si="0"/>
        <v>18.285714285714285</v>
      </c>
      <c r="AK15" s="8">
        <f t="shared" si="0"/>
        <v>18.857142857142858</v>
      </c>
      <c r="AL15" s="8">
        <f t="shared" si="0"/>
        <v>18.285714285714285</v>
      </c>
      <c r="AM15" s="8">
        <f t="shared" si="0"/>
        <v>18.571428571428573</v>
      </c>
      <c r="AN15" s="8">
        <f t="shared" si="0"/>
        <v>18.714285714285715</v>
      </c>
      <c r="AO15" s="8">
        <f t="shared" si="0"/>
        <v>18</v>
      </c>
      <c r="AP15" s="8">
        <f t="shared" si="0"/>
        <v>7.7142857142857144</v>
      </c>
      <c r="AQ15" s="8">
        <f t="shared" si="0"/>
        <v>1.2857142857142858</v>
      </c>
      <c r="AR15" s="8">
        <f t="shared" si="0"/>
        <v>0</v>
      </c>
      <c r="AS15" s="8">
        <f t="shared" si="7"/>
        <v>2083.5714285714284</v>
      </c>
      <c r="AT15" s="8">
        <f t="shared" si="8"/>
        <v>64.285714285714292</v>
      </c>
    </row>
    <row r="16" spans="1:51">
      <c r="A16" s="1">
        <v>14</v>
      </c>
      <c r="B16" s="1">
        <v>10209</v>
      </c>
      <c r="C16">
        <v>1134</v>
      </c>
      <c r="D16">
        <v>54</v>
      </c>
      <c r="E16">
        <v>12802.620999999999</v>
      </c>
      <c r="F16">
        <v>999.44200000000001</v>
      </c>
      <c r="G16">
        <v>3040</v>
      </c>
      <c r="H16">
        <v>6</v>
      </c>
      <c r="I16">
        <v>96</v>
      </c>
      <c r="J16">
        <v>129</v>
      </c>
      <c r="K16">
        <v>125</v>
      </c>
      <c r="L16">
        <v>135</v>
      </c>
      <c r="M16">
        <v>139</v>
      </c>
      <c r="N16">
        <v>130</v>
      </c>
      <c r="O16">
        <v>140</v>
      </c>
      <c r="P16">
        <v>137</v>
      </c>
      <c r="Q16">
        <v>131</v>
      </c>
      <c r="R16">
        <v>132</v>
      </c>
      <c r="S16">
        <v>136</v>
      </c>
      <c r="T16">
        <v>62</v>
      </c>
      <c r="U16">
        <v>14</v>
      </c>
      <c r="V16">
        <v>0</v>
      </c>
      <c r="W16" s="9">
        <v>14</v>
      </c>
      <c r="X16" s="7">
        <v>10209</v>
      </c>
      <c r="Y16" s="8">
        <f t="shared" si="1"/>
        <v>4.5454545454545456E-2</v>
      </c>
      <c r="Z16" s="8">
        <f t="shared" si="2"/>
        <v>1828.945857142857</v>
      </c>
      <c r="AA16" s="8">
        <f t="shared" si="3"/>
        <v>1.6128270345175106</v>
      </c>
      <c r="AB16" s="8">
        <f t="shared" si="4"/>
        <v>142.77742857142857</v>
      </c>
      <c r="AC16" s="8">
        <f t="shared" si="5"/>
        <v>1.3796238095238094</v>
      </c>
      <c r="AD16" s="8">
        <f t="shared" si="6"/>
        <v>0.8571428571428571</v>
      </c>
      <c r="AE16" s="8">
        <f t="shared" si="0"/>
        <v>13.714285714285714</v>
      </c>
      <c r="AF16" s="8">
        <f t="shared" si="0"/>
        <v>18.428571428571427</v>
      </c>
      <c r="AG16" s="8">
        <f t="shared" si="0"/>
        <v>17.857142857142858</v>
      </c>
      <c r="AH16" s="8">
        <f t="shared" si="0"/>
        <v>19.285714285714285</v>
      </c>
      <c r="AI16" s="8">
        <f t="shared" si="0"/>
        <v>19.857142857142858</v>
      </c>
      <c r="AJ16" s="8">
        <f t="shared" si="0"/>
        <v>18.571428571428573</v>
      </c>
      <c r="AK16" s="8">
        <f t="shared" si="0"/>
        <v>20</v>
      </c>
      <c r="AL16" s="8">
        <f t="shared" si="0"/>
        <v>19.571428571428573</v>
      </c>
      <c r="AM16" s="8">
        <f t="shared" si="0"/>
        <v>18.714285714285715</v>
      </c>
      <c r="AN16" s="8">
        <f t="shared" si="0"/>
        <v>18.857142857142858</v>
      </c>
      <c r="AO16" s="8">
        <f t="shared" si="0"/>
        <v>19.428571428571427</v>
      </c>
      <c r="AP16" s="8">
        <f t="shared" si="0"/>
        <v>8.8571428571428577</v>
      </c>
      <c r="AQ16" s="8">
        <f t="shared" si="0"/>
        <v>2</v>
      </c>
      <c r="AR16" s="8">
        <f t="shared" si="0"/>
        <v>0</v>
      </c>
      <c r="AS16" s="8">
        <f t="shared" si="7"/>
        <v>2171.4285714285716</v>
      </c>
      <c r="AT16" s="8">
        <f t="shared" si="8"/>
        <v>77.142857142857139</v>
      </c>
    </row>
    <row r="17" spans="1:46">
      <c r="A17" s="1">
        <v>15</v>
      </c>
      <c r="B17" s="1">
        <v>62065</v>
      </c>
      <c r="C17">
        <v>1078</v>
      </c>
      <c r="D17">
        <v>43</v>
      </c>
      <c r="E17">
        <v>9227.3340000000007</v>
      </c>
      <c r="F17">
        <v>787.07399999999996</v>
      </c>
      <c r="G17">
        <v>2853</v>
      </c>
      <c r="H17">
        <v>6</v>
      </c>
      <c r="I17">
        <v>104</v>
      </c>
      <c r="J17">
        <v>127</v>
      </c>
      <c r="K17">
        <v>114</v>
      </c>
      <c r="L17">
        <v>130</v>
      </c>
      <c r="M17">
        <v>128</v>
      </c>
      <c r="N17">
        <v>127</v>
      </c>
      <c r="O17">
        <v>128</v>
      </c>
      <c r="P17">
        <v>129</v>
      </c>
      <c r="Q17">
        <v>138</v>
      </c>
      <c r="R17">
        <v>119</v>
      </c>
      <c r="S17">
        <v>113</v>
      </c>
      <c r="T17">
        <v>40</v>
      </c>
      <c r="U17">
        <v>4</v>
      </c>
      <c r="V17">
        <v>0</v>
      </c>
      <c r="W17" s="9">
        <v>15</v>
      </c>
      <c r="X17" s="7">
        <v>62065</v>
      </c>
      <c r="Y17" s="8">
        <f t="shared" si="1"/>
        <v>3.8358608385370203E-2</v>
      </c>
      <c r="Z17" s="8">
        <f t="shared" si="2"/>
        <v>1318.1905714285715</v>
      </c>
      <c r="AA17" s="8">
        <f t="shared" si="3"/>
        <v>1.2228112907500663</v>
      </c>
      <c r="AB17" s="8">
        <f t="shared" si="4"/>
        <v>112.43914285714285</v>
      </c>
      <c r="AC17" s="8">
        <f t="shared" si="5"/>
        <v>0.87398571428571414</v>
      </c>
      <c r="AD17" s="8">
        <f t="shared" si="6"/>
        <v>0.8571428571428571</v>
      </c>
      <c r="AE17" s="8">
        <f t="shared" si="0"/>
        <v>14.857142857142858</v>
      </c>
      <c r="AF17" s="8">
        <f t="shared" si="0"/>
        <v>18.142857142857142</v>
      </c>
      <c r="AG17" s="8">
        <f t="shared" si="0"/>
        <v>16.285714285714285</v>
      </c>
      <c r="AH17" s="8">
        <f t="shared" si="0"/>
        <v>18.571428571428573</v>
      </c>
      <c r="AI17" s="8">
        <f t="shared" si="0"/>
        <v>18.285714285714285</v>
      </c>
      <c r="AJ17" s="8">
        <f t="shared" si="0"/>
        <v>18.142857142857142</v>
      </c>
      <c r="AK17" s="8">
        <f t="shared" si="0"/>
        <v>18.285714285714285</v>
      </c>
      <c r="AL17" s="8">
        <f t="shared" si="0"/>
        <v>18.428571428571427</v>
      </c>
      <c r="AM17" s="8">
        <f t="shared" si="0"/>
        <v>19.714285714285715</v>
      </c>
      <c r="AN17" s="8">
        <f t="shared" si="0"/>
        <v>17</v>
      </c>
      <c r="AO17" s="8">
        <f t="shared" si="0"/>
        <v>16.142857142857142</v>
      </c>
      <c r="AP17" s="8">
        <f t="shared" si="0"/>
        <v>5.7142857142857144</v>
      </c>
      <c r="AQ17" s="8">
        <f t="shared" si="0"/>
        <v>0.5714285714285714</v>
      </c>
      <c r="AR17" s="8">
        <f t="shared" si="0"/>
        <v>0</v>
      </c>
      <c r="AS17" s="8">
        <f t="shared" si="7"/>
        <v>2037.8571428571429</v>
      </c>
      <c r="AT17" s="8">
        <f t="shared" si="8"/>
        <v>61.428571428571431</v>
      </c>
    </row>
    <row r="18" spans="1:46">
      <c r="A18" s="1">
        <v>16</v>
      </c>
      <c r="B18" s="1">
        <v>27491</v>
      </c>
      <c r="C18">
        <v>1130</v>
      </c>
      <c r="D18">
        <v>61</v>
      </c>
      <c r="E18">
        <v>13323.673000000001</v>
      </c>
      <c r="F18">
        <v>846.22699999999998</v>
      </c>
      <c r="G18">
        <v>3019</v>
      </c>
      <c r="H18">
        <v>6</v>
      </c>
      <c r="I18">
        <v>90</v>
      </c>
      <c r="J18">
        <v>129</v>
      </c>
      <c r="K18">
        <v>136</v>
      </c>
      <c r="L18">
        <v>136</v>
      </c>
      <c r="M18">
        <v>137</v>
      </c>
      <c r="N18">
        <v>136</v>
      </c>
      <c r="O18">
        <v>137</v>
      </c>
      <c r="P18">
        <v>136</v>
      </c>
      <c r="Q18">
        <v>131</v>
      </c>
      <c r="R18">
        <v>129</v>
      </c>
      <c r="S18">
        <v>139</v>
      </c>
      <c r="T18">
        <v>54</v>
      </c>
      <c r="U18">
        <v>6</v>
      </c>
      <c r="V18">
        <v>0</v>
      </c>
      <c r="W18" s="9">
        <v>16</v>
      </c>
      <c r="X18" s="7">
        <v>27491</v>
      </c>
      <c r="Y18" s="8">
        <f t="shared" si="1"/>
        <v>5.1217464315701094E-2</v>
      </c>
      <c r="Z18" s="8">
        <f t="shared" si="2"/>
        <v>1903.3818571428571</v>
      </c>
      <c r="AA18" s="8">
        <f t="shared" si="3"/>
        <v>1.6844087231352718</v>
      </c>
      <c r="AB18" s="8">
        <f t="shared" si="4"/>
        <v>120.88957142857143</v>
      </c>
      <c r="AC18" s="8">
        <f t="shared" si="5"/>
        <v>1.0148261904761906</v>
      </c>
      <c r="AD18" s="8">
        <f t="shared" si="6"/>
        <v>0.8571428571428571</v>
      </c>
      <c r="AE18" s="8">
        <f t="shared" si="0"/>
        <v>12.857142857142858</v>
      </c>
      <c r="AF18" s="8">
        <f t="shared" si="0"/>
        <v>18.428571428571427</v>
      </c>
      <c r="AG18" s="8">
        <f t="shared" si="0"/>
        <v>19.428571428571427</v>
      </c>
      <c r="AH18" s="8">
        <f t="shared" si="0"/>
        <v>19.428571428571427</v>
      </c>
      <c r="AI18" s="8">
        <f t="shared" si="0"/>
        <v>19.571428571428573</v>
      </c>
      <c r="AJ18" s="8">
        <f t="shared" si="0"/>
        <v>19.428571428571427</v>
      </c>
      <c r="AK18" s="8">
        <f t="shared" si="0"/>
        <v>19.571428571428573</v>
      </c>
      <c r="AL18" s="8">
        <f t="shared" si="0"/>
        <v>19.428571428571427</v>
      </c>
      <c r="AM18" s="8">
        <f t="shared" si="0"/>
        <v>18.714285714285715</v>
      </c>
      <c r="AN18" s="8">
        <f t="shared" si="0"/>
        <v>18.428571428571427</v>
      </c>
      <c r="AO18" s="8">
        <f t="shared" si="0"/>
        <v>19.857142857142858</v>
      </c>
      <c r="AP18" s="8">
        <f t="shared" si="0"/>
        <v>7.7142857142857144</v>
      </c>
      <c r="AQ18" s="8">
        <f t="shared" si="0"/>
        <v>0.8571428571428571</v>
      </c>
      <c r="AR18" s="8">
        <f t="shared" si="0"/>
        <v>0</v>
      </c>
      <c r="AS18" s="8">
        <f t="shared" si="7"/>
        <v>2156.4285714285716</v>
      </c>
      <c r="AT18" s="8">
        <f t="shared" si="8"/>
        <v>87.142857142857139</v>
      </c>
    </row>
    <row r="19" spans="1:46">
      <c r="A19" s="1">
        <v>17</v>
      </c>
      <c r="B19" s="1">
        <v>46177</v>
      </c>
      <c r="C19">
        <v>1132</v>
      </c>
      <c r="D19">
        <v>54</v>
      </c>
      <c r="E19">
        <v>8525.3639999999996</v>
      </c>
      <c r="F19">
        <v>934.82899999999995</v>
      </c>
      <c r="G19">
        <v>2891</v>
      </c>
      <c r="H19">
        <v>6</v>
      </c>
      <c r="I19">
        <v>77</v>
      </c>
      <c r="J19">
        <v>122</v>
      </c>
      <c r="K19">
        <v>130</v>
      </c>
      <c r="L19">
        <v>126</v>
      </c>
      <c r="M19">
        <v>131</v>
      </c>
      <c r="N19">
        <v>127</v>
      </c>
      <c r="O19">
        <v>134</v>
      </c>
      <c r="P19">
        <v>128</v>
      </c>
      <c r="Q19">
        <v>131</v>
      </c>
      <c r="R19">
        <v>131</v>
      </c>
      <c r="S19">
        <v>123</v>
      </c>
      <c r="T19">
        <v>57</v>
      </c>
      <c r="U19">
        <v>11</v>
      </c>
      <c r="V19">
        <v>0</v>
      </c>
      <c r="W19" s="9">
        <v>17</v>
      </c>
      <c r="X19" s="7">
        <v>46177</v>
      </c>
      <c r="Y19" s="8">
        <f t="shared" si="1"/>
        <v>4.5531197301854974E-2</v>
      </c>
      <c r="Z19" s="8">
        <f t="shared" si="2"/>
        <v>1217.9091428571428</v>
      </c>
      <c r="AA19" s="8">
        <f t="shared" si="3"/>
        <v>1.0758914689550731</v>
      </c>
      <c r="AB19" s="8">
        <f t="shared" si="4"/>
        <v>133.547</v>
      </c>
      <c r="AC19" s="8">
        <f t="shared" si="5"/>
        <v>1.2257833333333332</v>
      </c>
      <c r="AD19" s="8">
        <f t="shared" si="6"/>
        <v>0.8571428571428571</v>
      </c>
      <c r="AE19" s="8">
        <f t="shared" si="6"/>
        <v>11</v>
      </c>
      <c r="AF19" s="8">
        <f t="shared" si="6"/>
        <v>17.428571428571427</v>
      </c>
      <c r="AG19" s="8">
        <f t="shared" si="6"/>
        <v>18.571428571428573</v>
      </c>
      <c r="AH19" s="8">
        <f t="shared" si="6"/>
        <v>18</v>
      </c>
      <c r="AI19" s="8">
        <f t="shared" si="6"/>
        <v>18.714285714285715</v>
      </c>
      <c r="AJ19" s="8">
        <f t="shared" si="6"/>
        <v>18.142857142857142</v>
      </c>
      <c r="AK19" s="8">
        <f t="shared" si="6"/>
        <v>19.142857142857142</v>
      </c>
      <c r="AL19" s="8">
        <f t="shared" si="6"/>
        <v>18.285714285714285</v>
      </c>
      <c r="AM19" s="8">
        <f t="shared" si="6"/>
        <v>18.714285714285715</v>
      </c>
      <c r="AN19" s="8">
        <f t="shared" si="6"/>
        <v>18.714285714285715</v>
      </c>
      <c r="AO19" s="8">
        <f t="shared" si="6"/>
        <v>17.571428571428573</v>
      </c>
      <c r="AP19" s="8">
        <f t="shared" si="6"/>
        <v>8.1428571428571423</v>
      </c>
      <c r="AQ19" s="8">
        <f t="shared" si="6"/>
        <v>1.5714285714285714</v>
      </c>
      <c r="AR19" s="8">
        <f t="shared" si="6"/>
        <v>0</v>
      </c>
      <c r="AS19" s="8">
        <f t="shared" si="7"/>
        <v>2065</v>
      </c>
      <c r="AT19" s="8">
        <f t="shared" si="8"/>
        <v>77.142857142857139</v>
      </c>
    </row>
    <row r="20" spans="1:46">
      <c r="A20" s="1">
        <v>18</v>
      </c>
      <c r="B20" s="1">
        <v>36939</v>
      </c>
      <c r="C20">
        <v>1154</v>
      </c>
      <c r="D20">
        <v>39</v>
      </c>
      <c r="E20">
        <v>9625.8029999999999</v>
      </c>
      <c r="F20">
        <v>943.95</v>
      </c>
      <c r="G20">
        <v>2959</v>
      </c>
      <c r="H20">
        <v>6</v>
      </c>
      <c r="I20">
        <v>99</v>
      </c>
      <c r="J20">
        <v>132</v>
      </c>
      <c r="K20">
        <v>137</v>
      </c>
      <c r="L20">
        <v>136</v>
      </c>
      <c r="M20">
        <v>136</v>
      </c>
      <c r="N20">
        <v>135</v>
      </c>
      <c r="O20">
        <v>125</v>
      </c>
      <c r="P20">
        <v>127</v>
      </c>
      <c r="Q20">
        <v>120</v>
      </c>
      <c r="R20">
        <v>127</v>
      </c>
      <c r="S20">
        <v>133</v>
      </c>
      <c r="T20">
        <v>60</v>
      </c>
      <c r="U20">
        <v>8</v>
      </c>
      <c r="V20">
        <v>0</v>
      </c>
      <c r="W20" s="9">
        <v>18</v>
      </c>
      <c r="X20" s="7">
        <v>36939</v>
      </c>
      <c r="Y20" s="8">
        <f t="shared" si="1"/>
        <v>3.269069572506287E-2</v>
      </c>
      <c r="Z20" s="8">
        <f t="shared" si="2"/>
        <v>1375.1147142857142</v>
      </c>
      <c r="AA20" s="8">
        <f t="shared" si="3"/>
        <v>1.1916072047536519</v>
      </c>
      <c r="AB20" s="8">
        <f t="shared" si="4"/>
        <v>134.85</v>
      </c>
      <c r="AC20" s="8">
        <f t="shared" si="5"/>
        <v>1.2475000000000001</v>
      </c>
      <c r="AD20" s="8">
        <f t="shared" si="6"/>
        <v>0.8571428571428571</v>
      </c>
      <c r="AE20" s="8">
        <f t="shared" si="6"/>
        <v>14.142857142857142</v>
      </c>
      <c r="AF20" s="8">
        <f t="shared" si="6"/>
        <v>18.857142857142858</v>
      </c>
      <c r="AG20" s="8">
        <f t="shared" si="6"/>
        <v>19.571428571428573</v>
      </c>
      <c r="AH20" s="8">
        <f t="shared" si="6"/>
        <v>19.428571428571427</v>
      </c>
      <c r="AI20" s="8">
        <f t="shared" si="6"/>
        <v>19.428571428571427</v>
      </c>
      <c r="AJ20" s="8">
        <f t="shared" si="6"/>
        <v>19.285714285714285</v>
      </c>
      <c r="AK20" s="8">
        <f t="shared" si="6"/>
        <v>17.857142857142858</v>
      </c>
      <c r="AL20" s="8">
        <f t="shared" si="6"/>
        <v>18.142857142857142</v>
      </c>
      <c r="AM20" s="8">
        <f t="shared" si="6"/>
        <v>17.142857142857142</v>
      </c>
      <c r="AN20" s="8">
        <f t="shared" si="6"/>
        <v>18.142857142857142</v>
      </c>
      <c r="AO20" s="8">
        <f t="shared" si="6"/>
        <v>19</v>
      </c>
      <c r="AP20" s="8">
        <f t="shared" si="6"/>
        <v>8.5714285714285712</v>
      </c>
      <c r="AQ20" s="8">
        <f t="shared" si="6"/>
        <v>1.1428571428571428</v>
      </c>
      <c r="AR20" s="8">
        <f t="shared" si="6"/>
        <v>0</v>
      </c>
      <c r="AS20" s="8">
        <f t="shared" si="7"/>
        <v>2113.5714285714284</v>
      </c>
      <c r="AT20" s="8">
        <f t="shared" si="8"/>
        <v>55.714285714285715</v>
      </c>
    </row>
    <row r="21" spans="1:46">
      <c r="A21" s="1">
        <v>19</v>
      </c>
      <c r="B21" s="1">
        <v>50257</v>
      </c>
      <c r="C21">
        <v>1125</v>
      </c>
      <c r="D21">
        <v>39</v>
      </c>
      <c r="E21">
        <v>10447.234</v>
      </c>
      <c r="F21">
        <v>955.37199999999996</v>
      </c>
      <c r="G21">
        <v>2880</v>
      </c>
      <c r="H21">
        <v>6</v>
      </c>
      <c r="I21">
        <v>88</v>
      </c>
      <c r="J21">
        <v>114</v>
      </c>
      <c r="K21">
        <v>130</v>
      </c>
      <c r="L21">
        <v>138</v>
      </c>
      <c r="M21">
        <v>134</v>
      </c>
      <c r="N21">
        <v>140</v>
      </c>
      <c r="O21">
        <v>134</v>
      </c>
      <c r="P21">
        <v>135</v>
      </c>
      <c r="Q21">
        <v>122</v>
      </c>
      <c r="R21">
        <v>123</v>
      </c>
      <c r="S21">
        <v>125</v>
      </c>
      <c r="T21">
        <v>56</v>
      </c>
      <c r="U21">
        <v>13</v>
      </c>
      <c r="V21">
        <v>0</v>
      </c>
      <c r="W21" s="9">
        <v>19</v>
      </c>
      <c r="X21" s="7">
        <v>50257</v>
      </c>
      <c r="Y21" s="8">
        <f t="shared" si="1"/>
        <v>3.3505154639175257E-2</v>
      </c>
      <c r="Z21" s="8">
        <f t="shared" si="2"/>
        <v>1492.462</v>
      </c>
      <c r="AA21" s="8">
        <f t="shared" si="3"/>
        <v>1.326632888888889</v>
      </c>
      <c r="AB21" s="8">
        <f t="shared" si="4"/>
        <v>136.48171428571428</v>
      </c>
      <c r="AC21" s="8">
        <f t="shared" si="5"/>
        <v>1.2746952380952381</v>
      </c>
      <c r="AD21" s="8">
        <f t="shared" si="6"/>
        <v>0.8571428571428571</v>
      </c>
      <c r="AE21" s="8">
        <f t="shared" si="6"/>
        <v>12.571428571428571</v>
      </c>
      <c r="AF21" s="8">
        <f t="shared" si="6"/>
        <v>16.285714285714285</v>
      </c>
      <c r="AG21" s="8">
        <f t="shared" si="6"/>
        <v>18.571428571428573</v>
      </c>
      <c r="AH21" s="8">
        <f t="shared" si="6"/>
        <v>19.714285714285715</v>
      </c>
      <c r="AI21" s="8">
        <f t="shared" si="6"/>
        <v>19.142857142857142</v>
      </c>
      <c r="AJ21" s="8">
        <f t="shared" si="6"/>
        <v>20</v>
      </c>
      <c r="AK21" s="8">
        <f t="shared" si="6"/>
        <v>19.142857142857142</v>
      </c>
      <c r="AL21" s="8">
        <f t="shared" si="6"/>
        <v>19.285714285714285</v>
      </c>
      <c r="AM21" s="8">
        <f t="shared" si="6"/>
        <v>17.428571428571427</v>
      </c>
      <c r="AN21" s="8">
        <f t="shared" si="6"/>
        <v>17.571428571428573</v>
      </c>
      <c r="AO21" s="8">
        <f t="shared" si="6"/>
        <v>17.857142857142858</v>
      </c>
      <c r="AP21" s="8">
        <f t="shared" si="6"/>
        <v>8</v>
      </c>
      <c r="AQ21" s="8">
        <f t="shared" si="6"/>
        <v>1.8571428571428572</v>
      </c>
      <c r="AR21" s="8">
        <f t="shared" si="6"/>
        <v>0</v>
      </c>
      <c r="AS21" s="8">
        <f t="shared" si="7"/>
        <v>2057.1428571428573</v>
      </c>
      <c r="AT21" s="8">
        <f t="shared" si="8"/>
        <v>55.714285714285715</v>
      </c>
    </row>
    <row r="22" spans="1:46">
      <c r="A22" s="1">
        <v>20</v>
      </c>
      <c r="B22" s="1">
        <v>61551</v>
      </c>
      <c r="C22">
        <v>1152</v>
      </c>
      <c r="D22">
        <v>55</v>
      </c>
      <c r="E22">
        <v>10005.458000000001</v>
      </c>
      <c r="F22">
        <v>957.77800000000002</v>
      </c>
      <c r="G22">
        <v>2970</v>
      </c>
      <c r="H22">
        <v>6</v>
      </c>
      <c r="I22">
        <v>91</v>
      </c>
      <c r="J22">
        <v>130</v>
      </c>
      <c r="K22">
        <v>123</v>
      </c>
      <c r="L22">
        <v>119</v>
      </c>
      <c r="M22">
        <v>128</v>
      </c>
      <c r="N22">
        <v>132</v>
      </c>
      <c r="O22">
        <v>136</v>
      </c>
      <c r="P22">
        <v>135</v>
      </c>
      <c r="Q22">
        <v>136</v>
      </c>
      <c r="R22">
        <v>140</v>
      </c>
      <c r="S22">
        <v>137</v>
      </c>
      <c r="T22">
        <v>72</v>
      </c>
      <c r="U22">
        <v>13</v>
      </c>
      <c r="V22">
        <v>0</v>
      </c>
      <c r="W22" s="9">
        <v>20</v>
      </c>
      <c r="X22" s="7">
        <v>61551</v>
      </c>
      <c r="Y22" s="8">
        <f t="shared" si="1"/>
        <v>4.5567522783761395E-2</v>
      </c>
      <c r="Z22" s="8">
        <f t="shared" si="2"/>
        <v>1429.351142857143</v>
      </c>
      <c r="AA22" s="8">
        <f t="shared" si="3"/>
        <v>1.2407562003968255</v>
      </c>
      <c r="AB22" s="8">
        <f t="shared" si="4"/>
        <v>136.82542857142857</v>
      </c>
      <c r="AC22" s="8">
        <f t="shared" si="5"/>
        <v>1.2804238095238096</v>
      </c>
      <c r="AD22" s="8">
        <f t="shared" si="6"/>
        <v>0.8571428571428571</v>
      </c>
      <c r="AE22" s="8">
        <f t="shared" si="6"/>
        <v>13</v>
      </c>
      <c r="AF22" s="8">
        <f t="shared" si="6"/>
        <v>18.571428571428573</v>
      </c>
      <c r="AG22" s="8">
        <f t="shared" si="6"/>
        <v>17.571428571428573</v>
      </c>
      <c r="AH22" s="8">
        <f t="shared" si="6"/>
        <v>17</v>
      </c>
      <c r="AI22" s="8">
        <f t="shared" si="6"/>
        <v>18.285714285714285</v>
      </c>
      <c r="AJ22" s="8">
        <f t="shared" si="6"/>
        <v>18.857142857142858</v>
      </c>
      <c r="AK22" s="8">
        <f t="shared" si="6"/>
        <v>19.428571428571427</v>
      </c>
      <c r="AL22" s="8">
        <f t="shared" si="6"/>
        <v>19.285714285714285</v>
      </c>
      <c r="AM22" s="8">
        <f t="shared" si="6"/>
        <v>19.428571428571427</v>
      </c>
      <c r="AN22" s="8">
        <f t="shared" si="6"/>
        <v>20</v>
      </c>
      <c r="AO22" s="8">
        <f t="shared" si="6"/>
        <v>19.571428571428573</v>
      </c>
      <c r="AP22" s="8">
        <f t="shared" si="6"/>
        <v>10.285714285714286</v>
      </c>
      <c r="AQ22" s="8">
        <f t="shared" si="6"/>
        <v>1.8571428571428572</v>
      </c>
      <c r="AR22" s="8">
        <f t="shared" si="6"/>
        <v>0</v>
      </c>
      <c r="AS22" s="8">
        <f t="shared" si="7"/>
        <v>2121.4285714285716</v>
      </c>
      <c r="AT22" s="8">
        <f t="shared" si="8"/>
        <v>78.571428571428569</v>
      </c>
    </row>
    <row r="23" spans="1:46">
      <c r="A23" s="1">
        <v>21</v>
      </c>
      <c r="B23" s="1">
        <v>2549</v>
      </c>
      <c r="C23">
        <v>1132</v>
      </c>
      <c r="D23">
        <v>20</v>
      </c>
      <c r="E23">
        <v>6089.1580000000004</v>
      </c>
      <c r="F23">
        <v>923.05</v>
      </c>
      <c r="G23">
        <v>2917</v>
      </c>
      <c r="H23">
        <v>6</v>
      </c>
      <c r="I23">
        <v>79</v>
      </c>
      <c r="J23">
        <v>117</v>
      </c>
      <c r="K23">
        <v>115</v>
      </c>
      <c r="L23">
        <v>130</v>
      </c>
      <c r="M23">
        <v>121</v>
      </c>
      <c r="N23">
        <v>132</v>
      </c>
      <c r="O23">
        <v>128</v>
      </c>
      <c r="P23">
        <v>132</v>
      </c>
      <c r="Q23">
        <v>133</v>
      </c>
      <c r="R23">
        <v>125</v>
      </c>
      <c r="S23">
        <v>138</v>
      </c>
      <c r="T23">
        <v>75</v>
      </c>
      <c r="U23">
        <v>11</v>
      </c>
      <c r="V23">
        <v>0</v>
      </c>
      <c r="W23" s="9">
        <v>21</v>
      </c>
      <c r="X23" s="7">
        <v>2549</v>
      </c>
      <c r="Y23" s="8">
        <f t="shared" si="1"/>
        <v>1.7361111111111112E-2</v>
      </c>
      <c r="Z23" s="8">
        <f t="shared" si="2"/>
        <v>869.87971428571439</v>
      </c>
      <c r="AA23" s="8">
        <f t="shared" si="3"/>
        <v>0.76844497728420003</v>
      </c>
      <c r="AB23" s="8">
        <f t="shared" si="4"/>
        <v>131.8642857142857</v>
      </c>
      <c r="AC23" s="8">
        <f t="shared" si="5"/>
        <v>1.1977380952380949</v>
      </c>
      <c r="AD23" s="8">
        <f t="shared" si="6"/>
        <v>0.8571428571428571</v>
      </c>
      <c r="AE23" s="8">
        <f t="shared" si="6"/>
        <v>11.285714285714286</v>
      </c>
      <c r="AF23" s="8">
        <f t="shared" si="6"/>
        <v>16.714285714285715</v>
      </c>
      <c r="AG23" s="8">
        <f t="shared" si="6"/>
        <v>16.428571428571427</v>
      </c>
      <c r="AH23" s="8">
        <f t="shared" si="6"/>
        <v>18.571428571428573</v>
      </c>
      <c r="AI23" s="8">
        <f t="shared" si="6"/>
        <v>17.285714285714285</v>
      </c>
      <c r="AJ23" s="8">
        <f t="shared" si="6"/>
        <v>18.857142857142858</v>
      </c>
      <c r="AK23" s="8">
        <f t="shared" si="6"/>
        <v>18.285714285714285</v>
      </c>
      <c r="AL23" s="8">
        <f t="shared" si="6"/>
        <v>18.857142857142858</v>
      </c>
      <c r="AM23" s="8">
        <f t="shared" si="6"/>
        <v>19</v>
      </c>
      <c r="AN23" s="8">
        <f t="shared" si="6"/>
        <v>17.857142857142858</v>
      </c>
      <c r="AO23" s="8">
        <f t="shared" si="6"/>
        <v>19.714285714285715</v>
      </c>
      <c r="AP23" s="8">
        <f t="shared" si="6"/>
        <v>10.714285714285714</v>
      </c>
      <c r="AQ23" s="8">
        <f t="shared" si="6"/>
        <v>1.5714285714285714</v>
      </c>
      <c r="AR23" s="8">
        <f t="shared" si="6"/>
        <v>0</v>
      </c>
      <c r="AS23" s="8">
        <f t="shared" si="7"/>
        <v>2083.5714285714284</v>
      </c>
      <c r="AT23" s="8">
        <f t="shared" si="8"/>
        <v>28.571428571428573</v>
      </c>
    </row>
    <row r="24" spans="1:46">
      <c r="A24" s="1">
        <v>22</v>
      </c>
      <c r="B24" s="1">
        <v>5325</v>
      </c>
      <c r="C24">
        <v>1149</v>
      </c>
      <c r="D24">
        <v>49</v>
      </c>
      <c r="E24">
        <v>12287.906999999999</v>
      </c>
      <c r="F24">
        <v>908.74800000000005</v>
      </c>
      <c r="G24">
        <v>2993</v>
      </c>
      <c r="H24">
        <v>6</v>
      </c>
      <c r="I24">
        <v>95</v>
      </c>
      <c r="J24">
        <v>113</v>
      </c>
      <c r="K24">
        <v>136</v>
      </c>
      <c r="L24">
        <v>136</v>
      </c>
      <c r="M24">
        <v>128</v>
      </c>
      <c r="N24">
        <v>134</v>
      </c>
      <c r="O24">
        <v>135</v>
      </c>
      <c r="P24">
        <v>134</v>
      </c>
      <c r="Q24">
        <v>132</v>
      </c>
      <c r="R24">
        <v>131</v>
      </c>
      <c r="S24">
        <v>130</v>
      </c>
      <c r="T24">
        <v>64</v>
      </c>
      <c r="U24">
        <v>14</v>
      </c>
      <c r="V24">
        <v>0</v>
      </c>
      <c r="W24" s="9">
        <v>22</v>
      </c>
      <c r="X24" s="7">
        <v>5325</v>
      </c>
      <c r="Y24" s="8">
        <f t="shared" si="1"/>
        <v>4.0901502504173626E-2</v>
      </c>
      <c r="Z24" s="8">
        <f t="shared" si="2"/>
        <v>1755.4152857142856</v>
      </c>
      <c r="AA24" s="8">
        <f t="shared" si="3"/>
        <v>1.5277765759045132</v>
      </c>
      <c r="AB24" s="8">
        <f t="shared" si="4"/>
        <v>129.82114285714286</v>
      </c>
      <c r="AC24" s="8">
        <f t="shared" si="5"/>
        <v>1.1636857142857142</v>
      </c>
      <c r="AD24" s="8">
        <f t="shared" si="6"/>
        <v>0.8571428571428571</v>
      </c>
      <c r="AE24" s="8">
        <f t="shared" si="6"/>
        <v>13.571428571428571</v>
      </c>
      <c r="AF24" s="8">
        <f t="shared" si="6"/>
        <v>16.142857142857142</v>
      </c>
      <c r="AG24" s="8">
        <f t="shared" si="6"/>
        <v>19.428571428571427</v>
      </c>
      <c r="AH24" s="8">
        <f t="shared" si="6"/>
        <v>19.428571428571427</v>
      </c>
      <c r="AI24" s="8">
        <f t="shared" si="6"/>
        <v>18.285714285714285</v>
      </c>
      <c r="AJ24" s="8">
        <f t="shared" si="6"/>
        <v>19.142857142857142</v>
      </c>
      <c r="AK24" s="8">
        <f t="shared" si="6"/>
        <v>19.285714285714285</v>
      </c>
      <c r="AL24" s="8">
        <f t="shared" si="6"/>
        <v>19.142857142857142</v>
      </c>
      <c r="AM24" s="8">
        <f t="shared" si="6"/>
        <v>18.857142857142858</v>
      </c>
      <c r="AN24" s="8">
        <f t="shared" si="6"/>
        <v>18.714285714285715</v>
      </c>
      <c r="AO24" s="8">
        <f t="shared" si="6"/>
        <v>18.571428571428573</v>
      </c>
      <c r="AP24" s="8">
        <f t="shared" si="6"/>
        <v>9.1428571428571423</v>
      </c>
      <c r="AQ24" s="8">
        <f t="shared" si="6"/>
        <v>2</v>
      </c>
      <c r="AR24" s="8">
        <f t="shared" si="6"/>
        <v>0</v>
      </c>
      <c r="AS24" s="8">
        <f t="shared" si="7"/>
        <v>2137.8571428571427</v>
      </c>
      <c r="AT24" s="8">
        <f t="shared" si="8"/>
        <v>70</v>
      </c>
    </row>
    <row r="25" spans="1:46">
      <c r="A25" s="1">
        <v>23</v>
      </c>
      <c r="B25" s="1">
        <v>41499</v>
      </c>
      <c r="C25">
        <v>1083</v>
      </c>
      <c r="D25">
        <v>42</v>
      </c>
      <c r="E25">
        <v>8431.5380000000005</v>
      </c>
      <c r="F25">
        <v>835.69600000000003</v>
      </c>
      <c r="G25">
        <v>2833</v>
      </c>
      <c r="H25">
        <v>6</v>
      </c>
      <c r="I25">
        <v>93</v>
      </c>
      <c r="J25">
        <v>125</v>
      </c>
      <c r="K25">
        <v>124</v>
      </c>
      <c r="L25">
        <v>126</v>
      </c>
      <c r="M25">
        <v>133</v>
      </c>
      <c r="N25">
        <v>128</v>
      </c>
      <c r="O25">
        <v>138</v>
      </c>
      <c r="P25">
        <v>140</v>
      </c>
      <c r="Q25">
        <v>138</v>
      </c>
      <c r="R25">
        <v>122</v>
      </c>
      <c r="S25">
        <v>111</v>
      </c>
      <c r="T25">
        <v>39</v>
      </c>
      <c r="U25">
        <v>7</v>
      </c>
      <c r="V25">
        <v>0</v>
      </c>
      <c r="W25" s="9">
        <v>23</v>
      </c>
      <c r="X25" s="7">
        <v>41499</v>
      </c>
      <c r="Y25" s="8">
        <f t="shared" si="1"/>
        <v>3.7333333333333336E-2</v>
      </c>
      <c r="Z25" s="8">
        <f t="shared" si="2"/>
        <v>1204.5054285714286</v>
      </c>
      <c r="AA25" s="8">
        <f t="shared" si="3"/>
        <v>1.1121933781822979</v>
      </c>
      <c r="AB25" s="8">
        <f t="shared" si="4"/>
        <v>119.38514285714287</v>
      </c>
      <c r="AC25" s="8">
        <f t="shared" si="5"/>
        <v>0.98975238095238116</v>
      </c>
      <c r="AD25" s="8">
        <f t="shared" si="6"/>
        <v>0.8571428571428571</v>
      </c>
      <c r="AE25" s="8">
        <f t="shared" si="6"/>
        <v>13.285714285714286</v>
      </c>
      <c r="AF25" s="8">
        <f t="shared" si="6"/>
        <v>17.857142857142858</v>
      </c>
      <c r="AG25" s="8">
        <f t="shared" si="6"/>
        <v>17.714285714285715</v>
      </c>
      <c r="AH25" s="8">
        <f t="shared" si="6"/>
        <v>18</v>
      </c>
      <c r="AI25" s="8">
        <f t="shared" si="6"/>
        <v>19</v>
      </c>
      <c r="AJ25" s="8">
        <f t="shared" si="6"/>
        <v>18.285714285714285</v>
      </c>
      <c r="AK25" s="8">
        <f t="shared" si="6"/>
        <v>19.714285714285715</v>
      </c>
      <c r="AL25" s="8">
        <f t="shared" si="6"/>
        <v>20</v>
      </c>
      <c r="AM25" s="8">
        <f t="shared" si="6"/>
        <v>19.714285714285715</v>
      </c>
      <c r="AN25" s="8">
        <f t="shared" si="6"/>
        <v>17.428571428571427</v>
      </c>
      <c r="AO25" s="8">
        <f t="shared" si="6"/>
        <v>15.857142857142858</v>
      </c>
      <c r="AP25" s="8">
        <f t="shared" si="6"/>
        <v>5.5714285714285712</v>
      </c>
      <c r="AQ25" s="8">
        <f t="shared" si="6"/>
        <v>1</v>
      </c>
      <c r="AR25" s="8">
        <f t="shared" si="6"/>
        <v>0</v>
      </c>
      <c r="AS25" s="8">
        <f t="shared" si="7"/>
        <v>2023.5714285714287</v>
      </c>
      <c r="AT25" s="8">
        <f t="shared" si="8"/>
        <v>60</v>
      </c>
    </row>
    <row r="26" spans="1:46">
      <c r="A26" s="1">
        <v>24</v>
      </c>
      <c r="B26" s="1">
        <v>13091</v>
      </c>
      <c r="C26">
        <v>1120</v>
      </c>
      <c r="D26">
        <v>56</v>
      </c>
      <c r="E26">
        <v>8902.607</v>
      </c>
      <c r="F26">
        <v>858.39599999999996</v>
      </c>
      <c r="G26">
        <v>2888</v>
      </c>
      <c r="H26">
        <v>6</v>
      </c>
      <c r="I26">
        <v>86</v>
      </c>
      <c r="J26">
        <v>120</v>
      </c>
      <c r="K26">
        <v>121</v>
      </c>
      <c r="L26">
        <v>127</v>
      </c>
      <c r="M26">
        <v>126</v>
      </c>
      <c r="N26">
        <v>128</v>
      </c>
      <c r="O26">
        <v>130</v>
      </c>
      <c r="P26">
        <v>138</v>
      </c>
      <c r="Q26">
        <v>126</v>
      </c>
      <c r="R26">
        <v>132</v>
      </c>
      <c r="S26">
        <v>137</v>
      </c>
      <c r="T26">
        <v>60</v>
      </c>
      <c r="U26">
        <v>5</v>
      </c>
      <c r="V26">
        <v>0</v>
      </c>
      <c r="W26" s="9">
        <v>24</v>
      </c>
      <c r="X26" s="7">
        <v>13091</v>
      </c>
      <c r="Y26" s="8">
        <f t="shared" si="1"/>
        <v>4.7619047619047616E-2</v>
      </c>
      <c r="Z26" s="8">
        <f t="shared" si="2"/>
        <v>1271.8009999999999</v>
      </c>
      <c r="AA26" s="8">
        <f t="shared" si="3"/>
        <v>1.135536607142857</v>
      </c>
      <c r="AB26" s="8">
        <f t="shared" si="4"/>
        <v>122.628</v>
      </c>
      <c r="AC26" s="8">
        <f t="shared" si="5"/>
        <v>1.0438000000000001</v>
      </c>
      <c r="AD26" s="8">
        <f t="shared" si="6"/>
        <v>0.8571428571428571</v>
      </c>
      <c r="AE26" s="8">
        <f t="shared" si="6"/>
        <v>12.285714285714286</v>
      </c>
      <c r="AF26" s="8">
        <f t="shared" si="6"/>
        <v>17.142857142857142</v>
      </c>
      <c r="AG26" s="8">
        <f t="shared" si="6"/>
        <v>17.285714285714285</v>
      </c>
      <c r="AH26" s="8">
        <f t="shared" si="6"/>
        <v>18.142857142857142</v>
      </c>
      <c r="AI26" s="8">
        <f t="shared" si="6"/>
        <v>18</v>
      </c>
      <c r="AJ26" s="8">
        <f t="shared" si="6"/>
        <v>18.285714285714285</v>
      </c>
      <c r="AK26" s="8">
        <f t="shared" si="6"/>
        <v>18.571428571428573</v>
      </c>
      <c r="AL26" s="8">
        <f t="shared" si="6"/>
        <v>19.714285714285715</v>
      </c>
      <c r="AM26" s="8">
        <f t="shared" si="6"/>
        <v>18</v>
      </c>
      <c r="AN26" s="8">
        <f t="shared" si="6"/>
        <v>18.857142857142858</v>
      </c>
      <c r="AO26" s="8">
        <f t="shared" si="6"/>
        <v>19.571428571428573</v>
      </c>
      <c r="AP26" s="8">
        <f t="shared" si="6"/>
        <v>8.5714285714285712</v>
      </c>
      <c r="AQ26" s="8">
        <f t="shared" si="6"/>
        <v>0.7142857142857143</v>
      </c>
      <c r="AR26" s="8">
        <f t="shared" si="6"/>
        <v>0</v>
      </c>
      <c r="AS26" s="8">
        <f t="shared" si="7"/>
        <v>2062.8571428571427</v>
      </c>
      <c r="AT26" s="8">
        <f t="shared" si="8"/>
        <v>80</v>
      </c>
    </row>
    <row r="27" spans="1:46">
      <c r="A27" s="1">
        <v>25</v>
      </c>
      <c r="B27" s="1">
        <v>8863</v>
      </c>
      <c r="C27">
        <v>1095</v>
      </c>
      <c r="D27">
        <v>43</v>
      </c>
      <c r="E27">
        <v>9336.3320000000003</v>
      </c>
      <c r="F27">
        <v>884.74400000000003</v>
      </c>
      <c r="G27">
        <v>2800</v>
      </c>
      <c r="H27">
        <v>6</v>
      </c>
      <c r="I27">
        <v>83</v>
      </c>
      <c r="J27">
        <v>123</v>
      </c>
      <c r="K27">
        <v>122</v>
      </c>
      <c r="L27">
        <v>118</v>
      </c>
      <c r="M27">
        <v>127</v>
      </c>
      <c r="N27">
        <v>131</v>
      </c>
      <c r="O27">
        <v>123</v>
      </c>
      <c r="P27">
        <v>125</v>
      </c>
      <c r="Q27">
        <v>124</v>
      </c>
      <c r="R27">
        <v>123</v>
      </c>
      <c r="S27">
        <v>128</v>
      </c>
      <c r="T27">
        <v>48</v>
      </c>
      <c r="U27">
        <v>5</v>
      </c>
      <c r="V27">
        <v>0</v>
      </c>
      <c r="W27" s="9">
        <v>25</v>
      </c>
      <c r="X27" s="7">
        <v>8863</v>
      </c>
      <c r="Y27" s="8">
        <f t="shared" si="1"/>
        <v>3.7785588752196834E-2</v>
      </c>
      <c r="Z27" s="8">
        <f t="shared" si="2"/>
        <v>1333.7617142857143</v>
      </c>
      <c r="AA27" s="8">
        <f t="shared" si="3"/>
        <v>1.2180472276581866</v>
      </c>
      <c r="AB27" s="8">
        <f t="shared" si="4"/>
        <v>126.39200000000001</v>
      </c>
      <c r="AC27" s="8">
        <f t="shared" si="5"/>
        <v>1.1065333333333336</v>
      </c>
      <c r="AD27" s="8">
        <f t="shared" si="6"/>
        <v>0.8571428571428571</v>
      </c>
      <c r="AE27" s="8">
        <f t="shared" si="6"/>
        <v>11.857142857142858</v>
      </c>
      <c r="AF27" s="8">
        <f t="shared" si="6"/>
        <v>17.571428571428573</v>
      </c>
      <c r="AG27" s="8">
        <f t="shared" si="6"/>
        <v>17.428571428571427</v>
      </c>
      <c r="AH27" s="8">
        <f t="shared" si="6"/>
        <v>16.857142857142858</v>
      </c>
      <c r="AI27" s="8">
        <f t="shared" si="6"/>
        <v>18.142857142857142</v>
      </c>
      <c r="AJ27" s="8">
        <f t="shared" si="6"/>
        <v>18.714285714285715</v>
      </c>
      <c r="AK27" s="8">
        <f t="shared" si="6"/>
        <v>17.571428571428573</v>
      </c>
      <c r="AL27" s="8">
        <f t="shared" si="6"/>
        <v>17.857142857142858</v>
      </c>
      <c r="AM27" s="8">
        <f t="shared" si="6"/>
        <v>17.714285714285715</v>
      </c>
      <c r="AN27" s="8">
        <f t="shared" si="6"/>
        <v>17.571428571428573</v>
      </c>
      <c r="AO27" s="8">
        <f t="shared" si="6"/>
        <v>18.285714285714285</v>
      </c>
      <c r="AP27" s="8">
        <f t="shared" si="6"/>
        <v>6.8571428571428568</v>
      </c>
      <c r="AQ27" s="8">
        <f t="shared" si="6"/>
        <v>0.7142857142857143</v>
      </c>
      <c r="AR27" s="8">
        <f t="shared" si="6"/>
        <v>0</v>
      </c>
      <c r="AS27" s="8">
        <f t="shared" si="7"/>
        <v>2000</v>
      </c>
      <c r="AT27" s="8">
        <f t="shared" si="8"/>
        <v>61.428571428571431</v>
      </c>
    </row>
    <row r="28" spans="1:46">
      <c r="A28" s="1">
        <v>26</v>
      </c>
      <c r="B28" s="1">
        <v>7575</v>
      </c>
      <c r="C28">
        <v>1133</v>
      </c>
      <c r="D28">
        <v>27</v>
      </c>
      <c r="E28">
        <v>8744.4380000000001</v>
      </c>
      <c r="F28">
        <v>879.84</v>
      </c>
      <c r="G28">
        <v>2902</v>
      </c>
      <c r="H28">
        <v>6</v>
      </c>
      <c r="I28">
        <v>97</v>
      </c>
      <c r="J28">
        <v>131</v>
      </c>
      <c r="K28">
        <v>132</v>
      </c>
      <c r="L28">
        <v>125</v>
      </c>
      <c r="M28">
        <v>121</v>
      </c>
      <c r="N28">
        <v>111</v>
      </c>
      <c r="O28">
        <v>129</v>
      </c>
      <c r="P28">
        <v>140</v>
      </c>
      <c r="Q28">
        <v>134</v>
      </c>
      <c r="R28">
        <v>122</v>
      </c>
      <c r="S28">
        <v>128</v>
      </c>
      <c r="T28">
        <v>63</v>
      </c>
      <c r="U28">
        <v>9</v>
      </c>
      <c r="V28">
        <v>0</v>
      </c>
      <c r="W28" s="9">
        <v>26</v>
      </c>
      <c r="X28" s="7">
        <v>7575</v>
      </c>
      <c r="Y28" s="8">
        <f t="shared" si="1"/>
        <v>2.3275862068965519E-2</v>
      </c>
      <c r="Z28" s="8">
        <f t="shared" si="2"/>
        <v>1249.2054285714287</v>
      </c>
      <c r="AA28" s="8">
        <f t="shared" si="3"/>
        <v>1.1025643676711638</v>
      </c>
      <c r="AB28" s="8">
        <f t="shared" si="4"/>
        <v>125.69142857142857</v>
      </c>
      <c r="AC28" s="8">
        <f t="shared" si="5"/>
        <v>1.0948571428571428</v>
      </c>
      <c r="AD28" s="8">
        <f t="shared" si="6"/>
        <v>0.8571428571428571</v>
      </c>
      <c r="AE28" s="8">
        <f t="shared" si="6"/>
        <v>13.857142857142858</v>
      </c>
      <c r="AF28" s="8">
        <f t="shared" si="6"/>
        <v>18.714285714285715</v>
      </c>
      <c r="AG28" s="8">
        <f t="shared" si="6"/>
        <v>18.857142857142858</v>
      </c>
      <c r="AH28" s="8">
        <f t="shared" si="6"/>
        <v>17.857142857142858</v>
      </c>
      <c r="AI28" s="8">
        <f t="shared" si="6"/>
        <v>17.285714285714285</v>
      </c>
      <c r="AJ28" s="8">
        <f t="shared" si="6"/>
        <v>15.857142857142858</v>
      </c>
      <c r="AK28" s="8">
        <f t="shared" si="6"/>
        <v>18.428571428571427</v>
      </c>
      <c r="AL28" s="8">
        <f t="shared" si="6"/>
        <v>20</v>
      </c>
      <c r="AM28" s="8">
        <f t="shared" si="6"/>
        <v>19.142857142857142</v>
      </c>
      <c r="AN28" s="8">
        <f t="shared" si="6"/>
        <v>17.428571428571427</v>
      </c>
      <c r="AO28" s="8">
        <f t="shared" si="6"/>
        <v>18.285714285714285</v>
      </c>
      <c r="AP28" s="8">
        <f t="shared" si="6"/>
        <v>9</v>
      </c>
      <c r="AQ28" s="8">
        <f t="shared" si="6"/>
        <v>1.2857142857142858</v>
      </c>
      <c r="AR28" s="8">
        <f t="shared" si="6"/>
        <v>0</v>
      </c>
      <c r="AS28" s="8">
        <f t="shared" si="7"/>
        <v>2072.8571428571427</v>
      </c>
      <c r="AT28" s="8">
        <f t="shared" si="8"/>
        <v>38.571428571428569</v>
      </c>
    </row>
    <row r="29" spans="1:46">
      <c r="A29" s="1">
        <v>27</v>
      </c>
      <c r="B29" s="1">
        <v>9201</v>
      </c>
      <c r="C29">
        <v>1087</v>
      </c>
      <c r="D29">
        <v>23</v>
      </c>
      <c r="E29">
        <v>8158.2780000000002</v>
      </c>
      <c r="F29">
        <v>917.87300000000005</v>
      </c>
      <c r="G29">
        <v>2873</v>
      </c>
      <c r="H29">
        <v>6</v>
      </c>
      <c r="I29">
        <v>97</v>
      </c>
      <c r="J29">
        <v>112</v>
      </c>
      <c r="K29">
        <v>128</v>
      </c>
      <c r="L29">
        <v>125</v>
      </c>
      <c r="M29">
        <v>128</v>
      </c>
      <c r="N29">
        <v>131</v>
      </c>
      <c r="O29">
        <v>138</v>
      </c>
      <c r="P29">
        <v>131</v>
      </c>
      <c r="Q29">
        <v>129</v>
      </c>
      <c r="R29">
        <v>130</v>
      </c>
      <c r="S29">
        <v>122</v>
      </c>
      <c r="T29">
        <v>61</v>
      </c>
      <c r="U29">
        <v>11</v>
      </c>
      <c r="V29">
        <v>0</v>
      </c>
      <c r="W29" s="9">
        <v>27</v>
      </c>
      <c r="X29" s="7">
        <v>9201</v>
      </c>
      <c r="Y29" s="8">
        <f t="shared" si="1"/>
        <v>2.0720720720720721E-2</v>
      </c>
      <c r="Z29" s="8">
        <f t="shared" si="2"/>
        <v>1165.4682857142857</v>
      </c>
      <c r="AA29" s="8">
        <f t="shared" si="3"/>
        <v>1.0721879353397292</v>
      </c>
      <c r="AB29" s="8">
        <f t="shared" si="4"/>
        <v>131.1247142857143</v>
      </c>
      <c r="AC29" s="8">
        <f t="shared" si="5"/>
        <v>1.1854119047619052</v>
      </c>
      <c r="AD29" s="8">
        <f t="shared" si="6"/>
        <v>0.8571428571428571</v>
      </c>
      <c r="AE29" s="8">
        <f t="shared" si="6"/>
        <v>13.857142857142858</v>
      </c>
      <c r="AF29" s="8">
        <f t="shared" si="6"/>
        <v>16</v>
      </c>
      <c r="AG29" s="8">
        <f t="shared" si="6"/>
        <v>18.285714285714285</v>
      </c>
      <c r="AH29" s="8">
        <f t="shared" si="6"/>
        <v>17.857142857142858</v>
      </c>
      <c r="AI29" s="8">
        <f t="shared" si="6"/>
        <v>18.285714285714285</v>
      </c>
      <c r="AJ29" s="8">
        <f t="shared" si="6"/>
        <v>18.714285714285715</v>
      </c>
      <c r="AK29" s="8">
        <f t="shared" si="6"/>
        <v>19.714285714285715</v>
      </c>
      <c r="AL29" s="8">
        <f t="shared" si="6"/>
        <v>18.714285714285715</v>
      </c>
      <c r="AM29" s="8">
        <f t="shared" si="6"/>
        <v>18.428571428571427</v>
      </c>
      <c r="AN29" s="8">
        <f t="shared" si="6"/>
        <v>18.571428571428573</v>
      </c>
      <c r="AO29" s="8">
        <f t="shared" si="6"/>
        <v>17.428571428571427</v>
      </c>
      <c r="AP29" s="8">
        <f t="shared" si="6"/>
        <v>8.7142857142857135</v>
      </c>
      <c r="AQ29" s="8">
        <f t="shared" si="6"/>
        <v>1.5714285714285714</v>
      </c>
      <c r="AR29" s="8">
        <f t="shared" si="6"/>
        <v>0</v>
      </c>
      <c r="AS29" s="8">
        <f t="shared" si="7"/>
        <v>2052.1428571428573</v>
      </c>
      <c r="AT29" s="8">
        <f t="shared" si="8"/>
        <v>32.857142857142854</v>
      </c>
    </row>
    <row r="30" spans="1:46">
      <c r="A30" s="1">
        <v>28</v>
      </c>
      <c r="B30" s="1">
        <v>19301</v>
      </c>
      <c r="C30">
        <v>1115</v>
      </c>
      <c r="D30">
        <v>34</v>
      </c>
      <c r="E30">
        <v>8188.9669999999996</v>
      </c>
      <c r="F30">
        <v>923.58299999999997</v>
      </c>
      <c r="G30">
        <v>2873</v>
      </c>
      <c r="H30">
        <v>6</v>
      </c>
      <c r="I30">
        <v>93</v>
      </c>
      <c r="J30">
        <v>122</v>
      </c>
      <c r="K30">
        <v>138</v>
      </c>
      <c r="L30">
        <v>125</v>
      </c>
      <c r="M30">
        <v>120</v>
      </c>
      <c r="N30">
        <v>131</v>
      </c>
      <c r="O30">
        <v>128</v>
      </c>
      <c r="P30">
        <v>131</v>
      </c>
      <c r="Q30">
        <v>125</v>
      </c>
      <c r="R30">
        <v>132</v>
      </c>
      <c r="S30">
        <v>126</v>
      </c>
      <c r="T30">
        <v>55</v>
      </c>
      <c r="U30">
        <v>10</v>
      </c>
      <c r="V30">
        <v>0</v>
      </c>
      <c r="W30" s="9">
        <v>28</v>
      </c>
      <c r="X30" s="7">
        <v>19301</v>
      </c>
      <c r="Y30" s="8">
        <f t="shared" si="1"/>
        <v>2.959094865100087E-2</v>
      </c>
      <c r="Z30" s="8">
        <f t="shared" si="2"/>
        <v>1169.8524285714286</v>
      </c>
      <c r="AA30" s="8">
        <f t="shared" si="3"/>
        <v>1.049195003203075</v>
      </c>
      <c r="AB30" s="8">
        <f t="shared" si="4"/>
        <v>131.94042857142855</v>
      </c>
      <c r="AC30" s="8">
        <f t="shared" si="5"/>
        <v>1.1990071428571425</v>
      </c>
      <c r="AD30" s="8">
        <f t="shared" si="6"/>
        <v>0.8571428571428571</v>
      </c>
      <c r="AE30" s="8">
        <f t="shared" si="6"/>
        <v>13.285714285714286</v>
      </c>
      <c r="AF30" s="8">
        <f t="shared" si="6"/>
        <v>17.428571428571427</v>
      </c>
      <c r="AG30" s="8">
        <f t="shared" si="6"/>
        <v>19.714285714285715</v>
      </c>
      <c r="AH30" s="8">
        <f t="shared" si="6"/>
        <v>17.857142857142858</v>
      </c>
      <c r="AI30" s="8">
        <f t="shared" si="6"/>
        <v>17.142857142857142</v>
      </c>
      <c r="AJ30" s="8">
        <f t="shared" si="6"/>
        <v>18.714285714285715</v>
      </c>
      <c r="AK30" s="8">
        <f t="shared" si="6"/>
        <v>18.285714285714285</v>
      </c>
      <c r="AL30" s="8">
        <f t="shared" si="6"/>
        <v>18.714285714285715</v>
      </c>
      <c r="AM30" s="8">
        <f t="shared" si="6"/>
        <v>17.857142857142858</v>
      </c>
      <c r="AN30" s="8">
        <f t="shared" si="6"/>
        <v>18.857142857142858</v>
      </c>
      <c r="AO30" s="8">
        <f t="shared" si="6"/>
        <v>18</v>
      </c>
      <c r="AP30" s="8">
        <f t="shared" si="6"/>
        <v>7.8571428571428568</v>
      </c>
      <c r="AQ30" s="8">
        <f t="shared" si="6"/>
        <v>1.4285714285714286</v>
      </c>
      <c r="AR30" s="8">
        <f t="shared" si="6"/>
        <v>0</v>
      </c>
      <c r="AS30" s="8">
        <f t="shared" si="7"/>
        <v>2052.1428571428573</v>
      </c>
      <c r="AT30" s="8">
        <f t="shared" si="8"/>
        <v>48.571428571428569</v>
      </c>
    </row>
    <row r="31" spans="1:46">
      <c r="A31" s="1">
        <v>29</v>
      </c>
      <c r="B31" s="1">
        <v>51197</v>
      </c>
      <c r="C31">
        <v>1112</v>
      </c>
      <c r="D31">
        <v>53</v>
      </c>
      <c r="E31">
        <v>10646.566000000001</v>
      </c>
      <c r="F31">
        <v>859.56200000000001</v>
      </c>
      <c r="G31">
        <v>2894</v>
      </c>
      <c r="H31">
        <v>6</v>
      </c>
      <c r="I31">
        <v>87</v>
      </c>
      <c r="J31">
        <v>124</v>
      </c>
      <c r="K31">
        <v>129</v>
      </c>
      <c r="L31">
        <v>130</v>
      </c>
      <c r="M31">
        <v>136</v>
      </c>
      <c r="N31">
        <v>131</v>
      </c>
      <c r="O31">
        <v>140</v>
      </c>
      <c r="P31">
        <v>140</v>
      </c>
      <c r="Q31">
        <v>131</v>
      </c>
      <c r="R31">
        <v>127</v>
      </c>
      <c r="S31">
        <v>120</v>
      </c>
      <c r="T31">
        <v>49</v>
      </c>
      <c r="U31">
        <v>8</v>
      </c>
      <c r="V31">
        <v>0</v>
      </c>
      <c r="W31" s="9">
        <v>29</v>
      </c>
      <c r="X31" s="7">
        <v>51197</v>
      </c>
      <c r="Y31" s="8">
        <f t="shared" si="1"/>
        <v>4.5493562231759654E-2</v>
      </c>
      <c r="Z31" s="8">
        <f t="shared" si="2"/>
        <v>1520.9380000000001</v>
      </c>
      <c r="AA31" s="8">
        <f t="shared" si="3"/>
        <v>1.36775</v>
      </c>
      <c r="AB31" s="8">
        <f t="shared" si="4"/>
        <v>122.79457142857143</v>
      </c>
      <c r="AC31" s="8">
        <f t="shared" si="5"/>
        <v>1.0465761904761903</v>
      </c>
      <c r="AD31" s="8">
        <f t="shared" si="6"/>
        <v>0.8571428571428571</v>
      </c>
      <c r="AE31" s="8">
        <f t="shared" si="6"/>
        <v>12.428571428571429</v>
      </c>
      <c r="AF31" s="8">
        <f t="shared" si="6"/>
        <v>17.714285714285715</v>
      </c>
      <c r="AG31" s="8">
        <f t="shared" si="6"/>
        <v>18.428571428571427</v>
      </c>
      <c r="AH31" s="8">
        <f t="shared" si="6"/>
        <v>18.571428571428573</v>
      </c>
      <c r="AI31" s="8">
        <f t="shared" si="6"/>
        <v>19.428571428571427</v>
      </c>
      <c r="AJ31" s="8">
        <f t="shared" si="6"/>
        <v>18.714285714285715</v>
      </c>
      <c r="AK31" s="8">
        <f t="shared" si="6"/>
        <v>20</v>
      </c>
      <c r="AL31" s="8">
        <f t="shared" si="6"/>
        <v>20</v>
      </c>
      <c r="AM31" s="8">
        <f t="shared" si="6"/>
        <v>18.714285714285715</v>
      </c>
      <c r="AN31" s="8">
        <f t="shared" si="6"/>
        <v>18.142857142857142</v>
      </c>
      <c r="AO31" s="8">
        <f t="shared" si="6"/>
        <v>17.142857142857142</v>
      </c>
      <c r="AP31" s="8">
        <f t="shared" si="6"/>
        <v>7</v>
      </c>
      <c r="AQ31" s="8">
        <f t="shared" si="6"/>
        <v>1.1428571428571428</v>
      </c>
      <c r="AR31" s="8">
        <f t="shared" si="6"/>
        <v>0</v>
      </c>
      <c r="AS31" s="8">
        <f t="shared" si="7"/>
        <v>2067.1428571428573</v>
      </c>
      <c r="AT31" s="8">
        <f t="shared" si="8"/>
        <v>75.714285714285708</v>
      </c>
    </row>
    <row r="32" spans="1:46">
      <c r="A32" s="1">
        <v>30</v>
      </c>
      <c r="B32" s="1">
        <v>44597</v>
      </c>
      <c r="C32">
        <v>1133</v>
      </c>
      <c r="D32">
        <v>62</v>
      </c>
      <c r="E32">
        <v>11706.556</v>
      </c>
      <c r="F32">
        <v>886.32500000000005</v>
      </c>
      <c r="G32">
        <v>2977</v>
      </c>
      <c r="H32">
        <v>6</v>
      </c>
      <c r="I32">
        <v>93</v>
      </c>
      <c r="J32">
        <v>124</v>
      </c>
      <c r="K32">
        <v>128</v>
      </c>
      <c r="L32">
        <v>119</v>
      </c>
      <c r="M32">
        <v>125</v>
      </c>
      <c r="N32">
        <v>133</v>
      </c>
      <c r="O32">
        <v>130</v>
      </c>
      <c r="P32">
        <v>131</v>
      </c>
      <c r="Q32">
        <v>136</v>
      </c>
      <c r="R32">
        <v>137</v>
      </c>
      <c r="S32">
        <v>139</v>
      </c>
      <c r="T32">
        <v>59</v>
      </c>
      <c r="U32">
        <v>13</v>
      </c>
      <c r="V32">
        <v>0</v>
      </c>
      <c r="W32" s="9">
        <v>30</v>
      </c>
      <c r="X32" s="7">
        <v>44597</v>
      </c>
      <c r="Y32" s="8">
        <f t="shared" si="1"/>
        <v>5.1882845188284517E-2</v>
      </c>
      <c r="Z32" s="8">
        <f t="shared" si="2"/>
        <v>1672.3651428571429</v>
      </c>
      <c r="AA32" s="8">
        <f t="shared" si="3"/>
        <v>1.4760504350018915</v>
      </c>
      <c r="AB32" s="8">
        <f t="shared" si="4"/>
        <v>126.61785714285715</v>
      </c>
      <c r="AC32" s="8">
        <f t="shared" si="5"/>
        <v>1.110297619047619</v>
      </c>
      <c r="AD32" s="8">
        <f t="shared" si="6"/>
        <v>0.8571428571428571</v>
      </c>
      <c r="AE32" s="8">
        <f t="shared" si="6"/>
        <v>13.285714285714286</v>
      </c>
      <c r="AF32" s="8">
        <f t="shared" si="6"/>
        <v>17.714285714285715</v>
      </c>
      <c r="AG32" s="8">
        <f t="shared" si="6"/>
        <v>18.285714285714285</v>
      </c>
      <c r="AH32" s="8">
        <f t="shared" si="6"/>
        <v>17</v>
      </c>
      <c r="AI32" s="8">
        <f t="shared" si="6"/>
        <v>17.857142857142858</v>
      </c>
      <c r="AJ32" s="8">
        <f t="shared" si="6"/>
        <v>19</v>
      </c>
      <c r="AK32" s="8">
        <f t="shared" si="6"/>
        <v>18.571428571428573</v>
      </c>
      <c r="AL32" s="8">
        <f t="shared" si="6"/>
        <v>18.714285714285715</v>
      </c>
      <c r="AM32" s="8">
        <f t="shared" si="6"/>
        <v>19.428571428571427</v>
      </c>
      <c r="AN32" s="8">
        <f t="shared" si="6"/>
        <v>19.571428571428573</v>
      </c>
      <c r="AO32" s="8">
        <f t="shared" si="6"/>
        <v>19.857142857142858</v>
      </c>
      <c r="AP32" s="8">
        <f t="shared" si="6"/>
        <v>8.4285714285714288</v>
      </c>
      <c r="AQ32" s="8">
        <f t="shared" si="6"/>
        <v>1.8571428571428572</v>
      </c>
      <c r="AR32" s="8">
        <f t="shared" si="6"/>
        <v>0</v>
      </c>
      <c r="AS32" s="8">
        <f t="shared" si="7"/>
        <v>2126.4285714285716</v>
      </c>
      <c r="AT32" s="8">
        <f t="shared" si="8"/>
        <v>88.571428571428569</v>
      </c>
    </row>
    <row r="33" spans="23:46" ht="15.75" thickBot="1"/>
    <row r="34" spans="23:46">
      <c r="W34" s="43" t="s">
        <v>50</v>
      </c>
      <c r="X34" s="44"/>
      <c r="Y34" s="12">
        <f>AVERAGE(Y3:Y32)</f>
        <v>3.5408962260816294E-2</v>
      </c>
      <c r="Z34" s="12">
        <f t="shared" ref="Z34:AT34" si="9">AVERAGE(Z3:Z32)</f>
        <v>1329.6716476190477</v>
      </c>
      <c r="AA34" s="12">
        <f t="shared" si="9"/>
        <v>1.1837311865647699</v>
      </c>
      <c r="AB34" s="12">
        <f t="shared" si="9"/>
        <v>126.81127142857144</v>
      </c>
      <c r="AC34" s="12">
        <f t="shared" si="9"/>
        <v>1.1135211904761904</v>
      </c>
      <c r="AD34" s="12">
        <f t="shared" si="9"/>
        <v>0.85714285714285743</v>
      </c>
      <c r="AE34" s="12">
        <f t="shared" si="9"/>
        <v>12.852380952380949</v>
      </c>
      <c r="AF34" s="12">
        <f t="shared" si="9"/>
        <v>17.676190476190474</v>
      </c>
      <c r="AG34" s="12">
        <f t="shared" si="9"/>
        <v>18.261904761904763</v>
      </c>
      <c r="AH34" s="12">
        <f t="shared" si="9"/>
        <v>18.171428571428571</v>
      </c>
      <c r="AI34" s="12">
        <f t="shared" si="9"/>
        <v>18.509523809523809</v>
      </c>
      <c r="AJ34" s="12">
        <f t="shared" si="9"/>
        <v>18.604761904761904</v>
      </c>
      <c r="AK34" s="12">
        <f t="shared" si="9"/>
        <v>18.709523809523812</v>
      </c>
      <c r="AL34" s="12">
        <f t="shared" si="9"/>
        <v>18.847619047619045</v>
      </c>
      <c r="AM34" s="12">
        <f t="shared" si="9"/>
        <v>18.533333333333339</v>
      </c>
      <c r="AN34" s="12">
        <f t="shared" si="9"/>
        <v>18.433333333333334</v>
      </c>
      <c r="AO34" s="12">
        <f t="shared" si="9"/>
        <v>18.652380952380948</v>
      </c>
      <c r="AP34" s="12">
        <f t="shared" si="9"/>
        <v>8.1904761904761916</v>
      </c>
      <c r="AQ34" s="12">
        <f t="shared" si="9"/>
        <v>1.2809523809523813</v>
      </c>
      <c r="AR34" s="12">
        <f t="shared" si="9"/>
        <v>0</v>
      </c>
      <c r="AS34" s="12">
        <f t="shared" si="9"/>
        <v>2080.8571428571427</v>
      </c>
      <c r="AT34" s="13">
        <f t="shared" si="9"/>
        <v>59.190476190476211</v>
      </c>
    </row>
    <row r="35" spans="23:46">
      <c r="W35" s="45" t="s">
        <v>53</v>
      </c>
      <c r="X35" s="46"/>
      <c r="Y35" s="11">
        <f>STDEV(Y3:Y32)</f>
        <v>1.2034481390289765E-2</v>
      </c>
      <c r="Z35" s="11">
        <f t="shared" ref="Z35:AT35" si="10">STDEV(Z3:Z32)</f>
        <v>280.78119889410391</v>
      </c>
      <c r="AA35" s="11">
        <f t="shared" si="10"/>
        <v>0.23949265846596374</v>
      </c>
      <c r="AB35" s="11">
        <f t="shared" si="10"/>
        <v>7.3012632428009159</v>
      </c>
      <c r="AC35" s="11">
        <f t="shared" si="10"/>
        <v>0.12168772071335036</v>
      </c>
      <c r="AD35" s="11">
        <f t="shared" si="10"/>
        <v>3.3876077124502211E-16</v>
      </c>
      <c r="AE35" s="11">
        <f t="shared" si="10"/>
        <v>1.0263819974510491</v>
      </c>
      <c r="AF35" s="11">
        <f t="shared" si="10"/>
        <v>0.8587286917219582</v>
      </c>
      <c r="AG35" s="11">
        <f t="shared" si="10"/>
        <v>0.92436206454302405</v>
      </c>
      <c r="AH35" s="11">
        <f t="shared" si="10"/>
        <v>1.097242401067154</v>
      </c>
      <c r="AI35" s="11">
        <f t="shared" si="10"/>
        <v>0.91256251814277267</v>
      </c>
      <c r="AJ35" s="11">
        <f t="shared" si="10"/>
        <v>1.0414920097536138</v>
      </c>
      <c r="AK35" s="11">
        <f t="shared" si="10"/>
        <v>0.922380524281602</v>
      </c>
      <c r="AL35" s="11">
        <f t="shared" si="10"/>
        <v>0.84717798158898883</v>
      </c>
      <c r="AM35" s="11">
        <f t="shared" si="10"/>
        <v>0.82102331689603381</v>
      </c>
      <c r="AN35" s="11">
        <f t="shared" si="10"/>
        <v>0.69832748149066581</v>
      </c>
      <c r="AO35" s="11">
        <f t="shared" si="10"/>
        <v>1.078667390983344</v>
      </c>
      <c r="AP35" s="11">
        <f t="shared" si="10"/>
        <v>1.2100525071823904</v>
      </c>
      <c r="AQ35" s="11">
        <f t="shared" si="10"/>
        <v>0.43828617242853868</v>
      </c>
      <c r="AR35" s="11">
        <f t="shared" si="10"/>
        <v>0</v>
      </c>
      <c r="AS35" s="11">
        <f t="shared" si="10"/>
        <v>47.0181961273098</v>
      </c>
      <c r="AT35" s="14">
        <f t="shared" si="10"/>
        <v>21.058155904451233</v>
      </c>
    </row>
    <row r="36" spans="23:46">
      <c r="W36" s="45" t="s">
        <v>52</v>
      </c>
      <c r="X36" s="46"/>
      <c r="Y36" s="11">
        <f>Y34+TINV(0.05,29)*Y35/SQRT(30)</f>
        <v>3.9902711396485817E-2</v>
      </c>
      <c r="Z36" s="11">
        <f t="shared" ref="Z36:AS36" si="11">Z34+TINV(0.05,29)*Z35/SQRT(30)</f>
        <v>1434.5170687819991</v>
      </c>
      <c r="AA36" s="11">
        <f t="shared" si="11"/>
        <v>1.2731592135879359</v>
      </c>
      <c r="AB36" s="11">
        <f t="shared" si="11"/>
        <v>129.53760788816376</v>
      </c>
      <c r="AC36" s="11">
        <f t="shared" si="11"/>
        <v>1.1589601314693962</v>
      </c>
      <c r="AD36" s="11">
        <f t="shared" si="11"/>
        <v>0.85714285714285754</v>
      </c>
      <c r="AE36" s="11">
        <f t="shared" si="11"/>
        <v>13.235638283073564</v>
      </c>
      <c r="AF36" s="11">
        <f t="shared" si="11"/>
        <v>17.996845034625689</v>
      </c>
      <c r="AG36" s="11">
        <f t="shared" si="11"/>
        <v>18.607067224155735</v>
      </c>
      <c r="AH36" s="11">
        <f t="shared" si="11"/>
        <v>18.581145611283226</v>
      </c>
      <c r="AI36" s="11">
        <f t="shared" si="11"/>
        <v>18.8502802488048</v>
      </c>
      <c r="AJ36" s="11">
        <f t="shared" si="11"/>
        <v>18.993661406689203</v>
      </c>
      <c r="AK36" s="11">
        <f t="shared" si="11"/>
        <v>19.053946352492158</v>
      </c>
      <c r="AL36" s="11">
        <f t="shared" si="11"/>
        <v>19.163960500072118</v>
      </c>
      <c r="AM36" s="11">
        <f t="shared" si="11"/>
        <v>18.839908473633358</v>
      </c>
      <c r="AN36" s="11">
        <f t="shared" si="11"/>
        <v>18.694093096433303</v>
      </c>
      <c r="AO36" s="11">
        <f t="shared" si="11"/>
        <v>19.055161969585178</v>
      </c>
      <c r="AP36" s="11">
        <f t="shared" si="11"/>
        <v>8.6423172156036294</v>
      </c>
      <c r="AQ36" s="11">
        <f t="shared" si="11"/>
        <v>1.4446111249108715</v>
      </c>
      <c r="AR36" s="11">
        <f t="shared" si="11"/>
        <v>0</v>
      </c>
      <c r="AS36" s="11">
        <f t="shared" si="11"/>
        <v>2098.414025564055</v>
      </c>
      <c r="AT36" s="14">
        <f>AT34+TINV(0.05,29)*AT35/SQRT(30)</f>
        <v>67.053720714729309</v>
      </c>
    </row>
    <row r="37" spans="23:46" ht="15.75" thickBot="1">
      <c r="W37" s="38" t="s">
        <v>51</v>
      </c>
      <c r="X37" s="39"/>
      <c r="Y37" s="15">
        <f>Y34-TINV(0.05,29)*Y35/SQRT(30)</f>
        <v>3.0915213125146775E-2</v>
      </c>
      <c r="Z37" s="15">
        <f t="shared" ref="Z37:AT37" si="12">Z34-TINV(0.05,29)*Z35/SQRT(30)</f>
        <v>1224.8262264560963</v>
      </c>
      <c r="AA37" s="15">
        <f t="shared" si="12"/>
        <v>1.094303159541604</v>
      </c>
      <c r="AB37" s="15">
        <f t="shared" si="12"/>
        <v>124.08493496897913</v>
      </c>
      <c r="AC37" s="15">
        <f t="shared" si="12"/>
        <v>1.0680822494829845</v>
      </c>
      <c r="AD37" s="15">
        <f t="shared" si="12"/>
        <v>0.85714285714285732</v>
      </c>
      <c r="AE37" s="15">
        <f t="shared" si="12"/>
        <v>12.469123621688334</v>
      </c>
      <c r="AF37" s="15">
        <f t="shared" si="12"/>
        <v>17.355535917755258</v>
      </c>
      <c r="AG37" s="15">
        <f t="shared" si="12"/>
        <v>17.916742299653791</v>
      </c>
      <c r="AH37" s="15">
        <f t="shared" si="12"/>
        <v>17.761711531573916</v>
      </c>
      <c r="AI37" s="15">
        <f t="shared" si="12"/>
        <v>18.168767370242819</v>
      </c>
      <c r="AJ37" s="15">
        <f t="shared" si="12"/>
        <v>18.215862402834606</v>
      </c>
      <c r="AK37" s="15">
        <f t="shared" si="12"/>
        <v>18.365101266555467</v>
      </c>
      <c r="AL37" s="15">
        <f t="shared" si="12"/>
        <v>18.531277595165971</v>
      </c>
      <c r="AM37" s="15">
        <f t="shared" si="12"/>
        <v>18.226758193033319</v>
      </c>
      <c r="AN37" s="15">
        <f t="shared" si="12"/>
        <v>18.172573570233364</v>
      </c>
      <c r="AO37" s="15">
        <f t="shared" si="12"/>
        <v>18.249599935176718</v>
      </c>
      <c r="AP37" s="15">
        <f t="shared" si="12"/>
        <v>7.7386351653487537</v>
      </c>
      <c r="AQ37" s="15">
        <f t="shared" si="12"/>
        <v>1.1172936369938911</v>
      </c>
      <c r="AR37" s="15">
        <f t="shared" si="12"/>
        <v>0</v>
      </c>
      <c r="AS37" s="15">
        <f t="shared" si="12"/>
        <v>2063.3002601502303</v>
      </c>
      <c r="AT37" s="16">
        <f t="shared" si="12"/>
        <v>51.32723166622312</v>
      </c>
    </row>
  </sheetData>
  <mergeCells count="8">
    <mergeCell ref="AS1:AT1"/>
    <mergeCell ref="W34:X34"/>
    <mergeCell ref="W35:X35"/>
    <mergeCell ref="W36:X36"/>
    <mergeCell ref="W37:X37"/>
    <mergeCell ref="Z1:AA1"/>
    <mergeCell ref="AB1:AC1"/>
    <mergeCell ref="AD1:AR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Y37"/>
  <sheetViews>
    <sheetView topLeftCell="AB1" workbookViewId="0">
      <selection activeCell="AS4" sqref="AS4"/>
    </sheetView>
  </sheetViews>
  <sheetFormatPr defaultColWidth="8.85546875" defaultRowHeight="15"/>
  <cols>
    <col min="1" max="1" width="5.42578125" style="1" customWidth="1"/>
    <col min="2" max="2" width="7.85546875" style="1" customWidth="1"/>
    <col min="3" max="16384" width="8.85546875" style="1"/>
  </cols>
  <sheetData>
    <row r="1" spans="1:51" ht="15.75" thickBot="1">
      <c r="W1" s="7"/>
      <c r="X1" s="7"/>
      <c r="Y1" s="7" t="s">
        <v>27</v>
      </c>
      <c r="Z1" s="42" t="s">
        <v>29</v>
      </c>
      <c r="AA1" s="42"/>
      <c r="AB1" s="42" t="s">
        <v>32</v>
      </c>
      <c r="AC1" s="42"/>
      <c r="AD1" s="42" t="s">
        <v>49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0" t="s">
        <v>54</v>
      </c>
      <c r="AT1" s="41"/>
    </row>
    <row r="2" spans="1:51">
      <c r="A2" s="1" t="s">
        <v>7</v>
      </c>
      <c r="B2" s="1" t="s">
        <v>8</v>
      </c>
      <c r="C2" s="2" t="s">
        <v>9</v>
      </c>
      <c r="D2" s="3" t="s">
        <v>0</v>
      </c>
      <c r="E2" s="3" t="s">
        <v>10</v>
      </c>
      <c r="F2" s="3" t="s">
        <v>6</v>
      </c>
      <c r="G2" s="3" t="s">
        <v>2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11</v>
      </c>
      <c r="U2" s="3" t="s">
        <v>12</v>
      </c>
      <c r="V2" s="4" t="s">
        <v>13</v>
      </c>
      <c r="W2" s="9" t="s">
        <v>7</v>
      </c>
      <c r="X2" s="7" t="s">
        <v>8</v>
      </c>
      <c r="Y2" s="7" t="s">
        <v>26</v>
      </c>
      <c r="Z2" s="7" t="s">
        <v>28</v>
      </c>
      <c r="AA2" s="7" t="s">
        <v>30</v>
      </c>
      <c r="AB2" s="7" t="s">
        <v>31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3</v>
      </c>
      <c r="AT2" s="7" t="s">
        <v>5</v>
      </c>
      <c r="AV2" s="5"/>
      <c r="AY2" s="5"/>
    </row>
    <row r="3" spans="1:51">
      <c r="A3" s="1">
        <v>1</v>
      </c>
      <c r="B3" s="1">
        <v>12345</v>
      </c>
      <c r="C3">
        <v>1105</v>
      </c>
      <c r="D3">
        <v>7</v>
      </c>
      <c r="E3">
        <v>4161.1589999999997</v>
      </c>
      <c r="F3">
        <v>744.71299999999997</v>
      </c>
      <c r="G3">
        <v>2905</v>
      </c>
      <c r="H3">
        <v>6</v>
      </c>
      <c r="I3">
        <v>94</v>
      </c>
      <c r="J3">
        <v>112</v>
      </c>
      <c r="K3">
        <v>140</v>
      </c>
      <c r="L3">
        <v>131</v>
      </c>
      <c r="M3">
        <v>121</v>
      </c>
      <c r="N3">
        <v>144</v>
      </c>
      <c r="O3">
        <v>142</v>
      </c>
      <c r="P3">
        <v>141</v>
      </c>
      <c r="Q3">
        <v>138</v>
      </c>
      <c r="R3">
        <v>134</v>
      </c>
      <c r="S3">
        <v>119</v>
      </c>
      <c r="T3">
        <v>45</v>
      </c>
      <c r="U3">
        <v>2</v>
      </c>
      <c r="V3">
        <v>0</v>
      </c>
      <c r="W3" s="9">
        <v>1</v>
      </c>
      <c r="X3" s="7">
        <v>12345</v>
      </c>
      <c r="Y3" s="8">
        <f>D3/(C3+D3)</f>
        <v>6.2949640287769783E-3</v>
      </c>
      <c r="Z3" s="8">
        <f>E3/7</f>
        <v>594.45128571428563</v>
      </c>
      <c r="AA3" s="8">
        <f>Z3/C3</f>
        <v>0.53796496444731734</v>
      </c>
      <c r="AB3" s="8">
        <f>F3/7</f>
        <v>106.38757142857142</v>
      </c>
      <c r="AC3" s="8">
        <f>IF(AB3&lt;60,23+AB3/60,AB3/60-1)</f>
        <v>0.77312619047619036</v>
      </c>
      <c r="AD3" s="8">
        <f>H3/7</f>
        <v>0.8571428571428571</v>
      </c>
      <c r="AE3" s="8">
        <f t="shared" ref="AE3:AR18" si="0">I3/7</f>
        <v>13.428571428571429</v>
      </c>
      <c r="AF3" s="8">
        <f t="shared" si="0"/>
        <v>16</v>
      </c>
      <c r="AG3" s="8">
        <f t="shared" si="0"/>
        <v>20</v>
      </c>
      <c r="AH3" s="8">
        <f t="shared" si="0"/>
        <v>18.714285714285715</v>
      </c>
      <c r="AI3" s="8">
        <f t="shared" si="0"/>
        <v>17.285714285714285</v>
      </c>
      <c r="AJ3" s="8">
        <f t="shared" si="0"/>
        <v>20.571428571428573</v>
      </c>
      <c r="AK3" s="8">
        <f t="shared" si="0"/>
        <v>20.285714285714285</v>
      </c>
      <c r="AL3" s="8">
        <f t="shared" si="0"/>
        <v>20.142857142857142</v>
      </c>
      <c r="AM3" s="8">
        <f t="shared" si="0"/>
        <v>19.714285714285715</v>
      </c>
      <c r="AN3" s="8">
        <f t="shared" si="0"/>
        <v>19.142857142857142</v>
      </c>
      <c r="AO3" s="8">
        <f t="shared" si="0"/>
        <v>17</v>
      </c>
      <c r="AP3" s="8">
        <f t="shared" si="0"/>
        <v>6.4285714285714288</v>
      </c>
      <c r="AQ3" s="8">
        <f t="shared" si="0"/>
        <v>0.2857142857142857</v>
      </c>
      <c r="AR3" s="8">
        <f t="shared" si="0"/>
        <v>0</v>
      </c>
      <c r="AS3" s="8">
        <f>G3*5/7</f>
        <v>2075</v>
      </c>
      <c r="AT3" s="8">
        <f>10*D3/7</f>
        <v>10</v>
      </c>
    </row>
    <row r="4" spans="1:51">
      <c r="A4" s="1">
        <v>2</v>
      </c>
      <c r="B4" s="1">
        <v>16807</v>
      </c>
      <c r="C4">
        <v>1167</v>
      </c>
      <c r="D4">
        <v>20</v>
      </c>
      <c r="E4">
        <v>5120.1000000000004</v>
      </c>
      <c r="F4">
        <v>947.66499999999996</v>
      </c>
      <c r="G4">
        <v>2987</v>
      </c>
      <c r="H4">
        <v>6</v>
      </c>
      <c r="I4">
        <v>100</v>
      </c>
      <c r="J4">
        <v>124</v>
      </c>
      <c r="K4">
        <v>122</v>
      </c>
      <c r="L4">
        <v>138</v>
      </c>
      <c r="M4">
        <v>143</v>
      </c>
      <c r="N4">
        <v>133</v>
      </c>
      <c r="O4">
        <v>132</v>
      </c>
      <c r="P4">
        <v>132</v>
      </c>
      <c r="Q4">
        <v>131</v>
      </c>
      <c r="R4">
        <v>139</v>
      </c>
      <c r="S4">
        <v>135</v>
      </c>
      <c r="T4">
        <v>61</v>
      </c>
      <c r="U4">
        <v>12</v>
      </c>
      <c r="V4">
        <v>0</v>
      </c>
      <c r="W4" s="9">
        <v>2</v>
      </c>
      <c r="X4" s="7">
        <v>16807</v>
      </c>
      <c r="Y4" s="8">
        <f t="shared" ref="Y4:Y32" si="1">D4/(C4+D4)</f>
        <v>1.6849199663016005E-2</v>
      </c>
      <c r="Z4" s="8">
        <f t="shared" ref="Z4:Z32" si="2">E4/7</f>
        <v>731.44285714285718</v>
      </c>
      <c r="AA4" s="8">
        <f t="shared" ref="AA4:AA32" si="3">Z4/C4</f>
        <v>0.62677194271024605</v>
      </c>
      <c r="AB4" s="8">
        <f t="shared" ref="AB4:AB32" si="4">F4/7</f>
        <v>135.38071428571428</v>
      </c>
      <c r="AC4" s="8">
        <f t="shared" ref="AC4:AC32" si="5">IF(AB4&lt;60,23+AB4/60,AB4/60-1)</f>
        <v>1.2563452380952378</v>
      </c>
      <c r="AD4" s="8">
        <f t="shared" ref="AD4:AR32" si="6">H4/7</f>
        <v>0.8571428571428571</v>
      </c>
      <c r="AE4" s="8">
        <f t="shared" si="0"/>
        <v>14.285714285714286</v>
      </c>
      <c r="AF4" s="8">
        <f t="shared" si="0"/>
        <v>17.714285714285715</v>
      </c>
      <c r="AG4" s="8">
        <f t="shared" si="0"/>
        <v>17.428571428571427</v>
      </c>
      <c r="AH4" s="8">
        <f t="shared" si="0"/>
        <v>19.714285714285715</v>
      </c>
      <c r="AI4" s="8">
        <f t="shared" si="0"/>
        <v>20.428571428571427</v>
      </c>
      <c r="AJ4" s="8">
        <f t="shared" si="0"/>
        <v>19</v>
      </c>
      <c r="AK4" s="8">
        <f t="shared" si="0"/>
        <v>18.857142857142858</v>
      </c>
      <c r="AL4" s="8">
        <f t="shared" si="0"/>
        <v>18.857142857142858</v>
      </c>
      <c r="AM4" s="8">
        <f t="shared" si="0"/>
        <v>18.714285714285715</v>
      </c>
      <c r="AN4" s="8">
        <f t="shared" si="0"/>
        <v>19.857142857142858</v>
      </c>
      <c r="AO4" s="8">
        <f t="shared" si="0"/>
        <v>19.285714285714285</v>
      </c>
      <c r="AP4" s="8">
        <f t="shared" si="0"/>
        <v>8.7142857142857135</v>
      </c>
      <c r="AQ4" s="8">
        <f t="shared" si="0"/>
        <v>1.7142857142857142</v>
      </c>
      <c r="AR4" s="8">
        <f t="shared" si="0"/>
        <v>0</v>
      </c>
      <c r="AS4" s="8">
        <f t="shared" ref="AS4:AS32" si="7">G4*5/7</f>
        <v>2133.5714285714284</v>
      </c>
      <c r="AT4" s="8">
        <f t="shared" ref="AT4:AT32" si="8">10*D4/7</f>
        <v>28.571428571428573</v>
      </c>
    </row>
    <row r="5" spans="1:51">
      <c r="A5" s="1">
        <v>3</v>
      </c>
      <c r="B5" s="1">
        <v>34981</v>
      </c>
      <c r="C5">
        <v>1120</v>
      </c>
      <c r="D5">
        <v>23</v>
      </c>
      <c r="E5">
        <v>6494.0659999999998</v>
      </c>
      <c r="F5">
        <v>871.36099999999999</v>
      </c>
      <c r="G5">
        <v>2930</v>
      </c>
      <c r="H5">
        <v>6</v>
      </c>
      <c r="I5">
        <v>97</v>
      </c>
      <c r="J5">
        <v>125</v>
      </c>
      <c r="K5">
        <v>121</v>
      </c>
      <c r="L5">
        <v>136</v>
      </c>
      <c r="M5">
        <v>125</v>
      </c>
      <c r="N5">
        <v>123</v>
      </c>
      <c r="O5">
        <v>132</v>
      </c>
      <c r="P5">
        <v>130</v>
      </c>
      <c r="Q5">
        <v>147</v>
      </c>
      <c r="R5">
        <v>143</v>
      </c>
      <c r="S5">
        <v>136</v>
      </c>
      <c r="T5">
        <v>55</v>
      </c>
      <c r="U5">
        <v>8</v>
      </c>
      <c r="V5">
        <v>0</v>
      </c>
      <c r="W5" s="9">
        <v>3</v>
      </c>
      <c r="X5" s="7">
        <v>34981</v>
      </c>
      <c r="Y5" s="8">
        <f t="shared" si="1"/>
        <v>2.0122484689413824E-2</v>
      </c>
      <c r="Z5" s="8">
        <f t="shared" si="2"/>
        <v>927.72371428571421</v>
      </c>
      <c r="AA5" s="8">
        <f t="shared" si="3"/>
        <v>0.82832474489795915</v>
      </c>
      <c r="AB5" s="8">
        <f t="shared" si="4"/>
        <v>124.48014285714285</v>
      </c>
      <c r="AC5" s="8">
        <f t="shared" si="5"/>
        <v>1.0746690476190475</v>
      </c>
      <c r="AD5" s="8">
        <f t="shared" si="6"/>
        <v>0.8571428571428571</v>
      </c>
      <c r="AE5" s="8">
        <f t="shared" si="0"/>
        <v>13.857142857142858</v>
      </c>
      <c r="AF5" s="8">
        <f t="shared" si="0"/>
        <v>17.857142857142858</v>
      </c>
      <c r="AG5" s="8">
        <f t="shared" si="0"/>
        <v>17.285714285714285</v>
      </c>
      <c r="AH5" s="8">
        <f t="shared" si="0"/>
        <v>19.428571428571427</v>
      </c>
      <c r="AI5" s="8">
        <f t="shared" si="0"/>
        <v>17.857142857142858</v>
      </c>
      <c r="AJ5" s="8">
        <f t="shared" si="0"/>
        <v>17.571428571428573</v>
      </c>
      <c r="AK5" s="8">
        <f t="shared" si="0"/>
        <v>18.857142857142858</v>
      </c>
      <c r="AL5" s="8">
        <f t="shared" si="0"/>
        <v>18.571428571428573</v>
      </c>
      <c r="AM5" s="8">
        <f t="shared" si="0"/>
        <v>21</v>
      </c>
      <c r="AN5" s="8">
        <f t="shared" si="0"/>
        <v>20.428571428571427</v>
      </c>
      <c r="AO5" s="8">
        <f t="shared" si="0"/>
        <v>19.428571428571427</v>
      </c>
      <c r="AP5" s="8">
        <f t="shared" si="0"/>
        <v>7.8571428571428568</v>
      </c>
      <c r="AQ5" s="8">
        <f t="shared" si="0"/>
        <v>1.1428571428571428</v>
      </c>
      <c r="AR5" s="8">
        <f t="shared" si="0"/>
        <v>0</v>
      </c>
      <c r="AS5" s="8">
        <f t="shared" si="7"/>
        <v>2092.8571428571427</v>
      </c>
      <c r="AT5" s="8">
        <f t="shared" si="8"/>
        <v>32.857142857142854</v>
      </c>
    </row>
    <row r="6" spans="1:51">
      <c r="A6" s="1">
        <v>4</v>
      </c>
      <c r="B6" s="1">
        <v>60193</v>
      </c>
      <c r="C6">
        <v>1145</v>
      </c>
      <c r="D6">
        <v>10</v>
      </c>
      <c r="E6">
        <v>4087.5419999999999</v>
      </c>
      <c r="F6">
        <v>904.95799999999997</v>
      </c>
      <c r="G6">
        <v>3003</v>
      </c>
      <c r="H6">
        <v>6</v>
      </c>
      <c r="I6">
        <v>102</v>
      </c>
      <c r="J6">
        <v>125</v>
      </c>
      <c r="K6">
        <v>127</v>
      </c>
      <c r="L6">
        <v>133</v>
      </c>
      <c r="M6">
        <v>126</v>
      </c>
      <c r="N6">
        <v>130</v>
      </c>
      <c r="O6">
        <v>134</v>
      </c>
      <c r="P6">
        <v>136</v>
      </c>
      <c r="Q6">
        <v>141</v>
      </c>
      <c r="R6">
        <v>141</v>
      </c>
      <c r="S6">
        <v>138</v>
      </c>
      <c r="T6">
        <v>58</v>
      </c>
      <c r="U6">
        <v>10</v>
      </c>
      <c r="V6">
        <v>0</v>
      </c>
      <c r="W6" s="9">
        <v>4</v>
      </c>
      <c r="X6" s="7">
        <v>60193</v>
      </c>
      <c r="Y6" s="8">
        <f t="shared" si="1"/>
        <v>8.658008658008658E-3</v>
      </c>
      <c r="Z6" s="8">
        <f t="shared" si="2"/>
        <v>583.93457142857142</v>
      </c>
      <c r="AA6" s="8">
        <f t="shared" si="3"/>
        <v>0.50998652526512789</v>
      </c>
      <c r="AB6" s="8">
        <f t="shared" si="4"/>
        <v>129.27971428571428</v>
      </c>
      <c r="AC6" s="8">
        <f t="shared" si="5"/>
        <v>1.1546619047619044</v>
      </c>
      <c r="AD6" s="8">
        <f t="shared" si="6"/>
        <v>0.8571428571428571</v>
      </c>
      <c r="AE6" s="8">
        <f t="shared" si="0"/>
        <v>14.571428571428571</v>
      </c>
      <c r="AF6" s="8">
        <f t="shared" si="0"/>
        <v>17.857142857142858</v>
      </c>
      <c r="AG6" s="8">
        <f t="shared" si="0"/>
        <v>18.142857142857142</v>
      </c>
      <c r="AH6" s="8">
        <f t="shared" si="0"/>
        <v>19</v>
      </c>
      <c r="AI6" s="8">
        <f t="shared" si="0"/>
        <v>18</v>
      </c>
      <c r="AJ6" s="8">
        <f t="shared" si="0"/>
        <v>18.571428571428573</v>
      </c>
      <c r="AK6" s="8">
        <f t="shared" si="0"/>
        <v>19.142857142857142</v>
      </c>
      <c r="AL6" s="8">
        <f t="shared" si="0"/>
        <v>19.428571428571427</v>
      </c>
      <c r="AM6" s="8">
        <f t="shared" si="0"/>
        <v>20.142857142857142</v>
      </c>
      <c r="AN6" s="8">
        <f t="shared" si="0"/>
        <v>20.142857142857142</v>
      </c>
      <c r="AO6" s="8">
        <f t="shared" si="0"/>
        <v>19.714285714285715</v>
      </c>
      <c r="AP6" s="8">
        <f t="shared" si="0"/>
        <v>8.2857142857142865</v>
      </c>
      <c r="AQ6" s="8">
        <f t="shared" si="0"/>
        <v>1.4285714285714286</v>
      </c>
      <c r="AR6" s="8">
        <f t="shared" si="0"/>
        <v>0</v>
      </c>
      <c r="AS6" s="8">
        <f t="shared" si="7"/>
        <v>2145</v>
      </c>
      <c r="AT6" s="8">
        <f t="shared" si="8"/>
        <v>14.285714285714286</v>
      </c>
    </row>
    <row r="7" spans="1:51">
      <c r="A7" s="1">
        <v>5</v>
      </c>
      <c r="B7" s="1">
        <v>45819</v>
      </c>
      <c r="C7">
        <v>1168</v>
      </c>
      <c r="D7">
        <v>12</v>
      </c>
      <c r="E7">
        <v>3700.3</v>
      </c>
      <c r="F7">
        <v>886.45100000000002</v>
      </c>
      <c r="G7">
        <v>3009</v>
      </c>
      <c r="H7">
        <v>6</v>
      </c>
      <c r="I7">
        <v>94</v>
      </c>
      <c r="J7">
        <v>123</v>
      </c>
      <c r="K7">
        <v>127</v>
      </c>
      <c r="L7">
        <v>130</v>
      </c>
      <c r="M7">
        <v>136</v>
      </c>
      <c r="N7">
        <v>135</v>
      </c>
      <c r="O7">
        <v>131</v>
      </c>
      <c r="P7">
        <v>146</v>
      </c>
      <c r="Q7">
        <v>142</v>
      </c>
      <c r="R7">
        <v>139</v>
      </c>
      <c r="S7">
        <v>138</v>
      </c>
      <c r="T7">
        <v>53</v>
      </c>
      <c r="U7">
        <v>5</v>
      </c>
      <c r="V7">
        <v>0</v>
      </c>
      <c r="W7" s="9">
        <v>5</v>
      </c>
      <c r="X7" s="7">
        <v>45819</v>
      </c>
      <c r="Y7" s="8">
        <f t="shared" si="1"/>
        <v>1.0169491525423728E-2</v>
      </c>
      <c r="Z7" s="8">
        <f t="shared" si="2"/>
        <v>528.61428571428576</v>
      </c>
      <c r="AA7" s="8">
        <f t="shared" si="3"/>
        <v>0.45258072407045014</v>
      </c>
      <c r="AB7" s="8">
        <f t="shared" si="4"/>
        <v>126.63585714285715</v>
      </c>
      <c r="AC7" s="8">
        <f t="shared" si="5"/>
        <v>1.1105976190476192</v>
      </c>
      <c r="AD7" s="8">
        <f t="shared" si="6"/>
        <v>0.8571428571428571</v>
      </c>
      <c r="AE7" s="8">
        <f t="shared" si="0"/>
        <v>13.428571428571429</v>
      </c>
      <c r="AF7" s="8">
        <f t="shared" si="0"/>
        <v>17.571428571428573</v>
      </c>
      <c r="AG7" s="8">
        <f t="shared" si="0"/>
        <v>18.142857142857142</v>
      </c>
      <c r="AH7" s="8">
        <f t="shared" si="0"/>
        <v>18.571428571428573</v>
      </c>
      <c r="AI7" s="8">
        <f t="shared" si="0"/>
        <v>19.428571428571427</v>
      </c>
      <c r="AJ7" s="8">
        <f t="shared" si="0"/>
        <v>19.285714285714285</v>
      </c>
      <c r="AK7" s="8">
        <f t="shared" si="0"/>
        <v>18.714285714285715</v>
      </c>
      <c r="AL7" s="8">
        <f t="shared" si="0"/>
        <v>20.857142857142858</v>
      </c>
      <c r="AM7" s="8">
        <f t="shared" si="0"/>
        <v>20.285714285714285</v>
      </c>
      <c r="AN7" s="8">
        <f t="shared" si="0"/>
        <v>19.857142857142858</v>
      </c>
      <c r="AO7" s="8">
        <f t="shared" si="0"/>
        <v>19.714285714285715</v>
      </c>
      <c r="AP7" s="8">
        <f t="shared" si="0"/>
        <v>7.5714285714285712</v>
      </c>
      <c r="AQ7" s="8">
        <f t="shared" si="0"/>
        <v>0.7142857142857143</v>
      </c>
      <c r="AR7" s="8">
        <f t="shared" si="0"/>
        <v>0</v>
      </c>
      <c r="AS7" s="8">
        <f t="shared" si="7"/>
        <v>2149.2857142857142</v>
      </c>
      <c r="AT7" s="8">
        <f t="shared" si="8"/>
        <v>17.142857142857142</v>
      </c>
    </row>
    <row r="8" spans="1:51">
      <c r="A8" s="1">
        <v>6</v>
      </c>
      <c r="B8" s="1">
        <v>59231</v>
      </c>
      <c r="C8">
        <v>1132</v>
      </c>
      <c r="D8">
        <v>16</v>
      </c>
      <c r="E8">
        <v>5662.1970000000001</v>
      </c>
      <c r="F8">
        <v>857.47400000000005</v>
      </c>
      <c r="G8">
        <v>3002</v>
      </c>
      <c r="H8">
        <v>6</v>
      </c>
      <c r="I8">
        <v>89</v>
      </c>
      <c r="J8">
        <v>138</v>
      </c>
      <c r="K8">
        <v>121</v>
      </c>
      <c r="L8">
        <v>124</v>
      </c>
      <c r="M8">
        <v>138</v>
      </c>
      <c r="N8">
        <v>147</v>
      </c>
      <c r="O8">
        <v>134</v>
      </c>
      <c r="P8">
        <v>136</v>
      </c>
      <c r="Q8">
        <v>134</v>
      </c>
      <c r="R8">
        <v>136</v>
      </c>
      <c r="S8">
        <v>144</v>
      </c>
      <c r="T8">
        <v>53</v>
      </c>
      <c r="U8">
        <v>4</v>
      </c>
      <c r="V8">
        <v>0</v>
      </c>
      <c r="W8" s="9">
        <v>6</v>
      </c>
      <c r="X8" s="7">
        <v>59231</v>
      </c>
      <c r="Y8" s="8">
        <f t="shared" si="1"/>
        <v>1.3937282229965157E-2</v>
      </c>
      <c r="Z8" s="8">
        <f t="shared" si="2"/>
        <v>808.88528571428571</v>
      </c>
      <c r="AA8" s="8">
        <f t="shared" si="3"/>
        <v>0.7145629732458354</v>
      </c>
      <c r="AB8" s="8">
        <f t="shared" si="4"/>
        <v>122.49628571428572</v>
      </c>
      <c r="AC8" s="8">
        <f t="shared" si="5"/>
        <v>1.0416047619047619</v>
      </c>
      <c r="AD8" s="8">
        <f t="shared" si="6"/>
        <v>0.8571428571428571</v>
      </c>
      <c r="AE8" s="8">
        <f t="shared" si="0"/>
        <v>12.714285714285714</v>
      </c>
      <c r="AF8" s="8">
        <f t="shared" si="0"/>
        <v>19.714285714285715</v>
      </c>
      <c r="AG8" s="8">
        <f t="shared" si="0"/>
        <v>17.285714285714285</v>
      </c>
      <c r="AH8" s="8">
        <f t="shared" si="0"/>
        <v>17.714285714285715</v>
      </c>
      <c r="AI8" s="8">
        <f t="shared" si="0"/>
        <v>19.714285714285715</v>
      </c>
      <c r="AJ8" s="8">
        <f t="shared" si="0"/>
        <v>21</v>
      </c>
      <c r="AK8" s="8">
        <f t="shared" si="0"/>
        <v>19.142857142857142</v>
      </c>
      <c r="AL8" s="8">
        <f t="shared" si="0"/>
        <v>19.428571428571427</v>
      </c>
      <c r="AM8" s="8">
        <f t="shared" si="0"/>
        <v>19.142857142857142</v>
      </c>
      <c r="AN8" s="8">
        <f t="shared" si="0"/>
        <v>19.428571428571427</v>
      </c>
      <c r="AO8" s="8">
        <f t="shared" si="0"/>
        <v>20.571428571428573</v>
      </c>
      <c r="AP8" s="8">
        <f t="shared" si="0"/>
        <v>7.5714285714285712</v>
      </c>
      <c r="AQ8" s="8">
        <f t="shared" si="0"/>
        <v>0.5714285714285714</v>
      </c>
      <c r="AR8" s="8">
        <f t="shared" si="0"/>
        <v>0</v>
      </c>
      <c r="AS8" s="8">
        <f t="shared" si="7"/>
        <v>2144.2857142857142</v>
      </c>
      <c r="AT8" s="8">
        <f t="shared" si="8"/>
        <v>22.857142857142858</v>
      </c>
    </row>
    <row r="9" spans="1:51">
      <c r="A9" s="1">
        <v>7</v>
      </c>
      <c r="B9" s="1">
        <v>29227</v>
      </c>
      <c r="C9">
        <v>1109</v>
      </c>
      <c r="D9">
        <v>12</v>
      </c>
      <c r="E9">
        <v>3387.63</v>
      </c>
      <c r="F9">
        <v>810.63800000000003</v>
      </c>
      <c r="G9">
        <v>2931</v>
      </c>
      <c r="H9">
        <v>6</v>
      </c>
      <c r="I9">
        <v>94</v>
      </c>
      <c r="J9">
        <v>121</v>
      </c>
      <c r="K9">
        <v>117</v>
      </c>
      <c r="L9">
        <v>120</v>
      </c>
      <c r="M9">
        <v>127</v>
      </c>
      <c r="N9">
        <v>125</v>
      </c>
      <c r="O9">
        <v>135</v>
      </c>
      <c r="P9">
        <v>141</v>
      </c>
      <c r="Q9">
        <v>144</v>
      </c>
      <c r="R9">
        <v>129</v>
      </c>
      <c r="S9">
        <v>123</v>
      </c>
      <c r="T9">
        <v>46</v>
      </c>
      <c r="U9">
        <v>2</v>
      </c>
      <c r="V9">
        <v>0</v>
      </c>
      <c r="W9" s="9">
        <v>7</v>
      </c>
      <c r="X9" s="7">
        <v>29227</v>
      </c>
      <c r="Y9" s="8">
        <f t="shared" si="1"/>
        <v>1.0704727921498661E-2</v>
      </c>
      <c r="Z9" s="8">
        <f t="shared" si="2"/>
        <v>483.94714285714286</v>
      </c>
      <c r="AA9" s="8">
        <f t="shared" si="3"/>
        <v>0.43638155352312252</v>
      </c>
      <c r="AB9" s="8">
        <f t="shared" si="4"/>
        <v>115.80542857142858</v>
      </c>
      <c r="AC9" s="8">
        <f t="shared" si="5"/>
        <v>0.93009047619047625</v>
      </c>
      <c r="AD9" s="8">
        <f t="shared" si="6"/>
        <v>0.8571428571428571</v>
      </c>
      <c r="AE9" s="8">
        <f t="shared" si="0"/>
        <v>13.428571428571429</v>
      </c>
      <c r="AF9" s="8">
        <f t="shared" si="0"/>
        <v>17.285714285714285</v>
      </c>
      <c r="AG9" s="8">
        <f t="shared" si="0"/>
        <v>16.714285714285715</v>
      </c>
      <c r="AH9" s="8">
        <f t="shared" si="0"/>
        <v>17.142857142857142</v>
      </c>
      <c r="AI9" s="8">
        <f t="shared" si="0"/>
        <v>18.142857142857142</v>
      </c>
      <c r="AJ9" s="8">
        <f t="shared" si="0"/>
        <v>17.857142857142858</v>
      </c>
      <c r="AK9" s="8">
        <f t="shared" si="0"/>
        <v>19.285714285714285</v>
      </c>
      <c r="AL9" s="8">
        <f t="shared" si="0"/>
        <v>20.142857142857142</v>
      </c>
      <c r="AM9" s="8">
        <f t="shared" si="0"/>
        <v>20.571428571428573</v>
      </c>
      <c r="AN9" s="8">
        <f t="shared" si="0"/>
        <v>18.428571428571427</v>
      </c>
      <c r="AO9" s="8">
        <f t="shared" si="0"/>
        <v>17.571428571428573</v>
      </c>
      <c r="AP9" s="8">
        <f t="shared" si="0"/>
        <v>6.5714285714285712</v>
      </c>
      <c r="AQ9" s="8">
        <f t="shared" si="0"/>
        <v>0.2857142857142857</v>
      </c>
      <c r="AR9" s="8">
        <f t="shared" si="0"/>
        <v>0</v>
      </c>
      <c r="AS9" s="8">
        <f t="shared" si="7"/>
        <v>2093.5714285714284</v>
      </c>
      <c r="AT9" s="8">
        <f t="shared" si="8"/>
        <v>17.142857142857142</v>
      </c>
    </row>
    <row r="10" spans="1:51">
      <c r="A10" s="1">
        <v>8</v>
      </c>
      <c r="B10" s="1">
        <v>39839</v>
      </c>
      <c r="C10">
        <v>1166</v>
      </c>
      <c r="D10">
        <v>19</v>
      </c>
      <c r="E10">
        <v>5619.0780000000004</v>
      </c>
      <c r="F10">
        <v>839.923</v>
      </c>
      <c r="G10">
        <v>3084</v>
      </c>
      <c r="H10">
        <v>6</v>
      </c>
      <c r="I10">
        <v>103</v>
      </c>
      <c r="J10">
        <v>140</v>
      </c>
      <c r="K10">
        <v>151</v>
      </c>
      <c r="L10">
        <v>138</v>
      </c>
      <c r="M10">
        <v>136</v>
      </c>
      <c r="N10">
        <v>143</v>
      </c>
      <c r="O10">
        <v>149</v>
      </c>
      <c r="P10">
        <v>143</v>
      </c>
      <c r="Q10">
        <v>145</v>
      </c>
      <c r="R10">
        <v>134</v>
      </c>
      <c r="S10">
        <v>124</v>
      </c>
      <c r="T10">
        <v>44</v>
      </c>
      <c r="U10">
        <v>3</v>
      </c>
      <c r="V10">
        <v>0</v>
      </c>
      <c r="W10" s="9">
        <v>8</v>
      </c>
      <c r="X10" s="7">
        <v>39839</v>
      </c>
      <c r="Y10" s="8">
        <f t="shared" si="1"/>
        <v>1.6033755274261603E-2</v>
      </c>
      <c r="Z10" s="8">
        <f t="shared" si="2"/>
        <v>802.72542857142867</v>
      </c>
      <c r="AA10" s="8">
        <f t="shared" si="3"/>
        <v>0.68844376378338645</v>
      </c>
      <c r="AB10" s="8">
        <f t="shared" si="4"/>
        <v>119.989</v>
      </c>
      <c r="AC10" s="8">
        <f t="shared" si="5"/>
        <v>0.9998166666666668</v>
      </c>
      <c r="AD10" s="8">
        <f t="shared" si="6"/>
        <v>0.8571428571428571</v>
      </c>
      <c r="AE10" s="8">
        <f t="shared" si="0"/>
        <v>14.714285714285714</v>
      </c>
      <c r="AF10" s="8">
        <f t="shared" si="0"/>
        <v>20</v>
      </c>
      <c r="AG10" s="8">
        <f t="shared" si="0"/>
        <v>21.571428571428573</v>
      </c>
      <c r="AH10" s="8">
        <f t="shared" si="0"/>
        <v>19.714285714285715</v>
      </c>
      <c r="AI10" s="8">
        <f t="shared" si="0"/>
        <v>19.428571428571427</v>
      </c>
      <c r="AJ10" s="8">
        <f t="shared" si="0"/>
        <v>20.428571428571427</v>
      </c>
      <c r="AK10" s="8">
        <f t="shared" si="0"/>
        <v>21.285714285714285</v>
      </c>
      <c r="AL10" s="8">
        <f t="shared" si="0"/>
        <v>20.428571428571427</v>
      </c>
      <c r="AM10" s="8">
        <f t="shared" si="0"/>
        <v>20.714285714285715</v>
      </c>
      <c r="AN10" s="8">
        <f t="shared" si="0"/>
        <v>19.142857142857142</v>
      </c>
      <c r="AO10" s="8">
        <f t="shared" si="0"/>
        <v>17.714285714285715</v>
      </c>
      <c r="AP10" s="8">
        <f t="shared" si="0"/>
        <v>6.2857142857142856</v>
      </c>
      <c r="AQ10" s="8">
        <f t="shared" si="0"/>
        <v>0.42857142857142855</v>
      </c>
      <c r="AR10" s="8">
        <f t="shared" si="0"/>
        <v>0</v>
      </c>
      <c r="AS10" s="8">
        <f t="shared" si="7"/>
        <v>2202.8571428571427</v>
      </c>
      <c r="AT10" s="8">
        <f t="shared" si="8"/>
        <v>27.142857142857142</v>
      </c>
    </row>
    <row r="11" spans="1:51">
      <c r="A11" s="1">
        <v>9</v>
      </c>
      <c r="B11" s="1">
        <v>12393</v>
      </c>
      <c r="C11">
        <v>1092</v>
      </c>
      <c r="D11">
        <v>6</v>
      </c>
      <c r="E11">
        <v>2062.39</v>
      </c>
      <c r="F11">
        <v>871.404</v>
      </c>
      <c r="G11">
        <v>2802</v>
      </c>
      <c r="H11">
        <v>6</v>
      </c>
      <c r="I11">
        <v>92</v>
      </c>
      <c r="J11">
        <v>122</v>
      </c>
      <c r="K11">
        <v>128</v>
      </c>
      <c r="L11">
        <v>122</v>
      </c>
      <c r="M11">
        <v>134</v>
      </c>
      <c r="N11">
        <v>126</v>
      </c>
      <c r="O11">
        <v>125</v>
      </c>
      <c r="P11">
        <v>131</v>
      </c>
      <c r="Q11">
        <v>123</v>
      </c>
      <c r="R11">
        <v>128</v>
      </c>
      <c r="S11">
        <v>127</v>
      </c>
      <c r="T11">
        <v>50</v>
      </c>
      <c r="U11">
        <v>6</v>
      </c>
      <c r="V11">
        <v>0</v>
      </c>
      <c r="W11" s="9">
        <v>9</v>
      </c>
      <c r="X11" s="7">
        <v>12393</v>
      </c>
      <c r="Y11" s="8">
        <f t="shared" si="1"/>
        <v>5.4644808743169399E-3</v>
      </c>
      <c r="Z11" s="8">
        <f t="shared" si="2"/>
        <v>294.62714285714281</v>
      </c>
      <c r="AA11" s="8">
        <f t="shared" si="3"/>
        <v>0.26980507587650443</v>
      </c>
      <c r="AB11" s="8">
        <f t="shared" si="4"/>
        <v>124.48628571428571</v>
      </c>
      <c r="AC11" s="8">
        <f t="shared" si="5"/>
        <v>1.0747714285714287</v>
      </c>
      <c r="AD11" s="8">
        <f t="shared" si="6"/>
        <v>0.8571428571428571</v>
      </c>
      <c r="AE11" s="8">
        <f t="shared" si="0"/>
        <v>13.142857142857142</v>
      </c>
      <c r="AF11" s="8">
        <f t="shared" si="0"/>
        <v>17.428571428571427</v>
      </c>
      <c r="AG11" s="8">
        <f t="shared" si="0"/>
        <v>18.285714285714285</v>
      </c>
      <c r="AH11" s="8">
        <f t="shared" si="0"/>
        <v>17.428571428571427</v>
      </c>
      <c r="AI11" s="8">
        <f t="shared" si="0"/>
        <v>19.142857142857142</v>
      </c>
      <c r="AJ11" s="8">
        <f t="shared" si="0"/>
        <v>18</v>
      </c>
      <c r="AK11" s="8">
        <f t="shared" si="0"/>
        <v>17.857142857142858</v>
      </c>
      <c r="AL11" s="8">
        <f t="shared" si="0"/>
        <v>18.714285714285715</v>
      </c>
      <c r="AM11" s="8">
        <f t="shared" si="0"/>
        <v>17.571428571428573</v>
      </c>
      <c r="AN11" s="8">
        <f t="shared" si="0"/>
        <v>18.285714285714285</v>
      </c>
      <c r="AO11" s="8">
        <f t="shared" si="0"/>
        <v>18.142857142857142</v>
      </c>
      <c r="AP11" s="8">
        <f t="shared" si="0"/>
        <v>7.1428571428571432</v>
      </c>
      <c r="AQ11" s="8">
        <f t="shared" si="0"/>
        <v>0.8571428571428571</v>
      </c>
      <c r="AR11" s="8">
        <f t="shared" si="0"/>
        <v>0</v>
      </c>
      <c r="AS11" s="8">
        <f t="shared" si="7"/>
        <v>2001.4285714285713</v>
      </c>
      <c r="AT11" s="8">
        <f t="shared" si="8"/>
        <v>8.5714285714285712</v>
      </c>
    </row>
    <row r="12" spans="1:51">
      <c r="A12" s="1">
        <v>10</v>
      </c>
      <c r="B12" s="1">
        <v>63913</v>
      </c>
      <c r="C12">
        <v>1098</v>
      </c>
      <c r="D12">
        <v>24</v>
      </c>
      <c r="E12">
        <v>4633.9210000000003</v>
      </c>
      <c r="F12">
        <v>831.91700000000003</v>
      </c>
      <c r="G12">
        <v>2879</v>
      </c>
      <c r="H12">
        <v>6</v>
      </c>
      <c r="I12">
        <v>95</v>
      </c>
      <c r="J12">
        <v>109</v>
      </c>
      <c r="K12">
        <v>130</v>
      </c>
      <c r="L12">
        <v>131</v>
      </c>
      <c r="M12">
        <v>124</v>
      </c>
      <c r="N12">
        <v>130</v>
      </c>
      <c r="O12">
        <v>138</v>
      </c>
      <c r="P12">
        <v>142</v>
      </c>
      <c r="Q12">
        <v>134</v>
      </c>
      <c r="R12">
        <v>127</v>
      </c>
      <c r="S12">
        <v>104</v>
      </c>
      <c r="T12">
        <v>42</v>
      </c>
      <c r="U12">
        <v>4</v>
      </c>
      <c r="V12">
        <v>0</v>
      </c>
      <c r="W12" s="9">
        <v>10</v>
      </c>
      <c r="X12" s="7">
        <v>63913</v>
      </c>
      <c r="Y12" s="8">
        <f t="shared" si="1"/>
        <v>2.1390374331550801E-2</v>
      </c>
      <c r="Z12" s="8">
        <f t="shared" si="2"/>
        <v>661.98871428571431</v>
      </c>
      <c r="AA12" s="8">
        <f t="shared" si="3"/>
        <v>0.60290411137132449</v>
      </c>
      <c r="AB12" s="8">
        <f t="shared" si="4"/>
        <v>118.84528571428572</v>
      </c>
      <c r="AC12" s="8">
        <f t="shared" si="5"/>
        <v>0.98075476190476207</v>
      </c>
      <c r="AD12" s="8">
        <f t="shared" si="6"/>
        <v>0.8571428571428571</v>
      </c>
      <c r="AE12" s="8">
        <f t="shared" si="0"/>
        <v>13.571428571428571</v>
      </c>
      <c r="AF12" s="8">
        <f t="shared" si="0"/>
        <v>15.571428571428571</v>
      </c>
      <c r="AG12" s="8">
        <f t="shared" si="0"/>
        <v>18.571428571428573</v>
      </c>
      <c r="AH12" s="8">
        <f t="shared" si="0"/>
        <v>18.714285714285715</v>
      </c>
      <c r="AI12" s="8">
        <f t="shared" si="0"/>
        <v>17.714285714285715</v>
      </c>
      <c r="AJ12" s="8">
        <f t="shared" si="0"/>
        <v>18.571428571428573</v>
      </c>
      <c r="AK12" s="8">
        <f t="shared" si="0"/>
        <v>19.714285714285715</v>
      </c>
      <c r="AL12" s="8">
        <f t="shared" si="0"/>
        <v>20.285714285714285</v>
      </c>
      <c r="AM12" s="8">
        <f t="shared" si="0"/>
        <v>19.142857142857142</v>
      </c>
      <c r="AN12" s="8">
        <f t="shared" si="0"/>
        <v>18.142857142857142</v>
      </c>
      <c r="AO12" s="8">
        <f t="shared" si="0"/>
        <v>14.857142857142858</v>
      </c>
      <c r="AP12" s="8">
        <f t="shared" si="0"/>
        <v>6</v>
      </c>
      <c r="AQ12" s="8">
        <f t="shared" si="0"/>
        <v>0.5714285714285714</v>
      </c>
      <c r="AR12" s="8">
        <f t="shared" si="0"/>
        <v>0</v>
      </c>
      <c r="AS12" s="8">
        <f t="shared" si="7"/>
        <v>2056.4285714285716</v>
      </c>
      <c r="AT12" s="8">
        <f t="shared" si="8"/>
        <v>34.285714285714285</v>
      </c>
    </row>
    <row r="13" spans="1:51">
      <c r="A13" s="1">
        <v>11</v>
      </c>
      <c r="B13" s="1">
        <v>51213</v>
      </c>
      <c r="C13">
        <v>1185</v>
      </c>
      <c r="D13">
        <v>32</v>
      </c>
      <c r="E13">
        <v>6714.7520000000004</v>
      </c>
      <c r="F13">
        <v>824.471</v>
      </c>
      <c r="G13">
        <v>3088</v>
      </c>
      <c r="H13">
        <v>6</v>
      </c>
      <c r="I13">
        <v>89</v>
      </c>
      <c r="J13">
        <v>133</v>
      </c>
      <c r="K13">
        <v>141</v>
      </c>
      <c r="L13">
        <v>135</v>
      </c>
      <c r="M13">
        <v>142</v>
      </c>
      <c r="N13">
        <v>151</v>
      </c>
      <c r="O13">
        <v>150</v>
      </c>
      <c r="P13">
        <v>126</v>
      </c>
      <c r="Q13">
        <v>138</v>
      </c>
      <c r="R13">
        <v>139</v>
      </c>
      <c r="S13">
        <v>139</v>
      </c>
      <c r="T13">
        <v>55</v>
      </c>
      <c r="U13">
        <v>9</v>
      </c>
      <c r="V13">
        <v>0</v>
      </c>
      <c r="W13" s="9">
        <v>11</v>
      </c>
      <c r="X13" s="7">
        <v>51213</v>
      </c>
      <c r="Y13" s="8">
        <f t="shared" si="1"/>
        <v>2.629416598192276E-2</v>
      </c>
      <c r="Z13" s="8">
        <f t="shared" si="2"/>
        <v>959.25028571428572</v>
      </c>
      <c r="AA13" s="8">
        <f t="shared" si="3"/>
        <v>0.80949391199517784</v>
      </c>
      <c r="AB13" s="8">
        <f t="shared" si="4"/>
        <v>117.78157142857143</v>
      </c>
      <c r="AC13" s="8">
        <f t="shared" si="5"/>
        <v>0.96302619047619031</v>
      </c>
      <c r="AD13" s="8">
        <f t="shared" si="6"/>
        <v>0.8571428571428571</v>
      </c>
      <c r="AE13" s="8">
        <f t="shared" si="0"/>
        <v>12.714285714285714</v>
      </c>
      <c r="AF13" s="8">
        <f t="shared" si="0"/>
        <v>19</v>
      </c>
      <c r="AG13" s="8">
        <f t="shared" si="0"/>
        <v>20.142857142857142</v>
      </c>
      <c r="AH13" s="8">
        <f t="shared" si="0"/>
        <v>19.285714285714285</v>
      </c>
      <c r="AI13" s="8">
        <f t="shared" si="0"/>
        <v>20.285714285714285</v>
      </c>
      <c r="AJ13" s="8">
        <f t="shared" si="0"/>
        <v>21.571428571428573</v>
      </c>
      <c r="AK13" s="8">
        <f t="shared" si="0"/>
        <v>21.428571428571427</v>
      </c>
      <c r="AL13" s="8">
        <f t="shared" si="0"/>
        <v>18</v>
      </c>
      <c r="AM13" s="8">
        <f t="shared" si="0"/>
        <v>19.714285714285715</v>
      </c>
      <c r="AN13" s="8">
        <f t="shared" si="0"/>
        <v>19.857142857142858</v>
      </c>
      <c r="AO13" s="8">
        <f t="shared" si="0"/>
        <v>19.857142857142858</v>
      </c>
      <c r="AP13" s="8">
        <f t="shared" si="0"/>
        <v>7.8571428571428568</v>
      </c>
      <c r="AQ13" s="8">
        <f t="shared" si="0"/>
        <v>1.2857142857142858</v>
      </c>
      <c r="AR13" s="8">
        <f t="shared" si="0"/>
        <v>0</v>
      </c>
      <c r="AS13" s="8">
        <f t="shared" si="7"/>
        <v>2205.7142857142858</v>
      </c>
      <c r="AT13" s="8">
        <f t="shared" si="8"/>
        <v>45.714285714285715</v>
      </c>
    </row>
    <row r="14" spans="1:51">
      <c r="A14" s="1">
        <v>12</v>
      </c>
      <c r="B14" s="1">
        <v>24231</v>
      </c>
      <c r="C14">
        <v>1163</v>
      </c>
      <c r="D14">
        <v>4</v>
      </c>
      <c r="E14">
        <v>3695.1320000000001</v>
      </c>
      <c r="F14">
        <v>857.577</v>
      </c>
      <c r="G14">
        <v>2995</v>
      </c>
      <c r="H14">
        <v>6</v>
      </c>
      <c r="I14">
        <v>86</v>
      </c>
      <c r="J14">
        <v>119</v>
      </c>
      <c r="K14">
        <v>132</v>
      </c>
      <c r="L14">
        <v>136</v>
      </c>
      <c r="M14">
        <v>140</v>
      </c>
      <c r="N14">
        <v>136</v>
      </c>
      <c r="O14">
        <v>131</v>
      </c>
      <c r="P14">
        <v>128</v>
      </c>
      <c r="Q14">
        <v>148</v>
      </c>
      <c r="R14">
        <v>139</v>
      </c>
      <c r="S14">
        <v>141</v>
      </c>
      <c r="T14">
        <v>62</v>
      </c>
      <c r="U14">
        <v>7</v>
      </c>
      <c r="V14">
        <v>0</v>
      </c>
      <c r="W14" s="9">
        <v>12</v>
      </c>
      <c r="X14" s="7">
        <v>24231</v>
      </c>
      <c r="Y14" s="8">
        <f t="shared" si="1"/>
        <v>3.4275921165381321E-3</v>
      </c>
      <c r="Z14" s="8">
        <f t="shared" si="2"/>
        <v>527.87599999999998</v>
      </c>
      <c r="AA14" s="8">
        <f t="shared" si="3"/>
        <v>0.45389165950128973</v>
      </c>
      <c r="AB14" s="8">
        <f t="shared" si="4"/>
        <v>122.511</v>
      </c>
      <c r="AC14" s="8">
        <f t="shared" si="5"/>
        <v>1.0418499999999997</v>
      </c>
      <c r="AD14" s="8">
        <f t="shared" si="6"/>
        <v>0.8571428571428571</v>
      </c>
      <c r="AE14" s="8">
        <f t="shared" si="0"/>
        <v>12.285714285714286</v>
      </c>
      <c r="AF14" s="8">
        <f t="shared" si="0"/>
        <v>17</v>
      </c>
      <c r="AG14" s="8">
        <f t="shared" si="0"/>
        <v>18.857142857142858</v>
      </c>
      <c r="AH14" s="8">
        <f t="shared" si="0"/>
        <v>19.428571428571427</v>
      </c>
      <c r="AI14" s="8">
        <f t="shared" si="0"/>
        <v>20</v>
      </c>
      <c r="AJ14" s="8">
        <f t="shared" si="0"/>
        <v>19.428571428571427</v>
      </c>
      <c r="AK14" s="8">
        <f t="shared" si="0"/>
        <v>18.714285714285715</v>
      </c>
      <c r="AL14" s="8">
        <f t="shared" si="0"/>
        <v>18.285714285714285</v>
      </c>
      <c r="AM14" s="8">
        <f t="shared" si="0"/>
        <v>21.142857142857142</v>
      </c>
      <c r="AN14" s="8">
        <f t="shared" si="0"/>
        <v>19.857142857142858</v>
      </c>
      <c r="AO14" s="8">
        <f t="shared" si="0"/>
        <v>20.142857142857142</v>
      </c>
      <c r="AP14" s="8">
        <f t="shared" si="0"/>
        <v>8.8571428571428577</v>
      </c>
      <c r="AQ14" s="8">
        <f t="shared" si="0"/>
        <v>1</v>
      </c>
      <c r="AR14" s="8">
        <f t="shared" si="0"/>
        <v>0</v>
      </c>
      <c r="AS14" s="8">
        <f t="shared" si="7"/>
        <v>2139.2857142857142</v>
      </c>
      <c r="AT14" s="8">
        <f t="shared" si="8"/>
        <v>5.7142857142857144</v>
      </c>
    </row>
    <row r="15" spans="1:51">
      <c r="A15" s="1">
        <v>13</v>
      </c>
      <c r="B15" s="1">
        <v>31623</v>
      </c>
      <c r="C15">
        <v>1135</v>
      </c>
      <c r="D15">
        <v>26</v>
      </c>
      <c r="E15">
        <v>5514.0119999999997</v>
      </c>
      <c r="F15">
        <v>841.84400000000005</v>
      </c>
      <c r="G15">
        <v>2919</v>
      </c>
      <c r="H15">
        <v>6</v>
      </c>
      <c r="I15">
        <v>96</v>
      </c>
      <c r="J15">
        <v>124</v>
      </c>
      <c r="K15">
        <v>124</v>
      </c>
      <c r="L15">
        <v>132</v>
      </c>
      <c r="M15">
        <v>135</v>
      </c>
      <c r="N15">
        <v>129</v>
      </c>
      <c r="O15">
        <v>126</v>
      </c>
      <c r="P15">
        <v>133</v>
      </c>
      <c r="Q15">
        <v>136</v>
      </c>
      <c r="R15">
        <v>139</v>
      </c>
      <c r="S15">
        <v>132</v>
      </c>
      <c r="T15">
        <v>49</v>
      </c>
      <c r="U15">
        <v>5</v>
      </c>
      <c r="V15">
        <v>0</v>
      </c>
      <c r="W15" s="9">
        <v>13</v>
      </c>
      <c r="X15" s="7">
        <v>31623</v>
      </c>
      <c r="Y15" s="8">
        <f t="shared" si="1"/>
        <v>2.2394487510766579E-2</v>
      </c>
      <c r="Z15" s="8">
        <f t="shared" si="2"/>
        <v>787.71600000000001</v>
      </c>
      <c r="AA15" s="8">
        <f t="shared" si="3"/>
        <v>0.69402290748898676</v>
      </c>
      <c r="AB15" s="8">
        <f t="shared" si="4"/>
        <v>120.26342857142858</v>
      </c>
      <c r="AC15" s="8">
        <f t="shared" si="5"/>
        <v>1.0043904761904763</v>
      </c>
      <c r="AD15" s="8">
        <f t="shared" si="6"/>
        <v>0.8571428571428571</v>
      </c>
      <c r="AE15" s="8">
        <f t="shared" si="0"/>
        <v>13.714285714285714</v>
      </c>
      <c r="AF15" s="8">
        <f t="shared" si="0"/>
        <v>17.714285714285715</v>
      </c>
      <c r="AG15" s="8">
        <f t="shared" si="0"/>
        <v>17.714285714285715</v>
      </c>
      <c r="AH15" s="8">
        <f t="shared" si="0"/>
        <v>18.857142857142858</v>
      </c>
      <c r="AI15" s="8">
        <f t="shared" si="0"/>
        <v>19.285714285714285</v>
      </c>
      <c r="AJ15" s="8">
        <f t="shared" si="0"/>
        <v>18.428571428571427</v>
      </c>
      <c r="AK15" s="8">
        <f t="shared" si="0"/>
        <v>18</v>
      </c>
      <c r="AL15" s="8">
        <f t="shared" si="0"/>
        <v>19</v>
      </c>
      <c r="AM15" s="8">
        <f t="shared" si="0"/>
        <v>19.428571428571427</v>
      </c>
      <c r="AN15" s="8">
        <f t="shared" si="0"/>
        <v>19.857142857142858</v>
      </c>
      <c r="AO15" s="8">
        <f t="shared" si="0"/>
        <v>18.857142857142858</v>
      </c>
      <c r="AP15" s="8">
        <f t="shared" si="0"/>
        <v>7</v>
      </c>
      <c r="AQ15" s="8">
        <f t="shared" si="0"/>
        <v>0.7142857142857143</v>
      </c>
      <c r="AR15" s="8">
        <f t="shared" si="0"/>
        <v>0</v>
      </c>
      <c r="AS15" s="8">
        <f t="shared" si="7"/>
        <v>2085</v>
      </c>
      <c r="AT15" s="8">
        <f t="shared" si="8"/>
        <v>37.142857142857146</v>
      </c>
    </row>
    <row r="16" spans="1:51">
      <c r="A16" s="1">
        <v>14</v>
      </c>
      <c r="B16" s="1">
        <v>10209</v>
      </c>
      <c r="C16">
        <v>1193</v>
      </c>
      <c r="D16">
        <v>21</v>
      </c>
      <c r="E16">
        <v>5968.3370000000004</v>
      </c>
      <c r="F16">
        <v>980.49199999999996</v>
      </c>
      <c r="G16">
        <v>3115</v>
      </c>
      <c r="H16">
        <v>6</v>
      </c>
      <c r="I16">
        <v>93</v>
      </c>
      <c r="J16">
        <v>135</v>
      </c>
      <c r="K16">
        <v>134</v>
      </c>
      <c r="L16">
        <v>114</v>
      </c>
      <c r="M16">
        <v>140</v>
      </c>
      <c r="N16">
        <v>130</v>
      </c>
      <c r="O16">
        <v>135</v>
      </c>
      <c r="P16">
        <v>142</v>
      </c>
      <c r="Q16">
        <v>143</v>
      </c>
      <c r="R16">
        <v>144</v>
      </c>
      <c r="S16">
        <v>144</v>
      </c>
      <c r="T16">
        <v>68</v>
      </c>
      <c r="U16">
        <v>13</v>
      </c>
      <c r="V16">
        <v>0</v>
      </c>
      <c r="W16" s="9">
        <v>14</v>
      </c>
      <c r="X16" s="7">
        <v>10209</v>
      </c>
      <c r="Y16" s="8">
        <f t="shared" si="1"/>
        <v>1.729818780889621E-2</v>
      </c>
      <c r="Z16" s="8">
        <f t="shared" si="2"/>
        <v>852.61957142857148</v>
      </c>
      <c r="AA16" s="8">
        <f t="shared" si="3"/>
        <v>0.71468530714884448</v>
      </c>
      <c r="AB16" s="8">
        <f t="shared" si="4"/>
        <v>140.07028571428572</v>
      </c>
      <c r="AC16" s="8">
        <f t="shared" si="5"/>
        <v>1.3345047619047619</v>
      </c>
      <c r="AD16" s="8">
        <f t="shared" si="6"/>
        <v>0.8571428571428571</v>
      </c>
      <c r="AE16" s="8">
        <f t="shared" si="0"/>
        <v>13.285714285714286</v>
      </c>
      <c r="AF16" s="8">
        <f t="shared" si="0"/>
        <v>19.285714285714285</v>
      </c>
      <c r="AG16" s="8">
        <f t="shared" si="0"/>
        <v>19.142857142857142</v>
      </c>
      <c r="AH16" s="8">
        <f t="shared" si="0"/>
        <v>16.285714285714285</v>
      </c>
      <c r="AI16" s="8">
        <f t="shared" si="0"/>
        <v>20</v>
      </c>
      <c r="AJ16" s="8">
        <f t="shared" si="0"/>
        <v>18.571428571428573</v>
      </c>
      <c r="AK16" s="8">
        <f t="shared" si="0"/>
        <v>19.285714285714285</v>
      </c>
      <c r="AL16" s="8">
        <f t="shared" si="0"/>
        <v>20.285714285714285</v>
      </c>
      <c r="AM16" s="8">
        <f t="shared" si="0"/>
        <v>20.428571428571427</v>
      </c>
      <c r="AN16" s="8">
        <f t="shared" si="0"/>
        <v>20.571428571428573</v>
      </c>
      <c r="AO16" s="8">
        <f t="shared" si="0"/>
        <v>20.571428571428573</v>
      </c>
      <c r="AP16" s="8">
        <f t="shared" si="0"/>
        <v>9.7142857142857135</v>
      </c>
      <c r="AQ16" s="8">
        <f t="shared" si="0"/>
        <v>1.8571428571428572</v>
      </c>
      <c r="AR16" s="8">
        <f t="shared" si="0"/>
        <v>0</v>
      </c>
      <c r="AS16" s="8">
        <f t="shared" si="7"/>
        <v>2225</v>
      </c>
      <c r="AT16" s="8">
        <f t="shared" si="8"/>
        <v>30</v>
      </c>
    </row>
    <row r="17" spans="1:46">
      <c r="A17" s="1">
        <v>15</v>
      </c>
      <c r="B17" s="1">
        <v>62065</v>
      </c>
      <c r="C17">
        <v>1108</v>
      </c>
      <c r="D17">
        <v>5</v>
      </c>
      <c r="E17">
        <v>3450.1979999999999</v>
      </c>
      <c r="F17">
        <v>813.57</v>
      </c>
      <c r="G17">
        <v>2894</v>
      </c>
      <c r="H17">
        <v>6</v>
      </c>
      <c r="I17">
        <v>101</v>
      </c>
      <c r="J17">
        <v>129</v>
      </c>
      <c r="K17">
        <v>138</v>
      </c>
      <c r="L17">
        <v>124</v>
      </c>
      <c r="M17">
        <v>119</v>
      </c>
      <c r="N17">
        <v>133</v>
      </c>
      <c r="O17">
        <v>135</v>
      </c>
      <c r="P17">
        <v>134</v>
      </c>
      <c r="Q17">
        <v>132</v>
      </c>
      <c r="R17">
        <v>124</v>
      </c>
      <c r="S17">
        <v>124</v>
      </c>
      <c r="T17">
        <v>46</v>
      </c>
      <c r="U17">
        <v>6</v>
      </c>
      <c r="V17">
        <v>0</v>
      </c>
      <c r="W17" s="9">
        <v>15</v>
      </c>
      <c r="X17" s="7">
        <v>62065</v>
      </c>
      <c r="Y17" s="8">
        <f t="shared" si="1"/>
        <v>4.4923629829290209E-3</v>
      </c>
      <c r="Z17" s="8">
        <f t="shared" si="2"/>
        <v>492.88542857142858</v>
      </c>
      <c r="AA17" s="8">
        <f t="shared" si="3"/>
        <v>0.44484244455905109</v>
      </c>
      <c r="AB17" s="8">
        <f t="shared" si="4"/>
        <v>116.22428571428573</v>
      </c>
      <c r="AC17" s="8">
        <f t="shared" si="5"/>
        <v>0.93707142857142878</v>
      </c>
      <c r="AD17" s="8">
        <f t="shared" si="6"/>
        <v>0.8571428571428571</v>
      </c>
      <c r="AE17" s="8">
        <f t="shared" si="0"/>
        <v>14.428571428571429</v>
      </c>
      <c r="AF17" s="8">
        <f t="shared" si="0"/>
        <v>18.428571428571427</v>
      </c>
      <c r="AG17" s="8">
        <f t="shared" si="0"/>
        <v>19.714285714285715</v>
      </c>
      <c r="AH17" s="8">
        <f t="shared" si="0"/>
        <v>17.714285714285715</v>
      </c>
      <c r="AI17" s="8">
        <f t="shared" si="0"/>
        <v>17</v>
      </c>
      <c r="AJ17" s="8">
        <f t="shared" si="0"/>
        <v>19</v>
      </c>
      <c r="AK17" s="8">
        <f t="shared" si="0"/>
        <v>19.285714285714285</v>
      </c>
      <c r="AL17" s="8">
        <f t="shared" si="0"/>
        <v>19.142857142857142</v>
      </c>
      <c r="AM17" s="8">
        <f t="shared" si="0"/>
        <v>18.857142857142858</v>
      </c>
      <c r="AN17" s="8">
        <f t="shared" si="0"/>
        <v>17.714285714285715</v>
      </c>
      <c r="AO17" s="8">
        <f t="shared" si="0"/>
        <v>17.714285714285715</v>
      </c>
      <c r="AP17" s="8">
        <f t="shared" si="0"/>
        <v>6.5714285714285712</v>
      </c>
      <c r="AQ17" s="8">
        <f t="shared" si="0"/>
        <v>0.8571428571428571</v>
      </c>
      <c r="AR17" s="8">
        <f t="shared" si="0"/>
        <v>0</v>
      </c>
      <c r="AS17" s="8">
        <f t="shared" si="7"/>
        <v>2067.1428571428573</v>
      </c>
      <c r="AT17" s="8">
        <f t="shared" si="8"/>
        <v>7.1428571428571432</v>
      </c>
    </row>
    <row r="18" spans="1:46">
      <c r="A18" s="1">
        <v>16</v>
      </c>
      <c r="B18" s="1">
        <v>27491</v>
      </c>
      <c r="C18">
        <v>1167</v>
      </c>
      <c r="D18">
        <v>21</v>
      </c>
      <c r="E18">
        <v>6205.8530000000001</v>
      </c>
      <c r="F18">
        <v>882.69799999999998</v>
      </c>
      <c r="G18">
        <v>3062</v>
      </c>
      <c r="H18">
        <v>6</v>
      </c>
      <c r="I18">
        <v>71</v>
      </c>
      <c r="J18">
        <v>133</v>
      </c>
      <c r="K18">
        <v>143</v>
      </c>
      <c r="L18">
        <v>145</v>
      </c>
      <c r="M18">
        <v>138</v>
      </c>
      <c r="N18">
        <v>134</v>
      </c>
      <c r="O18">
        <v>145</v>
      </c>
      <c r="P18">
        <v>142</v>
      </c>
      <c r="Q18">
        <v>146</v>
      </c>
      <c r="R18">
        <v>133</v>
      </c>
      <c r="S18">
        <v>129</v>
      </c>
      <c r="T18">
        <v>47</v>
      </c>
      <c r="U18">
        <v>9</v>
      </c>
      <c r="V18">
        <v>0</v>
      </c>
      <c r="W18" s="9">
        <v>16</v>
      </c>
      <c r="X18" s="7">
        <v>27491</v>
      </c>
      <c r="Y18" s="8">
        <f t="shared" si="1"/>
        <v>1.7676767676767676E-2</v>
      </c>
      <c r="Z18" s="8">
        <f t="shared" si="2"/>
        <v>886.5504285714286</v>
      </c>
      <c r="AA18" s="8">
        <f t="shared" si="3"/>
        <v>0.75968331497123276</v>
      </c>
      <c r="AB18" s="8">
        <f t="shared" si="4"/>
        <v>126.09971428571428</v>
      </c>
      <c r="AC18" s="8">
        <f t="shared" si="5"/>
        <v>1.101661904761905</v>
      </c>
      <c r="AD18" s="8">
        <f t="shared" si="6"/>
        <v>0.8571428571428571</v>
      </c>
      <c r="AE18" s="8">
        <f t="shared" si="0"/>
        <v>10.142857142857142</v>
      </c>
      <c r="AF18" s="8">
        <f t="shared" si="0"/>
        <v>19</v>
      </c>
      <c r="AG18" s="8">
        <f t="shared" si="0"/>
        <v>20.428571428571427</v>
      </c>
      <c r="AH18" s="8">
        <f t="shared" si="0"/>
        <v>20.714285714285715</v>
      </c>
      <c r="AI18" s="8">
        <f t="shared" si="0"/>
        <v>19.714285714285715</v>
      </c>
      <c r="AJ18" s="8">
        <f t="shared" si="0"/>
        <v>19.142857142857142</v>
      </c>
      <c r="AK18" s="8">
        <f t="shared" si="0"/>
        <v>20.714285714285715</v>
      </c>
      <c r="AL18" s="8">
        <f t="shared" si="0"/>
        <v>20.285714285714285</v>
      </c>
      <c r="AM18" s="8">
        <f t="shared" si="0"/>
        <v>20.857142857142858</v>
      </c>
      <c r="AN18" s="8">
        <f t="shared" si="0"/>
        <v>19</v>
      </c>
      <c r="AO18" s="8">
        <f t="shared" si="0"/>
        <v>18.428571428571427</v>
      </c>
      <c r="AP18" s="8">
        <f t="shared" si="0"/>
        <v>6.7142857142857144</v>
      </c>
      <c r="AQ18" s="8">
        <f t="shared" si="0"/>
        <v>1.2857142857142858</v>
      </c>
      <c r="AR18" s="8">
        <f t="shared" si="0"/>
        <v>0</v>
      </c>
      <c r="AS18" s="8">
        <f t="shared" si="7"/>
        <v>2187.1428571428573</v>
      </c>
      <c r="AT18" s="8">
        <f t="shared" si="8"/>
        <v>30</v>
      </c>
    </row>
    <row r="19" spans="1:46">
      <c r="A19" s="1">
        <v>17</v>
      </c>
      <c r="B19" s="1">
        <v>46177</v>
      </c>
      <c r="C19">
        <v>1152</v>
      </c>
      <c r="D19">
        <v>3</v>
      </c>
      <c r="E19">
        <v>3439.5509999999999</v>
      </c>
      <c r="F19">
        <v>856.93899999999996</v>
      </c>
      <c r="G19">
        <v>2973</v>
      </c>
      <c r="H19">
        <v>6</v>
      </c>
      <c r="I19">
        <v>81</v>
      </c>
      <c r="J19">
        <v>129</v>
      </c>
      <c r="K19">
        <v>135</v>
      </c>
      <c r="L19">
        <v>138</v>
      </c>
      <c r="M19">
        <v>129</v>
      </c>
      <c r="N19">
        <v>136</v>
      </c>
      <c r="O19">
        <v>137</v>
      </c>
      <c r="P19">
        <v>136</v>
      </c>
      <c r="Q19">
        <v>137</v>
      </c>
      <c r="R19">
        <v>141</v>
      </c>
      <c r="S19">
        <v>137</v>
      </c>
      <c r="T19">
        <v>50</v>
      </c>
      <c r="U19">
        <v>6</v>
      </c>
      <c r="V19">
        <v>0</v>
      </c>
      <c r="W19" s="9">
        <v>17</v>
      </c>
      <c r="X19" s="7">
        <v>46177</v>
      </c>
      <c r="Y19" s="8">
        <f t="shared" si="1"/>
        <v>2.5974025974025974E-3</v>
      </c>
      <c r="Z19" s="8">
        <f t="shared" si="2"/>
        <v>491.36442857142856</v>
      </c>
      <c r="AA19" s="8">
        <f t="shared" si="3"/>
        <v>0.42653162202380951</v>
      </c>
      <c r="AB19" s="8">
        <f t="shared" si="4"/>
        <v>122.41985714285714</v>
      </c>
      <c r="AC19" s="8">
        <f t="shared" si="5"/>
        <v>1.0403309523809523</v>
      </c>
      <c r="AD19" s="8">
        <f t="shared" si="6"/>
        <v>0.8571428571428571</v>
      </c>
      <c r="AE19" s="8">
        <f t="shared" si="6"/>
        <v>11.571428571428571</v>
      </c>
      <c r="AF19" s="8">
        <f t="shared" si="6"/>
        <v>18.428571428571427</v>
      </c>
      <c r="AG19" s="8">
        <f t="shared" si="6"/>
        <v>19.285714285714285</v>
      </c>
      <c r="AH19" s="8">
        <f t="shared" si="6"/>
        <v>19.714285714285715</v>
      </c>
      <c r="AI19" s="8">
        <f t="shared" si="6"/>
        <v>18.428571428571427</v>
      </c>
      <c r="AJ19" s="8">
        <f t="shared" si="6"/>
        <v>19.428571428571427</v>
      </c>
      <c r="AK19" s="8">
        <f t="shared" si="6"/>
        <v>19.571428571428573</v>
      </c>
      <c r="AL19" s="8">
        <f t="shared" si="6"/>
        <v>19.428571428571427</v>
      </c>
      <c r="AM19" s="8">
        <f t="shared" si="6"/>
        <v>19.571428571428573</v>
      </c>
      <c r="AN19" s="8">
        <f t="shared" si="6"/>
        <v>20.142857142857142</v>
      </c>
      <c r="AO19" s="8">
        <f t="shared" si="6"/>
        <v>19.571428571428573</v>
      </c>
      <c r="AP19" s="8">
        <f t="shared" si="6"/>
        <v>7.1428571428571432</v>
      </c>
      <c r="AQ19" s="8">
        <f t="shared" si="6"/>
        <v>0.8571428571428571</v>
      </c>
      <c r="AR19" s="8">
        <f t="shared" si="6"/>
        <v>0</v>
      </c>
      <c r="AS19" s="8">
        <f t="shared" si="7"/>
        <v>2123.5714285714284</v>
      </c>
      <c r="AT19" s="8">
        <f t="shared" si="8"/>
        <v>4.2857142857142856</v>
      </c>
    </row>
    <row r="20" spans="1:46">
      <c r="A20" s="1">
        <v>18</v>
      </c>
      <c r="B20" s="1">
        <v>36939</v>
      </c>
      <c r="C20">
        <v>1181</v>
      </c>
      <c r="D20">
        <v>28</v>
      </c>
      <c r="E20">
        <v>6953.076</v>
      </c>
      <c r="F20">
        <v>835.00699999999995</v>
      </c>
      <c r="G20">
        <v>3065</v>
      </c>
      <c r="H20">
        <v>6</v>
      </c>
      <c r="I20">
        <v>81</v>
      </c>
      <c r="J20">
        <v>119</v>
      </c>
      <c r="K20">
        <v>145</v>
      </c>
      <c r="L20">
        <v>143</v>
      </c>
      <c r="M20">
        <v>141</v>
      </c>
      <c r="N20">
        <v>141</v>
      </c>
      <c r="O20">
        <v>148</v>
      </c>
      <c r="P20">
        <v>140</v>
      </c>
      <c r="Q20">
        <v>131</v>
      </c>
      <c r="R20">
        <v>135</v>
      </c>
      <c r="S20">
        <v>142</v>
      </c>
      <c r="T20">
        <v>64</v>
      </c>
      <c r="U20">
        <v>8</v>
      </c>
      <c r="V20">
        <v>0</v>
      </c>
      <c r="W20" s="9">
        <v>18</v>
      </c>
      <c r="X20" s="7">
        <v>36939</v>
      </c>
      <c r="Y20" s="8">
        <f t="shared" si="1"/>
        <v>2.3159636062861869E-2</v>
      </c>
      <c r="Z20" s="8">
        <f t="shared" si="2"/>
        <v>993.29657142857138</v>
      </c>
      <c r="AA20" s="8">
        <f t="shared" si="3"/>
        <v>0.84106398935526794</v>
      </c>
      <c r="AB20" s="8">
        <f t="shared" si="4"/>
        <v>119.28671428571428</v>
      </c>
      <c r="AC20" s="8">
        <f t="shared" si="5"/>
        <v>0.98811190476190469</v>
      </c>
      <c r="AD20" s="8">
        <f t="shared" si="6"/>
        <v>0.8571428571428571</v>
      </c>
      <c r="AE20" s="8">
        <f t="shared" si="6"/>
        <v>11.571428571428571</v>
      </c>
      <c r="AF20" s="8">
        <f t="shared" si="6"/>
        <v>17</v>
      </c>
      <c r="AG20" s="8">
        <f t="shared" si="6"/>
        <v>20.714285714285715</v>
      </c>
      <c r="AH20" s="8">
        <f t="shared" si="6"/>
        <v>20.428571428571427</v>
      </c>
      <c r="AI20" s="8">
        <f t="shared" si="6"/>
        <v>20.142857142857142</v>
      </c>
      <c r="AJ20" s="8">
        <f t="shared" si="6"/>
        <v>20.142857142857142</v>
      </c>
      <c r="AK20" s="8">
        <f t="shared" si="6"/>
        <v>21.142857142857142</v>
      </c>
      <c r="AL20" s="8">
        <f t="shared" si="6"/>
        <v>20</v>
      </c>
      <c r="AM20" s="8">
        <f t="shared" si="6"/>
        <v>18.714285714285715</v>
      </c>
      <c r="AN20" s="8">
        <f t="shared" si="6"/>
        <v>19.285714285714285</v>
      </c>
      <c r="AO20" s="8">
        <f t="shared" si="6"/>
        <v>20.285714285714285</v>
      </c>
      <c r="AP20" s="8">
        <f t="shared" si="6"/>
        <v>9.1428571428571423</v>
      </c>
      <c r="AQ20" s="8">
        <f t="shared" si="6"/>
        <v>1.1428571428571428</v>
      </c>
      <c r="AR20" s="8">
        <f t="shared" si="6"/>
        <v>0</v>
      </c>
      <c r="AS20" s="8">
        <f t="shared" si="7"/>
        <v>2189.2857142857142</v>
      </c>
      <c r="AT20" s="8">
        <f t="shared" si="8"/>
        <v>40</v>
      </c>
    </row>
    <row r="21" spans="1:46">
      <c r="A21" s="1">
        <v>19</v>
      </c>
      <c r="B21" s="1">
        <v>50257</v>
      </c>
      <c r="C21">
        <v>1127</v>
      </c>
      <c r="D21">
        <v>7</v>
      </c>
      <c r="E21">
        <v>3315.4250000000002</v>
      </c>
      <c r="F21">
        <v>880.69899999999996</v>
      </c>
      <c r="G21">
        <v>2941</v>
      </c>
      <c r="H21">
        <v>6</v>
      </c>
      <c r="I21">
        <v>84</v>
      </c>
      <c r="J21">
        <v>121</v>
      </c>
      <c r="K21">
        <v>127</v>
      </c>
      <c r="L21">
        <v>133</v>
      </c>
      <c r="M21">
        <v>137</v>
      </c>
      <c r="N21">
        <v>140</v>
      </c>
      <c r="O21">
        <v>134</v>
      </c>
      <c r="P21">
        <v>119</v>
      </c>
      <c r="Q21">
        <v>137</v>
      </c>
      <c r="R21">
        <v>135</v>
      </c>
      <c r="S21">
        <v>143</v>
      </c>
      <c r="T21">
        <v>43</v>
      </c>
      <c r="U21">
        <v>8</v>
      </c>
      <c r="V21">
        <v>0</v>
      </c>
      <c r="W21" s="9">
        <v>19</v>
      </c>
      <c r="X21" s="7">
        <v>50257</v>
      </c>
      <c r="Y21" s="8">
        <f t="shared" si="1"/>
        <v>6.1728395061728392E-3</v>
      </c>
      <c r="Z21" s="8">
        <f t="shared" si="2"/>
        <v>473.63214285714287</v>
      </c>
      <c r="AA21" s="8">
        <f t="shared" si="3"/>
        <v>0.4202592217011028</v>
      </c>
      <c r="AB21" s="8">
        <f t="shared" si="4"/>
        <v>125.81414285714285</v>
      </c>
      <c r="AC21" s="8">
        <f t="shared" si="5"/>
        <v>1.0969023809523808</v>
      </c>
      <c r="AD21" s="8">
        <f t="shared" si="6"/>
        <v>0.8571428571428571</v>
      </c>
      <c r="AE21" s="8">
        <f t="shared" si="6"/>
        <v>12</v>
      </c>
      <c r="AF21" s="8">
        <f t="shared" si="6"/>
        <v>17.285714285714285</v>
      </c>
      <c r="AG21" s="8">
        <f t="shared" si="6"/>
        <v>18.142857142857142</v>
      </c>
      <c r="AH21" s="8">
        <f t="shared" si="6"/>
        <v>19</v>
      </c>
      <c r="AI21" s="8">
        <f t="shared" si="6"/>
        <v>19.571428571428573</v>
      </c>
      <c r="AJ21" s="8">
        <f t="shared" si="6"/>
        <v>20</v>
      </c>
      <c r="AK21" s="8">
        <f t="shared" si="6"/>
        <v>19.142857142857142</v>
      </c>
      <c r="AL21" s="8">
        <f t="shared" si="6"/>
        <v>17</v>
      </c>
      <c r="AM21" s="8">
        <f t="shared" si="6"/>
        <v>19.571428571428573</v>
      </c>
      <c r="AN21" s="8">
        <f t="shared" si="6"/>
        <v>19.285714285714285</v>
      </c>
      <c r="AO21" s="8">
        <f t="shared" si="6"/>
        <v>20.428571428571427</v>
      </c>
      <c r="AP21" s="8">
        <f t="shared" si="6"/>
        <v>6.1428571428571432</v>
      </c>
      <c r="AQ21" s="8">
        <f t="shared" si="6"/>
        <v>1.1428571428571428</v>
      </c>
      <c r="AR21" s="8">
        <f t="shared" si="6"/>
        <v>0</v>
      </c>
      <c r="AS21" s="8">
        <f t="shared" si="7"/>
        <v>2100.7142857142858</v>
      </c>
      <c r="AT21" s="8">
        <f t="shared" si="8"/>
        <v>10</v>
      </c>
    </row>
    <row r="22" spans="1:46">
      <c r="A22" s="1">
        <v>20</v>
      </c>
      <c r="B22" s="1">
        <v>61551</v>
      </c>
      <c r="C22">
        <v>1175</v>
      </c>
      <c r="D22">
        <v>23</v>
      </c>
      <c r="E22">
        <v>6454.1660000000002</v>
      </c>
      <c r="F22">
        <v>888.64599999999996</v>
      </c>
      <c r="G22">
        <v>3035</v>
      </c>
      <c r="H22">
        <v>6</v>
      </c>
      <c r="I22">
        <v>104</v>
      </c>
      <c r="J22">
        <v>120</v>
      </c>
      <c r="K22">
        <v>129</v>
      </c>
      <c r="L22">
        <v>139</v>
      </c>
      <c r="M22">
        <v>138</v>
      </c>
      <c r="N22">
        <v>129</v>
      </c>
      <c r="O22">
        <v>130</v>
      </c>
      <c r="P22">
        <v>132</v>
      </c>
      <c r="Q22">
        <v>136</v>
      </c>
      <c r="R22">
        <v>135</v>
      </c>
      <c r="S22">
        <v>132</v>
      </c>
      <c r="T22">
        <v>53</v>
      </c>
      <c r="U22">
        <v>9</v>
      </c>
      <c r="V22">
        <v>0</v>
      </c>
      <c r="W22" s="9">
        <v>20</v>
      </c>
      <c r="X22" s="7">
        <v>61551</v>
      </c>
      <c r="Y22" s="8">
        <f t="shared" si="1"/>
        <v>1.9198664440734557E-2</v>
      </c>
      <c r="Z22" s="8">
        <f t="shared" si="2"/>
        <v>922.02371428571428</v>
      </c>
      <c r="AA22" s="8">
        <f t="shared" si="3"/>
        <v>0.78470103343465047</v>
      </c>
      <c r="AB22" s="8">
        <f t="shared" si="4"/>
        <v>126.94942857142857</v>
      </c>
      <c r="AC22" s="8">
        <f t="shared" si="5"/>
        <v>1.1158238095238096</v>
      </c>
      <c r="AD22" s="8">
        <f t="shared" si="6"/>
        <v>0.8571428571428571</v>
      </c>
      <c r="AE22" s="8">
        <f t="shared" si="6"/>
        <v>14.857142857142858</v>
      </c>
      <c r="AF22" s="8">
        <f t="shared" si="6"/>
        <v>17.142857142857142</v>
      </c>
      <c r="AG22" s="8">
        <f t="shared" si="6"/>
        <v>18.428571428571427</v>
      </c>
      <c r="AH22" s="8">
        <f t="shared" si="6"/>
        <v>19.857142857142858</v>
      </c>
      <c r="AI22" s="8">
        <f t="shared" si="6"/>
        <v>19.714285714285715</v>
      </c>
      <c r="AJ22" s="8">
        <f t="shared" si="6"/>
        <v>18.428571428571427</v>
      </c>
      <c r="AK22" s="8">
        <f t="shared" si="6"/>
        <v>18.571428571428573</v>
      </c>
      <c r="AL22" s="8">
        <f t="shared" si="6"/>
        <v>18.857142857142858</v>
      </c>
      <c r="AM22" s="8">
        <f t="shared" si="6"/>
        <v>19.428571428571427</v>
      </c>
      <c r="AN22" s="8">
        <f t="shared" si="6"/>
        <v>19.285714285714285</v>
      </c>
      <c r="AO22" s="8">
        <f t="shared" si="6"/>
        <v>18.857142857142858</v>
      </c>
      <c r="AP22" s="8">
        <f t="shared" si="6"/>
        <v>7.5714285714285712</v>
      </c>
      <c r="AQ22" s="8">
        <f t="shared" si="6"/>
        <v>1.2857142857142858</v>
      </c>
      <c r="AR22" s="8">
        <f t="shared" si="6"/>
        <v>0</v>
      </c>
      <c r="AS22" s="8">
        <f t="shared" si="7"/>
        <v>2167.8571428571427</v>
      </c>
      <c r="AT22" s="8">
        <f t="shared" si="8"/>
        <v>32.857142857142854</v>
      </c>
    </row>
    <row r="23" spans="1:46">
      <c r="A23" s="1">
        <v>21</v>
      </c>
      <c r="B23" s="1">
        <v>2549</v>
      </c>
      <c r="C23">
        <v>1098</v>
      </c>
      <c r="D23">
        <v>6</v>
      </c>
      <c r="E23">
        <v>2898.8310000000001</v>
      </c>
      <c r="F23">
        <v>852.15599999999995</v>
      </c>
      <c r="G23">
        <v>2860</v>
      </c>
      <c r="H23">
        <v>6</v>
      </c>
      <c r="I23">
        <v>93</v>
      </c>
      <c r="J23">
        <v>124</v>
      </c>
      <c r="K23">
        <v>123</v>
      </c>
      <c r="L23">
        <v>113</v>
      </c>
      <c r="M23">
        <v>127</v>
      </c>
      <c r="N23">
        <v>123</v>
      </c>
      <c r="O23">
        <v>145</v>
      </c>
      <c r="P23">
        <v>139</v>
      </c>
      <c r="Q23">
        <v>125</v>
      </c>
      <c r="R23">
        <v>127</v>
      </c>
      <c r="S23">
        <v>137</v>
      </c>
      <c r="T23">
        <v>48</v>
      </c>
      <c r="U23">
        <v>6</v>
      </c>
      <c r="V23">
        <v>0</v>
      </c>
      <c r="W23" s="9">
        <v>21</v>
      </c>
      <c r="X23" s="7">
        <v>2549</v>
      </c>
      <c r="Y23" s="8">
        <f t="shared" si="1"/>
        <v>5.434782608695652E-3</v>
      </c>
      <c r="Z23" s="8">
        <f t="shared" si="2"/>
        <v>414.1187142857143</v>
      </c>
      <c r="AA23" s="8">
        <f t="shared" si="3"/>
        <v>0.37715729898516787</v>
      </c>
      <c r="AB23" s="8">
        <f t="shared" si="4"/>
        <v>121.73657142857142</v>
      </c>
      <c r="AC23" s="8">
        <f t="shared" si="5"/>
        <v>1.0289428571428569</v>
      </c>
      <c r="AD23" s="8">
        <f t="shared" si="6"/>
        <v>0.8571428571428571</v>
      </c>
      <c r="AE23" s="8">
        <f t="shared" si="6"/>
        <v>13.285714285714286</v>
      </c>
      <c r="AF23" s="8">
        <f t="shared" si="6"/>
        <v>17.714285714285715</v>
      </c>
      <c r="AG23" s="8">
        <f t="shared" si="6"/>
        <v>17.571428571428573</v>
      </c>
      <c r="AH23" s="8">
        <f t="shared" si="6"/>
        <v>16.142857142857142</v>
      </c>
      <c r="AI23" s="8">
        <f t="shared" si="6"/>
        <v>18.142857142857142</v>
      </c>
      <c r="AJ23" s="8">
        <f t="shared" si="6"/>
        <v>17.571428571428573</v>
      </c>
      <c r="AK23" s="8">
        <f t="shared" si="6"/>
        <v>20.714285714285715</v>
      </c>
      <c r="AL23" s="8">
        <f t="shared" si="6"/>
        <v>19.857142857142858</v>
      </c>
      <c r="AM23" s="8">
        <f t="shared" si="6"/>
        <v>17.857142857142858</v>
      </c>
      <c r="AN23" s="8">
        <f t="shared" si="6"/>
        <v>18.142857142857142</v>
      </c>
      <c r="AO23" s="8">
        <f t="shared" si="6"/>
        <v>19.571428571428573</v>
      </c>
      <c r="AP23" s="8">
        <f t="shared" si="6"/>
        <v>6.8571428571428568</v>
      </c>
      <c r="AQ23" s="8">
        <f t="shared" si="6"/>
        <v>0.8571428571428571</v>
      </c>
      <c r="AR23" s="8">
        <f t="shared" si="6"/>
        <v>0</v>
      </c>
      <c r="AS23" s="8">
        <f t="shared" si="7"/>
        <v>2042.8571428571429</v>
      </c>
      <c r="AT23" s="8">
        <f t="shared" si="8"/>
        <v>8.5714285714285712</v>
      </c>
    </row>
    <row r="24" spans="1:46">
      <c r="A24" s="1">
        <v>22</v>
      </c>
      <c r="B24" s="1">
        <v>5325</v>
      </c>
      <c r="C24">
        <v>1175</v>
      </c>
      <c r="D24">
        <v>9</v>
      </c>
      <c r="E24">
        <v>3988.348</v>
      </c>
      <c r="F24">
        <v>869.01700000000005</v>
      </c>
      <c r="G24">
        <v>3033</v>
      </c>
      <c r="H24">
        <v>6</v>
      </c>
      <c r="I24">
        <v>106</v>
      </c>
      <c r="J24">
        <v>135</v>
      </c>
      <c r="K24">
        <v>127</v>
      </c>
      <c r="L24">
        <v>130</v>
      </c>
      <c r="M24">
        <v>130</v>
      </c>
      <c r="N24">
        <v>136</v>
      </c>
      <c r="O24">
        <v>140</v>
      </c>
      <c r="P24">
        <v>142</v>
      </c>
      <c r="Q24">
        <v>140</v>
      </c>
      <c r="R24">
        <v>138</v>
      </c>
      <c r="S24">
        <v>143</v>
      </c>
      <c r="T24">
        <v>44</v>
      </c>
      <c r="U24">
        <v>7</v>
      </c>
      <c r="V24">
        <v>0</v>
      </c>
      <c r="W24" s="9">
        <v>22</v>
      </c>
      <c r="X24" s="7">
        <v>5325</v>
      </c>
      <c r="Y24" s="8">
        <f t="shared" si="1"/>
        <v>7.6013513513513518E-3</v>
      </c>
      <c r="Z24" s="8">
        <f t="shared" si="2"/>
        <v>569.76400000000001</v>
      </c>
      <c r="AA24" s="8">
        <f t="shared" si="3"/>
        <v>0.48490553191489361</v>
      </c>
      <c r="AB24" s="8">
        <f t="shared" si="4"/>
        <v>124.14528571428572</v>
      </c>
      <c r="AC24" s="8">
        <f t="shared" si="5"/>
        <v>1.0690880952380954</v>
      </c>
      <c r="AD24" s="8">
        <f t="shared" si="6"/>
        <v>0.8571428571428571</v>
      </c>
      <c r="AE24" s="8">
        <f t="shared" si="6"/>
        <v>15.142857142857142</v>
      </c>
      <c r="AF24" s="8">
        <f t="shared" si="6"/>
        <v>19.285714285714285</v>
      </c>
      <c r="AG24" s="8">
        <f t="shared" si="6"/>
        <v>18.142857142857142</v>
      </c>
      <c r="AH24" s="8">
        <f t="shared" si="6"/>
        <v>18.571428571428573</v>
      </c>
      <c r="AI24" s="8">
        <f t="shared" si="6"/>
        <v>18.571428571428573</v>
      </c>
      <c r="AJ24" s="8">
        <f t="shared" si="6"/>
        <v>19.428571428571427</v>
      </c>
      <c r="AK24" s="8">
        <f t="shared" si="6"/>
        <v>20</v>
      </c>
      <c r="AL24" s="8">
        <f t="shared" si="6"/>
        <v>20.285714285714285</v>
      </c>
      <c r="AM24" s="8">
        <f t="shared" si="6"/>
        <v>20</v>
      </c>
      <c r="AN24" s="8">
        <f t="shared" si="6"/>
        <v>19.714285714285715</v>
      </c>
      <c r="AO24" s="8">
        <f t="shared" si="6"/>
        <v>20.428571428571427</v>
      </c>
      <c r="AP24" s="8">
        <f t="shared" si="6"/>
        <v>6.2857142857142856</v>
      </c>
      <c r="AQ24" s="8">
        <f t="shared" si="6"/>
        <v>1</v>
      </c>
      <c r="AR24" s="8">
        <f t="shared" si="6"/>
        <v>0</v>
      </c>
      <c r="AS24" s="8">
        <f t="shared" si="7"/>
        <v>2166.4285714285716</v>
      </c>
      <c r="AT24" s="8">
        <f t="shared" si="8"/>
        <v>12.857142857142858</v>
      </c>
    </row>
    <row r="25" spans="1:46">
      <c r="A25" s="1">
        <v>23</v>
      </c>
      <c r="B25" s="1">
        <v>41499</v>
      </c>
      <c r="C25">
        <v>1124</v>
      </c>
      <c r="D25">
        <v>17</v>
      </c>
      <c r="E25">
        <v>5337.0410000000002</v>
      </c>
      <c r="F25">
        <v>882.20399999999995</v>
      </c>
      <c r="G25">
        <v>2938</v>
      </c>
      <c r="H25">
        <v>6</v>
      </c>
      <c r="I25">
        <v>79</v>
      </c>
      <c r="J25">
        <v>124</v>
      </c>
      <c r="K25">
        <v>136</v>
      </c>
      <c r="L25">
        <v>137</v>
      </c>
      <c r="M25">
        <v>136</v>
      </c>
      <c r="N25">
        <v>136</v>
      </c>
      <c r="O25">
        <v>123</v>
      </c>
      <c r="P25">
        <v>129</v>
      </c>
      <c r="Q25">
        <v>140</v>
      </c>
      <c r="R25">
        <v>142</v>
      </c>
      <c r="S25">
        <v>143</v>
      </c>
      <c r="T25">
        <v>50</v>
      </c>
      <c r="U25">
        <v>8</v>
      </c>
      <c r="V25">
        <v>0</v>
      </c>
      <c r="W25" s="9">
        <v>23</v>
      </c>
      <c r="X25" s="7">
        <v>41499</v>
      </c>
      <c r="Y25" s="8">
        <f t="shared" si="1"/>
        <v>1.4899211218229623E-2</v>
      </c>
      <c r="Z25" s="8">
        <f t="shared" si="2"/>
        <v>762.43442857142861</v>
      </c>
      <c r="AA25" s="8">
        <f t="shared" si="3"/>
        <v>0.67832244534824615</v>
      </c>
      <c r="AB25" s="8">
        <f t="shared" si="4"/>
        <v>126.02914285714284</v>
      </c>
      <c r="AC25" s="8">
        <f t="shared" si="5"/>
        <v>1.1004857142857141</v>
      </c>
      <c r="AD25" s="8">
        <f t="shared" si="6"/>
        <v>0.8571428571428571</v>
      </c>
      <c r="AE25" s="8">
        <f t="shared" si="6"/>
        <v>11.285714285714286</v>
      </c>
      <c r="AF25" s="8">
        <f t="shared" si="6"/>
        <v>17.714285714285715</v>
      </c>
      <c r="AG25" s="8">
        <f t="shared" si="6"/>
        <v>19.428571428571427</v>
      </c>
      <c r="AH25" s="8">
        <f t="shared" si="6"/>
        <v>19.571428571428573</v>
      </c>
      <c r="AI25" s="8">
        <f t="shared" si="6"/>
        <v>19.428571428571427</v>
      </c>
      <c r="AJ25" s="8">
        <f t="shared" si="6"/>
        <v>19.428571428571427</v>
      </c>
      <c r="AK25" s="8">
        <f t="shared" si="6"/>
        <v>17.571428571428573</v>
      </c>
      <c r="AL25" s="8">
        <f t="shared" si="6"/>
        <v>18.428571428571427</v>
      </c>
      <c r="AM25" s="8">
        <f t="shared" si="6"/>
        <v>20</v>
      </c>
      <c r="AN25" s="8">
        <f t="shared" si="6"/>
        <v>20.285714285714285</v>
      </c>
      <c r="AO25" s="8">
        <f t="shared" si="6"/>
        <v>20.428571428571427</v>
      </c>
      <c r="AP25" s="8">
        <f t="shared" si="6"/>
        <v>7.1428571428571432</v>
      </c>
      <c r="AQ25" s="8">
        <f t="shared" si="6"/>
        <v>1.1428571428571428</v>
      </c>
      <c r="AR25" s="8">
        <f t="shared" si="6"/>
        <v>0</v>
      </c>
      <c r="AS25" s="8">
        <f t="shared" si="7"/>
        <v>2098.5714285714284</v>
      </c>
      <c r="AT25" s="8">
        <f t="shared" si="8"/>
        <v>24.285714285714285</v>
      </c>
    </row>
    <row r="26" spans="1:46">
      <c r="A26" s="1">
        <v>24</v>
      </c>
      <c r="B26" s="1">
        <v>13091</v>
      </c>
      <c r="C26">
        <v>1186</v>
      </c>
      <c r="D26">
        <v>40</v>
      </c>
      <c r="E26">
        <v>8668.9719999999998</v>
      </c>
      <c r="F26">
        <v>885.22500000000002</v>
      </c>
      <c r="G26">
        <v>3112</v>
      </c>
      <c r="H26">
        <v>6</v>
      </c>
      <c r="I26">
        <v>91</v>
      </c>
      <c r="J26">
        <v>140</v>
      </c>
      <c r="K26">
        <v>121</v>
      </c>
      <c r="L26">
        <v>124</v>
      </c>
      <c r="M26">
        <v>135</v>
      </c>
      <c r="N26">
        <v>145</v>
      </c>
      <c r="O26">
        <v>147</v>
      </c>
      <c r="P26">
        <v>145</v>
      </c>
      <c r="Q26">
        <v>141</v>
      </c>
      <c r="R26">
        <v>136</v>
      </c>
      <c r="S26">
        <v>148</v>
      </c>
      <c r="T26">
        <v>56</v>
      </c>
      <c r="U26">
        <v>11</v>
      </c>
      <c r="V26">
        <v>0</v>
      </c>
      <c r="W26" s="9">
        <v>24</v>
      </c>
      <c r="X26" s="7">
        <v>13091</v>
      </c>
      <c r="Y26" s="8">
        <f t="shared" si="1"/>
        <v>3.2626427406199018E-2</v>
      </c>
      <c r="Z26" s="8">
        <f t="shared" si="2"/>
        <v>1238.4245714285714</v>
      </c>
      <c r="AA26" s="8">
        <f t="shared" si="3"/>
        <v>1.0442028426885088</v>
      </c>
      <c r="AB26" s="8">
        <f t="shared" si="4"/>
        <v>126.46071428571429</v>
      </c>
      <c r="AC26" s="8">
        <f t="shared" si="5"/>
        <v>1.1076785714285715</v>
      </c>
      <c r="AD26" s="8">
        <f t="shared" si="6"/>
        <v>0.8571428571428571</v>
      </c>
      <c r="AE26" s="8">
        <f t="shared" si="6"/>
        <v>13</v>
      </c>
      <c r="AF26" s="8">
        <f t="shared" si="6"/>
        <v>20</v>
      </c>
      <c r="AG26" s="8">
        <f t="shared" si="6"/>
        <v>17.285714285714285</v>
      </c>
      <c r="AH26" s="8">
        <f t="shared" si="6"/>
        <v>17.714285714285715</v>
      </c>
      <c r="AI26" s="8">
        <f t="shared" si="6"/>
        <v>19.285714285714285</v>
      </c>
      <c r="AJ26" s="8">
        <f t="shared" si="6"/>
        <v>20.714285714285715</v>
      </c>
      <c r="AK26" s="8">
        <f t="shared" si="6"/>
        <v>21</v>
      </c>
      <c r="AL26" s="8">
        <f t="shared" si="6"/>
        <v>20.714285714285715</v>
      </c>
      <c r="AM26" s="8">
        <f t="shared" si="6"/>
        <v>20.142857142857142</v>
      </c>
      <c r="AN26" s="8">
        <f t="shared" si="6"/>
        <v>19.428571428571427</v>
      </c>
      <c r="AO26" s="8">
        <f t="shared" si="6"/>
        <v>21.142857142857142</v>
      </c>
      <c r="AP26" s="8">
        <f t="shared" si="6"/>
        <v>8</v>
      </c>
      <c r="AQ26" s="8">
        <f t="shared" si="6"/>
        <v>1.5714285714285714</v>
      </c>
      <c r="AR26" s="8">
        <f t="shared" si="6"/>
        <v>0</v>
      </c>
      <c r="AS26" s="8">
        <f t="shared" si="7"/>
        <v>2222.8571428571427</v>
      </c>
      <c r="AT26" s="8">
        <f t="shared" si="8"/>
        <v>57.142857142857146</v>
      </c>
    </row>
    <row r="27" spans="1:46">
      <c r="A27" s="1">
        <v>25</v>
      </c>
      <c r="B27" s="1">
        <v>8863</v>
      </c>
      <c r="C27">
        <v>1157</v>
      </c>
      <c r="D27">
        <v>11</v>
      </c>
      <c r="E27">
        <v>4965.8760000000002</v>
      </c>
      <c r="F27">
        <v>840.471</v>
      </c>
      <c r="G27">
        <v>2990</v>
      </c>
      <c r="H27">
        <v>6</v>
      </c>
      <c r="I27">
        <v>94</v>
      </c>
      <c r="J27">
        <v>133</v>
      </c>
      <c r="K27">
        <v>125</v>
      </c>
      <c r="L27">
        <v>113</v>
      </c>
      <c r="M27">
        <v>129</v>
      </c>
      <c r="N27">
        <v>146</v>
      </c>
      <c r="O27">
        <v>132</v>
      </c>
      <c r="P27">
        <v>132</v>
      </c>
      <c r="Q27">
        <v>139</v>
      </c>
      <c r="R27">
        <v>136</v>
      </c>
      <c r="S27">
        <v>144</v>
      </c>
      <c r="T27">
        <v>58</v>
      </c>
      <c r="U27">
        <v>7</v>
      </c>
      <c r="V27">
        <v>0</v>
      </c>
      <c r="W27" s="9">
        <v>25</v>
      </c>
      <c r="X27" s="7">
        <v>8863</v>
      </c>
      <c r="Y27" s="8">
        <f t="shared" si="1"/>
        <v>9.4178082191780817E-3</v>
      </c>
      <c r="Z27" s="8">
        <f t="shared" si="2"/>
        <v>709.41085714285714</v>
      </c>
      <c r="AA27" s="8">
        <f t="shared" si="3"/>
        <v>0.61314680824793188</v>
      </c>
      <c r="AB27" s="8">
        <f t="shared" si="4"/>
        <v>120.06728571428572</v>
      </c>
      <c r="AC27" s="8">
        <f t="shared" si="5"/>
        <v>1.0011214285714285</v>
      </c>
      <c r="AD27" s="8">
        <f t="shared" si="6"/>
        <v>0.8571428571428571</v>
      </c>
      <c r="AE27" s="8">
        <f t="shared" si="6"/>
        <v>13.428571428571429</v>
      </c>
      <c r="AF27" s="8">
        <f t="shared" si="6"/>
        <v>19</v>
      </c>
      <c r="AG27" s="8">
        <f t="shared" si="6"/>
        <v>17.857142857142858</v>
      </c>
      <c r="AH27" s="8">
        <f t="shared" si="6"/>
        <v>16.142857142857142</v>
      </c>
      <c r="AI27" s="8">
        <f t="shared" si="6"/>
        <v>18.428571428571427</v>
      </c>
      <c r="AJ27" s="8">
        <f t="shared" si="6"/>
        <v>20.857142857142858</v>
      </c>
      <c r="AK27" s="8">
        <f t="shared" si="6"/>
        <v>18.857142857142858</v>
      </c>
      <c r="AL27" s="8">
        <f t="shared" si="6"/>
        <v>18.857142857142858</v>
      </c>
      <c r="AM27" s="8">
        <f t="shared" si="6"/>
        <v>19.857142857142858</v>
      </c>
      <c r="AN27" s="8">
        <f t="shared" si="6"/>
        <v>19.428571428571427</v>
      </c>
      <c r="AO27" s="8">
        <f t="shared" si="6"/>
        <v>20.571428571428573</v>
      </c>
      <c r="AP27" s="8">
        <f t="shared" si="6"/>
        <v>8.2857142857142865</v>
      </c>
      <c r="AQ27" s="8">
        <f t="shared" si="6"/>
        <v>1</v>
      </c>
      <c r="AR27" s="8">
        <f t="shared" si="6"/>
        <v>0</v>
      </c>
      <c r="AS27" s="8">
        <f t="shared" si="7"/>
        <v>2135.7142857142858</v>
      </c>
      <c r="AT27" s="8">
        <f t="shared" si="8"/>
        <v>15.714285714285714</v>
      </c>
    </row>
    <row r="28" spans="1:46">
      <c r="A28" s="1">
        <v>26</v>
      </c>
      <c r="B28" s="1">
        <v>7575</v>
      </c>
      <c r="C28">
        <v>1181</v>
      </c>
      <c r="D28">
        <v>1</v>
      </c>
      <c r="E28">
        <v>3404.2620000000002</v>
      </c>
      <c r="F28">
        <v>900.78899999999999</v>
      </c>
      <c r="G28">
        <v>2978</v>
      </c>
      <c r="H28">
        <v>6</v>
      </c>
      <c r="I28">
        <v>108</v>
      </c>
      <c r="J28">
        <v>128</v>
      </c>
      <c r="K28">
        <v>137</v>
      </c>
      <c r="L28">
        <v>140</v>
      </c>
      <c r="M28">
        <v>148</v>
      </c>
      <c r="N28">
        <v>135</v>
      </c>
      <c r="O28">
        <v>133</v>
      </c>
      <c r="P28">
        <v>119</v>
      </c>
      <c r="Q28">
        <v>116</v>
      </c>
      <c r="R28">
        <v>137</v>
      </c>
      <c r="S28">
        <v>129</v>
      </c>
      <c r="T28">
        <v>49</v>
      </c>
      <c r="U28">
        <v>7</v>
      </c>
      <c r="V28">
        <v>0</v>
      </c>
      <c r="W28" s="9">
        <v>26</v>
      </c>
      <c r="X28" s="7">
        <v>7575</v>
      </c>
      <c r="Y28" s="8">
        <f t="shared" si="1"/>
        <v>8.4602368866328254E-4</v>
      </c>
      <c r="Z28" s="8">
        <f t="shared" si="2"/>
        <v>486.3231428571429</v>
      </c>
      <c r="AA28" s="8">
        <f t="shared" si="3"/>
        <v>0.41178928269021414</v>
      </c>
      <c r="AB28" s="8">
        <f t="shared" si="4"/>
        <v>128.68414285714286</v>
      </c>
      <c r="AC28" s="8">
        <f t="shared" si="5"/>
        <v>1.1447357142857144</v>
      </c>
      <c r="AD28" s="8">
        <f t="shared" si="6"/>
        <v>0.8571428571428571</v>
      </c>
      <c r="AE28" s="8">
        <f t="shared" si="6"/>
        <v>15.428571428571429</v>
      </c>
      <c r="AF28" s="8">
        <f t="shared" si="6"/>
        <v>18.285714285714285</v>
      </c>
      <c r="AG28" s="8">
        <f t="shared" si="6"/>
        <v>19.571428571428573</v>
      </c>
      <c r="AH28" s="8">
        <f t="shared" si="6"/>
        <v>20</v>
      </c>
      <c r="AI28" s="8">
        <f t="shared" si="6"/>
        <v>21.142857142857142</v>
      </c>
      <c r="AJ28" s="8">
        <f t="shared" si="6"/>
        <v>19.285714285714285</v>
      </c>
      <c r="AK28" s="8">
        <f t="shared" si="6"/>
        <v>19</v>
      </c>
      <c r="AL28" s="8">
        <f t="shared" si="6"/>
        <v>17</v>
      </c>
      <c r="AM28" s="8">
        <f t="shared" si="6"/>
        <v>16.571428571428573</v>
      </c>
      <c r="AN28" s="8">
        <f t="shared" si="6"/>
        <v>19.571428571428573</v>
      </c>
      <c r="AO28" s="8">
        <f t="shared" si="6"/>
        <v>18.428571428571427</v>
      </c>
      <c r="AP28" s="8">
        <f t="shared" si="6"/>
        <v>7</v>
      </c>
      <c r="AQ28" s="8">
        <f t="shared" si="6"/>
        <v>1</v>
      </c>
      <c r="AR28" s="8">
        <f t="shared" si="6"/>
        <v>0</v>
      </c>
      <c r="AS28" s="8">
        <f t="shared" si="7"/>
        <v>2127.1428571428573</v>
      </c>
      <c r="AT28" s="8">
        <f t="shared" si="8"/>
        <v>1.4285714285714286</v>
      </c>
    </row>
    <row r="29" spans="1:46">
      <c r="A29" s="1">
        <v>27</v>
      </c>
      <c r="B29" s="1">
        <v>9201</v>
      </c>
      <c r="C29">
        <v>1140</v>
      </c>
      <c r="D29">
        <v>15</v>
      </c>
      <c r="E29">
        <v>4760.0039999999999</v>
      </c>
      <c r="F29">
        <v>813.875</v>
      </c>
      <c r="G29">
        <v>2980</v>
      </c>
      <c r="H29">
        <v>6</v>
      </c>
      <c r="I29">
        <v>76</v>
      </c>
      <c r="J29">
        <v>122</v>
      </c>
      <c r="K29">
        <v>126</v>
      </c>
      <c r="L29">
        <v>132</v>
      </c>
      <c r="M29">
        <v>128</v>
      </c>
      <c r="N29">
        <v>138</v>
      </c>
      <c r="O29">
        <v>149</v>
      </c>
      <c r="P29">
        <v>148</v>
      </c>
      <c r="Q29">
        <v>139</v>
      </c>
      <c r="R29">
        <v>128</v>
      </c>
      <c r="S29">
        <v>134</v>
      </c>
      <c r="T29">
        <v>50</v>
      </c>
      <c r="U29">
        <v>8</v>
      </c>
      <c r="V29">
        <v>0</v>
      </c>
      <c r="W29" s="9">
        <v>27</v>
      </c>
      <c r="X29" s="7">
        <v>9201</v>
      </c>
      <c r="Y29" s="8">
        <f t="shared" si="1"/>
        <v>1.2987012987012988E-2</v>
      </c>
      <c r="Z29" s="8">
        <f t="shared" si="2"/>
        <v>680.00057142857145</v>
      </c>
      <c r="AA29" s="8">
        <f t="shared" si="3"/>
        <v>0.5964917293233083</v>
      </c>
      <c r="AB29" s="8">
        <f t="shared" si="4"/>
        <v>116.26785714285714</v>
      </c>
      <c r="AC29" s="8">
        <f t="shared" si="5"/>
        <v>0.93779761904761894</v>
      </c>
      <c r="AD29" s="8">
        <f t="shared" si="6"/>
        <v>0.8571428571428571</v>
      </c>
      <c r="AE29" s="8">
        <f t="shared" si="6"/>
        <v>10.857142857142858</v>
      </c>
      <c r="AF29" s="8">
        <f t="shared" si="6"/>
        <v>17.428571428571427</v>
      </c>
      <c r="AG29" s="8">
        <f t="shared" si="6"/>
        <v>18</v>
      </c>
      <c r="AH29" s="8">
        <f t="shared" si="6"/>
        <v>18.857142857142858</v>
      </c>
      <c r="AI29" s="8">
        <f t="shared" si="6"/>
        <v>18.285714285714285</v>
      </c>
      <c r="AJ29" s="8">
        <f t="shared" si="6"/>
        <v>19.714285714285715</v>
      </c>
      <c r="AK29" s="8">
        <f t="shared" si="6"/>
        <v>21.285714285714285</v>
      </c>
      <c r="AL29" s="8">
        <f t="shared" si="6"/>
        <v>21.142857142857142</v>
      </c>
      <c r="AM29" s="8">
        <f t="shared" si="6"/>
        <v>19.857142857142858</v>
      </c>
      <c r="AN29" s="8">
        <f t="shared" si="6"/>
        <v>18.285714285714285</v>
      </c>
      <c r="AO29" s="8">
        <f t="shared" si="6"/>
        <v>19.142857142857142</v>
      </c>
      <c r="AP29" s="8">
        <f t="shared" si="6"/>
        <v>7.1428571428571432</v>
      </c>
      <c r="AQ29" s="8">
        <f t="shared" si="6"/>
        <v>1.1428571428571428</v>
      </c>
      <c r="AR29" s="8">
        <f t="shared" si="6"/>
        <v>0</v>
      </c>
      <c r="AS29" s="8">
        <f t="shared" si="7"/>
        <v>2128.5714285714284</v>
      </c>
      <c r="AT29" s="8">
        <f t="shared" si="8"/>
        <v>21.428571428571427</v>
      </c>
    </row>
    <row r="30" spans="1:46">
      <c r="A30" s="1">
        <v>28</v>
      </c>
      <c r="B30" s="1">
        <v>19301</v>
      </c>
      <c r="C30">
        <v>1177</v>
      </c>
      <c r="D30">
        <v>21</v>
      </c>
      <c r="E30">
        <v>6512.46</v>
      </c>
      <c r="F30">
        <v>843.56100000000004</v>
      </c>
      <c r="G30">
        <v>3112</v>
      </c>
      <c r="H30">
        <v>6</v>
      </c>
      <c r="I30">
        <v>82</v>
      </c>
      <c r="J30">
        <v>131</v>
      </c>
      <c r="K30">
        <v>142</v>
      </c>
      <c r="L30">
        <v>143</v>
      </c>
      <c r="M30">
        <v>143</v>
      </c>
      <c r="N30">
        <v>139</v>
      </c>
      <c r="O30">
        <v>138</v>
      </c>
      <c r="P30">
        <v>145</v>
      </c>
      <c r="Q30">
        <v>144</v>
      </c>
      <c r="R30">
        <v>137</v>
      </c>
      <c r="S30">
        <v>144</v>
      </c>
      <c r="T30">
        <v>51</v>
      </c>
      <c r="U30">
        <v>6</v>
      </c>
      <c r="V30">
        <v>0</v>
      </c>
      <c r="W30" s="9">
        <v>28</v>
      </c>
      <c r="X30" s="7">
        <v>19301</v>
      </c>
      <c r="Y30" s="8">
        <f t="shared" si="1"/>
        <v>1.7529215358931552E-2</v>
      </c>
      <c r="Z30" s="8">
        <f t="shared" si="2"/>
        <v>930.35142857142853</v>
      </c>
      <c r="AA30" s="8">
        <f t="shared" si="3"/>
        <v>0.79044301492899616</v>
      </c>
      <c r="AB30" s="8">
        <f t="shared" si="4"/>
        <v>120.50871428571429</v>
      </c>
      <c r="AC30" s="8">
        <f t="shared" si="5"/>
        <v>1.0084785714285713</v>
      </c>
      <c r="AD30" s="8">
        <f t="shared" si="6"/>
        <v>0.8571428571428571</v>
      </c>
      <c r="AE30" s="8">
        <f t="shared" si="6"/>
        <v>11.714285714285714</v>
      </c>
      <c r="AF30" s="8">
        <f t="shared" si="6"/>
        <v>18.714285714285715</v>
      </c>
      <c r="AG30" s="8">
        <f t="shared" si="6"/>
        <v>20.285714285714285</v>
      </c>
      <c r="AH30" s="8">
        <f t="shared" si="6"/>
        <v>20.428571428571427</v>
      </c>
      <c r="AI30" s="8">
        <f t="shared" si="6"/>
        <v>20.428571428571427</v>
      </c>
      <c r="AJ30" s="8">
        <f t="shared" si="6"/>
        <v>19.857142857142858</v>
      </c>
      <c r="AK30" s="8">
        <f t="shared" si="6"/>
        <v>19.714285714285715</v>
      </c>
      <c r="AL30" s="8">
        <f t="shared" si="6"/>
        <v>20.714285714285715</v>
      </c>
      <c r="AM30" s="8">
        <f t="shared" si="6"/>
        <v>20.571428571428573</v>
      </c>
      <c r="AN30" s="8">
        <f t="shared" si="6"/>
        <v>19.571428571428573</v>
      </c>
      <c r="AO30" s="8">
        <f t="shared" si="6"/>
        <v>20.571428571428573</v>
      </c>
      <c r="AP30" s="8">
        <f t="shared" si="6"/>
        <v>7.2857142857142856</v>
      </c>
      <c r="AQ30" s="8">
        <f t="shared" si="6"/>
        <v>0.8571428571428571</v>
      </c>
      <c r="AR30" s="8">
        <f t="shared" si="6"/>
        <v>0</v>
      </c>
      <c r="AS30" s="8">
        <f t="shared" si="7"/>
        <v>2222.8571428571427</v>
      </c>
      <c r="AT30" s="8">
        <f t="shared" si="8"/>
        <v>30</v>
      </c>
    </row>
    <row r="31" spans="1:46">
      <c r="A31" s="1">
        <v>29</v>
      </c>
      <c r="B31" s="1">
        <v>51197</v>
      </c>
      <c r="C31">
        <v>1175</v>
      </c>
      <c r="D31">
        <v>15</v>
      </c>
      <c r="E31">
        <v>4429.7759999999998</v>
      </c>
      <c r="F31">
        <v>855.91700000000003</v>
      </c>
      <c r="G31">
        <v>3008</v>
      </c>
      <c r="H31">
        <v>6</v>
      </c>
      <c r="I31">
        <v>92</v>
      </c>
      <c r="J31">
        <v>136</v>
      </c>
      <c r="K31">
        <v>137</v>
      </c>
      <c r="L31">
        <v>132</v>
      </c>
      <c r="M31">
        <v>126</v>
      </c>
      <c r="N31">
        <v>137</v>
      </c>
      <c r="O31">
        <v>137</v>
      </c>
      <c r="P31">
        <v>143</v>
      </c>
      <c r="Q31">
        <v>134</v>
      </c>
      <c r="R31">
        <v>134</v>
      </c>
      <c r="S31">
        <v>121</v>
      </c>
      <c r="T31">
        <v>50</v>
      </c>
      <c r="U31">
        <v>13</v>
      </c>
      <c r="V31">
        <v>0</v>
      </c>
      <c r="W31" s="9">
        <v>29</v>
      </c>
      <c r="X31" s="7">
        <v>51197</v>
      </c>
      <c r="Y31" s="8">
        <f t="shared" si="1"/>
        <v>1.2605042016806723E-2</v>
      </c>
      <c r="Z31" s="8">
        <f t="shared" si="2"/>
        <v>632.82514285714285</v>
      </c>
      <c r="AA31" s="8">
        <f t="shared" si="3"/>
        <v>0.53857458966565352</v>
      </c>
      <c r="AB31" s="8">
        <f t="shared" si="4"/>
        <v>122.27385714285715</v>
      </c>
      <c r="AC31" s="8">
        <f t="shared" si="5"/>
        <v>1.037897619047619</v>
      </c>
      <c r="AD31" s="8">
        <f t="shared" si="6"/>
        <v>0.8571428571428571</v>
      </c>
      <c r="AE31" s="8">
        <f t="shared" si="6"/>
        <v>13.142857142857142</v>
      </c>
      <c r="AF31" s="8">
        <f t="shared" si="6"/>
        <v>19.428571428571427</v>
      </c>
      <c r="AG31" s="8">
        <f t="shared" si="6"/>
        <v>19.571428571428573</v>
      </c>
      <c r="AH31" s="8">
        <f t="shared" si="6"/>
        <v>18.857142857142858</v>
      </c>
      <c r="AI31" s="8">
        <f t="shared" si="6"/>
        <v>18</v>
      </c>
      <c r="AJ31" s="8">
        <f t="shared" si="6"/>
        <v>19.571428571428573</v>
      </c>
      <c r="AK31" s="8">
        <f t="shared" si="6"/>
        <v>19.571428571428573</v>
      </c>
      <c r="AL31" s="8">
        <f t="shared" si="6"/>
        <v>20.428571428571427</v>
      </c>
      <c r="AM31" s="8">
        <f t="shared" si="6"/>
        <v>19.142857142857142</v>
      </c>
      <c r="AN31" s="8">
        <f t="shared" si="6"/>
        <v>19.142857142857142</v>
      </c>
      <c r="AO31" s="8">
        <f t="shared" si="6"/>
        <v>17.285714285714285</v>
      </c>
      <c r="AP31" s="8">
        <f t="shared" si="6"/>
        <v>7.1428571428571432</v>
      </c>
      <c r="AQ31" s="8">
        <f t="shared" si="6"/>
        <v>1.8571428571428572</v>
      </c>
      <c r="AR31" s="8">
        <f t="shared" si="6"/>
        <v>0</v>
      </c>
      <c r="AS31" s="8">
        <f t="shared" si="7"/>
        <v>2148.5714285714284</v>
      </c>
      <c r="AT31" s="8">
        <f t="shared" si="8"/>
        <v>21.428571428571427</v>
      </c>
    </row>
    <row r="32" spans="1:46">
      <c r="A32" s="1">
        <v>30</v>
      </c>
      <c r="B32" s="1">
        <v>44597</v>
      </c>
      <c r="C32">
        <v>1161</v>
      </c>
      <c r="D32">
        <v>8</v>
      </c>
      <c r="E32">
        <v>3153.607</v>
      </c>
      <c r="F32">
        <v>981.173</v>
      </c>
      <c r="G32">
        <v>3002</v>
      </c>
      <c r="H32">
        <v>6</v>
      </c>
      <c r="I32">
        <v>81</v>
      </c>
      <c r="J32">
        <v>133</v>
      </c>
      <c r="K32">
        <v>136</v>
      </c>
      <c r="L32">
        <v>137</v>
      </c>
      <c r="M32">
        <v>124</v>
      </c>
      <c r="N32">
        <v>127</v>
      </c>
      <c r="O32">
        <v>143</v>
      </c>
      <c r="P32">
        <v>139</v>
      </c>
      <c r="Q32">
        <v>124</v>
      </c>
      <c r="R32">
        <v>136</v>
      </c>
      <c r="S32">
        <v>145</v>
      </c>
      <c r="T32">
        <v>61</v>
      </c>
      <c r="U32">
        <v>10</v>
      </c>
      <c r="V32">
        <v>0</v>
      </c>
      <c r="W32" s="9">
        <v>30</v>
      </c>
      <c r="X32" s="7">
        <v>44597</v>
      </c>
      <c r="Y32" s="8">
        <f t="shared" si="1"/>
        <v>6.8434559452523521E-3</v>
      </c>
      <c r="Z32" s="8">
        <f t="shared" si="2"/>
        <v>450.51528571428571</v>
      </c>
      <c r="AA32" s="8">
        <f t="shared" si="3"/>
        <v>0.38804072843607729</v>
      </c>
      <c r="AB32" s="8">
        <f t="shared" si="4"/>
        <v>140.16757142857142</v>
      </c>
      <c r="AC32" s="8">
        <f t="shared" si="5"/>
        <v>1.3361261904761905</v>
      </c>
      <c r="AD32" s="8">
        <f t="shared" si="6"/>
        <v>0.8571428571428571</v>
      </c>
      <c r="AE32" s="8">
        <f t="shared" si="6"/>
        <v>11.571428571428571</v>
      </c>
      <c r="AF32" s="8">
        <f t="shared" si="6"/>
        <v>19</v>
      </c>
      <c r="AG32" s="8">
        <f t="shared" si="6"/>
        <v>19.428571428571427</v>
      </c>
      <c r="AH32" s="8">
        <f t="shared" si="6"/>
        <v>19.571428571428573</v>
      </c>
      <c r="AI32" s="8">
        <f t="shared" si="6"/>
        <v>17.714285714285715</v>
      </c>
      <c r="AJ32" s="8">
        <f t="shared" si="6"/>
        <v>18.142857142857142</v>
      </c>
      <c r="AK32" s="8">
        <f t="shared" si="6"/>
        <v>20.428571428571427</v>
      </c>
      <c r="AL32" s="8">
        <f t="shared" si="6"/>
        <v>19.857142857142858</v>
      </c>
      <c r="AM32" s="8">
        <f t="shared" si="6"/>
        <v>17.714285714285715</v>
      </c>
      <c r="AN32" s="8">
        <f t="shared" si="6"/>
        <v>19.428571428571427</v>
      </c>
      <c r="AO32" s="8">
        <f t="shared" si="6"/>
        <v>20.714285714285715</v>
      </c>
      <c r="AP32" s="8">
        <f t="shared" si="6"/>
        <v>8.7142857142857135</v>
      </c>
      <c r="AQ32" s="8">
        <f t="shared" si="6"/>
        <v>1.4285714285714286</v>
      </c>
      <c r="AR32" s="8">
        <f t="shared" si="6"/>
        <v>0</v>
      </c>
      <c r="AS32" s="8">
        <f t="shared" si="7"/>
        <v>2144.2857142857142</v>
      </c>
      <c r="AT32" s="8">
        <f t="shared" si="8"/>
        <v>11.428571428571429</v>
      </c>
    </row>
    <row r="33" spans="23:46" ht="15.75" thickBot="1"/>
    <row r="34" spans="23:46">
      <c r="W34" s="43" t="s">
        <v>50</v>
      </c>
      <c r="X34" s="44"/>
      <c r="Y34" s="12">
        <f>AVERAGE(Y3:Y32)</f>
        <v>1.3104240222718177E-2</v>
      </c>
      <c r="Z34" s="12">
        <f t="shared" ref="Z34:AT34" si="9">AVERAGE(Z3:Z32)</f>
        <v>689.32410476190478</v>
      </c>
      <c r="AA34" s="12">
        <f t="shared" si="9"/>
        <v>0.59799920211998958</v>
      </c>
      <c r="AB34" s="12">
        <f t="shared" si="9"/>
        <v>123.58492857142861</v>
      </c>
      <c r="AC34" s="12">
        <f t="shared" si="9"/>
        <v>1.0597488095238095</v>
      </c>
      <c r="AD34" s="12">
        <f t="shared" si="9"/>
        <v>0.85714285714285743</v>
      </c>
      <c r="AE34" s="12">
        <f t="shared" si="9"/>
        <v>13.085714285714287</v>
      </c>
      <c r="AF34" s="12">
        <f t="shared" si="9"/>
        <v>18.12857142857143</v>
      </c>
      <c r="AG34" s="12">
        <f t="shared" si="9"/>
        <v>18.771428571428576</v>
      </c>
      <c r="AH34" s="12">
        <f t="shared" si="9"/>
        <v>18.776190476190479</v>
      </c>
      <c r="AI34" s="12">
        <f t="shared" si="9"/>
        <v>19.023809523809526</v>
      </c>
      <c r="AJ34" s="12">
        <f t="shared" si="9"/>
        <v>19.31904761904762</v>
      </c>
      <c r="AK34" s="12">
        <f t="shared" si="9"/>
        <v>19.571428571428569</v>
      </c>
      <c r="AL34" s="12">
        <f t="shared" si="9"/>
        <v>19.480952380952381</v>
      </c>
      <c r="AM34" s="12">
        <f t="shared" si="9"/>
        <v>19.547619047619044</v>
      </c>
      <c r="AN34" s="12">
        <f t="shared" si="9"/>
        <v>19.357142857142858</v>
      </c>
      <c r="AO34" s="12">
        <f t="shared" si="9"/>
        <v>19.233333333333334</v>
      </c>
      <c r="AP34" s="12">
        <f t="shared" si="9"/>
        <v>7.4333333333333327</v>
      </c>
      <c r="AQ34" s="12">
        <f t="shared" si="9"/>
        <v>1.0428571428571429</v>
      </c>
      <c r="AR34" s="12">
        <f t="shared" si="9"/>
        <v>0</v>
      </c>
      <c r="AS34" s="12">
        <f t="shared" si="9"/>
        <v>2134.0952380952381</v>
      </c>
      <c r="AT34" s="13">
        <f t="shared" si="9"/>
        <v>22</v>
      </c>
    </row>
    <row r="35" spans="23:46">
      <c r="W35" s="45" t="s">
        <v>53</v>
      </c>
      <c r="X35" s="46"/>
      <c r="Y35" s="11">
        <f>STDEV(Y3:Y32)</f>
        <v>7.7452888762497476E-3</v>
      </c>
      <c r="Z35" s="11">
        <f t="shared" ref="Z35:AT35" si="10">STDEV(Z3:Z32)</f>
        <v>214.34212027800515</v>
      </c>
      <c r="AA35" s="11">
        <f t="shared" si="10"/>
        <v>0.17826031287479277</v>
      </c>
      <c r="AB35" s="11">
        <f t="shared" si="10"/>
        <v>6.9123956867741994</v>
      </c>
      <c r="AC35" s="11">
        <f t="shared" si="10"/>
        <v>0.11520659477957794</v>
      </c>
      <c r="AD35" s="11">
        <f t="shared" si="10"/>
        <v>3.3876077124502211E-16</v>
      </c>
      <c r="AE35" s="11">
        <f t="shared" si="10"/>
        <v>1.3192666378130853</v>
      </c>
      <c r="AF35" s="11">
        <f t="shared" si="10"/>
        <v>1.1080601634509337</v>
      </c>
      <c r="AG35" s="11">
        <f t="shared" si="10"/>
        <v>1.2049627616077312</v>
      </c>
      <c r="AH35" s="11">
        <f t="shared" si="10"/>
        <v>1.2463505252193758</v>
      </c>
      <c r="AI35" s="11">
        <f t="shared" si="10"/>
        <v>1.0598443270849336</v>
      </c>
      <c r="AJ35" s="11">
        <f t="shared" si="10"/>
        <v>1.043517122517478</v>
      </c>
      <c r="AK35" s="11">
        <f t="shared" si="10"/>
        <v>1.0577950324864616</v>
      </c>
      <c r="AL35" s="11">
        <f t="shared" si="10"/>
        <v>1.0746148571698981</v>
      </c>
      <c r="AM35" s="11">
        <f t="shared" si="10"/>
        <v>1.0808832974894116</v>
      </c>
      <c r="AN35" s="11">
        <f t="shared" si="10"/>
        <v>0.7262544051108113</v>
      </c>
      <c r="AO35" s="11">
        <f t="shared" si="10"/>
        <v>1.4194206097786228</v>
      </c>
      <c r="AP35" s="11">
        <f t="shared" si="10"/>
        <v>0.94944951148200152</v>
      </c>
      <c r="AQ35" s="11">
        <f t="shared" si="10"/>
        <v>0.41293307294339071</v>
      </c>
      <c r="AR35" s="11">
        <f t="shared" si="10"/>
        <v>0</v>
      </c>
      <c r="AS35" s="11">
        <f t="shared" si="10"/>
        <v>56.008423179398378</v>
      </c>
      <c r="AT35" s="14">
        <f t="shared" si="10"/>
        <v>13.414834185107685</v>
      </c>
    </row>
    <row r="36" spans="23:46">
      <c r="W36" s="45" t="s">
        <v>52</v>
      </c>
      <c r="X36" s="46"/>
      <c r="Y36" s="11">
        <f>Y34+TINV(0.05,29)*Y35/SQRT(30)</f>
        <v>1.5996378576203139E-2</v>
      </c>
      <c r="Z36" s="11">
        <f t="shared" ref="Z36:AS36" si="11">Z34+TINV(0.05,29)*Z35/SQRT(30)</f>
        <v>769.36076662537585</v>
      </c>
      <c r="AA36" s="11">
        <f t="shared" si="11"/>
        <v>0.66456269587815231</v>
      </c>
      <c r="AB36" s="11">
        <f t="shared" si="11"/>
        <v>126.16605950141705</v>
      </c>
      <c r="AC36" s="11">
        <f t="shared" si="11"/>
        <v>1.1027676583569532</v>
      </c>
      <c r="AD36" s="11">
        <f t="shared" si="11"/>
        <v>0.85714285714285754</v>
      </c>
      <c r="AE36" s="11">
        <f t="shared" si="11"/>
        <v>13.578336536821315</v>
      </c>
      <c r="AF36" s="11">
        <f t="shared" si="11"/>
        <v>18.542327887224907</v>
      </c>
      <c r="AG36" s="11">
        <f t="shared" si="11"/>
        <v>19.221369054352728</v>
      </c>
      <c r="AH36" s="11">
        <f t="shared" si="11"/>
        <v>19.241585403799483</v>
      </c>
      <c r="AI36" s="11">
        <f t="shared" si="11"/>
        <v>19.419561893548117</v>
      </c>
      <c r="AJ36" s="11">
        <f t="shared" si="11"/>
        <v>19.7087033104971</v>
      </c>
      <c r="AK36" s="11">
        <f t="shared" si="11"/>
        <v>19.966415721999674</v>
      </c>
      <c r="AL36" s="11">
        <f t="shared" si="11"/>
        <v>19.882220157184207</v>
      </c>
      <c r="AM36" s="11">
        <f t="shared" si="11"/>
        <v>19.951227497898572</v>
      </c>
      <c r="AN36" s="11">
        <f t="shared" si="11"/>
        <v>19.628330704745181</v>
      </c>
      <c r="AO36" s="11">
        <f t="shared" si="11"/>
        <v>19.763353691625699</v>
      </c>
      <c r="AP36" s="11">
        <f t="shared" si="11"/>
        <v>7.7878636020848111</v>
      </c>
      <c r="AQ36" s="11">
        <f t="shared" si="11"/>
        <v>1.1970488840256455</v>
      </c>
      <c r="AR36" s="11">
        <f t="shared" si="11"/>
        <v>0</v>
      </c>
      <c r="AS36" s="11">
        <f t="shared" si="11"/>
        <v>2155.0091267033267</v>
      </c>
      <c r="AT36" s="14">
        <f>AT34+TINV(0.05,29)*AT35/SQRT(30)</f>
        <v>27.009181332327117</v>
      </c>
    </row>
    <row r="37" spans="23:46" ht="15.75" thickBot="1">
      <c r="W37" s="38" t="s">
        <v>51</v>
      </c>
      <c r="X37" s="39"/>
      <c r="Y37" s="15">
        <f>Y34-TINV(0.05,29)*Y35/SQRT(30)</f>
        <v>1.0212101869233216E-2</v>
      </c>
      <c r="Z37" s="15">
        <f t="shared" ref="Z37:AT37" si="12">Z34-TINV(0.05,29)*Z35/SQRT(30)</f>
        <v>609.28744289843371</v>
      </c>
      <c r="AA37" s="15">
        <f t="shared" si="12"/>
        <v>0.53143570836182685</v>
      </c>
      <c r="AB37" s="15">
        <f t="shared" si="12"/>
        <v>121.00379764144016</v>
      </c>
      <c r="AC37" s="15">
        <f t="shared" si="12"/>
        <v>1.0167299606906657</v>
      </c>
      <c r="AD37" s="15">
        <f t="shared" si="12"/>
        <v>0.85714285714285732</v>
      </c>
      <c r="AE37" s="15">
        <f t="shared" si="12"/>
        <v>12.59309203460726</v>
      </c>
      <c r="AF37" s="15">
        <f t="shared" si="12"/>
        <v>17.714814969917953</v>
      </c>
      <c r="AG37" s="15">
        <f t="shared" si="12"/>
        <v>18.321488088504424</v>
      </c>
      <c r="AH37" s="15">
        <f t="shared" si="12"/>
        <v>18.310795548581474</v>
      </c>
      <c r="AI37" s="15">
        <f t="shared" si="12"/>
        <v>18.628057154070934</v>
      </c>
      <c r="AJ37" s="15">
        <f t="shared" si="12"/>
        <v>18.929391927598139</v>
      </c>
      <c r="AK37" s="15">
        <f t="shared" si="12"/>
        <v>19.176441420857465</v>
      </c>
      <c r="AL37" s="15">
        <f t="shared" si="12"/>
        <v>19.079684604720555</v>
      </c>
      <c r="AM37" s="15">
        <f t="shared" si="12"/>
        <v>19.144010597339516</v>
      </c>
      <c r="AN37" s="15">
        <f t="shared" si="12"/>
        <v>19.085955009540534</v>
      </c>
      <c r="AO37" s="15">
        <f t="shared" si="12"/>
        <v>18.703312975040969</v>
      </c>
      <c r="AP37" s="15">
        <f t="shared" si="12"/>
        <v>7.0788030645818543</v>
      </c>
      <c r="AQ37" s="15">
        <f t="shared" si="12"/>
        <v>0.88866540168864039</v>
      </c>
      <c r="AR37" s="15">
        <f t="shared" si="12"/>
        <v>0</v>
      </c>
      <c r="AS37" s="15">
        <f t="shared" si="12"/>
        <v>2113.1813494871494</v>
      </c>
      <c r="AT37" s="16">
        <f t="shared" si="12"/>
        <v>16.990818667672883</v>
      </c>
    </row>
  </sheetData>
  <mergeCells count="8">
    <mergeCell ref="AS1:AT1"/>
    <mergeCell ref="W34:X34"/>
    <mergeCell ref="W35:X35"/>
    <mergeCell ref="W36:X36"/>
    <mergeCell ref="W37:X37"/>
    <mergeCell ref="Z1:AA1"/>
    <mergeCell ref="AB1:AC1"/>
    <mergeCell ref="AD1:AR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Y37"/>
  <sheetViews>
    <sheetView topLeftCell="V1" workbookViewId="0">
      <selection activeCell="AS3" sqref="AS3"/>
    </sheetView>
  </sheetViews>
  <sheetFormatPr defaultColWidth="8.85546875" defaultRowHeight="15"/>
  <cols>
    <col min="1" max="1" width="5.42578125" style="1" customWidth="1"/>
    <col min="2" max="2" width="7.85546875" style="1" customWidth="1"/>
    <col min="3" max="16384" width="8.85546875" style="1"/>
  </cols>
  <sheetData>
    <row r="1" spans="1:51" ht="15.75" thickBot="1">
      <c r="W1" s="7"/>
      <c r="X1" s="7"/>
      <c r="Y1" s="7" t="s">
        <v>27</v>
      </c>
      <c r="Z1" s="42" t="s">
        <v>29</v>
      </c>
      <c r="AA1" s="42"/>
      <c r="AB1" s="42" t="s">
        <v>32</v>
      </c>
      <c r="AC1" s="42"/>
      <c r="AD1" s="42" t="s">
        <v>49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0" t="s">
        <v>54</v>
      </c>
      <c r="AT1" s="41"/>
    </row>
    <row r="2" spans="1:51">
      <c r="A2" s="1" t="s">
        <v>7</v>
      </c>
      <c r="B2" s="1" t="s">
        <v>8</v>
      </c>
      <c r="C2" s="2" t="s">
        <v>9</v>
      </c>
      <c r="D2" s="3" t="s">
        <v>0</v>
      </c>
      <c r="E2" s="3" t="s">
        <v>10</v>
      </c>
      <c r="F2" s="3" t="s">
        <v>6</v>
      </c>
      <c r="G2" s="3" t="s">
        <v>2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11</v>
      </c>
      <c r="U2" s="3" t="s">
        <v>12</v>
      </c>
      <c r="V2" s="4" t="s">
        <v>13</v>
      </c>
      <c r="W2" s="9" t="s">
        <v>7</v>
      </c>
      <c r="X2" s="7" t="s">
        <v>8</v>
      </c>
      <c r="Y2" s="7" t="s">
        <v>26</v>
      </c>
      <c r="Z2" s="7" t="s">
        <v>28</v>
      </c>
      <c r="AA2" s="7" t="s">
        <v>30</v>
      </c>
      <c r="AB2" s="7" t="s">
        <v>31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3</v>
      </c>
      <c r="AT2" s="7" t="s">
        <v>5</v>
      </c>
      <c r="AV2" s="5"/>
      <c r="AY2" s="5"/>
    </row>
    <row r="3" spans="1:51">
      <c r="A3" s="1">
        <v>1</v>
      </c>
      <c r="B3" s="1">
        <v>12345</v>
      </c>
      <c r="C3">
        <v>1106</v>
      </c>
      <c r="D3">
        <v>0</v>
      </c>
      <c r="E3">
        <v>532.97400000000005</v>
      </c>
      <c r="F3">
        <v>896.72400000000005</v>
      </c>
      <c r="G3">
        <v>2864</v>
      </c>
      <c r="H3">
        <v>6</v>
      </c>
      <c r="I3">
        <v>89</v>
      </c>
      <c r="J3">
        <v>131</v>
      </c>
      <c r="K3">
        <v>142</v>
      </c>
      <c r="L3">
        <v>131</v>
      </c>
      <c r="M3">
        <v>110</v>
      </c>
      <c r="N3">
        <v>130</v>
      </c>
      <c r="O3">
        <v>138</v>
      </c>
      <c r="P3">
        <v>137</v>
      </c>
      <c r="Q3">
        <v>126</v>
      </c>
      <c r="R3">
        <v>124</v>
      </c>
      <c r="S3">
        <v>130</v>
      </c>
      <c r="T3">
        <v>50</v>
      </c>
      <c r="U3">
        <v>6</v>
      </c>
      <c r="V3">
        <v>0</v>
      </c>
      <c r="W3" s="9">
        <v>1</v>
      </c>
      <c r="X3" s="7">
        <v>12345</v>
      </c>
      <c r="Y3" s="8">
        <f>D3/(C3+D3)</f>
        <v>0</v>
      </c>
      <c r="Z3" s="8">
        <f>E3/7</f>
        <v>76.139142857142858</v>
      </c>
      <c r="AA3" s="8">
        <f>Z3/C3</f>
        <v>6.8841901317489018E-2</v>
      </c>
      <c r="AB3" s="8">
        <f>F3/7</f>
        <v>128.10342857142857</v>
      </c>
      <c r="AC3" s="8">
        <f>IF(AB3&lt;60,23+AB3/60,AB3/60-1)</f>
        <v>1.1350571428571428</v>
      </c>
      <c r="AD3" s="8">
        <f>H3/7</f>
        <v>0.8571428571428571</v>
      </c>
      <c r="AE3" s="8">
        <f t="shared" ref="AE3:AR18" si="0">I3/7</f>
        <v>12.714285714285714</v>
      </c>
      <c r="AF3" s="8">
        <f t="shared" si="0"/>
        <v>18.714285714285715</v>
      </c>
      <c r="AG3" s="8">
        <f t="shared" si="0"/>
        <v>20.285714285714285</v>
      </c>
      <c r="AH3" s="8">
        <f t="shared" si="0"/>
        <v>18.714285714285715</v>
      </c>
      <c r="AI3" s="8">
        <f t="shared" si="0"/>
        <v>15.714285714285714</v>
      </c>
      <c r="AJ3" s="8">
        <f t="shared" si="0"/>
        <v>18.571428571428573</v>
      </c>
      <c r="AK3" s="8">
        <f t="shared" si="0"/>
        <v>19.714285714285715</v>
      </c>
      <c r="AL3" s="8">
        <f t="shared" si="0"/>
        <v>19.571428571428573</v>
      </c>
      <c r="AM3" s="8">
        <f t="shared" si="0"/>
        <v>18</v>
      </c>
      <c r="AN3" s="8">
        <f t="shared" si="0"/>
        <v>17.714285714285715</v>
      </c>
      <c r="AO3" s="8">
        <f t="shared" si="0"/>
        <v>18.571428571428573</v>
      </c>
      <c r="AP3" s="8">
        <f t="shared" si="0"/>
        <v>7.1428571428571432</v>
      </c>
      <c r="AQ3" s="8">
        <f t="shared" si="0"/>
        <v>0.8571428571428571</v>
      </c>
      <c r="AR3" s="8">
        <f t="shared" si="0"/>
        <v>0</v>
      </c>
      <c r="AS3" s="8">
        <f>G3*5/7</f>
        <v>2045.7142857142858</v>
      </c>
      <c r="AT3" s="8">
        <f>10*D3/7</f>
        <v>0</v>
      </c>
    </row>
    <row r="4" spans="1:51">
      <c r="A4" s="1">
        <v>2</v>
      </c>
      <c r="B4" s="1">
        <v>16807</v>
      </c>
      <c r="C4">
        <v>1106</v>
      </c>
      <c r="D4">
        <v>0</v>
      </c>
      <c r="E4">
        <v>532.97400000000005</v>
      </c>
      <c r="F4">
        <v>896.72400000000005</v>
      </c>
      <c r="G4">
        <v>2864</v>
      </c>
      <c r="H4">
        <v>6</v>
      </c>
      <c r="I4">
        <v>89</v>
      </c>
      <c r="J4">
        <v>131</v>
      </c>
      <c r="K4">
        <v>142</v>
      </c>
      <c r="L4">
        <v>131</v>
      </c>
      <c r="M4">
        <v>110</v>
      </c>
      <c r="N4">
        <v>130</v>
      </c>
      <c r="O4">
        <v>138</v>
      </c>
      <c r="P4">
        <v>137</v>
      </c>
      <c r="Q4">
        <v>126</v>
      </c>
      <c r="R4">
        <v>124</v>
      </c>
      <c r="S4">
        <v>130</v>
      </c>
      <c r="T4">
        <v>50</v>
      </c>
      <c r="U4">
        <v>6</v>
      </c>
      <c r="V4">
        <v>0</v>
      </c>
      <c r="W4" s="9">
        <v>2</v>
      </c>
      <c r="X4" s="7">
        <v>16807</v>
      </c>
      <c r="Y4" s="8">
        <f t="shared" ref="Y4:Y32" si="1">D4/(C4+D4)</f>
        <v>0</v>
      </c>
      <c r="Z4" s="8">
        <f t="shared" ref="Z4:Z32" si="2">E4/7</f>
        <v>76.139142857142858</v>
      </c>
      <c r="AA4" s="8">
        <f t="shared" ref="AA4:AA32" si="3">Z4/C4</f>
        <v>6.8841901317489018E-2</v>
      </c>
      <c r="AB4" s="8">
        <f t="shared" ref="AB4:AB32" si="4">F4/7</f>
        <v>128.10342857142857</v>
      </c>
      <c r="AC4" s="8">
        <f t="shared" ref="AC4:AC32" si="5">IF(AB4&lt;60,23+AB4/60,AB4/60-1)</f>
        <v>1.1350571428571428</v>
      </c>
      <c r="AD4" s="8">
        <f t="shared" ref="AD4:AR32" si="6">H4/7</f>
        <v>0.8571428571428571</v>
      </c>
      <c r="AE4" s="8">
        <f t="shared" si="0"/>
        <v>12.714285714285714</v>
      </c>
      <c r="AF4" s="8">
        <f t="shared" si="0"/>
        <v>18.714285714285715</v>
      </c>
      <c r="AG4" s="8">
        <f t="shared" si="0"/>
        <v>20.285714285714285</v>
      </c>
      <c r="AH4" s="8">
        <f t="shared" si="0"/>
        <v>18.714285714285715</v>
      </c>
      <c r="AI4" s="8">
        <f t="shared" si="0"/>
        <v>15.714285714285714</v>
      </c>
      <c r="AJ4" s="8">
        <f t="shared" si="0"/>
        <v>18.571428571428573</v>
      </c>
      <c r="AK4" s="8">
        <f t="shared" si="0"/>
        <v>19.714285714285715</v>
      </c>
      <c r="AL4" s="8">
        <f t="shared" si="0"/>
        <v>19.571428571428573</v>
      </c>
      <c r="AM4" s="8">
        <f t="shared" si="0"/>
        <v>18</v>
      </c>
      <c r="AN4" s="8">
        <f t="shared" si="0"/>
        <v>17.714285714285715</v>
      </c>
      <c r="AO4" s="8">
        <f t="shared" si="0"/>
        <v>18.571428571428573</v>
      </c>
      <c r="AP4" s="8">
        <f t="shared" si="0"/>
        <v>7.1428571428571432</v>
      </c>
      <c r="AQ4" s="8">
        <f t="shared" si="0"/>
        <v>0.8571428571428571</v>
      </c>
      <c r="AR4" s="8">
        <f t="shared" si="0"/>
        <v>0</v>
      </c>
      <c r="AS4" s="8">
        <f t="shared" ref="AS4:AS32" si="7">G4*5/7</f>
        <v>2045.7142857142858</v>
      </c>
      <c r="AT4" s="8">
        <f t="shared" ref="AT4:AT32" si="8">10*D4/7</f>
        <v>0</v>
      </c>
    </row>
    <row r="5" spans="1:51">
      <c r="A5" s="1">
        <v>3</v>
      </c>
      <c r="B5" s="1">
        <v>34981</v>
      </c>
      <c r="C5">
        <v>1156</v>
      </c>
      <c r="D5">
        <v>5</v>
      </c>
      <c r="E5">
        <v>2429.8009999999999</v>
      </c>
      <c r="F5">
        <v>805.346</v>
      </c>
      <c r="G5">
        <v>2995</v>
      </c>
      <c r="H5">
        <v>6</v>
      </c>
      <c r="I5">
        <v>98</v>
      </c>
      <c r="J5">
        <v>116</v>
      </c>
      <c r="K5">
        <v>129</v>
      </c>
      <c r="L5">
        <v>131</v>
      </c>
      <c r="M5">
        <v>137</v>
      </c>
      <c r="N5">
        <v>136</v>
      </c>
      <c r="O5">
        <v>132</v>
      </c>
      <c r="P5">
        <v>140</v>
      </c>
      <c r="Q5">
        <v>149</v>
      </c>
      <c r="R5">
        <v>124</v>
      </c>
      <c r="S5">
        <v>122</v>
      </c>
      <c r="T5">
        <v>47</v>
      </c>
      <c r="U5">
        <v>7</v>
      </c>
      <c r="V5">
        <v>0</v>
      </c>
      <c r="W5" s="9">
        <v>3</v>
      </c>
      <c r="X5" s="7">
        <v>34981</v>
      </c>
      <c r="Y5" s="8">
        <f t="shared" si="1"/>
        <v>4.3066322136089581E-3</v>
      </c>
      <c r="Z5" s="8">
        <f t="shared" si="2"/>
        <v>347.11442857142856</v>
      </c>
      <c r="AA5" s="8">
        <f t="shared" si="3"/>
        <v>0.30027199703410773</v>
      </c>
      <c r="AB5" s="8">
        <f t="shared" si="4"/>
        <v>115.04942857142858</v>
      </c>
      <c r="AC5" s="8">
        <f t="shared" si="5"/>
        <v>0.9174904761904763</v>
      </c>
      <c r="AD5" s="8">
        <f t="shared" si="6"/>
        <v>0.8571428571428571</v>
      </c>
      <c r="AE5" s="8">
        <f t="shared" si="0"/>
        <v>14</v>
      </c>
      <c r="AF5" s="8">
        <f t="shared" si="0"/>
        <v>16.571428571428573</v>
      </c>
      <c r="AG5" s="8">
        <f t="shared" si="0"/>
        <v>18.428571428571427</v>
      </c>
      <c r="AH5" s="8">
        <f t="shared" si="0"/>
        <v>18.714285714285715</v>
      </c>
      <c r="AI5" s="8">
        <f t="shared" si="0"/>
        <v>19.571428571428573</v>
      </c>
      <c r="AJ5" s="8">
        <f t="shared" si="0"/>
        <v>19.428571428571427</v>
      </c>
      <c r="AK5" s="8">
        <f t="shared" si="0"/>
        <v>18.857142857142858</v>
      </c>
      <c r="AL5" s="8">
        <f t="shared" si="0"/>
        <v>20</v>
      </c>
      <c r="AM5" s="8">
        <f t="shared" si="0"/>
        <v>21.285714285714285</v>
      </c>
      <c r="AN5" s="8">
        <f t="shared" si="0"/>
        <v>17.714285714285715</v>
      </c>
      <c r="AO5" s="8">
        <f t="shared" si="0"/>
        <v>17.428571428571427</v>
      </c>
      <c r="AP5" s="8">
        <f t="shared" si="0"/>
        <v>6.7142857142857144</v>
      </c>
      <c r="AQ5" s="8">
        <f t="shared" si="0"/>
        <v>1</v>
      </c>
      <c r="AR5" s="8">
        <f t="shared" si="0"/>
        <v>0</v>
      </c>
      <c r="AS5" s="8">
        <f t="shared" si="7"/>
        <v>2139.2857142857142</v>
      </c>
      <c r="AT5" s="8">
        <f t="shared" si="8"/>
        <v>7.1428571428571432</v>
      </c>
    </row>
    <row r="6" spans="1:51">
      <c r="A6" s="1">
        <v>4</v>
      </c>
      <c r="B6" s="1">
        <v>60193</v>
      </c>
      <c r="C6">
        <v>1214</v>
      </c>
      <c r="D6">
        <v>9</v>
      </c>
      <c r="E6">
        <v>3662.547</v>
      </c>
      <c r="F6">
        <v>840.53300000000002</v>
      </c>
      <c r="G6">
        <v>3187</v>
      </c>
      <c r="H6">
        <v>6</v>
      </c>
      <c r="I6">
        <v>118</v>
      </c>
      <c r="J6">
        <v>144</v>
      </c>
      <c r="K6">
        <v>142</v>
      </c>
      <c r="L6">
        <v>140</v>
      </c>
      <c r="M6">
        <v>127</v>
      </c>
      <c r="N6">
        <v>123</v>
      </c>
      <c r="O6">
        <v>127</v>
      </c>
      <c r="P6">
        <v>147</v>
      </c>
      <c r="Q6">
        <v>155</v>
      </c>
      <c r="R6">
        <v>147</v>
      </c>
      <c r="S6">
        <v>141</v>
      </c>
      <c r="T6">
        <v>60</v>
      </c>
      <c r="U6">
        <v>6</v>
      </c>
      <c r="V6">
        <v>0</v>
      </c>
      <c r="W6" s="9">
        <v>4</v>
      </c>
      <c r="X6" s="7">
        <v>60193</v>
      </c>
      <c r="Y6" s="8">
        <f t="shared" si="1"/>
        <v>7.3589533932951756E-3</v>
      </c>
      <c r="Z6" s="8">
        <f t="shared" si="2"/>
        <v>523.221</v>
      </c>
      <c r="AA6" s="8">
        <f t="shared" si="3"/>
        <v>0.43098929159802307</v>
      </c>
      <c r="AB6" s="8">
        <f t="shared" si="4"/>
        <v>120.07614285714286</v>
      </c>
      <c r="AC6" s="8">
        <f t="shared" si="5"/>
        <v>1.0012690476190476</v>
      </c>
      <c r="AD6" s="8">
        <f t="shared" si="6"/>
        <v>0.8571428571428571</v>
      </c>
      <c r="AE6" s="8">
        <f t="shared" si="0"/>
        <v>16.857142857142858</v>
      </c>
      <c r="AF6" s="8">
        <f t="shared" si="0"/>
        <v>20.571428571428573</v>
      </c>
      <c r="AG6" s="8">
        <f t="shared" si="0"/>
        <v>20.285714285714285</v>
      </c>
      <c r="AH6" s="8">
        <f t="shared" si="0"/>
        <v>20</v>
      </c>
      <c r="AI6" s="8">
        <f t="shared" si="0"/>
        <v>18.142857142857142</v>
      </c>
      <c r="AJ6" s="8">
        <f t="shared" si="0"/>
        <v>17.571428571428573</v>
      </c>
      <c r="AK6" s="8">
        <f t="shared" si="0"/>
        <v>18.142857142857142</v>
      </c>
      <c r="AL6" s="8">
        <f t="shared" si="0"/>
        <v>21</v>
      </c>
      <c r="AM6" s="8">
        <f t="shared" si="0"/>
        <v>22.142857142857142</v>
      </c>
      <c r="AN6" s="8">
        <f t="shared" si="0"/>
        <v>21</v>
      </c>
      <c r="AO6" s="8">
        <f t="shared" si="0"/>
        <v>20.142857142857142</v>
      </c>
      <c r="AP6" s="8">
        <f t="shared" si="0"/>
        <v>8.5714285714285712</v>
      </c>
      <c r="AQ6" s="8">
        <f t="shared" si="0"/>
        <v>0.8571428571428571</v>
      </c>
      <c r="AR6" s="8">
        <f t="shared" si="0"/>
        <v>0</v>
      </c>
      <c r="AS6" s="8">
        <f t="shared" si="7"/>
        <v>2276.4285714285716</v>
      </c>
      <c r="AT6" s="8">
        <f t="shared" si="8"/>
        <v>12.857142857142858</v>
      </c>
    </row>
    <row r="7" spans="1:51">
      <c r="A7" s="1">
        <v>5</v>
      </c>
      <c r="B7" s="1">
        <v>45819</v>
      </c>
      <c r="C7">
        <v>1178</v>
      </c>
      <c r="D7">
        <v>4</v>
      </c>
      <c r="E7">
        <v>2168.3580000000002</v>
      </c>
      <c r="F7">
        <v>897.7</v>
      </c>
      <c r="G7">
        <v>3082</v>
      </c>
      <c r="H7">
        <v>6</v>
      </c>
      <c r="I7">
        <v>91</v>
      </c>
      <c r="J7">
        <v>121</v>
      </c>
      <c r="K7">
        <v>127</v>
      </c>
      <c r="L7">
        <v>121</v>
      </c>
      <c r="M7">
        <v>132</v>
      </c>
      <c r="N7">
        <v>141</v>
      </c>
      <c r="O7">
        <v>155</v>
      </c>
      <c r="P7">
        <v>144</v>
      </c>
      <c r="Q7">
        <v>148</v>
      </c>
      <c r="R7">
        <v>153</v>
      </c>
      <c r="S7">
        <v>143</v>
      </c>
      <c r="T7">
        <v>56</v>
      </c>
      <c r="U7">
        <v>8</v>
      </c>
      <c r="V7">
        <v>1</v>
      </c>
      <c r="W7" s="9">
        <v>5</v>
      </c>
      <c r="X7" s="7">
        <v>45819</v>
      </c>
      <c r="Y7" s="8">
        <f t="shared" si="1"/>
        <v>3.3840947546531302E-3</v>
      </c>
      <c r="Z7" s="8">
        <f t="shared" si="2"/>
        <v>309.76542857142857</v>
      </c>
      <c r="AA7" s="8">
        <f t="shared" si="3"/>
        <v>0.26295876788746059</v>
      </c>
      <c r="AB7" s="8">
        <f t="shared" si="4"/>
        <v>128.24285714285716</v>
      </c>
      <c r="AC7" s="8">
        <f t="shared" si="5"/>
        <v>1.1373809523809526</v>
      </c>
      <c r="AD7" s="8">
        <f t="shared" si="6"/>
        <v>0.8571428571428571</v>
      </c>
      <c r="AE7" s="8">
        <f t="shared" si="0"/>
        <v>13</v>
      </c>
      <c r="AF7" s="8">
        <f t="shared" si="0"/>
        <v>17.285714285714285</v>
      </c>
      <c r="AG7" s="8">
        <f t="shared" si="0"/>
        <v>18.142857142857142</v>
      </c>
      <c r="AH7" s="8">
        <f t="shared" si="0"/>
        <v>17.285714285714285</v>
      </c>
      <c r="AI7" s="8">
        <f t="shared" si="0"/>
        <v>18.857142857142858</v>
      </c>
      <c r="AJ7" s="8">
        <f t="shared" si="0"/>
        <v>20.142857142857142</v>
      </c>
      <c r="AK7" s="8">
        <f t="shared" si="0"/>
        <v>22.142857142857142</v>
      </c>
      <c r="AL7" s="8">
        <f t="shared" si="0"/>
        <v>20.571428571428573</v>
      </c>
      <c r="AM7" s="8">
        <f t="shared" si="0"/>
        <v>21.142857142857142</v>
      </c>
      <c r="AN7" s="8">
        <f t="shared" si="0"/>
        <v>21.857142857142858</v>
      </c>
      <c r="AO7" s="8">
        <f t="shared" si="0"/>
        <v>20.428571428571427</v>
      </c>
      <c r="AP7" s="8">
        <f t="shared" si="0"/>
        <v>8</v>
      </c>
      <c r="AQ7" s="8">
        <f t="shared" si="0"/>
        <v>1.1428571428571428</v>
      </c>
      <c r="AR7" s="8">
        <f t="shared" si="0"/>
        <v>0.14285714285714285</v>
      </c>
      <c r="AS7" s="8">
        <f t="shared" si="7"/>
        <v>2201.4285714285716</v>
      </c>
      <c r="AT7" s="8">
        <f t="shared" si="8"/>
        <v>5.7142857142857144</v>
      </c>
    </row>
    <row r="8" spans="1:51">
      <c r="A8" s="1">
        <v>6</v>
      </c>
      <c r="B8" s="1">
        <v>59231</v>
      </c>
      <c r="C8">
        <v>1134</v>
      </c>
      <c r="D8">
        <v>0</v>
      </c>
      <c r="E8">
        <v>707.904</v>
      </c>
      <c r="F8">
        <v>829.91200000000003</v>
      </c>
      <c r="G8">
        <v>2981</v>
      </c>
      <c r="H8">
        <v>6</v>
      </c>
      <c r="I8">
        <v>84</v>
      </c>
      <c r="J8">
        <v>126</v>
      </c>
      <c r="K8">
        <v>142</v>
      </c>
      <c r="L8">
        <v>126</v>
      </c>
      <c r="M8">
        <v>133</v>
      </c>
      <c r="N8">
        <v>143</v>
      </c>
      <c r="O8">
        <v>130</v>
      </c>
      <c r="P8">
        <v>127</v>
      </c>
      <c r="Q8">
        <v>122</v>
      </c>
      <c r="R8">
        <v>138</v>
      </c>
      <c r="S8">
        <v>129</v>
      </c>
      <c r="T8">
        <v>48</v>
      </c>
      <c r="U8">
        <v>3</v>
      </c>
      <c r="V8">
        <v>0</v>
      </c>
      <c r="W8" s="9">
        <v>6</v>
      </c>
      <c r="X8" s="7">
        <v>59231</v>
      </c>
      <c r="Y8" s="8">
        <f t="shared" si="1"/>
        <v>0</v>
      </c>
      <c r="Z8" s="8">
        <f t="shared" si="2"/>
        <v>101.12914285714285</v>
      </c>
      <c r="AA8" s="8">
        <f t="shared" si="3"/>
        <v>8.9179138321995463E-2</v>
      </c>
      <c r="AB8" s="8">
        <f t="shared" si="4"/>
        <v>118.55885714285715</v>
      </c>
      <c r="AC8" s="8">
        <f t="shared" si="5"/>
        <v>0.97598095238095239</v>
      </c>
      <c r="AD8" s="8">
        <f t="shared" si="6"/>
        <v>0.8571428571428571</v>
      </c>
      <c r="AE8" s="8">
        <f t="shared" si="0"/>
        <v>12</v>
      </c>
      <c r="AF8" s="8">
        <f t="shared" si="0"/>
        <v>18</v>
      </c>
      <c r="AG8" s="8">
        <f t="shared" si="0"/>
        <v>20.285714285714285</v>
      </c>
      <c r="AH8" s="8">
        <f t="shared" si="0"/>
        <v>18</v>
      </c>
      <c r="AI8" s="8">
        <f t="shared" si="0"/>
        <v>19</v>
      </c>
      <c r="AJ8" s="8">
        <f t="shared" si="0"/>
        <v>20.428571428571427</v>
      </c>
      <c r="AK8" s="8">
        <f t="shared" si="0"/>
        <v>18.571428571428573</v>
      </c>
      <c r="AL8" s="8">
        <f t="shared" si="0"/>
        <v>18.142857142857142</v>
      </c>
      <c r="AM8" s="8">
        <f t="shared" si="0"/>
        <v>17.428571428571427</v>
      </c>
      <c r="AN8" s="8">
        <f t="shared" si="0"/>
        <v>19.714285714285715</v>
      </c>
      <c r="AO8" s="8">
        <f t="shared" si="0"/>
        <v>18.428571428571427</v>
      </c>
      <c r="AP8" s="8">
        <f t="shared" si="0"/>
        <v>6.8571428571428568</v>
      </c>
      <c r="AQ8" s="8">
        <f t="shared" si="0"/>
        <v>0.42857142857142855</v>
      </c>
      <c r="AR8" s="8">
        <f t="shared" si="0"/>
        <v>0</v>
      </c>
      <c r="AS8" s="8">
        <f t="shared" si="7"/>
        <v>2129.2857142857142</v>
      </c>
      <c r="AT8" s="8">
        <f t="shared" si="8"/>
        <v>0</v>
      </c>
    </row>
    <row r="9" spans="1:51">
      <c r="A9" s="1">
        <v>7</v>
      </c>
      <c r="B9" s="1">
        <v>29227</v>
      </c>
      <c r="C9">
        <v>1142</v>
      </c>
      <c r="D9">
        <v>3</v>
      </c>
      <c r="E9">
        <v>1145.55</v>
      </c>
      <c r="F9">
        <v>820.23099999999999</v>
      </c>
      <c r="G9">
        <v>2914</v>
      </c>
      <c r="H9">
        <v>6</v>
      </c>
      <c r="I9">
        <v>89</v>
      </c>
      <c r="J9">
        <v>142</v>
      </c>
      <c r="K9">
        <v>142</v>
      </c>
      <c r="L9">
        <v>134</v>
      </c>
      <c r="M9">
        <v>137</v>
      </c>
      <c r="N9">
        <v>134</v>
      </c>
      <c r="O9">
        <v>121</v>
      </c>
      <c r="P9">
        <v>130</v>
      </c>
      <c r="Q9">
        <v>132</v>
      </c>
      <c r="R9">
        <v>133</v>
      </c>
      <c r="S9">
        <v>113</v>
      </c>
      <c r="T9">
        <v>41</v>
      </c>
      <c r="U9">
        <v>5</v>
      </c>
      <c r="V9">
        <v>0</v>
      </c>
      <c r="W9" s="9">
        <v>7</v>
      </c>
      <c r="X9" s="7">
        <v>29227</v>
      </c>
      <c r="Y9" s="8">
        <f t="shared" si="1"/>
        <v>2.6200873362445414E-3</v>
      </c>
      <c r="Z9" s="8">
        <f t="shared" si="2"/>
        <v>163.65</v>
      </c>
      <c r="AA9" s="8">
        <f t="shared" si="3"/>
        <v>0.14330122591943958</v>
      </c>
      <c r="AB9" s="8">
        <f t="shared" si="4"/>
        <v>117.17585714285714</v>
      </c>
      <c r="AC9" s="8">
        <f t="shared" si="5"/>
        <v>0.95293095238095238</v>
      </c>
      <c r="AD9" s="8">
        <f t="shared" si="6"/>
        <v>0.8571428571428571</v>
      </c>
      <c r="AE9" s="8">
        <f t="shared" si="0"/>
        <v>12.714285714285714</v>
      </c>
      <c r="AF9" s="8">
        <f t="shared" si="0"/>
        <v>20.285714285714285</v>
      </c>
      <c r="AG9" s="8">
        <f t="shared" si="0"/>
        <v>20.285714285714285</v>
      </c>
      <c r="AH9" s="8">
        <f t="shared" si="0"/>
        <v>19.142857142857142</v>
      </c>
      <c r="AI9" s="8">
        <f t="shared" si="0"/>
        <v>19.571428571428573</v>
      </c>
      <c r="AJ9" s="8">
        <f t="shared" si="0"/>
        <v>19.142857142857142</v>
      </c>
      <c r="AK9" s="8">
        <f t="shared" si="0"/>
        <v>17.285714285714285</v>
      </c>
      <c r="AL9" s="8">
        <f t="shared" si="0"/>
        <v>18.571428571428573</v>
      </c>
      <c r="AM9" s="8">
        <f t="shared" si="0"/>
        <v>18.857142857142858</v>
      </c>
      <c r="AN9" s="8">
        <f t="shared" si="0"/>
        <v>19</v>
      </c>
      <c r="AO9" s="8">
        <f t="shared" si="0"/>
        <v>16.142857142857142</v>
      </c>
      <c r="AP9" s="8">
        <f t="shared" si="0"/>
        <v>5.8571428571428568</v>
      </c>
      <c r="AQ9" s="8">
        <f t="shared" si="0"/>
        <v>0.7142857142857143</v>
      </c>
      <c r="AR9" s="8">
        <f t="shared" si="0"/>
        <v>0</v>
      </c>
      <c r="AS9" s="8">
        <f t="shared" si="7"/>
        <v>2081.4285714285716</v>
      </c>
      <c r="AT9" s="8">
        <f t="shared" si="8"/>
        <v>4.2857142857142856</v>
      </c>
    </row>
    <row r="10" spans="1:51">
      <c r="A10" s="1">
        <v>8</v>
      </c>
      <c r="B10" s="1">
        <v>39839</v>
      </c>
      <c r="C10">
        <v>1174</v>
      </c>
      <c r="D10">
        <v>14</v>
      </c>
      <c r="E10">
        <v>3099.7570000000001</v>
      </c>
      <c r="F10">
        <v>788.65800000000002</v>
      </c>
      <c r="G10">
        <v>3120</v>
      </c>
      <c r="H10">
        <v>6</v>
      </c>
      <c r="I10">
        <v>86</v>
      </c>
      <c r="J10">
        <v>123</v>
      </c>
      <c r="K10">
        <v>132</v>
      </c>
      <c r="L10">
        <v>145</v>
      </c>
      <c r="M10">
        <v>145</v>
      </c>
      <c r="N10">
        <v>133</v>
      </c>
      <c r="O10">
        <v>159</v>
      </c>
      <c r="P10">
        <v>153</v>
      </c>
      <c r="Q10">
        <v>151</v>
      </c>
      <c r="R10">
        <v>147</v>
      </c>
      <c r="S10">
        <v>138</v>
      </c>
      <c r="T10">
        <v>55</v>
      </c>
      <c r="U10">
        <v>5</v>
      </c>
      <c r="V10">
        <v>0</v>
      </c>
      <c r="W10" s="9">
        <v>8</v>
      </c>
      <c r="X10" s="7">
        <v>39839</v>
      </c>
      <c r="Y10" s="8">
        <f t="shared" si="1"/>
        <v>1.1784511784511785E-2</v>
      </c>
      <c r="Z10" s="8">
        <f t="shared" si="2"/>
        <v>442.82242857142859</v>
      </c>
      <c r="AA10" s="8">
        <f t="shared" si="3"/>
        <v>0.37719116573375516</v>
      </c>
      <c r="AB10" s="8">
        <f t="shared" si="4"/>
        <v>112.66542857142858</v>
      </c>
      <c r="AC10" s="8">
        <f t="shared" si="5"/>
        <v>0.8777571428571429</v>
      </c>
      <c r="AD10" s="8">
        <f t="shared" si="6"/>
        <v>0.8571428571428571</v>
      </c>
      <c r="AE10" s="8">
        <f t="shared" si="0"/>
        <v>12.285714285714286</v>
      </c>
      <c r="AF10" s="8">
        <f t="shared" si="0"/>
        <v>17.571428571428573</v>
      </c>
      <c r="AG10" s="8">
        <f t="shared" si="0"/>
        <v>18.857142857142858</v>
      </c>
      <c r="AH10" s="8">
        <f t="shared" si="0"/>
        <v>20.714285714285715</v>
      </c>
      <c r="AI10" s="8">
        <f t="shared" si="0"/>
        <v>20.714285714285715</v>
      </c>
      <c r="AJ10" s="8">
        <f t="shared" si="0"/>
        <v>19</v>
      </c>
      <c r="AK10" s="8">
        <f t="shared" si="0"/>
        <v>22.714285714285715</v>
      </c>
      <c r="AL10" s="8">
        <f t="shared" si="0"/>
        <v>21.857142857142858</v>
      </c>
      <c r="AM10" s="8">
        <f t="shared" si="0"/>
        <v>21.571428571428573</v>
      </c>
      <c r="AN10" s="8">
        <f t="shared" si="0"/>
        <v>21</v>
      </c>
      <c r="AO10" s="8">
        <f t="shared" si="0"/>
        <v>19.714285714285715</v>
      </c>
      <c r="AP10" s="8">
        <f t="shared" si="0"/>
        <v>7.8571428571428568</v>
      </c>
      <c r="AQ10" s="8">
        <f t="shared" si="0"/>
        <v>0.7142857142857143</v>
      </c>
      <c r="AR10" s="8">
        <f t="shared" si="0"/>
        <v>0</v>
      </c>
      <c r="AS10" s="8">
        <f t="shared" si="7"/>
        <v>2228.5714285714284</v>
      </c>
      <c r="AT10" s="8">
        <f t="shared" si="8"/>
        <v>20</v>
      </c>
    </row>
    <row r="11" spans="1:51">
      <c r="A11" s="1">
        <v>9</v>
      </c>
      <c r="B11" s="1">
        <v>12393</v>
      </c>
      <c r="C11">
        <v>1088</v>
      </c>
      <c r="D11">
        <v>0</v>
      </c>
      <c r="E11">
        <v>362.03199999999998</v>
      </c>
      <c r="F11">
        <v>777.08399999999995</v>
      </c>
      <c r="G11">
        <v>2841</v>
      </c>
      <c r="H11">
        <v>6</v>
      </c>
      <c r="I11">
        <v>90</v>
      </c>
      <c r="J11">
        <v>134</v>
      </c>
      <c r="K11">
        <v>116</v>
      </c>
      <c r="L11">
        <v>126</v>
      </c>
      <c r="M11">
        <v>129</v>
      </c>
      <c r="N11">
        <v>126</v>
      </c>
      <c r="O11">
        <v>140</v>
      </c>
      <c r="P11">
        <v>141</v>
      </c>
      <c r="Q11">
        <v>126</v>
      </c>
      <c r="R11">
        <v>114</v>
      </c>
      <c r="S11">
        <v>130</v>
      </c>
      <c r="T11">
        <v>45</v>
      </c>
      <c r="U11">
        <v>3</v>
      </c>
      <c r="V11">
        <v>0</v>
      </c>
      <c r="W11" s="9">
        <v>9</v>
      </c>
      <c r="X11" s="7">
        <v>12393</v>
      </c>
      <c r="Y11" s="8">
        <f t="shared" si="1"/>
        <v>0</v>
      </c>
      <c r="Z11" s="8">
        <f t="shared" si="2"/>
        <v>51.718857142857139</v>
      </c>
      <c r="AA11" s="8">
        <f t="shared" si="3"/>
        <v>4.7535714285714285E-2</v>
      </c>
      <c r="AB11" s="8">
        <f t="shared" si="4"/>
        <v>111.01199999999999</v>
      </c>
      <c r="AC11" s="8">
        <f t="shared" si="5"/>
        <v>0.85019999999999984</v>
      </c>
      <c r="AD11" s="8">
        <f t="shared" si="6"/>
        <v>0.8571428571428571</v>
      </c>
      <c r="AE11" s="8">
        <f t="shared" si="0"/>
        <v>12.857142857142858</v>
      </c>
      <c r="AF11" s="8">
        <f t="shared" si="0"/>
        <v>19.142857142857142</v>
      </c>
      <c r="AG11" s="8">
        <f t="shared" si="0"/>
        <v>16.571428571428573</v>
      </c>
      <c r="AH11" s="8">
        <f t="shared" si="0"/>
        <v>18</v>
      </c>
      <c r="AI11" s="8">
        <f t="shared" si="0"/>
        <v>18.428571428571427</v>
      </c>
      <c r="AJ11" s="8">
        <f t="shared" si="0"/>
        <v>18</v>
      </c>
      <c r="AK11" s="8">
        <f t="shared" si="0"/>
        <v>20</v>
      </c>
      <c r="AL11" s="8">
        <f t="shared" si="0"/>
        <v>20.142857142857142</v>
      </c>
      <c r="AM11" s="8">
        <f t="shared" si="0"/>
        <v>18</v>
      </c>
      <c r="AN11" s="8">
        <f t="shared" si="0"/>
        <v>16.285714285714285</v>
      </c>
      <c r="AO11" s="8">
        <f t="shared" si="0"/>
        <v>18.571428571428573</v>
      </c>
      <c r="AP11" s="8">
        <f t="shared" si="0"/>
        <v>6.4285714285714288</v>
      </c>
      <c r="AQ11" s="8">
        <f t="shared" si="0"/>
        <v>0.42857142857142855</v>
      </c>
      <c r="AR11" s="8">
        <f t="shared" si="0"/>
        <v>0</v>
      </c>
      <c r="AS11" s="8">
        <f t="shared" si="7"/>
        <v>2029.2857142857142</v>
      </c>
      <c r="AT11" s="8">
        <f t="shared" si="8"/>
        <v>0</v>
      </c>
    </row>
    <row r="12" spans="1:51">
      <c r="A12" s="1">
        <v>10</v>
      </c>
      <c r="B12" s="1">
        <v>63913</v>
      </c>
      <c r="C12">
        <v>1148</v>
      </c>
      <c r="D12">
        <v>3</v>
      </c>
      <c r="E12">
        <v>1964.287</v>
      </c>
      <c r="F12">
        <v>804.73500000000001</v>
      </c>
      <c r="G12">
        <v>2899</v>
      </c>
      <c r="H12">
        <v>6</v>
      </c>
      <c r="I12">
        <v>104</v>
      </c>
      <c r="J12">
        <v>114</v>
      </c>
      <c r="K12">
        <v>125</v>
      </c>
      <c r="L12">
        <v>143</v>
      </c>
      <c r="M12">
        <v>147</v>
      </c>
      <c r="N12">
        <v>146</v>
      </c>
      <c r="O12">
        <v>124</v>
      </c>
      <c r="P12">
        <v>132</v>
      </c>
      <c r="Q12">
        <v>128</v>
      </c>
      <c r="R12">
        <v>121</v>
      </c>
      <c r="S12">
        <v>116</v>
      </c>
      <c r="T12">
        <v>35</v>
      </c>
      <c r="U12">
        <v>3</v>
      </c>
      <c r="V12">
        <v>0</v>
      </c>
      <c r="W12" s="9">
        <v>10</v>
      </c>
      <c r="X12" s="7">
        <v>63913</v>
      </c>
      <c r="Y12" s="8">
        <f t="shared" si="1"/>
        <v>2.6064291920069507E-3</v>
      </c>
      <c r="Z12" s="8">
        <f t="shared" si="2"/>
        <v>280.61242857142855</v>
      </c>
      <c r="AA12" s="8">
        <f t="shared" si="3"/>
        <v>0.24443591338974613</v>
      </c>
      <c r="AB12" s="8">
        <f t="shared" si="4"/>
        <v>114.96214285714287</v>
      </c>
      <c r="AC12" s="8">
        <f t="shared" si="5"/>
        <v>0.91603571428571451</v>
      </c>
      <c r="AD12" s="8">
        <f t="shared" si="6"/>
        <v>0.8571428571428571</v>
      </c>
      <c r="AE12" s="8">
        <f t="shared" si="0"/>
        <v>14.857142857142858</v>
      </c>
      <c r="AF12" s="8">
        <f t="shared" si="0"/>
        <v>16.285714285714285</v>
      </c>
      <c r="AG12" s="8">
        <f t="shared" si="0"/>
        <v>17.857142857142858</v>
      </c>
      <c r="AH12" s="8">
        <f t="shared" si="0"/>
        <v>20.428571428571427</v>
      </c>
      <c r="AI12" s="8">
        <f t="shared" si="0"/>
        <v>21</v>
      </c>
      <c r="AJ12" s="8">
        <f t="shared" si="0"/>
        <v>20.857142857142858</v>
      </c>
      <c r="AK12" s="8">
        <f t="shared" si="0"/>
        <v>17.714285714285715</v>
      </c>
      <c r="AL12" s="8">
        <f t="shared" si="0"/>
        <v>18.857142857142858</v>
      </c>
      <c r="AM12" s="8">
        <f t="shared" si="0"/>
        <v>18.285714285714285</v>
      </c>
      <c r="AN12" s="8">
        <f t="shared" si="0"/>
        <v>17.285714285714285</v>
      </c>
      <c r="AO12" s="8">
        <f t="shared" si="0"/>
        <v>16.571428571428573</v>
      </c>
      <c r="AP12" s="8">
        <f t="shared" si="0"/>
        <v>5</v>
      </c>
      <c r="AQ12" s="8">
        <f t="shared" si="0"/>
        <v>0.42857142857142855</v>
      </c>
      <c r="AR12" s="8">
        <f t="shared" si="0"/>
        <v>0</v>
      </c>
      <c r="AS12" s="8">
        <f t="shared" si="7"/>
        <v>2070.7142857142858</v>
      </c>
      <c r="AT12" s="8">
        <f t="shared" si="8"/>
        <v>4.2857142857142856</v>
      </c>
    </row>
    <row r="13" spans="1:51">
      <c r="A13" s="1">
        <v>11</v>
      </c>
      <c r="B13" s="1">
        <v>51213</v>
      </c>
      <c r="C13">
        <v>1160</v>
      </c>
      <c r="D13">
        <v>6</v>
      </c>
      <c r="E13">
        <v>1804.8579999999999</v>
      </c>
      <c r="F13">
        <v>883.12300000000005</v>
      </c>
      <c r="G13">
        <v>3088</v>
      </c>
      <c r="H13">
        <v>6</v>
      </c>
      <c r="I13">
        <v>88</v>
      </c>
      <c r="J13">
        <v>127</v>
      </c>
      <c r="K13">
        <v>139</v>
      </c>
      <c r="L13">
        <v>135</v>
      </c>
      <c r="M13">
        <v>139</v>
      </c>
      <c r="N13">
        <v>136</v>
      </c>
      <c r="O13">
        <v>138</v>
      </c>
      <c r="P13">
        <v>137</v>
      </c>
      <c r="Q13">
        <v>147</v>
      </c>
      <c r="R13">
        <v>141</v>
      </c>
      <c r="S13">
        <v>138</v>
      </c>
      <c r="T13">
        <v>64</v>
      </c>
      <c r="U13">
        <v>5</v>
      </c>
      <c r="V13">
        <v>0</v>
      </c>
      <c r="W13" s="9">
        <v>11</v>
      </c>
      <c r="X13" s="7">
        <v>51213</v>
      </c>
      <c r="Y13" s="8">
        <f t="shared" si="1"/>
        <v>5.1457975986277877E-3</v>
      </c>
      <c r="Z13" s="8">
        <f t="shared" si="2"/>
        <v>257.83685714285713</v>
      </c>
      <c r="AA13" s="8">
        <f t="shared" si="3"/>
        <v>0.2222731527093596</v>
      </c>
      <c r="AB13" s="8">
        <f t="shared" si="4"/>
        <v>126.16042857142858</v>
      </c>
      <c r="AC13" s="8">
        <f t="shared" si="5"/>
        <v>1.1026738095238096</v>
      </c>
      <c r="AD13" s="8">
        <f t="shared" si="6"/>
        <v>0.8571428571428571</v>
      </c>
      <c r="AE13" s="8">
        <f t="shared" si="0"/>
        <v>12.571428571428571</v>
      </c>
      <c r="AF13" s="8">
        <f t="shared" si="0"/>
        <v>18.142857142857142</v>
      </c>
      <c r="AG13" s="8">
        <f t="shared" si="0"/>
        <v>19.857142857142858</v>
      </c>
      <c r="AH13" s="8">
        <f t="shared" si="0"/>
        <v>19.285714285714285</v>
      </c>
      <c r="AI13" s="8">
        <f t="shared" si="0"/>
        <v>19.857142857142858</v>
      </c>
      <c r="AJ13" s="8">
        <f t="shared" si="0"/>
        <v>19.428571428571427</v>
      </c>
      <c r="AK13" s="8">
        <f t="shared" si="0"/>
        <v>19.714285714285715</v>
      </c>
      <c r="AL13" s="8">
        <f t="shared" si="0"/>
        <v>19.571428571428573</v>
      </c>
      <c r="AM13" s="8">
        <f t="shared" si="0"/>
        <v>21</v>
      </c>
      <c r="AN13" s="8">
        <f t="shared" si="0"/>
        <v>20.142857142857142</v>
      </c>
      <c r="AO13" s="8">
        <f t="shared" si="0"/>
        <v>19.714285714285715</v>
      </c>
      <c r="AP13" s="8">
        <f t="shared" si="0"/>
        <v>9.1428571428571423</v>
      </c>
      <c r="AQ13" s="8">
        <f t="shared" si="0"/>
        <v>0.7142857142857143</v>
      </c>
      <c r="AR13" s="8">
        <f t="shared" si="0"/>
        <v>0</v>
      </c>
      <c r="AS13" s="8">
        <f t="shared" si="7"/>
        <v>2205.7142857142858</v>
      </c>
      <c r="AT13" s="8">
        <f t="shared" si="8"/>
        <v>8.5714285714285712</v>
      </c>
    </row>
    <row r="14" spans="1:51">
      <c r="A14" s="1">
        <v>12</v>
      </c>
      <c r="B14" s="1">
        <v>24231</v>
      </c>
      <c r="C14">
        <v>1163</v>
      </c>
      <c r="D14">
        <v>2</v>
      </c>
      <c r="E14">
        <v>1599.8530000000001</v>
      </c>
      <c r="F14">
        <v>934.94799999999998</v>
      </c>
      <c r="G14">
        <v>2977</v>
      </c>
      <c r="H14">
        <v>6</v>
      </c>
      <c r="I14">
        <v>88</v>
      </c>
      <c r="J14">
        <v>118</v>
      </c>
      <c r="K14">
        <v>119</v>
      </c>
      <c r="L14">
        <v>121</v>
      </c>
      <c r="M14">
        <v>133</v>
      </c>
      <c r="N14">
        <v>130</v>
      </c>
      <c r="O14">
        <v>137</v>
      </c>
      <c r="P14">
        <v>133</v>
      </c>
      <c r="Q14">
        <v>126</v>
      </c>
      <c r="R14">
        <v>143</v>
      </c>
      <c r="S14">
        <v>149</v>
      </c>
      <c r="T14">
        <v>68</v>
      </c>
      <c r="U14">
        <v>11</v>
      </c>
      <c r="V14">
        <v>0</v>
      </c>
      <c r="W14" s="9">
        <v>12</v>
      </c>
      <c r="X14" s="7">
        <v>24231</v>
      </c>
      <c r="Y14" s="8">
        <f t="shared" si="1"/>
        <v>1.7167381974248926E-3</v>
      </c>
      <c r="Z14" s="8">
        <f t="shared" si="2"/>
        <v>228.55042857142857</v>
      </c>
      <c r="AA14" s="8">
        <f t="shared" si="3"/>
        <v>0.19651799533226877</v>
      </c>
      <c r="AB14" s="8">
        <f t="shared" si="4"/>
        <v>133.56399999999999</v>
      </c>
      <c r="AC14" s="8">
        <f t="shared" si="5"/>
        <v>1.2260666666666666</v>
      </c>
      <c r="AD14" s="8">
        <f t="shared" si="6"/>
        <v>0.8571428571428571</v>
      </c>
      <c r="AE14" s="8">
        <f t="shared" si="0"/>
        <v>12.571428571428571</v>
      </c>
      <c r="AF14" s="8">
        <f t="shared" si="0"/>
        <v>16.857142857142858</v>
      </c>
      <c r="AG14" s="8">
        <f t="shared" si="0"/>
        <v>17</v>
      </c>
      <c r="AH14" s="8">
        <f t="shared" si="0"/>
        <v>17.285714285714285</v>
      </c>
      <c r="AI14" s="8">
        <f t="shared" si="0"/>
        <v>19</v>
      </c>
      <c r="AJ14" s="8">
        <f t="shared" si="0"/>
        <v>18.571428571428573</v>
      </c>
      <c r="AK14" s="8">
        <f t="shared" si="0"/>
        <v>19.571428571428573</v>
      </c>
      <c r="AL14" s="8">
        <f t="shared" si="0"/>
        <v>19</v>
      </c>
      <c r="AM14" s="8">
        <f t="shared" si="0"/>
        <v>18</v>
      </c>
      <c r="AN14" s="8">
        <f t="shared" si="0"/>
        <v>20.428571428571427</v>
      </c>
      <c r="AO14" s="8">
        <f t="shared" si="0"/>
        <v>21.285714285714285</v>
      </c>
      <c r="AP14" s="8">
        <f t="shared" si="0"/>
        <v>9.7142857142857135</v>
      </c>
      <c r="AQ14" s="8">
        <f t="shared" si="0"/>
        <v>1.5714285714285714</v>
      </c>
      <c r="AR14" s="8">
        <f t="shared" si="0"/>
        <v>0</v>
      </c>
      <c r="AS14" s="8">
        <f t="shared" si="7"/>
        <v>2126.4285714285716</v>
      </c>
      <c r="AT14" s="8">
        <f t="shared" si="8"/>
        <v>2.8571428571428572</v>
      </c>
    </row>
    <row r="15" spans="1:51">
      <c r="A15" s="1">
        <v>13</v>
      </c>
      <c r="B15" s="1">
        <v>31623</v>
      </c>
      <c r="C15">
        <v>1152</v>
      </c>
      <c r="D15">
        <v>10</v>
      </c>
      <c r="E15">
        <v>2550.6120000000001</v>
      </c>
      <c r="F15">
        <v>841.05799999999999</v>
      </c>
      <c r="G15">
        <v>3021</v>
      </c>
      <c r="H15">
        <v>6</v>
      </c>
      <c r="I15">
        <v>100</v>
      </c>
      <c r="J15">
        <v>140</v>
      </c>
      <c r="K15">
        <v>131</v>
      </c>
      <c r="L15">
        <v>135</v>
      </c>
      <c r="M15">
        <v>137</v>
      </c>
      <c r="N15">
        <v>144</v>
      </c>
      <c r="O15">
        <v>148</v>
      </c>
      <c r="P15">
        <v>136</v>
      </c>
      <c r="Q15">
        <v>125</v>
      </c>
      <c r="R15">
        <v>129</v>
      </c>
      <c r="S15">
        <v>135</v>
      </c>
      <c r="T15">
        <v>50</v>
      </c>
      <c r="U15">
        <v>6</v>
      </c>
      <c r="V15">
        <v>0</v>
      </c>
      <c r="W15" s="9">
        <v>13</v>
      </c>
      <c r="X15" s="7">
        <v>31623</v>
      </c>
      <c r="Y15" s="8">
        <f t="shared" si="1"/>
        <v>8.6058519793459545E-3</v>
      </c>
      <c r="Z15" s="8">
        <f t="shared" si="2"/>
        <v>364.37314285714285</v>
      </c>
      <c r="AA15" s="8">
        <f t="shared" si="3"/>
        <v>0.31629613095238096</v>
      </c>
      <c r="AB15" s="8">
        <f t="shared" si="4"/>
        <v>120.15114285714286</v>
      </c>
      <c r="AC15" s="8">
        <f t="shared" si="5"/>
        <v>1.0025190476190478</v>
      </c>
      <c r="AD15" s="8">
        <f t="shared" si="6"/>
        <v>0.8571428571428571</v>
      </c>
      <c r="AE15" s="8">
        <f t="shared" si="0"/>
        <v>14.285714285714286</v>
      </c>
      <c r="AF15" s="8">
        <f t="shared" si="0"/>
        <v>20</v>
      </c>
      <c r="AG15" s="8">
        <f t="shared" si="0"/>
        <v>18.714285714285715</v>
      </c>
      <c r="AH15" s="8">
        <f t="shared" si="0"/>
        <v>19.285714285714285</v>
      </c>
      <c r="AI15" s="8">
        <f t="shared" si="0"/>
        <v>19.571428571428573</v>
      </c>
      <c r="AJ15" s="8">
        <f t="shared" si="0"/>
        <v>20.571428571428573</v>
      </c>
      <c r="AK15" s="8">
        <f t="shared" si="0"/>
        <v>21.142857142857142</v>
      </c>
      <c r="AL15" s="8">
        <f t="shared" si="0"/>
        <v>19.428571428571427</v>
      </c>
      <c r="AM15" s="8">
        <f t="shared" si="0"/>
        <v>17.857142857142858</v>
      </c>
      <c r="AN15" s="8">
        <f t="shared" si="0"/>
        <v>18.428571428571427</v>
      </c>
      <c r="AO15" s="8">
        <f t="shared" si="0"/>
        <v>19.285714285714285</v>
      </c>
      <c r="AP15" s="8">
        <f t="shared" si="0"/>
        <v>7.1428571428571432</v>
      </c>
      <c r="AQ15" s="8">
        <f t="shared" si="0"/>
        <v>0.8571428571428571</v>
      </c>
      <c r="AR15" s="8">
        <f t="shared" si="0"/>
        <v>0</v>
      </c>
      <c r="AS15" s="8">
        <f t="shared" si="7"/>
        <v>2157.8571428571427</v>
      </c>
      <c r="AT15" s="8">
        <f t="shared" si="8"/>
        <v>14.285714285714286</v>
      </c>
    </row>
    <row r="16" spans="1:51">
      <c r="A16" s="1">
        <v>14</v>
      </c>
      <c r="B16" s="1">
        <v>10209</v>
      </c>
      <c r="C16">
        <v>1173</v>
      </c>
      <c r="D16">
        <v>5</v>
      </c>
      <c r="E16">
        <v>3425.0549999999998</v>
      </c>
      <c r="F16">
        <v>838.22400000000005</v>
      </c>
      <c r="G16">
        <v>3055</v>
      </c>
      <c r="H16">
        <v>6</v>
      </c>
      <c r="I16">
        <v>95</v>
      </c>
      <c r="J16">
        <v>129</v>
      </c>
      <c r="K16">
        <v>136</v>
      </c>
      <c r="L16">
        <v>124</v>
      </c>
      <c r="M16">
        <v>120</v>
      </c>
      <c r="N16">
        <v>133</v>
      </c>
      <c r="O16">
        <v>157</v>
      </c>
      <c r="P16">
        <v>151</v>
      </c>
      <c r="Q16">
        <v>147</v>
      </c>
      <c r="R16">
        <v>150</v>
      </c>
      <c r="S16">
        <v>141</v>
      </c>
      <c r="T16">
        <v>43</v>
      </c>
      <c r="U16">
        <v>5</v>
      </c>
      <c r="V16">
        <v>0</v>
      </c>
      <c r="W16" s="9">
        <v>14</v>
      </c>
      <c r="X16" s="7">
        <v>10209</v>
      </c>
      <c r="Y16" s="8">
        <f t="shared" si="1"/>
        <v>4.2444821731748728E-3</v>
      </c>
      <c r="Z16" s="8">
        <f t="shared" si="2"/>
        <v>489.2935714285714</v>
      </c>
      <c r="AA16" s="8">
        <f t="shared" si="3"/>
        <v>0.41713006941907194</v>
      </c>
      <c r="AB16" s="8">
        <f t="shared" si="4"/>
        <v>119.74628571428572</v>
      </c>
      <c r="AC16" s="8">
        <f t="shared" si="5"/>
        <v>0.99577142857142875</v>
      </c>
      <c r="AD16" s="8">
        <f t="shared" si="6"/>
        <v>0.8571428571428571</v>
      </c>
      <c r="AE16" s="8">
        <f t="shared" si="0"/>
        <v>13.571428571428571</v>
      </c>
      <c r="AF16" s="8">
        <f t="shared" si="0"/>
        <v>18.428571428571427</v>
      </c>
      <c r="AG16" s="8">
        <f t="shared" si="0"/>
        <v>19.428571428571427</v>
      </c>
      <c r="AH16" s="8">
        <f t="shared" si="0"/>
        <v>17.714285714285715</v>
      </c>
      <c r="AI16" s="8">
        <f t="shared" si="0"/>
        <v>17.142857142857142</v>
      </c>
      <c r="AJ16" s="8">
        <f t="shared" si="0"/>
        <v>19</v>
      </c>
      <c r="AK16" s="8">
        <f t="shared" si="0"/>
        <v>22.428571428571427</v>
      </c>
      <c r="AL16" s="8">
        <f t="shared" si="0"/>
        <v>21.571428571428573</v>
      </c>
      <c r="AM16" s="8">
        <f t="shared" si="0"/>
        <v>21</v>
      </c>
      <c r="AN16" s="8">
        <f t="shared" si="0"/>
        <v>21.428571428571427</v>
      </c>
      <c r="AO16" s="8">
        <f t="shared" si="0"/>
        <v>20.142857142857142</v>
      </c>
      <c r="AP16" s="8">
        <f t="shared" si="0"/>
        <v>6.1428571428571432</v>
      </c>
      <c r="AQ16" s="8">
        <f t="shared" si="0"/>
        <v>0.7142857142857143</v>
      </c>
      <c r="AR16" s="8">
        <f t="shared" si="0"/>
        <v>0</v>
      </c>
      <c r="AS16" s="8">
        <f t="shared" si="7"/>
        <v>2182.1428571428573</v>
      </c>
      <c r="AT16" s="8">
        <f t="shared" si="8"/>
        <v>7.1428571428571432</v>
      </c>
    </row>
    <row r="17" spans="1:46">
      <c r="A17" s="1">
        <v>15</v>
      </c>
      <c r="B17" s="1">
        <v>62065</v>
      </c>
      <c r="C17">
        <v>1136</v>
      </c>
      <c r="D17">
        <v>5</v>
      </c>
      <c r="E17">
        <v>1597.5050000000001</v>
      </c>
      <c r="F17">
        <v>837.52499999999998</v>
      </c>
      <c r="G17">
        <v>2903</v>
      </c>
      <c r="H17">
        <v>6</v>
      </c>
      <c r="I17">
        <v>103</v>
      </c>
      <c r="J17">
        <v>125</v>
      </c>
      <c r="K17">
        <v>136</v>
      </c>
      <c r="L17">
        <v>116</v>
      </c>
      <c r="M17">
        <v>123</v>
      </c>
      <c r="N17">
        <v>131</v>
      </c>
      <c r="O17">
        <v>118</v>
      </c>
      <c r="P17">
        <v>131</v>
      </c>
      <c r="Q17">
        <v>136</v>
      </c>
      <c r="R17">
        <v>121</v>
      </c>
      <c r="S17">
        <v>133</v>
      </c>
      <c r="T17">
        <v>55</v>
      </c>
      <c r="U17">
        <v>5</v>
      </c>
      <c r="V17">
        <v>0</v>
      </c>
      <c r="W17" s="9">
        <v>15</v>
      </c>
      <c r="X17" s="7">
        <v>62065</v>
      </c>
      <c r="Y17" s="8">
        <f t="shared" si="1"/>
        <v>4.3821209465381246E-3</v>
      </c>
      <c r="Z17" s="8">
        <f t="shared" si="2"/>
        <v>228.215</v>
      </c>
      <c r="AA17" s="8">
        <f t="shared" si="3"/>
        <v>0.20089348591549297</v>
      </c>
      <c r="AB17" s="8">
        <f t="shared" si="4"/>
        <v>119.64642857142857</v>
      </c>
      <c r="AC17" s="8">
        <f t="shared" si="5"/>
        <v>0.99410714285714286</v>
      </c>
      <c r="AD17" s="8">
        <f t="shared" si="6"/>
        <v>0.8571428571428571</v>
      </c>
      <c r="AE17" s="8">
        <f t="shared" si="0"/>
        <v>14.714285714285714</v>
      </c>
      <c r="AF17" s="8">
        <f t="shared" si="0"/>
        <v>17.857142857142858</v>
      </c>
      <c r="AG17" s="8">
        <f t="shared" si="0"/>
        <v>19.428571428571427</v>
      </c>
      <c r="AH17" s="8">
        <f t="shared" si="0"/>
        <v>16.571428571428573</v>
      </c>
      <c r="AI17" s="8">
        <f t="shared" si="0"/>
        <v>17.571428571428573</v>
      </c>
      <c r="AJ17" s="8">
        <f t="shared" si="0"/>
        <v>18.714285714285715</v>
      </c>
      <c r="AK17" s="8">
        <f t="shared" si="0"/>
        <v>16.857142857142858</v>
      </c>
      <c r="AL17" s="8">
        <f t="shared" si="0"/>
        <v>18.714285714285715</v>
      </c>
      <c r="AM17" s="8">
        <f t="shared" si="0"/>
        <v>19.428571428571427</v>
      </c>
      <c r="AN17" s="8">
        <f t="shared" si="0"/>
        <v>17.285714285714285</v>
      </c>
      <c r="AO17" s="8">
        <f t="shared" si="0"/>
        <v>19</v>
      </c>
      <c r="AP17" s="8">
        <f t="shared" si="0"/>
        <v>7.8571428571428568</v>
      </c>
      <c r="AQ17" s="8">
        <f t="shared" si="0"/>
        <v>0.7142857142857143</v>
      </c>
      <c r="AR17" s="8">
        <f t="shared" si="0"/>
        <v>0</v>
      </c>
      <c r="AS17" s="8">
        <f t="shared" si="7"/>
        <v>2073.5714285714284</v>
      </c>
      <c r="AT17" s="8">
        <f t="shared" si="8"/>
        <v>7.1428571428571432</v>
      </c>
    </row>
    <row r="18" spans="1:46">
      <c r="A18" s="1">
        <v>16</v>
      </c>
      <c r="B18" s="1">
        <v>27491</v>
      </c>
      <c r="C18">
        <v>1126</v>
      </c>
      <c r="D18">
        <v>4</v>
      </c>
      <c r="E18">
        <v>1457.7080000000001</v>
      </c>
      <c r="F18">
        <v>858.67700000000002</v>
      </c>
      <c r="G18">
        <v>2970</v>
      </c>
      <c r="H18">
        <v>6</v>
      </c>
      <c r="I18">
        <v>92</v>
      </c>
      <c r="J18">
        <v>126</v>
      </c>
      <c r="K18">
        <v>145</v>
      </c>
      <c r="L18">
        <v>119</v>
      </c>
      <c r="M18">
        <v>117</v>
      </c>
      <c r="N18">
        <v>121</v>
      </c>
      <c r="O18">
        <v>124</v>
      </c>
      <c r="P18">
        <v>141</v>
      </c>
      <c r="Q18">
        <v>142</v>
      </c>
      <c r="R18">
        <v>146</v>
      </c>
      <c r="S18">
        <v>142</v>
      </c>
      <c r="T18">
        <v>49</v>
      </c>
      <c r="U18">
        <v>4</v>
      </c>
      <c r="V18">
        <v>0</v>
      </c>
      <c r="W18" s="9">
        <v>16</v>
      </c>
      <c r="X18" s="7">
        <v>27491</v>
      </c>
      <c r="Y18" s="8">
        <f t="shared" si="1"/>
        <v>3.5398230088495575E-3</v>
      </c>
      <c r="Z18" s="8">
        <f t="shared" si="2"/>
        <v>208.244</v>
      </c>
      <c r="AA18" s="8">
        <f t="shared" si="3"/>
        <v>0.18494138543516875</v>
      </c>
      <c r="AB18" s="8">
        <f t="shared" si="4"/>
        <v>122.66814285714285</v>
      </c>
      <c r="AC18" s="8">
        <f t="shared" si="5"/>
        <v>1.0444690476190477</v>
      </c>
      <c r="AD18" s="8">
        <f t="shared" si="6"/>
        <v>0.8571428571428571</v>
      </c>
      <c r="AE18" s="8">
        <f t="shared" si="0"/>
        <v>13.142857142857142</v>
      </c>
      <c r="AF18" s="8">
        <f t="shared" si="0"/>
        <v>18</v>
      </c>
      <c r="AG18" s="8">
        <f t="shared" si="0"/>
        <v>20.714285714285715</v>
      </c>
      <c r="AH18" s="8">
        <f t="shared" si="0"/>
        <v>17</v>
      </c>
      <c r="AI18" s="8">
        <f t="shared" si="0"/>
        <v>16.714285714285715</v>
      </c>
      <c r="AJ18" s="8">
        <f t="shared" si="0"/>
        <v>17.285714285714285</v>
      </c>
      <c r="AK18" s="8">
        <f t="shared" si="0"/>
        <v>17.714285714285715</v>
      </c>
      <c r="AL18" s="8">
        <f t="shared" si="0"/>
        <v>20.142857142857142</v>
      </c>
      <c r="AM18" s="8">
        <f t="shared" si="0"/>
        <v>20.285714285714285</v>
      </c>
      <c r="AN18" s="8">
        <f t="shared" si="0"/>
        <v>20.857142857142858</v>
      </c>
      <c r="AO18" s="8">
        <f t="shared" si="0"/>
        <v>20.285714285714285</v>
      </c>
      <c r="AP18" s="8">
        <f t="shared" si="0"/>
        <v>7</v>
      </c>
      <c r="AQ18" s="8">
        <f t="shared" si="0"/>
        <v>0.5714285714285714</v>
      </c>
      <c r="AR18" s="8">
        <f t="shared" si="0"/>
        <v>0</v>
      </c>
      <c r="AS18" s="8">
        <f t="shared" si="7"/>
        <v>2121.4285714285716</v>
      </c>
      <c r="AT18" s="8">
        <f t="shared" si="8"/>
        <v>5.7142857142857144</v>
      </c>
    </row>
    <row r="19" spans="1:46">
      <c r="A19" s="1">
        <v>17</v>
      </c>
      <c r="B19" s="1">
        <v>46177</v>
      </c>
      <c r="C19">
        <v>1148</v>
      </c>
      <c r="D19">
        <v>13</v>
      </c>
      <c r="E19">
        <v>3466.248</v>
      </c>
      <c r="F19">
        <v>878.33699999999999</v>
      </c>
      <c r="G19">
        <v>3058</v>
      </c>
      <c r="H19">
        <v>6</v>
      </c>
      <c r="I19">
        <v>75</v>
      </c>
      <c r="J19">
        <v>133</v>
      </c>
      <c r="K19">
        <v>152</v>
      </c>
      <c r="L19">
        <v>143</v>
      </c>
      <c r="M19">
        <v>127</v>
      </c>
      <c r="N19">
        <v>132</v>
      </c>
      <c r="O19">
        <v>130</v>
      </c>
      <c r="P19">
        <v>142</v>
      </c>
      <c r="Q19">
        <v>134</v>
      </c>
      <c r="R19">
        <v>141</v>
      </c>
      <c r="S19">
        <v>150</v>
      </c>
      <c r="T19">
        <v>56</v>
      </c>
      <c r="U19">
        <v>6</v>
      </c>
      <c r="V19">
        <v>0</v>
      </c>
      <c r="W19" s="9">
        <v>17</v>
      </c>
      <c r="X19" s="7">
        <v>46177</v>
      </c>
      <c r="Y19" s="8">
        <f t="shared" si="1"/>
        <v>1.119724375538329E-2</v>
      </c>
      <c r="Z19" s="8">
        <f t="shared" si="2"/>
        <v>495.17828571428572</v>
      </c>
      <c r="AA19" s="8">
        <f t="shared" si="3"/>
        <v>0.43133997013439523</v>
      </c>
      <c r="AB19" s="8">
        <f t="shared" si="4"/>
        <v>125.47671428571428</v>
      </c>
      <c r="AC19" s="8">
        <f t="shared" si="5"/>
        <v>1.0912785714285715</v>
      </c>
      <c r="AD19" s="8">
        <f t="shared" si="6"/>
        <v>0.8571428571428571</v>
      </c>
      <c r="AE19" s="8">
        <f t="shared" si="6"/>
        <v>10.714285714285714</v>
      </c>
      <c r="AF19" s="8">
        <f t="shared" si="6"/>
        <v>19</v>
      </c>
      <c r="AG19" s="8">
        <f t="shared" si="6"/>
        <v>21.714285714285715</v>
      </c>
      <c r="AH19" s="8">
        <f t="shared" si="6"/>
        <v>20.428571428571427</v>
      </c>
      <c r="AI19" s="8">
        <f t="shared" si="6"/>
        <v>18.142857142857142</v>
      </c>
      <c r="AJ19" s="8">
        <f t="shared" si="6"/>
        <v>18.857142857142858</v>
      </c>
      <c r="AK19" s="8">
        <f t="shared" si="6"/>
        <v>18.571428571428573</v>
      </c>
      <c r="AL19" s="8">
        <f t="shared" si="6"/>
        <v>20.285714285714285</v>
      </c>
      <c r="AM19" s="8">
        <f t="shared" si="6"/>
        <v>19.142857142857142</v>
      </c>
      <c r="AN19" s="8">
        <f t="shared" si="6"/>
        <v>20.142857142857142</v>
      </c>
      <c r="AO19" s="8">
        <f t="shared" si="6"/>
        <v>21.428571428571427</v>
      </c>
      <c r="AP19" s="8">
        <f t="shared" si="6"/>
        <v>8</v>
      </c>
      <c r="AQ19" s="8">
        <f t="shared" si="6"/>
        <v>0.8571428571428571</v>
      </c>
      <c r="AR19" s="8">
        <f t="shared" si="6"/>
        <v>0</v>
      </c>
      <c r="AS19" s="8">
        <f t="shared" si="7"/>
        <v>2184.2857142857142</v>
      </c>
      <c r="AT19" s="8">
        <f t="shared" si="8"/>
        <v>18.571428571428573</v>
      </c>
    </row>
    <row r="20" spans="1:46">
      <c r="A20" s="1">
        <v>18</v>
      </c>
      <c r="B20" s="1">
        <v>36939</v>
      </c>
      <c r="C20">
        <v>1169</v>
      </c>
      <c r="D20">
        <v>0</v>
      </c>
      <c r="E20">
        <v>831.23800000000006</v>
      </c>
      <c r="F20">
        <v>793.62</v>
      </c>
      <c r="G20">
        <v>2995</v>
      </c>
      <c r="H20">
        <v>6</v>
      </c>
      <c r="I20">
        <v>86</v>
      </c>
      <c r="J20">
        <v>136</v>
      </c>
      <c r="K20">
        <v>150</v>
      </c>
      <c r="L20">
        <v>133</v>
      </c>
      <c r="M20">
        <v>141</v>
      </c>
      <c r="N20">
        <v>140</v>
      </c>
      <c r="O20">
        <v>137</v>
      </c>
      <c r="P20">
        <v>134</v>
      </c>
      <c r="Q20">
        <v>124</v>
      </c>
      <c r="R20">
        <v>132</v>
      </c>
      <c r="S20">
        <v>144</v>
      </c>
      <c r="T20">
        <v>41</v>
      </c>
      <c r="U20">
        <v>3</v>
      </c>
      <c r="V20">
        <v>0</v>
      </c>
      <c r="W20" s="9">
        <v>18</v>
      </c>
      <c r="X20" s="7">
        <v>36939</v>
      </c>
      <c r="Y20" s="8">
        <f t="shared" si="1"/>
        <v>0</v>
      </c>
      <c r="Z20" s="8">
        <f t="shared" si="2"/>
        <v>118.74828571428573</v>
      </c>
      <c r="AA20" s="8">
        <f t="shared" si="3"/>
        <v>0.10158108273249421</v>
      </c>
      <c r="AB20" s="8">
        <f t="shared" si="4"/>
        <v>113.37428571428572</v>
      </c>
      <c r="AC20" s="8">
        <f t="shared" si="5"/>
        <v>0.88957142857142868</v>
      </c>
      <c r="AD20" s="8">
        <f t="shared" si="6"/>
        <v>0.8571428571428571</v>
      </c>
      <c r="AE20" s="8">
        <f t="shared" si="6"/>
        <v>12.285714285714286</v>
      </c>
      <c r="AF20" s="8">
        <f t="shared" si="6"/>
        <v>19.428571428571427</v>
      </c>
      <c r="AG20" s="8">
        <f t="shared" si="6"/>
        <v>21.428571428571427</v>
      </c>
      <c r="AH20" s="8">
        <f t="shared" si="6"/>
        <v>19</v>
      </c>
      <c r="AI20" s="8">
        <f t="shared" si="6"/>
        <v>20.142857142857142</v>
      </c>
      <c r="AJ20" s="8">
        <f t="shared" si="6"/>
        <v>20</v>
      </c>
      <c r="AK20" s="8">
        <f t="shared" si="6"/>
        <v>19.571428571428573</v>
      </c>
      <c r="AL20" s="8">
        <f t="shared" si="6"/>
        <v>19.142857142857142</v>
      </c>
      <c r="AM20" s="8">
        <f t="shared" si="6"/>
        <v>17.714285714285715</v>
      </c>
      <c r="AN20" s="8">
        <f t="shared" si="6"/>
        <v>18.857142857142858</v>
      </c>
      <c r="AO20" s="8">
        <f t="shared" si="6"/>
        <v>20.571428571428573</v>
      </c>
      <c r="AP20" s="8">
        <f t="shared" si="6"/>
        <v>5.8571428571428568</v>
      </c>
      <c r="AQ20" s="8">
        <f t="shared" si="6"/>
        <v>0.42857142857142855</v>
      </c>
      <c r="AR20" s="8">
        <f t="shared" si="6"/>
        <v>0</v>
      </c>
      <c r="AS20" s="8">
        <f t="shared" si="7"/>
        <v>2139.2857142857142</v>
      </c>
      <c r="AT20" s="8">
        <f t="shared" si="8"/>
        <v>0</v>
      </c>
    </row>
    <row r="21" spans="1:46">
      <c r="A21" s="1">
        <v>19</v>
      </c>
      <c r="B21" s="1">
        <v>50257</v>
      </c>
      <c r="C21">
        <v>1173</v>
      </c>
      <c r="D21">
        <v>10</v>
      </c>
      <c r="E21">
        <v>2537.317</v>
      </c>
      <c r="F21">
        <v>909.69399999999996</v>
      </c>
      <c r="G21">
        <v>3004</v>
      </c>
      <c r="H21">
        <v>6</v>
      </c>
      <c r="I21">
        <v>74</v>
      </c>
      <c r="J21">
        <v>131</v>
      </c>
      <c r="K21">
        <v>125</v>
      </c>
      <c r="L21">
        <v>148</v>
      </c>
      <c r="M21">
        <v>151</v>
      </c>
      <c r="N21">
        <v>148</v>
      </c>
      <c r="O21">
        <v>146</v>
      </c>
      <c r="P21">
        <v>137</v>
      </c>
      <c r="Q21">
        <v>108</v>
      </c>
      <c r="R21">
        <v>125</v>
      </c>
      <c r="S21">
        <v>146</v>
      </c>
      <c r="T21">
        <v>58</v>
      </c>
      <c r="U21">
        <v>9</v>
      </c>
      <c r="V21">
        <v>0</v>
      </c>
      <c r="W21" s="9">
        <v>19</v>
      </c>
      <c r="X21" s="7">
        <v>50257</v>
      </c>
      <c r="Y21" s="8">
        <f t="shared" si="1"/>
        <v>8.4530853761623E-3</v>
      </c>
      <c r="Z21" s="8">
        <f t="shared" si="2"/>
        <v>362.47385714285713</v>
      </c>
      <c r="AA21" s="8">
        <f t="shared" si="3"/>
        <v>0.30901437096577761</v>
      </c>
      <c r="AB21" s="8">
        <f t="shared" si="4"/>
        <v>129.95628571428571</v>
      </c>
      <c r="AC21" s="8">
        <f t="shared" si="5"/>
        <v>1.1659380952380953</v>
      </c>
      <c r="AD21" s="8">
        <f t="shared" si="6"/>
        <v>0.8571428571428571</v>
      </c>
      <c r="AE21" s="8">
        <f t="shared" si="6"/>
        <v>10.571428571428571</v>
      </c>
      <c r="AF21" s="8">
        <f t="shared" si="6"/>
        <v>18.714285714285715</v>
      </c>
      <c r="AG21" s="8">
        <f t="shared" si="6"/>
        <v>17.857142857142858</v>
      </c>
      <c r="AH21" s="8">
        <f t="shared" si="6"/>
        <v>21.142857142857142</v>
      </c>
      <c r="AI21" s="8">
        <f t="shared" si="6"/>
        <v>21.571428571428573</v>
      </c>
      <c r="AJ21" s="8">
        <f t="shared" si="6"/>
        <v>21.142857142857142</v>
      </c>
      <c r="AK21" s="8">
        <f t="shared" si="6"/>
        <v>20.857142857142858</v>
      </c>
      <c r="AL21" s="8">
        <f t="shared" si="6"/>
        <v>19.571428571428573</v>
      </c>
      <c r="AM21" s="8">
        <f t="shared" si="6"/>
        <v>15.428571428571429</v>
      </c>
      <c r="AN21" s="8">
        <f t="shared" si="6"/>
        <v>17.857142857142858</v>
      </c>
      <c r="AO21" s="8">
        <f t="shared" si="6"/>
        <v>20.857142857142858</v>
      </c>
      <c r="AP21" s="8">
        <f t="shared" si="6"/>
        <v>8.2857142857142865</v>
      </c>
      <c r="AQ21" s="8">
        <f t="shared" si="6"/>
        <v>1.2857142857142858</v>
      </c>
      <c r="AR21" s="8">
        <f t="shared" si="6"/>
        <v>0</v>
      </c>
      <c r="AS21" s="8">
        <f t="shared" si="7"/>
        <v>2145.7142857142858</v>
      </c>
      <c r="AT21" s="8">
        <f t="shared" si="8"/>
        <v>14.285714285714286</v>
      </c>
    </row>
    <row r="22" spans="1:46">
      <c r="A22" s="1">
        <v>20</v>
      </c>
      <c r="B22" s="1">
        <v>61551</v>
      </c>
      <c r="C22">
        <v>1186</v>
      </c>
      <c r="D22">
        <v>4</v>
      </c>
      <c r="E22">
        <v>3229.683</v>
      </c>
      <c r="F22">
        <v>871.53800000000001</v>
      </c>
      <c r="G22">
        <v>3043</v>
      </c>
      <c r="H22">
        <v>6</v>
      </c>
      <c r="I22">
        <v>95</v>
      </c>
      <c r="J22">
        <v>128</v>
      </c>
      <c r="K22">
        <v>137</v>
      </c>
      <c r="L22">
        <v>143</v>
      </c>
      <c r="M22">
        <v>138</v>
      </c>
      <c r="N22">
        <v>142</v>
      </c>
      <c r="O22">
        <v>138</v>
      </c>
      <c r="P22">
        <v>148</v>
      </c>
      <c r="Q22">
        <v>143</v>
      </c>
      <c r="R22">
        <v>132</v>
      </c>
      <c r="S22">
        <v>134</v>
      </c>
      <c r="T22">
        <v>47</v>
      </c>
      <c r="U22">
        <v>5</v>
      </c>
      <c r="V22">
        <v>0</v>
      </c>
      <c r="W22" s="9">
        <v>20</v>
      </c>
      <c r="X22" s="7">
        <v>61551</v>
      </c>
      <c r="Y22" s="8">
        <f t="shared" si="1"/>
        <v>3.3613445378151263E-3</v>
      </c>
      <c r="Z22" s="8">
        <f t="shared" si="2"/>
        <v>461.38328571428571</v>
      </c>
      <c r="AA22" s="8">
        <f t="shared" si="3"/>
        <v>0.38902469284509755</v>
      </c>
      <c r="AB22" s="8">
        <f t="shared" si="4"/>
        <v>124.50542857142857</v>
      </c>
      <c r="AC22" s="8">
        <f t="shared" si="5"/>
        <v>1.0750904761904763</v>
      </c>
      <c r="AD22" s="8">
        <f t="shared" si="6"/>
        <v>0.8571428571428571</v>
      </c>
      <c r="AE22" s="8">
        <f t="shared" si="6"/>
        <v>13.571428571428571</v>
      </c>
      <c r="AF22" s="8">
        <f t="shared" si="6"/>
        <v>18.285714285714285</v>
      </c>
      <c r="AG22" s="8">
        <f t="shared" si="6"/>
        <v>19.571428571428573</v>
      </c>
      <c r="AH22" s="8">
        <f t="shared" si="6"/>
        <v>20.428571428571427</v>
      </c>
      <c r="AI22" s="8">
        <f t="shared" si="6"/>
        <v>19.714285714285715</v>
      </c>
      <c r="AJ22" s="8">
        <f t="shared" si="6"/>
        <v>20.285714285714285</v>
      </c>
      <c r="AK22" s="8">
        <f t="shared" si="6"/>
        <v>19.714285714285715</v>
      </c>
      <c r="AL22" s="8">
        <f t="shared" si="6"/>
        <v>21.142857142857142</v>
      </c>
      <c r="AM22" s="8">
        <f t="shared" si="6"/>
        <v>20.428571428571427</v>
      </c>
      <c r="AN22" s="8">
        <f t="shared" si="6"/>
        <v>18.857142857142858</v>
      </c>
      <c r="AO22" s="8">
        <f t="shared" si="6"/>
        <v>19.142857142857142</v>
      </c>
      <c r="AP22" s="8">
        <f t="shared" si="6"/>
        <v>6.7142857142857144</v>
      </c>
      <c r="AQ22" s="8">
        <f t="shared" si="6"/>
        <v>0.7142857142857143</v>
      </c>
      <c r="AR22" s="8">
        <f t="shared" si="6"/>
        <v>0</v>
      </c>
      <c r="AS22" s="8">
        <f t="shared" si="7"/>
        <v>2173.5714285714284</v>
      </c>
      <c r="AT22" s="8">
        <f t="shared" si="8"/>
        <v>5.7142857142857144</v>
      </c>
    </row>
    <row r="23" spans="1:46">
      <c r="A23" s="1">
        <v>21</v>
      </c>
      <c r="B23" s="1">
        <v>2549</v>
      </c>
      <c r="C23">
        <v>1135</v>
      </c>
      <c r="D23">
        <v>2</v>
      </c>
      <c r="E23">
        <v>1266.8330000000001</v>
      </c>
      <c r="F23">
        <v>894.12300000000005</v>
      </c>
      <c r="G23">
        <v>2950</v>
      </c>
      <c r="H23">
        <v>6</v>
      </c>
      <c r="I23">
        <v>95</v>
      </c>
      <c r="J23">
        <v>123</v>
      </c>
      <c r="K23">
        <v>110</v>
      </c>
      <c r="L23">
        <v>113</v>
      </c>
      <c r="M23">
        <v>135</v>
      </c>
      <c r="N23">
        <v>151</v>
      </c>
      <c r="O23">
        <v>137</v>
      </c>
      <c r="P23">
        <v>134</v>
      </c>
      <c r="Q23">
        <v>132</v>
      </c>
      <c r="R23">
        <v>134</v>
      </c>
      <c r="S23">
        <v>152</v>
      </c>
      <c r="T23">
        <v>64</v>
      </c>
      <c r="U23">
        <v>13</v>
      </c>
      <c r="V23">
        <v>0</v>
      </c>
      <c r="W23" s="9">
        <v>21</v>
      </c>
      <c r="X23" s="7">
        <v>2549</v>
      </c>
      <c r="Y23" s="8">
        <f t="shared" si="1"/>
        <v>1.7590149516270889E-3</v>
      </c>
      <c r="Z23" s="8">
        <f t="shared" si="2"/>
        <v>180.97614285714286</v>
      </c>
      <c r="AA23" s="8">
        <f t="shared" si="3"/>
        <v>0.15945034612964129</v>
      </c>
      <c r="AB23" s="8">
        <f t="shared" si="4"/>
        <v>127.73185714285715</v>
      </c>
      <c r="AC23" s="8">
        <f t="shared" si="5"/>
        <v>1.1288642857142857</v>
      </c>
      <c r="AD23" s="8">
        <f t="shared" si="6"/>
        <v>0.8571428571428571</v>
      </c>
      <c r="AE23" s="8">
        <f t="shared" si="6"/>
        <v>13.571428571428571</v>
      </c>
      <c r="AF23" s="8">
        <f t="shared" si="6"/>
        <v>17.571428571428573</v>
      </c>
      <c r="AG23" s="8">
        <f t="shared" si="6"/>
        <v>15.714285714285714</v>
      </c>
      <c r="AH23" s="8">
        <f t="shared" si="6"/>
        <v>16.142857142857142</v>
      </c>
      <c r="AI23" s="8">
        <f t="shared" si="6"/>
        <v>19.285714285714285</v>
      </c>
      <c r="AJ23" s="8">
        <f t="shared" si="6"/>
        <v>21.571428571428573</v>
      </c>
      <c r="AK23" s="8">
        <f t="shared" si="6"/>
        <v>19.571428571428573</v>
      </c>
      <c r="AL23" s="8">
        <f t="shared" si="6"/>
        <v>19.142857142857142</v>
      </c>
      <c r="AM23" s="8">
        <f t="shared" si="6"/>
        <v>18.857142857142858</v>
      </c>
      <c r="AN23" s="8">
        <f t="shared" si="6"/>
        <v>19.142857142857142</v>
      </c>
      <c r="AO23" s="8">
        <f t="shared" si="6"/>
        <v>21.714285714285715</v>
      </c>
      <c r="AP23" s="8">
        <f t="shared" si="6"/>
        <v>9.1428571428571423</v>
      </c>
      <c r="AQ23" s="8">
        <f t="shared" si="6"/>
        <v>1.8571428571428572</v>
      </c>
      <c r="AR23" s="8">
        <f t="shared" si="6"/>
        <v>0</v>
      </c>
      <c r="AS23" s="8">
        <f t="shared" si="7"/>
        <v>2107.1428571428573</v>
      </c>
      <c r="AT23" s="8">
        <f t="shared" si="8"/>
        <v>2.8571428571428572</v>
      </c>
    </row>
    <row r="24" spans="1:46">
      <c r="A24" s="1">
        <v>22</v>
      </c>
      <c r="B24" s="1">
        <v>5325</v>
      </c>
      <c r="C24">
        <v>1194</v>
      </c>
      <c r="D24">
        <v>6</v>
      </c>
      <c r="E24">
        <v>3010.9369999999999</v>
      </c>
      <c r="F24">
        <v>840.72799999999995</v>
      </c>
      <c r="G24">
        <v>3150</v>
      </c>
      <c r="H24">
        <v>6</v>
      </c>
      <c r="I24">
        <v>96</v>
      </c>
      <c r="J24">
        <v>132</v>
      </c>
      <c r="K24">
        <v>142</v>
      </c>
      <c r="L24">
        <v>151</v>
      </c>
      <c r="M24">
        <v>143</v>
      </c>
      <c r="N24">
        <v>155</v>
      </c>
      <c r="O24">
        <v>134</v>
      </c>
      <c r="P24">
        <v>143</v>
      </c>
      <c r="Q24">
        <v>139</v>
      </c>
      <c r="R24">
        <v>124</v>
      </c>
      <c r="S24">
        <v>144</v>
      </c>
      <c r="T24">
        <v>70</v>
      </c>
      <c r="U24">
        <v>6</v>
      </c>
      <c r="V24">
        <v>0</v>
      </c>
      <c r="W24" s="9">
        <v>22</v>
      </c>
      <c r="X24" s="7">
        <v>5325</v>
      </c>
      <c r="Y24" s="8">
        <f t="shared" si="1"/>
        <v>5.0000000000000001E-3</v>
      </c>
      <c r="Z24" s="8">
        <f t="shared" si="2"/>
        <v>430.13385714285715</v>
      </c>
      <c r="AA24" s="8">
        <f t="shared" si="3"/>
        <v>0.36024611150993063</v>
      </c>
      <c r="AB24" s="8">
        <f t="shared" si="4"/>
        <v>120.104</v>
      </c>
      <c r="AC24" s="8">
        <f t="shared" si="5"/>
        <v>1.0017333333333331</v>
      </c>
      <c r="AD24" s="8">
        <f t="shared" si="6"/>
        <v>0.8571428571428571</v>
      </c>
      <c r="AE24" s="8">
        <f t="shared" si="6"/>
        <v>13.714285714285714</v>
      </c>
      <c r="AF24" s="8">
        <f t="shared" si="6"/>
        <v>18.857142857142858</v>
      </c>
      <c r="AG24" s="8">
        <f t="shared" si="6"/>
        <v>20.285714285714285</v>
      </c>
      <c r="AH24" s="8">
        <f t="shared" si="6"/>
        <v>21.571428571428573</v>
      </c>
      <c r="AI24" s="8">
        <f t="shared" si="6"/>
        <v>20.428571428571427</v>
      </c>
      <c r="AJ24" s="8">
        <f t="shared" si="6"/>
        <v>22.142857142857142</v>
      </c>
      <c r="AK24" s="8">
        <f t="shared" si="6"/>
        <v>19.142857142857142</v>
      </c>
      <c r="AL24" s="8">
        <f t="shared" si="6"/>
        <v>20.428571428571427</v>
      </c>
      <c r="AM24" s="8">
        <f t="shared" si="6"/>
        <v>19.857142857142858</v>
      </c>
      <c r="AN24" s="8">
        <f t="shared" si="6"/>
        <v>17.714285714285715</v>
      </c>
      <c r="AO24" s="8">
        <f t="shared" si="6"/>
        <v>20.571428571428573</v>
      </c>
      <c r="AP24" s="8">
        <f t="shared" si="6"/>
        <v>10</v>
      </c>
      <c r="AQ24" s="8">
        <f t="shared" si="6"/>
        <v>0.8571428571428571</v>
      </c>
      <c r="AR24" s="8">
        <f t="shared" si="6"/>
        <v>0</v>
      </c>
      <c r="AS24" s="8">
        <f t="shared" si="7"/>
        <v>2250</v>
      </c>
      <c r="AT24" s="8">
        <f t="shared" si="8"/>
        <v>8.5714285714285712</v>
      </c>
    </row>
    <row r="25" spans="1:46">
      <c r="A25" s="1">
        <v>23</v>
      </c>
      <c r="B25" s="1">
        <v>41499</v>
      </c>
      <c r="C25">
        <v>1149</v>
      </c>
      <c r="D25">
        <v>5</v>
      </c>
      <c r="E25">
        <v>2023.2180000000001</v>
      </c>
      <c r="F25">
        <v>914.49699999999996</v>
      </c>
      <c r="G25">
        <v>2996</v>
      </c>
      <c r="H25">
        <v>6</v>
      </c>
      <c r="I25">
        <v>92</v>
      </c>
      <c r="J25">
        <v>135</v>
      </c>
      <c r="K25">
        <v>152</v>
      </c>
      <c r="L25">
        <v>137</v>
      </c>
      <c r="M25">
        <v>113</v>
      </c>
      <c r="N25">
        <v>123</v>
      </c>
      <c r="O25">
        <v>113</v>
      </c>
      <c r="P25">
        <v>133</v>
      </c>
      <c r="Q25">
        <v>148</v>
      </c>
      <c r="R25">
        <v>149</v>
      </c>
      <c r="S25">
        <v>145</v>
      </c>
      <c r="T25">
        <v>51</v>
      </c>
      <c r="U25">
        <v>5</v>
      </c>
      <c r="V25">
        <v>0</v>
      </c>
      <c r="W25" s="9">
        <v>23</v>
      </c>
      <c r="X25" s="7">
        <v>41499</v>
      </c>
      <c r="Y25" s="8">
        <f t="shared" si="1"/>
        <v>4.3327556325823222E-3</v>
      </c>
      <c r="Z25" s="8">
        <f t="shared" si="2"/>
        <v>289.03114285714287</v>
      </c>
      <c r="AA25" s="8">
        <f t="shared" si="3"/>
        <v>0.25155016784781797</v>
      </c>
      <c r="AB25" s="8">
        <f t="shared" si="4"/>
        <v>130.64242857142855</v>
      </c>
      <c r="AC25" s="8">
        <f t="shared" si="5"/>
        <v>1.1773738095238091</v>
      </c>
      <c r="AD25" s="8">
        <f t="shared" si="6"/>
        <v>0.8571428571428571</v>
      </c>
      <c r="AE25" s="8">
        <f t="shared" si="6"/>
        <v>13.142857142857142</v>
      </c>
      <c r="AF25" s="8">
        <f t="shared" si="6"/>
        <v>19.285714285714285</v>
      </c>
      <c r="AG25" s="8">
        <f t="shared" si="6"/>
        <v>21.714285714285715</v>
      </c>
      <c r="AH25" s="8">
        <f t="shared" si="6"/>
        <v>19.571428571428573</v>
      </c>
      <c r="AI25" s="8">
        <f t="shared" si="6"/>
        <v>16.142857142857142</v>
      </c>
      <c r="AJ25" s="8">
        <f t="shared" si="6"/>
        <v>17.571428571428573</v>
      </c>
      <c r="AK25" s="8">
        <f t="shared" si="6"/>
        <v>16.142857142857142</v>
      </c>
      <c r="AL25" s="8">
        <f t="shared" si="6"/>
        <v>19</v>
      </c>
      <c r="AM25" s="8">
        <f t="shared" si="6"/>
        <v>21.142857142857142</v>
      </c>
      <c r="AN25" s="8">
        <f t="shared" si="6"/>
        <v>21.285714285714285</v>
      </c>
      <c r="AO25" s="8">
        <f t="shared" si="6"/>
        <v>20.714285714285715</v>
      </c>
      <c r="AP25" s="8">
        <f t="shared" si="6"/>
        <v>7.2857142857142856</v>
      </c>
      <c r="AQ25" s="8">
        <f t="shared" si="6"/>
        <v>0.7142857142857143</v>
      </c>
      <c r="AR25" s="8">
        <f t="shared" si="6"/>
        <v>0</v>
      </c>
      <c r="AS25" s="8">
        <f t="shared" si="7"/>
        <v>2140</v>
      </c>
      <c r="AT25" s="8">
        <f t="shared" si="8"/>
        <v>7.1428571428571432</v>
      </c>
    </row>
    <row r="26" spans="1:46">
      <c r="A26" s="1">
        <v>24</v>
      </c>
      <c r="B26" s="1">
        <v>13091</v>
      </c>
      <c r="C26">
        <v>1125</v>
      </c>
      <c r="D26">
        <v>1</v>
      </c>
      <c r="E26">
        <v>1398.903</v>
      </c>
      <c r="F26">
        <v>942.91</v>
      </c>
      <c r="G26">
        <v>2955</v>
      </c>
      <c r="H26">
        <v>6</v>
      </c>
      <c r="I26">
        <v>105</v>
      </c>
      <c r="J26">
        <v>133</v>
      </c>
      <c r="K26">
        <v>123</v>
      </c>
      <c r="L26">
        <v>134</v>
      </c>
      <c r="M26">
        <v>135</v>
      </c>
      <c r="N26">
        <v>131</v>
      </c>
      <c r="O26">
        <v>124</v>
      </c>
      <c r="P26">
        <v>134</v>
      </c>
      <c r="Q26">
        <v>123</v>
      </c>
      <c r="R26">
        <v>120</v>
      </c>
      <c r="S26">
        <v>152</v>
      </c>
      <c r="T26">
        <v>55</v>
      </c>
      <c r="U26">
        <v>9</v>
      </c>
      <c r="V26">
        <v>0</v>
      </c>
      <c r="W26" s="9">
        <v>24</v>
      </c>
      <c r="X26" s="7">
        <v>13091</v>
      </c>
      <c r="Y26" s="8">
        <f t="shared" si="1"/>
        <v>8.8809946714031975E-4</v>
      </c>
      <c r="Z26" s="8">
        <f t="shared" si="2"/>
        <v>199.84328571428571</v>
      </c>
      <c r="AA26" s="8">
        <f t="shared" si="3"/>
        <v>0.17763847619047618</v>
      </c>
      <c r="AB26" s="8">
        <f t="shared" si="4"/>
        <v>134.70142857142858</v>
      </c>
      <c r="AC26" s="8">
        <f t="shared" si="5"/>
        <v>1.2450238095238095</v>
      </c>
      <c r="AD26" s="8">
        <f t="shared" si="6"/>
        <v>0.8571428571428571</v>
      </c>
      <c r="AE26" s="8">
        <f t="shared" si="6"/>
        <v>15</v>
      </c>
      <c r="AF26" s="8">
        <f t="shared" si="6"/>
        <v>19</v>
      </c>
      <c r="AG26" s="8">
        <f t="shared" si="6"/>
        <v>17.571428571428573</v>
      </c>
      <c r="AH26" s="8">
        <f t="shared" si="6"/>
        <v>19.142857142857142</v>
      </c>
      <c r="AI26" s="8">
        <f t="shared" si="6"/>
        <v>19.285714285714285</v>
      </c>
      <c r="AJ26" s="8">
        <f t="shared" si="6"/>
        <v>18.714285714285715</v>
      </c>
      <c r="AK26" s="8">
        <f t="shared" si="6"/>
        <v>17.714285714285715</v>
      </c>
      <c r="AL26" s="8">
        <f t="shared" si="6"/>
        <v>19.142857142857142</v>
      </c>
      <c r="AM26" s="8">
        <f t="shared" si="6"/>
        <v>17.571428571428573</v>
      </c>
      <c r="AN26" s="8">
        <f t="shared" si="6"/>
        <v>17.142857142857142</v>
      </c>
      <c r="AO26" s="8">
        <f t="shared" si="6"/>
        <v>21.714285714285715</v>
      </c>
      <c r="AP26" s="8">
        <f t="shared" si="6"/>
        <v>7.8571428571428568</v>
      </c>
      <c r="AQ26" s="8">
        <f t="shared" si="6"/>
        <v>1.2857142857142858</v>
      </c>
      <c r="AR26" s="8">
        <f t="shared" si="6"/>
        <v>0</v>
      </c>
      <c r="AS26" s="8">
        <f t="shared" si="7"/>
        <v>2110.7142857142858</v>
      </c>
      <c r="AT26" s="8">
        <f t="shared" si="8"/>
        <v>1.4285714285714286</v>
      </c>
    </row>
    <row r="27" spans="1:46">
      <c r="A27" s="1">
        <v>25</v>
      </c>
      <c r="B27" s="1">
        <v>8863</v>
      </c>
      <c r="C27">
        <v>1156</v>
      </c>
      <c r="D27">
        <v>12</v>
      </c>
      <c r="E27">
        <v>2901.5050000000001</v>
      </c>
      <c r="F27">
        <v>881.51599999999996</v>
      </c>
      <c r="G27">
        <v>3041</v>
      </c>
      <c r="H27">
        <v>6</v>
      </c>
      <c r="I27">
        <v>83</v>
      </c>
      <c r="J27">
        <v>137</v>
      </c>
      <c r="K27">
        <v>135</v>
      </c>
      <c r="L27">
        <v>133</v>
      </c>
      <c r="M27">
        <v>130</v>
      </c>
      <c r="N27">
        <v>116</v>
      </c>
      <c r="O27">
        <v>132</v>
      </c>
      <c r="P27">
        <v>141</v>
      </c>
      <c r="Q27">
        <v>151</v>
      </c>
      <c r="R27">
        <v>147</v>
      </c>
      <c r="S27">
        <v>145</v>
      </c>
      <c r="T27">
        <v>60</v>
      </c>
      <c r="U27">
        <v>8</v>
      </c>
      <c r="V27">
        <v>0</v>
      </c>
      <c r="W27" s="9">
        <v>25</v>
      </c>
      <c r="X27" s="7">
        <v>8863</v>
      </c>
      <c r="Y27" s="8">
        <f t="shared" si="1"/>
        <v>1.0273972602739725E-2</v>
      </c>
      <c r="Z27" s="8">
        <f t="shared" si="2"/>
        <v>414.50071428571431</v>
      </c>
      <c r="AA27" s="8">
        <f t="shared" si="3"/>
        <v>0.35856463173504699</v>
      </c>
      <c r="AB27" s="8">
        <f t="shared" si="4"/>
        <v>125.93085714285714</v>
      </c>
      <c r="AC27" s="8">
        <f t="shared" si="5"/>
        <v>1.0988476190476191</v>
      </c>
      <c r="AD27" s="8">
        <f t="shared" si="6"/>
        <v>0.8571428571428571</v>
      </c>
      <c r="AE27" s="8">
        <f t="shared" si="6"/>
        <v>11.857142857142858</v>
      </c>
      <c r="AF27" s="8">
        <f t="shared" si="6"/>
        <v>19.571428571428573</v>
      </c>
      <c r="AG27" s="8">
        <f t="shared" si="6"/>
        <v>19.285714285714285</v>
      </c>
      <c r="AH27" s="8">
        <f t="shared" si="6"/>
        <v>19</v>
      </c>
      <c r="AI27" s="8">
        <f t="shared" si="6"/>
        <v>18.571428571428573</v>
      </c>
      <c r="AJ27" s="8">
        <f t="shared" si="6"/>
        <v>16.571428571428573</v>
      </c>
      <c r="AK27" s="8">
        <f t="shared" si="6"/>
        <v>18.857142857142858</v>
      </c>
      <c r="AL27" s="8">
        <f t="shared" si="6"/>
        <v>20.142857142857142</v>
      </c>
      <c r="AM27" s="8">
        <f t="shared" si="6"/>
        <v>21.571428571428573</v>
      </c>
      <c r="AN27" s="8">
        <f t="shared" si="6"/>
        <v>21</v>
      </c>
      <c r="AO27" s="8">
        <f t="shared" si="6"/>
        <v>20.714285714285715</v>
      </c>
      <c r="AP27" s="8">
        <f t="shared" si="6"/>
        <v>8.5714285714285712</v>
      </c>
      <c r="AQ27" s="8">
        <f t="shared" si="6"/>
        <v>1.1428571428571428</v>
      </c>
      <c r="AR27" s="8">
        <f t="shared" si="6"/>
        <v>0</v>
      </c>
      <c r="AS27" s="8">
        <f t="shared" si="7"/>
        <v>2172.1428571428573</v>
      </c>
      <c r="AT27" s="8">
        <f t="shared" si="8"/>
        <v>17.142857142857142</v>
      </c>
    </row>
    <row r="28" spans="1:46">
      <c r="A28" s="1">
        <v>26</v>
      </c>
      <c r="B28" s="1">
        <v>7575</v>
      </c>
      <c r="C28">
        <v>1133</v>
      </c>
      <c r="D28">
        <v>2</v>
      </c>
      <c r="E28">
        <v>885.65099999999995</v>
      </c>
      <c r="F28">
        <v>840.84299999999996</v>
      </c>
      <c r="G28">
        <v>2885</v>
      </c>
      <c r="H28">
        <v>6</v>
      </c>
      <c r="I28">
        <v>106</v>
      </c>
      <c r="J28">
        <v>134</v>
      </c>
      <c r="K28">
        <v>145</v>
      </c>
      <c r="L28">
        <v>143</v>
      </c>
      <c r="M28">
        <v>132</v>
      </c>
      <c r="N28">
        <v>130</v>
      </c>
      <c r="O28">
        <v>128</v>
      </c>
      <c r="P28">
        <v>129</v>
      </c>
      <c r="Q28">
        <v>122</v>
      </c>
      <c r="R28">
        <v>111</v>
      </c>
      <c r="S28">
        <v>113</v>
      </c>
      <c r="T28">
        <v>48</v>
      </c>
      <c r="U28">
        <v>3</v>
      </c>
      <c r="V28">
        <v>0</v>
      </c>
      <c r="W28" s="9">
        <v>26</v>
      </c>
      <c r="X28" s="7">
        <v>7575</v>
      </c>
      <c r="Y28" s="8">
        <f t="shared" si="1"/>
        <v>1.762114537444934E-3</v>
      </c>
      <c r="Z28" s="8">
        <f t="shared" si="2"/>
        <v>126.52157142857142</v>
      </c>
      <c r="AA28" s="8">
        <f t="shared" si="3"/>
        <v>0.11166952465010717</v>
      </c>
      <c r="AB28" s="8">
        <f t="shared" si="4"/>
        <v>120.12042857142856</v>
      </c>
      <c r="AC28" s="8">
        <f t="shared" si="5"/>
        <v>1.0020071428571429</v>
      </c>
      <c r="AD28" s="8">
        <f t="shared" si="6"/>
        <v>0.8571428571428571</v>
      </c>
      <c r="AE28" s="8">
        <f t="shared" si="6"/>
        <v>15.142857142857142</v>
      </c>
      <c r="AF28" s="8">
        <f t="shared" si="6"/>
        <v>19.142857142857142</v>
      </c>
      <c r="AG28" s="8">
        <f t="shared" si="6"/>
        <v>20.714285714285715</v>
      </c>
      <c r="AH28" s="8">
        <f t="shared" si="6"/>
        <v>20.428571428571427</v>
      </c>
      <c r="AI28" s="8">
        <f t="shared" si="6"/>
        <v>18.857142857142858</v>
      </c>
      <c r="AJ28" s="8">
        <f t="shared" si="6"/>
        <v>18.571428571428573</v>
      </c>
      <c r="AK28" s="8">
        <f t="shared" si="6"/>
        <v>18.285714285714285</v>
      </c>
      <c r="AL28" s="8">
        <f t="shared" si="6"/>
        <v>18.428571428571427</v>
      </c>
      <c r="AM28" s="8">
        <f t="shared" si="6"/>
        <v>17.428571428571427</v>
      </c>
      <c r="AN28" s="8">
        <f t="shared" si="6"/>
        <v>15.857142857142858</v>
      </c>
      <c r="AO28" s="8">
        <f t="shared" si="6"/>
        <v>16.142857142857142</v>
      </c>
      <c r="AP28" s="8">
        <f t="shared" si="6"/>
        <v>6.8571428571428568</v>
      </c>
      <c r="AQ28" s="8">
        <f t="shared" si="6"/>
        <v>0.42857142857142855</v>
      </c>
      <c r="AR28" s="8">
        <f t="shared" si="6"/>
        <v>0</v>
      </c>
      <c r="AS28" s="8">
        <f t="shared" si="7"/>
        <v>2060.7142857142858</v>
      </c>
      <c r="AT28" s="8">
        <f t="shared" si="8"/>
        <v>2.8571428571428572</v>
      </c>
    </row>
    <row r="29" spans="1:46">
      <c r="A29" s="1">
        <v>27</v>
      </c>
      <c r="B29" s="1">
        <v>9201</v>
      </c>
      <c r="C29">
        <v>1202</v>
      </c>
      <c r="D29">
        <v>4</v>
      </c>
      <c r="E29">
        <v>1979.221</v>
      </c>
      <c r="F29">
        <v>809.83799999999997</v>
      </c>
      <c r="G29">
        <v>3157</v>
      </c>
      <c r="H29">
        <v>6</v>
      </c>
      <c r="I29">
        <v>99</v>
      </c>
      <c r="J29">
        <v>141</v>
      </c>
      <c r="K29">
        <v>131</v>
      </c>
      <c r="L29">
        <v>125</v>
      </c>
      <c r="M29">
        <v>145</v>
      </c>
      <c r="N29">
        <v>150</v>
      </c>
      <c r="O29">
        <v>135</v>
      </c>
      <c r="P29">
        <v>138</v>
      </c>
      <c r="Q29">
        <v>152</v>
      </c>
      <c r="R29">
        <v>156</v>
      </c>
      <c r="S29">
        <v>144</v>
      </c>
      <c r="T29">
        <v>56</v>
      </c>
      <c r="U29">
        <v>3</v>
      </c>
      <c r="V29">
        <v>0</v>
      </c>
      <c r="W29" s="9">
        <v>27</v>
      </c>
      <c r="X29" s="7">
        <v>9201</v>
      </c>
      <c r="Y29" s="8">
        <f t="shared" si="1"/>
        <v>3.3167495854063019E-3</v>
      </c>
      <c r="Z29" s="8">
        <f t="shared" si="2"/>
        <v>282.74585714285712</v>
      </c>
      <c r="AA29" s="8">
        <f t="shared" si="3"/>
        <v>0.235229498454956</v>
      </c>
      <c r="AB29" s="8">
        <f t="shared" si="4"/>
        <v>115.69114285714285</v>
      </c>
      <c r="AC29" s="8">
        <f t="shared" si="5"/>
        <v>0.92818571428571417</v>
      </c>
      <c r="AD29" s="8">
        <f t="shared" si="6"/>
        <v>0.8571428571428571</v>
      </c>
      <c r="AE29" s="8">
        <f t="shared" si="6"/>
        <v>14.142857142857142</v>
      </c>
      <c r="AF29" s="8">
        <f t="shared" si="6"/>
        <v>20.142857142857142</v>
      </c>
      <c r="AG29" s="8">
        <f t="shared" si="6"/>
        <v>18.714285714285715</v>
      </c>
      <c r="AH29" s="8">
        <f t="shared" si="6"/>
        <v>17.857142857142858</v>
      </c>
      <c r="AI29" s="8">
        <f t="shared" si="6"/>
        <v>20.714285714285715</v>
      </c>
      <c r="AJ29" s="8">
        <f t="shared" si="6"/>
        <v>21.428571428571427</v>
      </c>
      <c r="AK29" s="8">
        <f t="shared" si="6"/>
        <v>19.285714285714285</v>
      </c>
      <c r="AL29" s="8">
        <f t="shared" si="6"/>
        <v>19.714285714285715</v>
      </c>
      <c r="AM29" s="8">
        <f t="shared" si="6"/>
        <v>21.714285714285715</v>
      </c>
      <c r="AN29" s="8">
        <f t="shared" si="6"/>
        <v>22.285714285714285</v>
      </c>
      <c r="AO29" s="8">
        <f t="shared" si="6"/>
        <v>20.571428571428573</v>
      </c>
      <c r="AP29" s="8">
        <f t="shared" si="6"/>
        <v>8</v>
      </c>
      <c r="AQ29" s="8">
        <f t="shared" si="6"/>
        <v>0.42857142857142855</v>
      </c>
      <c r="AR29" s="8">
        <f t="shared" si="6"/>
        <v>0</v>
      </c>
      <c r="AS29" s="8">
        <f t="shared" si="7"/>
        <v>2255</v>
      </c>
      <c r="AT29" s="8">
        <f t="shared" si="8"/>
        <v>5.7142857142857144</v>
      </c>
    </row>
    <row r="30" spans="1:46">
      <c r="A30" s="1">
        <v>28</v>
      </c>
      <c r="B30" s="1">
        <v>19301</v>
      </c>
      <c r="C30">
        <v>1179</v>
      </c>
      <c r="D30">
        <v>1</v>
      </c>
      <c r="E30">
        <v>1589.9069999999999</v>
      </c>
      <c r="F30">
        <v>841.38499999999999</v>
      </c>
      <c r="G30">
        <v>3038</v>
      </c>
      <c r="H30">
        <v>6</v>
      </c>
      <c r="I30">
        <v>98</v>
      </c>
      <c r="J30">
        <v>149</v>
      </c>
      <c r="K30">
        <v>135</v>
      </c>
      <c r="L30">
        <v>130</v>
      </c>
      <c r="M30">
        <v>151</v>
      </c>
      <c r="N30">
        <v>134</v>
      </c>
      <c r="O30">
        <v>137</v>
      </c>
      <c r="P30">
        <v>128</v>
      </c>
      <c r="Q30">
        <v>118</v>
      </c>
      <c r="R30">
        <v>126</v>
      </c>
      <c r="S30">
        <v>135</v>
      </c>
      <c r="T30">
        <v>55</v>
      </c>
      <c r="U30">
        <v>4</v>
      </c>
      <c r="V30">
        <v>0</v>
      </c>
      <c r="W30" s="9">
        <v>28</v>
      </c>
      <c r="X30" s="7">
        <v>19301</v>
      </c>
      <c r="Y30" s="8">
        <f t="shared" si="1"/>
        <v>8.4745762711864404E-4</v>
      </c>
      <c r="Z30" s="8">
        <f t="shared" si="2"/>
        <v>227.12957142857141</v>
      </c>
      <c r="AA30" s="8">
        <f t="shared" si="3"/>
        <v>0.19264594692838966</v>
      </c>
      <c r="AB30" s="8">
        <f t="shared" si="4"/>
        <v>120.19785714285715</v>
      </c>
      <c r="AC30" s="8">
        <f t="shared" si="5"/>
        <v>1.0032976190476193</v>
      </c>
      <c r="AD30" s="8">
        <f t="shared" si="6"/>
        <v>0.8571428571428571</v>
      </c>
      <c r="AE30" s="8">
        <f t="shared" si="6"/>
        <v>14</v>
      </c>
      <c r="AF30" s="8">
        <f t="shared" si="6"/>
        <v>21.285714285714285</v>
      </c>
      <c r="AG30" s="8">
        <f t="shared" si="6"/>
        <v>19.285714285714285</v>
      </c>
      <c r="AH30" s="8">
        <f t="shared" si="6"/>
        <v>18.571428571428573</v>
      </c>
      <c r="AI30" s="8">
        <f t="shared" si="6"/>
        <v>21.571428571428573</v>
      </c>
      <c r="AJ30" s="8">
        <f t="shared" si="6"/>
        <v>19.142857142857142</v>
      </c>
      <c r="AK30" s="8">
        <f t="shared" si="6"/>
        <v>19.571428571428573</v>
      </c>
      <c r="AL30" s="8">
        <f t="shared" si="6"/>
        <v>18.285714285714285</v>
      </c>
      <c r="AM30" s="8">
        <f t="shared" si="6"/>
        <v>16.857142857142858</v>
      </c>
      <c r="AN30" s="8">
        <f t="shared" si="6"/>
        <v>18</v>
      </c>
      <c r="AO30" s="8">
        <f t="shared" si="6"/>
        <v>19.285714285714285</v>
      </c>
      <c r="AP30" s="8">
        <f t="shared" si="6"/>
        <v>7.8571428571428568</v>
      </c>
      <c r="AQ30" s="8">
        <f t="shared" si="6"/>
        <v>0.5714285714285714</v>
      </c>
      <c r="AR30" s="8">
        <f t="shared" si="6"/>
        <v>0</v>
      </c>
      <c r="AS30" s="8">
        <f t="shared" si="7"/>
        <v>2170</v>
      </c>
      <c r="AT30" s="8">
        <f t="shared" si="8"/>
        <v>1.4285714285714286</v>
      </c>
    </row>
    <row r="31" spans="1:46">
      <c r="A31" s="1">
        <v>29</v>
      </c>
      <c r="B31" s="1">
        <v>51197</v>
      </c>
      <c r="C31">
        <v>1182</v>
      </c>
      <c r="D31">
        <v>5</v>
      </c>
      <c r="E31">
        <v>1949.7349999999999</v>
      </c>
      <c r="F31">
        <v>844.30700000000002</v>
      </c>
      <c r="G31">
        <v>3045</v>
      </c>
      <c r="H31">
        <v>6</v>
      </c>
      <c r="I31">
        <v>93</v>
      </c>
      <c r="J31">
        <v>138</v>
      </c>
      <c r="K31">
        <v>147</v>
      </c>
      <c r="L31">
        <v>139</v>
      </c>
      <c r="M31">
        <v>128</v>
      </c>
      <c r="N31">
        <v>146</v>
      </c>
      <c r="O31">
        <v>136</v>
      </c>
      <c r="P31">
        <v>151</v>
      </c>
      <c r="Q31">
        <v>147</v>
      </c>
      <c r="R31">
        <v>137</v>
      </c>
      <c r="S31">
        <v>117</v>
      </c>
      <c r="T31">
        <v>36</v>
      </c>
      <c r="U31">
        <v>5</v>
      </c>
      <c r="V31">
        <v>0</v>
      </c>
      <c r="W31" s="9">
        <v>29</v>
      </c>
      <c r="X31" s="7">
        <v>51197</v>
      </c>
      <c r="Y31" s="8">
        <f t="shared" si="1"/>
        <v>4.2122999157540014E-3</v>
      </c>
      <c r="Z31" s="8">
        <f t="shared" si="2"/>
        <v>278.53357142857141</v>
      </c>
      <c r="AA31" s="8">
        <f t="shared" si="3"/>
        <v>0.23564599951655787</v>
      </c>
      <c r="AB31" s="8">
        <f t="shared" si="4"/>
        <v>120.61528571428572</v>
      </c>
      <c r="AC31" s="8">
        <f t="shared" si="5"/>
        <v>1.0102547619047622</v>
      </c>
      <c r="AD31" s="8">
        <f t="shared" si="6"/>
        <v>0.8571428571428571</v>
      </c>
      <c r="AE31" s="8">
        <f t="shared" si="6"/>
        <v>13.285714285714286</v>
      </c>
      <c r="AF31" s="8">
        <f t="shared" si="6"/>
        <v>19.714285714285715</v>
      </c>
      <c r="AG31" s="8">
        <f t="shared" si="6"/>
        <v>21</v>
      </c>
      <c r="AH31" s="8">
        <f t="shared" si="6"/>
        <v>19.857142857142858</v>
      </c>
      <c r="AI31" s="8">
        <f t="shared" si="6"/>
        <v>18.285714285714285</v>
      </c>
      <c r="AJ31" s="8">
        <f t="shared" si="6"/>
        <v>20.857142857142858</v>
      </c>
      <c r="AK31" s="8">
        <f t="shared" si="6"/>
        <v>19.428571428571427</v>
      </c>
      <c r="AL31" s="8">
        <f t="shared" si="6"/>
        <v>21.571428571428573</v>
      </c>
      <c r="AM31" s="8">
        <f t="shared" si="6"/>
        <v>21</v>
      </c>
      <c r="AN31" s="8">
        <f t="shared" si="6"/>
        <v>19.571428571428573</v>
      </c>
      <c r="AO31" s="8">
        <f t="shared" si="6"/>
        <v>16.714285714285715</v>
      </c>
      <c r="AP31" s="8">
        <f t="shared" si="6"/>
        <v>5.1428571428571432</v>
      </c>
      <c r="AQ31" s="8">
        <f t="shared" si="6"/>
        <v>0.7142857142857143</v>
      </c>
      <c r="AR31" s="8">
        <f t="shared" si="6"/>
        <v>0</v>
      </c>
      <c r="AS31" s="8">
        <f t="shared" si="7"/>
        <v>2175</v>
      </c>
      <c r="AT31" s="8">
        <f t="shared" si="8"/>
        <v>7.1428571428571432</v>
      </c>
    </row>
    <row r="32" spans="1:46">
      <c r="A32" s="1">
        <v>30</v>
      </c>
      <c r="B32" s="1">
        <v>44597</v>
      </c>
      <c r="C32">
        <v>1182</v>
      </c>
      <c r="D32">
        <v>5</v>
      </c>
      <c r="E32">
        <v>1949.7349999999999</v>
      </c>
      <c r="F32">
        <v>844.30700000000002</v>
      </c>
      <c r="G32">
        <v>3045</v>
      </c>
      <c r="H32">
        <v>6</v>
      </c>
      <c r="I32">
        <v>93</v>
      </c>
      <c r="J32">
        <v>138</v>
      </c>
      <c r="K32">
        <v>147</v>
      </c>
      <c r="L32">
        <v>139</v>
      </c>
      <c r="M32">
        <v>128</v>
      </c>
      <c r="N32">
        <v>146</v>
      </c>
      <c r="O32">
        <v>136</v>
      </c>
      <c r="P32">
        <v>151</v>
      </c>
      <c r="Q32">
        <v>147</v>
      </c>
      <c r="R32">
        <v>137</v>
      </c>
      <c r="S32">
        <v>117</v>
      </c>
      <c r="T32">
        <v>36</v>
      </c>
      <c r="U32">
        <v>5</v>
      </c>
      <c r="V32">
        <v>0</v>
      </c>
      <c r="W32" s="9">
        <v>30</v>
      </c>
      <c r="X32" s="7">
        <v>44597</v>
      </c>
      <c r="Y32" s="8">
        <f t="shared" si="1"/>
        <v>4.2122999157540014E-3</v>
      </c>
      <c r="Z32" s="8">
        <f t="shared" si="2"/>
        <v>278.53357142857141</v>
      </c>
      <c r="AA32" s="8">
        <f t="shared" si="3"/>
        <v>0.23564599951655787</v>
      </c>
      <c r="AB32" s="8">
        <f t="shared" si="4"/>
        <v>120.61528571428572</v>
      </c>
      <c r="AC32" s="8">
        <f t="shared" si="5"/>
        <v>1.0102547619047622</v>
      </c>
      <c r="AD32" s="8">
        <f t="shared" si="6"/>
        <v>0.8571428571428571</v>
      </c>
      <c r="AE32" s="8">
        <f t="shared" si="6"/>
        <v>13.285714285714286</v>
      </c>
      <c r="AF32" s="8">
        <f t="shared" si="6"/>
        <v>19.714285714285715</v>
      </c>
      <c r="AG32" s="8">
        <f t="shared" si="6"/>
        <v>21</v>
      </c>
      <c r="AH32" s="8">
        <f t="shared" si="6"/>
        <v>19.857142857142858</v>
      </c>
      <c r="AI32" s="8">
        <f t="shared" si="6"/>
        <v>18.285714285714285</v>
      </c>
      <c r="AJ32" s="8">
        <f t="shared" si="6"/>
        <v>20.857142857142858</v>
      </c>
      <c r="AK32" s="8">
        <f t="shared" si="6"/>
        <v>19.428571428571427</v>
      </c>
      <c r="AL32" s="8">
        <f t="shared" si="6"/>
        <v>21.571428571428573</v>
      </c>
      <c r="AM32" s="8">
        <f t="shared" si="6"/>
        <v>21</v>
      </c>
      <c r="AN32" s="8">
        <f t="shared" si="6"/>
        <v>19.571428571428573</v>
      </c>
      <c r="AO32" s="8">
        <f t="shared" si="6"/>
        <v>16.714285714285715</v>
      </c>
      <c r="AP32" s="8">
        <f t="shared" si="6"/>
        <v>5.1428571428571432</v>
      </c>
      <c r="AQ32" s="8">
        <f t="shared" si="6"/>
        <v>0.7142857142857143</v>
      </c>
      <c r="AR32" s="8">
        <f t="shared" si="6"/>
        <v>0</v>
      </c>
      <c r="AS32" s="8">
        <f t="shared" si="7"/>
        <v>2175</v>
      </c>
      <c r="AT32" s="8">
        <f t="shared" si="8"/>
        <v>7.1428571428571432</v>
      </c>
    </row>
    <row r="33" spans="23:46" ht="15.75" thickBot="1"/>
    <row r="34" spans="23:46">
      <c r="W34" s="43" t="s">
        <v>50</v>
      </c>
      <c r="X34" s="44"/>
      <c r="Y34" s="12">
        <f>AVERAGE(Y3:Y32)</f>
        <v>3.9770653494403266E-3</v>
      </c>
      <c r="Z34" s="12">
        <f t="shared" ref="Z34:AT34" si="9">AVERAGE(Z3:Z32)</f>
        <v>276.48526666666669</v>
      </c>
      <c r="AA34" s="12">
        <f t="shared" si="9"/>
        <v>0.23736153519087366</v>
      </c>
      <c r="AB34" s="12">
        <f t="shared" si="9"/>
        <v>122.18497619047618</v>
      </c>
      <c r="AC34" s="12">
        <f t="shared" si="9"/>
        <v>1.0364162698412696</v>
      </c>
      <c r="AD34" s="12">
        <f t="shared" si="9"/>
        <v>0.85714285714285743</v>
      </c>
      <c r="AE34" s="12">
        <f t="shared" si="9"/>
        <v>13.304761904761907</v>
      </c>
      <c r="AF34" s="12">
        <f t="shared" si="9"/>
        <v>18.738095238095234</v>
      </c>
      <c r="AG34" s="12">
        <f t="shared" si="9"/>
        <v>19.409523809523812</v>
      </c>
      <c r="AH34" s="12">
        <f t="shared" si="9"/>
        <v>18.995238095238097</v>
      </c>
      <c r="AI34" s="12">
        <f t="shared" si="9"/>
        <v>18.919047619047621</v>
      </c>
      <c r="AJ34" s="12">
        <f t="shared" si="9"/>
        <v>19.433333333333334</v>
      </c>
      <c r="AK34" s="12">
        <f t="shared" si="9"/>
        <v>19.280952380952382</v>
      </c>
      <c r="AL34" s="12">
        <f t="shared" si="9"/>
        <v>19.80952380952381</v>
      </c>
      <c r="AM34" s="12">
        <f t="shared" si="9"/>
        <v>19.399999999999999</v>
      </c>
      <c r="AN34" s="12">
        <f t="shared" si="9"/>
        <v>19.171428571428567</v>
      </c>
      <c r="AO34" s="12">
        <f t="shared" si="9"/>
        <v>19.371428571428574</v>
      </c>
      <c r="AP34" s="12">
        <f t="shared" si="9"/>
        <v>7.3761904761904749</v>
      </c>
      <c r="AQ34" s="12">
        <f t="shared" si="9"/>
        <v>0.81904761904761914</v>
      </c>
      <c r="AR34" s="12">
        <f t="shared" si="9"/>
        <v>4.7619047619047615E-3</v>
      </c>
      <c r="AS34" s="12">
        <f t="shared" si="9"/>
        <v>2145.7857142857142</v>
      </c>
      <c r="AT34" s="13">
        <f t="shared" si="9"/>
        <v>6.6666666666666661</v>
      </c>
    </row>
    <row r="35" spans="23:46">
      <c r="W35" s="45" t="s">
        <v>53</v>
      </c>
      <c r="X35" s="46"/>
      <c r="Y35" s="11">
        <f>STDEV(Y3:Y32)</f>
        <v>3.3582822290206225E-3</v>
      </c>
      <c r="Z35" s="11">
        <f t="shared" ref="Z35:AT35" si="10">STDEV(Z3:Z32)</f>
        <v>135.0164076554185</v>
      </c>
      <c r="AA35" s="11">
        <f t="shared" si="10"/>
        <v>0.1131831495356637</v>
      </c>
      <c r="AB35" s="11">
        <f t="shared" si="10"/>
        <v>6.2059535430120176</v>
      </c>
      <c r="AC35" s="11">
        <f t="shared" si="10"/>
        <v>0.10343255905019937</v>
      </c>
      <c r="AD35" s="11">
        <f t="shared" si="10"/>
        <v>3.3876077124502211E-16</v>
      </c>
      <c r="AE35" s="11">
        <f t="shared" si="10"/>
        <v>1.2972841947549421</v>
      </c>
      <c r="AF35" s="11">
        <f t="shared" si="10"/>
        <v>1.1929203153287771</v>
      </c>
      <c r="AG35" s="11">
        <f t="shared" si="10"/>
        <v>1.5265574566024691</v>
      </c>
      <c r="AH35" s="11">
        <f t="shared" si="10"/>
        <v>1.3725382073585926</v>
      </c>
      <c r="AI35" s="11">
        <f t="shared" si="10"/>
        <v>1.5773213887195539</v>
      </c>
      <c r="AJ35" s="11">
        <f t="shared" si="10"/>
        <v>1.3822455866575984</v>
      </c>
      <c r="AK35" s="11">
        <f t="shared" si="10"/>
        <v>1.5338008853802967</v>
      </c>
      <c r="AL35" s="11">
        <f t="shared" si="10"/>
        <v>1.0493343175410761</v>
      </c>
      <c r="AM35" s="11">
        <f t="shared" si="10"/>
        <v>1.7864136561501525</v>
      </c>
      <c r="AN35" s="11">
        <f t="shared" si="10"/>
        <v>1.7254970012949999</v>
      </c>
      <c r="AO35" s="11">
        <f t="shared" si="10"/>
        <v>1.6813753962403273</v>
      </c>
      <c r="AP35" s="11">
        <f t="shared" si="10"/>
        <v>1.2966059376470764</v>
      </c>
      <c r="AQ35" s="11">
        <f t="shared" si="10"/>
        <v>0.34574590364176067</v>
      </c>
      <c r="AR35" s="11">
        <f t="shared" si="10"/>
        <v>2.6082026547865053E-2</v>
      </c>
      <c r="AS35" s="11">
        <f t="shared" si="10"/>
        <v>64.331770584581008</v>
      </c>
      <c r="AT35" s="14">
        <f t="shared" si="10"/>
        <v>5.6565224983705251</v>
      </c>
    </row>
    <row r="36" spans="23:46">
      <c r="W36" s="45" t="s">
        <v>52</v>
      </c>
      <c r="X36" s="46"/>
      <c r="Y36" s="11">
        <f>Y34+TINV(0.05,29)*Y35/SQRT(30)</f>
        <v>5.2310685237002821E-3</v>
      </c>
      <c r="Z36" s="11">
        <f t="shared" ref="Z36:AS36" si="11">Z34+TINV(0.05,29)*Z35/SQRT(30)</f>
        <v>326.90122108347197</v>
      </c>
      <c r="AA36" s="11">
        <f t="shared" si="11"/>
        <v>0.27962481716400706</v>
      </c>
      <c r="AB36" s="11">
        <f t="shared" si="11"/>
        <v>124.50231729272072</v>
      </c>
      <c r="AC36" s="11">
        <f t="shared" si="11"/>
        <v>1.0750386215453449</v>
      </c>
      <c r="AD36" s="11">
        <f t="shared" si="11"/>
        <v>0.85714285714285754</v>
      </c>
      <c r="AE36" s="11">
        <f t="shared" si="11"/>
        <v>13.789175776854602</v>
      </c>
      <c r="AF36" s="11">
        <f t="shared" si="11"/>
        <v>19.183538997745455</v>
      </c>
      <c r="AG36" s="11">
        <f t="shared" si="11"/>
        <v>19.979549723286269</v>
      </c>
      <c r="AH36" s="11">
        <f t="shared" si="11"/>
        <v>19.507752277026412</v>
      </c>
      <c r="AI36" s="11">
        <f t="shared" si="11"/>
        <v>19.50802909630103</v>
      </c>
      <c r="AJ36" s="11">
        <f t="shared" si="11"/>
        <v>19.949472310068753</v>
      </c>
      <c r="AK36" s="11">
        <f t="shared" si="11"/>
        <v>19.85368303543062</v>
      </c>
      <c r="AL36" s="11">
        <f t="shared" si="11"/>
        <v>20.20135167726087</v>
      </c>
      <c r="AM36" s="11">
        <f t="shared" si="11"/>
        <v>20.067057811876317</v>
      </c>
      <c r="AN36" s="11">
        <f t="shared" si="11"/>
        <v>19.815739730896244</v>
      </c>
      <c r="AO36" s="11">
        <f t="shared" si="11"/>
        <v>19.99926445305513</v>
      </c>
      <c r="AP36" s="11">
        <f t="shared" si="11"/>
        <v>7.8603510829206353</v>
      </c>
      <c r="AQ36" s="11">
        <f t="shared" si="11"/>
        <v>0.94815125926804988</v>
      </c>
      <c r="AR36" s="11">
        <f t="shared" si="11"/>
        <v>1.4501093386231179E-2</v>
      </c>
      <c r="AS36" s="11">
        <f t="shared" si="11"/>
        <v>2169.8075918461222</v>
      </c>
      <c r="AT36" s="14">
        <f>AT34+TINV(0.05,29)*AT35/SQRT(30)</f>
        <v>8.7788468482287492</v>
      </c>
    </row>
    <row r="37" spans="23:46" ht="15.75" thickBot="1">
      <c r="W37" s="38" t="s">
        <v>51</v>
      </c>
      <c r="X37" s="39"/>
      <c r="Y37" s="15">
        <f>Y34-TINV(0.05,29)*Y35/SQRT(30)</f>
        <v>2.7230621751803711E-3</v>
      </c>
      <c r="Z37" s="15">
        <f t="shared" ref="Z37:AT37" si="12">Z34-TINV(0.05,29)*Z35/SQRT(30)</f>
        <v>226.06931224986141</v>
      </c>
      <c r="AA37" s="15">
        <f t="shared" si="12"/>
        <v>0.19509825321774027</v>
      </c>
      <c r="AB37" s="15">
        <f t="shared" si="12"/>
        <v>119.86763508823164</v>
      </c>
      <c r="AC37" s="15">
        <f t="shared" si="12"/>
        <v>0.99779391813719431</v>
      </c>
      <c r="AD37" s="15">
        <f t="shared" si="12"/>
        <v>0.85714285714285732</v>
      </c>
      <c r="AE37" s="15">
        <f t="shared" si="12"/>
        <v>12.820348032669212</v>
      </c>
      <c r="AF37" s="15">
        <f t="shared" si="12"/>
        <v>18.292651478445013</v>
      </c>
      <c r="AG37" s="15">
        <f t="shared" si="12"/>
        <v>18.839497895761355</v>
      </c>
      <c r="AH37" s="15">
        <f t="shared" si="12"/>
        <v>18.482723913449782</v>
      </c>
      <c r="AI37" s="15">
        <f t="shared" si="12"/>
        <v>18.330066141794212</v>
      </c>
      <c r="AJ37" s="15">
        <f t="shared" si="12"/>
        <v>18.917194356597914</v>
      </c>
      <c r="AK37" s="15">
        <f t="shared" si="12"/>
        <v>18.708221726474143</v>
      </c>
      <c r="AL37" s="15">
        <f t="shared" si="12"/>
        <v>19.41769594178675</v>
      </c>
      <c r="AM37" s="15">
        <f t="shared" si="12"/>
        <v>18.73294218812368</v>
      </c>
      <c r="AN37" s="15">
        <f t="shared" si="12"/>
        <v>18.527117411960891</v>
      </c>
      <c r="AO37" s="15">
        <f t="shared" si="12"/>
        <v>18.743592689802018</v>
      </c>
      <c r="AP37" s="15">
        <f t="shared" si="12"/>
        <v>6.8920298694603144</v>
      </c>
      <c r="AQ37" s="15">
        <f t="shared" si="12"/>
        <v>0.68994397882718839</v>
      </c>
      <c r="AR37" s="15">
        <f t="shared" si="12"/>
        <v>-4.9772838624216565E-3</v>
      </c>
      <c r="AS37" s="15">
        <f t="shared" si="12"/>
        <v>2121.7638367253062</v>
      </c>
      <c r="AT37" s="16">
        <f t="shared" si="12"/>
        <v>4.554486485104583</v>
      </c>
    </row>
  </sheetData>
  <mergeCells count="8">
    <mergeCell ref="AS1:AT1"/>
    <mergeCell ref="W34:X34"/>
    <mergeCell ref="W35:X35"/>
    <mergeCell ref="W36:X36"/>
    <mergeCell ref="W37:X37"/>
    <mergeCell ref="Z1:AA1"/>
    <mergeCell ref="AB1:AC1"/>
    <mergeCell ref="AD1:AR1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AY37"/>
  <sheetViews>
    <sheetView workbookViewId="0">
      <selection activeCell="P27" sqref="A23:P27"/>
    </sheetView>
  </sheetViews>
  <sheetFormatPr defaultColWidth="8.85546875" defaultRowHeight="15"/>
  <cols>
    <col min="1" max="1" width="5.42578125" style="1" customWidth="1"/>
    <col min="2" max="2" width="7.85546875" style="1" customWidth="1"/>
    <col min="3" max="16384" width="8.85546875" style="1"/>
  </cols>
  <sheetData>
    <row r="1" spans="1:51" ht="15.75" thickBot="1">
      <c r="W1" s="7"/>
      <c r="X1" s="7"/>
      <c r="Y1" s="7" t="s">
        <v>27</v>
      </c>
      <c r="Z1" s="42" t="s">
        <v>29</v>
      </c>
      <c r="AA1" s="42"/>
      <c r="AB1" s="42" t="s">
        <v>32</v>
      </c>
      <c r="AC1" s="42"/>
      <c r="AD1" s="42" t="s">
        <v>49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0" t="s">
        <v>54</v>
      </c>
      <c r="AT1" s="41"/>
    </row>
    <row r="2" spans="1:51">
      <c r="A2" s="1" t="s">
        <v>7</v>
      </c>
      <c r="B2" s="1" t="s">
        <v>8</v>
      </c>
      <c r="C2" s="2" t="s">
        <v>9</v>
      </c>
      <c r="D2" s="3" t="s">
        <v>0</v>
      </c>
      <c r="E2" s="3" t="s">
        <v>10</v>
      </c>
      <c r="F2" s="3" t="s">
        <v>6</v>
      </c>
      <c r="G2" s="3" t="s">
        <v>2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11</v>
      </c>
      <c r="U2" s="3" t="s">
        <v>12</v>
      </c>
      <c r="V2" s="4" t="s">
        <v>13</v>
      </c>
      <c r="W2" s="9" t="s">
        <v>7</v>
      </c>
      <c r="X2" s="7" t="s">
        <v>8</v>
      </c>
      <c r="Y2" s="7" t="s">
        <v>26</v>
      </c>
      <c r="Z2" s="7" t="s">
        <v>28</v>
      </c>
      <c r="AA2" s="7" t="s">
        <v>30</v>
      </c>
      <c r="AB2" s="7" t="s">
        <v>31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3</v>
      </c>
      <c r="AT2" s="7" t="s">
        <v>5</v>
      </c>
      <c r="AV2" s="5"/>
      <c r="AY2" s="5"/>
    </row>
    <row r="3" spans="1:51">
      <c r="A3" s="1">
        <v>1</v>
      </c>
      <c r="B3" s="1">
        <v>12345</v>
      </c>
      <c r="C3">
        <v>1120</v>
      </c>
      <c r="D3">
        <v>0</v>
      </c>
      <c r="E3">
        <v>209.28700000000001</v>
      </c>
      <c r="F3">
        <v>873.10199999999998</v>
      </c>
      <c r="G3">
        <v>2909</v>
      </c>
      <c r="H3">
        <v>6</v>
      </c>
      <c r="I3">
        <v>92</v>
      </c>
      <c r="J3">
        <v>130</v>
      </c>
      <c r="K3">
        <v>129</v>
      </c>
      <c r="L3">
        <v>105</v>
      </c>
      <c r="M3">
        <v>126</v>
      </c>
      <c r="N3">
        <v>142</v>
      </c>
      <c r="O3">
        <v>137</v>
      </c>
      <c r="P3">
        <v>142</v>
      </c>
      <c r="Q3">
        <v>142</v>
      </c>
      <c r="R3">
        <v>113</v>
      </c>
      <c r="S3">
        <v>134</v>
      </c>
      <c r="T3">
        <v>52</v>
      </c>
      <c r="U3">
        <v>6</v>
      </c>
      <c r="V3">
        <v>0</v>
      </c>
      <c r="W3" s="9">
        <v>1</v>
      </c>
      <c r="X3" s="7">
        <v>12345</v>
      </c>
      <c r="Y3" s="8">
        <f>D3/(C3+D3)</f>
        <v>0</v>
      </c>
      <c r="Z3" s="8">
        <f>E3/7</f>
        <v>29.898142857142858</v>
      </c>
      <c r="AA3" s="8">
        <f>Z3/C3</f>
        <v>2.6694770408163267E-2</v>
      </c>
      <c r="AB3" s="8">
        <f>F3/7</f>
        <v>124.72885714285714</v>
      </c>
      <c r="AC3" s="8">
        <f>IF(AB3&lt;60,23+AB3/60,AB3/60-1)</f>
        <v>1.0788142857142855</v>
      </c>
      <c r="AD3" s="8">
        <f>H3/7</f>
        <v>0.8571428571428571</v>
      </c>
      <c r="AE3" s="8">
        <f t="shared" ref="AE3:AR18" si="0">I3/7</f>
        <v>13.142857142857142</v>
      </c>
      <c r="AF3" s="8">
        <f t="shared" si="0"/>
        <v>18.571428571428573</v>
      </c>
      <c r="AG3" s="8">
        <f t="shared" si="0"/>
        <v>18.428571428571427</v>
      </c>
      <c r="AH3" s="8">
        <f t="shared" si="0"/>
        <v>15</v>
      </c>
      <c r="AI3" s="8">
        <f t="shared" si="0"/>
        <v>18</v>
      </c>
      <c r="AJ3" s="8">
        <f t="shared" si="0"/>
        <v>20.285714285714285</v>
      </c>
      <c r="AK3" s="8">
        <f t="shared" si="0"/>
        <v>19.571428571428573</v>
      </c>
      <c r="AL3" s="8">
        <f t="shared" si="0"/>
        <v>20.285714285714285</v>
      </c>
      <c r="AM3" s="8">
        <f t="shared" si="0"/>
        <v>20.285714285714285</v>
      </c>
      <c r="AN3" s="8">
        <f t="shared" si="0"/>
        <v>16.142857142857142</v>
      </c>
      <c r="AO3" s="8">
        <f t="shared" si="0"/>
        <v>19.142857142857142</v>
      </c>
      <c r="AP3" s="8">
        <f t="shared" si="0"/>
        <v>7.4285714285714288</v>
      </c>
      <c r="AQ3" s="8">
        <f t="shared" si="0"/>
        <v>0.8571428571428571</v>
      </c>
      <c r="AR3" s="8">
        <f t="shared" si="0"/>
        <v>0</v>
      </c>
      <c r="AS3" s="8">
        <f>G3*5/7</f>
        <v>2077.8571428571427</v>
      </c>
      <c r="AT3" s="8">
        <f>10*D3/7</f>
        <v>0</v>
      </c>
    </row>
    <row r="4" spans="1:51">
      <c r="A4" s="1">
        <v>2</v>
      </c>
      <c r="B4" s="1">
        <v>16807</v>
      </c>
      <c r="C4">
        <v>1174</v>
      </c>
      <c r="D4">
        <v>3</v>
      </c>
      <c r="E4">
        <v>638.947</v>
      </c>
      <c r="F4">
        <v>809.96</v>
      </c>
      <c r="G4">
        <v>3033</v>
      </c>
      <c r="H4">
        <v>6</v>
      </c>
      <c r="I4">
        <v>96</v>
      </c>
      <c r="J4">
        <v>134</v>
      </c>
      <c r="K4">
        <v>135</v>
      </c>
      <c r="L4">
        <v>137</v>
      </c>
      <c r="M4">
        <v>145</v>
      </c>
      <c r="N4">
        <v>140</v>
      </c>
      <c r="O4">
        <v>134</v>
      </c>
      <c r="P4">
        <v>124</v>
      </c>
      <c r="Q4">
        <v>143</v>
      </c>
      <c r="R4">
        <v>148</v>
      </c>
      <c r="S4">
        <v>131</v>
      </c>
      <c r="T4">
        <v>42</v>
      </c>
      <c r="U4">
        <v>3</v>
      </c>
      <c r="V4">
        <v>0</v>
      </c>
      <c r="W4" s="9">
        <v>2</v>
      </c>
      <c r="X4" s="7">
        <v>16807</v>
      </c>
      <c r="Y4" s="8">
        <f t="shared" ref="Y4:Y32" si="1">D4/(C4+D4)</f>
        <v>2.5488530161427358E-3</v>
      </c>
      <c r="Z4" s="8">
        <f t="shared" ref="Z4:Z32" si="2">E4/7</f>
        <v>91.278142857142853</v>
      </c>
      <c r="AA4" s="8">
        <f t="shared" ref="AA4:AA32" si="3">Z4/C4</f>
        <v>7.7749695789729859E-2</v>
      </c>
      <c r="AB4" s="8">
        <f t="shared" ref="AB4:AB32" si="4">F4/7</f>
        <v>115.70857142857143</v>
      </c>
      <c r="AC4" s="8">
        <f t="shared" ref="AC4:AC32" si="5">IF(AB4&lt;60,23+AB4/60,AB4/60-1)</f>
        <v>0.92847619047619045</v>
      </c>
      <c r="AD4" s="8">
        <f t="shared" ref="AD4:AR32" si="6">H4/7</f>
        <v>0.8571428571428571</v>
      </c>
      <c r="AE4" s="8">
        <f t="shared" si="0"/>
        <v>13.714285714285714</v>
      </c>
      <c r="AF4" s="8">
        <f t="shared" si="0"/>
        <v>19.142857142857142</v>
      </c>
      <c r="AG4" s="8">
        <f t="shared" si="0"/>
        <v>19.285714285714285</v>
      </c>
      <c r="AH4" s="8">
        <f t="shared" si="0"/>
        <v>19.571428571428573</v>
      </c>
      <c r="AI4" s="8">
        <f t="shared" si="0"/>
        <v>20.714285714285715</v>
      </c>
      <c r="AJ4" s="8">
        <f t="shared" si="0"/>
        <v>20</v>
      </c>
      <c r="AK4" s="8">
        <f t="shared" si="0"/>
        <v>19.142857142857142</v>
      </c>
      <c r="AL4" s="8">
        <f t="shared" si="0"/>
        <v>17.714285714285715</v>
      </c>
      <c r="AM4" s="8">
        <f t="shared" si="0"/>
        <v>20.428571428571427</v>
      </c>
      <c r="AN4" s="8">
        <f t="shared" si="0"/>
        <v>21.142857142857142</v>
      </c>
      <c r="AO4" s="8">
        <f t="shared" si="0"/>
        <v>18.714285714285715</v>
      </c>
      <c r="AP4" s="8">
        <f t="shared" si="0"/>
        <v>6</v>
      </c>
      <c r="AQ4" s="8">
        <f t="shared" si="0"/>
        <v>0.42857142857142855</v>
      </c>
      <c r="AR4" s="8">
        <f t="shared" si="0"/>
        <v>0</v>
      </c>
      <c r="AS4" s="8">
        <f t="shared" ref="AS4:AS32" si="7">G4*5/7</f>
        <v>2166.4285714285716</v>
      </c>
      <c r="AT4" s="8">
        <f t="shared" ref="AT4:AT32" si="8">10*D4/7</f>
        <v>4.2857142857142856</v>
      </c>
    </row>
    <row r="5" spans="1:51">
      <c r="A5" s="1">
        <v>3</v>
      </c>
      <c r="B5" s="1">
        <v>34981</v>
      </c>
      <c r="C5">
        <v>1214</v>
      </c>
      <c r="D5">
        <v>2</v>
      </c>
      <c r="E5">
        <v>746.13599999999997</v>
      </c>
      <c r="F5">
        <v>806.68</v>
      </c>
      <c r="G5">
        <v>3105</v>
      </c>
      <c r="H5">
        <v>6</v>
      </c>
      <c r="I5">
        <v>82</v>
      </c>
      <c r="J5">
        <v>131</v>
      </c>
      <c r="K5">
        <v>138</v>
      </c>
      <c r="L5">
        <v>139</v>
      </c>
      <c r="M5">
        <v>136</v>
      </c>
      <c r="N5">
        <v>151</v>
      </c>
      <c r="O5">
        <v>149</v>
      </c>
      <c r="P5">
        <v>138</v>
      </c>
      <c r="Q5">
        <v>150</v>
      </c>
      <c r="R5">
        <v>147</v>
      </c>
      <c r="S5">
        <v>133</v>
      </c>
      <c r="T5">
        <v>35</v>
      </c>
      <c r="U5">
        <v>2</v>
      </c>
      <c r="V5">
        <v>0</v>
      </c>
      <c r="W5" s="9">
        <v>3</v>
      </c>
      <c r="X5" s="7">
        <v>34981</v>
      </c>
      <c r="Y5" s="8">
        <f t="shared" si="1"/>
        <v>1.6447368421052631E-3</v>
      </c>
      <c r="Z5" s="8">
        <f t="shared" si="2"/>
        <v>106.59085714285713</v>
      </c>
      <c r="AA5" s="8">
        <f t="shared" si="3"/>
        <v>8.780136502706519E-2</v>
      </c>
      <c r="AB5" s="8">
        <f t="shared" si="4"/>
        <v>115.24</v>
      </c>
      <c r="AC5" s="8">
        <f t="shared" si="5"/>
        <v>0.92066666666666652</v>
      </c>
      <c r="AD5" s="8">
        <f t="shared" si="6"/>
        <v>0.8571428571428571</v>
      </c>
      <c r="AE5" s="8">
        <f t="shared" si="0"/>
        <v>11.714285714285714</v>
      </c>
      <c r="AF5" s="8">
        <f t="shared" si="0"/>
        <v>18.714285714285715</v>
      </c>
      <c r="AG5" s="8">
        <f t="shared" si="0"/>
        <v>19.714285714285715</v>
      </c>
      <c r="AH5" s="8">
        <f t="shared" si="0"/>
        <v>19.857142857142858</v>
      </c>
      <c r="AI5" s="8">
        <f t="shared" si="0"/>
        <v>19.428571428571427</v>
      </c>
      <c r="AJ5" s="8">
        <f t="shared" si="0"/>
        <v>21.571428571428573</v>
      </c>
      <c r="AK5" s="8">
        <f t="shared" si="0"/>
        <v>21.285714285714285</v>
      </c>
      <c r="AL5" s="8">
        <f t="shared" si="0"/>
        <v>19.714285714285715</v>
      </c>
      <c r="AM5" s="8">
        <f t="shared" si="0"/>
        <v>21.428571428571427</v>
      </c>
      <c r="AN5" s="8">
        <f t="shared" si="0"/>
        <v>21</v>
      </c>
      <c r="AO5" s="8">
        <f t="shared" si="0"/>
        <v>19</v>
      </c>
      <c r="AP5" s="8">
        <f t="shared" si="0"/>
        <v>5</v>
      </c>
      <c r="AQ5" s="8">
        <f t="shared" si="0"/>
        <v>0.2857142857142857</v>
      </c>
      <c r="AR5" s="8">
        <f t="shared" si="0"/>
        <v>0</v>
      </c>
      <c r="AS5" s="8">
        <f t="shared" si="7"/>
        <v>2217.8571428571427</v>
      </c>
      <c r="AT5" s="8">
        <f t="shared" si="8"/>
        <v>2.8571428571428572</v>
      </c>
    </row>
    <row r="6" spans="1:51">
      <c r="A6" s="1">
        <v>4</v>
      </c>
      <c r="B6" s="1">
        <v>60193</v>
      </c>
      <c r="C6">
        <v>1106</v>
      </c>
      <c r="D6">
        <v>0</v>
      </c>
      <c r="E6">
        <v>532.63</v>
      </c>
      <c r="F6">
        <v>893.88499999999999</v>
      </c>
      <c r="G6">
        <v>2899</v>
      </c>
      <c r="H6">
        <v>6</v>
      </c>
      <c r="I6">
        <v>82</v>
      </c>
      <c r="J6">
        <v>120</v>
      </c>
      <c r="K6">
        <v>136</v>
      </c>
      <c r="L6">
        <v>157</v>
      </c>
      <c r="M6">
        <v>130</v>
      </c>
      <c r="N6">
        <v>114</v>
      </c>
      <c r="O6">
        <v>125</v>
      </c>
      <c r="P6">
        <v>126</v>
      </c>
      <c r="Q6">
        <v>124</v>
      </c>
      <c r="R6">
        <v>135</v>
      </c>
      <c r="S6">
        <v>136</v>
      </c>
      <c r="T6">
        <v>51</v>
      </c>
      <c r="U6">
        <v>11</v>
      </c>
      <c r="V6">
        <v>0</v>
      </c>
      <c r="W6" s="9">
        <v>4</v>
      </c>
      <c r="X6" s="7">
        <v>60193</v>
      </c>
      <c r="Y6" s="8">
        <f t="shared" si="1"/>
        <v>0</v>
      </c>
      <c r="Z6" s="8">
        <f t="shared" si="2"/>
        <v>76.09</v>
      </c>
      <c r="AA6" s="8">
        <f t="shared" si="3"/>
        <v>6.8797468354430388E-2</v>
      </c>
      <c r="AB6" s="8">
        <f t="shared" si="4"/>
        <v>127.69785714285715</v>
      </c>
      <c r="AC6" s="8">
        <f t="shared" si="5"/>
        <v>1.1282976190476193</v>
      </c>
      <c r="AD6" s="8">
        <f t="shared" si="6"/>
        <v>0.8571428571428571</v>
      </c>
      <c r="AE6" s="8">
        <f t="shared" si="0"/>
        <v>11.714285714285714</v>
      </c>
      <c r="AF6" s="8">
        <f t="shared" si="0"/>
        <v>17.142857142857142</v>
      </c>
      <c r="AG6" s="8">
        <f t="shared" si="0"/>
        <v>19.428571428571427</v>
      </c>
      <c r="AH6" s="8">
        <f t="shared" si="0"/>
        <v>22.428571428571427</v>
      </c>
      <c r="AI6" s="8">
        <f t="shared" si="0"/>
        <v>18.571428571428573</v>
      </c>
      <c r="AJ6" s="8">
        <f t="shared" si="0"/>
        <v>16.285714285714285</v>
      </c>
      <c r="AK6" s="8">
        <f t="shared" si="0"/>
        <v>17.857142857142858</v>
      </c>
      <c r="AL6" s="8">
        <f t="shared" si="0"/>
        <v>18</v>
      </c>
      <c r="AM6" s="8">
        <f t="shared" si="0"/>
        <v>17.714285714285715</v>
      </c>
      <c r="AN6" s="8">
        <f t="shared" si="0"/>
        <v>19.285714285714285</v>
      </c>
      <c r="AO6" s="8">
        <f t="shared" si="0"/>
        <v>19.428571428571427</v>
      </c>
      <c r="AP6" s="8">
        <f t="shared" si="0"/>
        <v>7.2857142857142856</v>
      </c>
      <c r="AQ6" s="8">
        <f t="shared" si="0"/>
        <v>1.5714285714285714</v>
      </c>
      <c r="AR6" s="8">
        <f t="shared" si="0"/>
        <v>0</v>
      </c>
      <c r="AS6" s="8">
        <f t="shared" si="7"/>
        <v>2070.7142857142858</v>
      </c>
      <c r="AT6" s="8">
        <f t="shared" si="8"/>
        <v>0</v>
      </c>
    </row>
    <row r="7" spans="1:51">
      <c r="A7" s="1">
        <v>5</v>
      </c>
      <c r="B7" s="1">
        <v>45819</v>
      </c>
      <c r="C7">
        <v>1183</v>
      </c>
      <c r="D7">
        <v>3</v>
      </c>
      <c r="E7">
        <v>788.48699999999997</v>
      </c>
      <c r="F7">
        <v>789.33699999999999</v>
      </c>
      <c r="G7">
        <v>3047</v>
      </c>
      <c r="H7">
        <v>6</v>
      </c>
      <c r="I7">
        <v>94</v>
      </c>
      <c r="J7">
        <v>131</v>
      </c>
      <c r="K7">
        <v>136</v>
      </c>
      <c r="L7">
        <v>126</v>
      </c>
      <c r="M7">
        <v>142</v>
      </c>
      <c r="N7">
        <v>136</v>
      </c>
      <c r="O7">
        <v>127</v>
      </c>
      <c r="P7">
        <v>153</v>
      </c>
      <c r="Q7">
        <v>143</v>
      </c>
      <c r="R7">
        <v>140</v>
      </c>
      <c r="S7">
        <v>153</v>
      </c>
      <c r="T7">
        <v>49</v>
      </c>
      <c r="U7">
        <v>2</v>
      </c>
      <c r="V7">
        <v>0</v>
      </c>
      <c r="W7" s="9">
        <v>5</v>
      </c>
      <c r="X7" s="7">
        <v>45819</v>
      </c>
      <c r="Y7" s="8">
        <f t="shared" si="1"/>
        <v>2.5295109612141651E-3</v>
      </c>
      <c r="Z7" s="8">
        <f t="shared" si="2"/>
        <v>112.64099999999999</v>
      </c>
      <c r="AA7" s="8">
        <f t="shared" si="3"/>
        <v>9.5216398985629752E-2</v>
      </c>
      <c r="AB7" s="8">
        <f t="shared" si="4"/>
        <v>112.76242857142857</v>
      </c>
      <c r="AC7" s="8">
        <f t="shared" si="5"/>
        <v>0.8793738095238095</v>
      </c>
      <c r="AD7" s="8">
        <f t="shared" si="6"/>
        <v>0.8571428571428571</v>
      </c>
      <c r="AE7" s="8">
        <f t="shared" si="0"/>
        <v>13.428571428571429</v>
      </c>
      <c r="AF7" s="8">
        <f t="shared" si="0"/>
        <v>18.714285714285715</v>
      </c>
      <c r="AG7" s="8">
        <f t="shared" si="0"/>
        <v>19.428571428571427</v>
      </c>
      <c r="AH7" s="8">
        <f t="shared" si="0"/>
        <v>18</v>
      </c>
      <c r="AI7" s="8">
        <f t="shared" si="0"/>
        <v>20.285714285714285</v>
      </c>
      <c r="AJ7" s="8">
        <f t="shared" si="0"/>
        <v>19.428571428571427</v>
      </c>
      <c r="AK7" s="8">
        <f t="shared" si="0"/>
        <v>18.142857142857142</v>
      </c>
      <c r="AL7" s="8">
        <f t="shared" si="0"/>
        <v>21.857142857142858</v>
      </c>
      <c r="AM7" s="8">
        <f t="shared" si="0"/>
        <v>20.428571428571427</v>
      </c>
      <c r="AN7" s="8">
        <f t="shared" si="0"/>
        <v>20</v>
      </c>
      <c r="AO7" s="8">
        <f t="shared" si="0"/>
        <v>21.857142857142858</v>
      </c>
      <c r="AP7" s="8">
        <f t="shared" si="0"/>
        <v>7</v>
      </c>
      <c r="AQ7" s="8">
        <f t="shared" si="0"/>
        <v>0.2857142857142857</v>
      </c>
      <c r="AR7" s="8">
        <f t="shared" si="0"/>
        <v>0</v>
      </c>
      <c r="AS7" s="8">
        <f t="shared" si="7"/>
        <v>2176.4285714285716</v>
      </c>
      <c r="AT7" s="8">
        <f t="shared" si="8"/>
        <v>4.2857142857142856</v>
      </c>
    </row>
    <row r="8" spans="1:51">
      <c r="A8" s="1">
        <v>6</v>
      </c>
      <c r="B8" s="1">
        <v>59231</v>
      </c>
      <c r="C8">
        <v>1170</v>
      </c>
      <c r="D8">
        <v>1</v>
      </c>
      <c r="E8">
        <v>649.99199999999996</v>
      </c>
      <c r="F8">
        <v>852.87199999999996</v>
      </c>
      <c r="G8">
        <v>3010</v>
      </c>
      <c r="H8">
        <v>6</v>
      </c>
      <c r="I8">
        <v>83</v>
      </c>
      <c r="J8">
        <v>116</v>
      </c>
      <c r="K8">
        <v>139</v>
      </c>
      <c r="L8">
        <v>133</v>
      </c>
      <c r="M8">
        <v>151</v>
      </c>
      <c r="N8">
        <v>151</v>
      </c>
      <c r="O8">
        <v>136</v>
      </c>
      <c r="P8">
        <v>146</v>
      </c>
      <c r="Q8">
        <v>136</v>
      </c>
      <c r="R8">
        <v>131</v>
      </c>
      <c r="S8">
        <v>135</v>
      </c>
      <c r="T8">
        <v>52</v>
      </c>
      <c r="U8">
        <v>8</v>
      </c>
      <c r="V8">
        <v>0</v>
      </c>
      <c r="W8" s="9">
        <v>6</v>
      </c>
      <c r="X8" s="7">
        <v>59231</v>
      </c>
      <c r="Y8" s="8">
        <f t="shared" si="1"/>
        <v>8.5397096498719043E-4</v>
      </c>
      <c r="Z8" s="8">
        <f t="shared" si="2"/>
        <v>92.855999999999995</v>
      </c>
      <c r="AA8" s="8">
        <f t="shared" si="3"/>
        <v>7.9364102564102562E-2</v>
      </c>
      <c r="AB8" s="8">
        <f t="shared" si="4"/>
        <v>121.83885714285714</v>
      </c>
      <c r="AC8" s="8">
        <f t="shared" si="5"/>
        <v>1.030647619047619</v>
      </c>
      <c r="AD8" s="8">
        <f t="shared" si="6"/>
        <v>0.8571428571428571</v>
      </c>
      <c r="AE8" s="8">
        <f t="shared" si="0"/>
        <v>11.857142857142858</v>
      </c>
      <c r="AF8" s="8">
        <f t="shared" si="0"/>
        <v>16.571428571428573</v>
      </c>
      <c r="AG8" s="8">
        <f t="shared" si="0"/>
        <v>19.857142857142858</v>
      </c>
      <c r="AH8" s="8">
        <f t="shared" si="0"/>
        <v>19</v>
      </c>
      <c r="AI8" s="8">
        <f t="shared" si="0"/>
        <v>21.571428571428573</v>
      </c>
      <c r="AJ8" s="8">
        <f t="shared" si="0"/>
        <v>21.571428571428573</v>
      </c>
      <c r="AK8" s="8">
        <f t="shared" si="0"/>
        <v>19.428571428571427</v>
      </c>
      <c r="AL8" s="8">
        <f t="shared" si="0"/>
        <v>20.857142857142858</v>
      </c>
      <c r="AM8" s="8">
        <f t="shared" si="0"/>
        <v>19.428571428571427</v>
      </c>
      <c r="AN8" s="8">
        <f t="shared" si="0"/>
        <v>18.714285714285715</v>
      </c>
      <c r="AO8" s="8">
        <f t="shared" si="0"/>
        <v>19.285714285714285</v>
      </c>
      <c r="AP8" s="8">
        <f t="shared" si="0"/>
        <v>7.4285714285714288</v>
      </c>
      <c r="AQ8" s="8">
        <f t="shared" si="0"/>
        <v>1.1428571428571428</v>
      </c>
      <c r="AR8" s="8">
        <f t="shared" si="0"/>
        <v>0</v>
      </c>
      <c r="AS8" s="8">
        <f t="shared" si="7"/>
        <v>2150</v>
      </c>
      <c r="AT8" s="8">
        <f t="shared" si="8"/>
        <v>1.4285714285714286</v>
      </c>
    </row>
    <row r="9" spans="1:51">
      <c r="A9" s="1">
        <v>7</v>
      </c>
      <c r="B9" s="1">
        <v>29227</v>
      </c>
      <c r="C9">
        <v>1145</v>
      </c>
      <c r="D9">
        <v>1</v>
      </c>
      <c r="E9">
        <v>1048.068</v>
      </c>
      <c r="F9">
        <v>786.673</v>
      </c>
      <c r="G9">
        <v>2987</v>
      </c>
      <c r="H9">
        <v>6</v>
      </c>
      <c r="I9">
        <v>87</v>
      </c>
      <c r="J9">
        <v>133</v>
      </c>
      <c r="K9">
        <v>141</v>
      </c>
      <c r="L9">
        <v>123</v>
      </c>
      <c r="M9">
        <v>135</v>
      </c>
      <c r="N9">
        <v>138</v>
      </c>
      <c r="O9">
        <v>140</v>
      </c>
      <c r="P9">
        <v>137</v>
      </c>
      <c r="Q9">
        <v>136</v>
      </c>
      <c r="R9">
        <v>126</v>
      </c>
      <c r="S9">
        <v>136</v>
      </c>
      <c r="T9">
        <v>47</v>
      </c>
      <c r="U9">
        <v>2</v>
      </c>
      <c r="V9">
        <v>0</v>
      </c>
      <c r="W9" s="9">
        <v>7</v>
      </c>
      <c r="X9" s="7">
        <v>29227</v>
      </c>
      <c r="Y9" s="8">
        <f t="shared" si="1"/>
        <v>8.7260034904013963E-4</v>
      </c>
      <c r="Z9" s="8">
        <f t="shared" si="2"/>
        <v>149.72399999999999</v>
      </c>
      <c r="AA9" s="8">
        <f t="shared" si="3"/>
        <v>0.13076331877729258</v>
      </c>
      <c r="AB9" s="8">
        <f t="shared" si="4"/>
        <v>112.38185714285714</v>
      </c>
      <c r="AC9" s="8">
        <f t="shared" si="5"/>
        <v>0.8730309523809523</v>
      </c>
      <c r="AD9" s="8">
        <f t="shared" si="6"/>
        <v>0.8571428571428571</v>
      </c>
      <c r="AE9" s="8">
        <f t="shared" si="0"/>
        <v>12.428571428571429</v>
      </c>
      <c r="AF9" s="8">
        <f t="shared" si="0"/>
        <v>19</v>
      </c>
      <c r="AG9" s="8">
        <f t="shared" si="0"/>
        <v>20.142857142857142</v>
      </c>
      <c r="AH9" s="8">
        <f t="shared" si="0"/>
        <v>17.571428571428573</v>
      </c>
      <c r="AI9" s="8">
        <f t="shared" si="0"/>
        <v>19.285714285714285</v>
      </c>
      <c r="AJ9" s="8">
        <f t="shared" si="0"/>
        <v>19.714285714285715</v>
      </c>
      <c r="AK9" s="8">
        <f t="shared" si="0"/>
        <v>20</v>
      </c>
      <c r="AL9" s="8">
        <f t="shared" si="0"/>
        <v>19.571428571428573</v>
      </c>
      <c r="AM9" s="8">
        <f t="shared" si="0"/>
        <v>19.428571428571427</v>
      </c>
      <c r="AN9" s="8">
        <f t="shared" si="0"/>
        <v>18</v>
      </c>
      <c r="AO9" s="8">
        <f t="shared" si="0"/>
        <v>19.428571428571427</v>
      </c>
      <c r="AP9" s="8">
        <f t="shared" si="0"/>
        <v>6.7142857142857144</v>
      </c>
      <c r="AQ9" s="8">
        <f t="shared" si="0"/>
        <v>0.2857142857142857</v>
      </c>
      <c r="AR9" s="8">
        <f t="shared" si="0"/>
        <v>0</v>
      </c>
      <c r="AS9" s="8">
        <f t="shared" si="7"/>
        <v>2133.5714285714284</v>
      </c>
      <c r="AT9" s="8">
        <f t="shared" si="8"/>
        <v>1.4285714285714286</v>
      </c>
    </row>
    <row r="10" spans="1:51">
      <c r="A10" s="1">
        <v>8</v>
      </c>
      <c r="B10" s="1">
        <v>39839</v>
      </c>
      <c r="C10">
        <v>1187</v>
      </c>
      <c r="D10">
        <v>1</v>
      </c>
      <c r="E10">
        <v>1686.576</v>
      </c>
      <c r="F10">
        <v>800.28499999999997</v>
      </c>
      <c r="G10">
        <v>3095</v>
      </c>
      <c r="H10">
        <v>6</v>
      </c>
      <c r="I10">
        <v>90</v>
      </c>
      <c r="J10">
        <v>127</v>
      </c>
      <c r="K10">
        <v>121</v>
      </c>
      <c r="L10">
        <v>147</v>
      </c>
      <c r="M10">
        <v>160</v>
      </c>
      <c r="N10">
        <v>157</v>
      </c>
      <c r="O10">
        <v>156</v>
      </c>
      <c r="P10">
        <v>143</v>
      </c>
      <c r="Q10">
        <v>146</v>
      </c>
      <c r="R10">
        <v>131</v>
      </c>
      <c r="S10">
        <v>117</v>
      </c>
      <c r="T10">
        <v>39</v>
      </c>
      <c r="U10">
        <v>4</v>
      </c>
      <c r="V10">
        <v>0</v>
      </c>
      <c r="W10" s="9">
        <v>8</v>
      </c>
      <c r="X10" s="7">
        <v>39839</v>
      </c>
      <c r="Y10" s="8">
        <f t="shared" si="1"/>
        <v>8.4175084175084171E-4</v>
      </c>
      <c r="Z10" s="8">
        <f t="shared" si="2"/>
        <v>240.93942857142858</v>
      </c>
      <c r="AA10" s="8">
        <f t="shared" si="3"/>
        <v>0.2029818269346492</v>
      </c>
      <c r="AB10" s="8">
        <f t="shared" si="4"/>
        <v>114.32642857142856</v>
      </c>
      <c r="AC10" s="8">
        <f t="shared" si="5"/>
        <v>0.90544047619047618</v>
      </c>
      <c r="AD10" s="8">
        <f t="shared" si="6"/>
        <v>0.8571428571428571</v>
      </c>
      <c r="AE10" s="8">
        <f t="shared" si="0"/>
        <v>12.857142857142858</v>
      </c>
      <c r="AF10" s="8">
        <f t="shared" si="0"/>
        <v>18.142857142857142</v>
      </c>
      <c r="AG10" s="8">
        <f t="shared" si="0"/>
        <v>17.285714285714285</v>
      </c>
      <c r="AH10" s="8">
        <f t="shared" si="0"/>
        <v>21</v>
      </c>
      <c r="AI10" s="8">
        <f t="shared" si="0"/>
        <v>22.857142857142858</v>
      </c>
      <c r="AJ10" s="8">
        <f t="shared" si="0"/>
        <v>22.428571428571427</v>
      </c>
      <c r="AK10" s="8">
        <f t="shared" si="0"/>
        <v>22.285714285714285</v>
      </c>
      <c r="AL10" s="8">
        <f t="shared" si="0"/>
        <v>20.428571428571427</v>
      </c>
      <c r="AM10" s="8">
        <f t="shared" si="0"/>
        <v>20.857142857142858</v>
      </c>
      <c r="AN10" s="8">
        <f t="shared" si="0"/>
        <v>18.714285714285715</v>
      </c>
      <c r="AO10" s="8">
        <f t="shared" si="0"/>
        <v>16.714285714285715</v>
      </c>
      <c r="AP10" s="8">
        <f t="shared" si="0"/>
        <v>5.5714285714285712</v>
      </c>
      <c r="AQ10" s="8">
        <f t="shared" si="0"/>
        <v>0.5714285714285714</v>
      </c>
      <c r="AR10" s="8">
        <f t="shared" si="0"/>
        <v>0</v>
      </c>
      <c r="AS10" s="8">
        <f t="shared" si="7"/>
        <v>2210.7142857142858</v>
      </c>
      <c r="AT10" s="8">
        <f t="shared" si="8"/>
        <v>1.4285714285714286</v>
      </c>
    </row>
    <row r="11" spans="1:51">
      <c r="A11" s="1">
        <v>9</v>
      </c>
      <c r="B11" s="1">
        <v>12393</v>
      </c>
      <c r="C11">
        <v>1089</v>
      </c>
      <c r="D11">
        <v>0</v>
      </c>
      <c r="E11">
        <v>106.57299999999999</v>
      </c>
      <c r="F11">
        <v>799.99300000000005</v>
      </c>
      <c r="G11">
        <v>2859</v>
      </c>
      <c r="H11">
        <v>6</v>
      </c>
      <c r="I11">
        <v>93</v>
      </c>
      <c r="J11">
        <v>124</v>
      </c>
      <c r="K11">
        <v>117</v>
      </c>
      <c r="L11">
        <v>138</v>
      </c>
      <c r="M11">
        <v>127</v>
      </c>
      <c r="N11">
        <v>124</v>
      </c>
      <c r="O11">
        <v>144</v>
      </c>
      <c r="P11">
        <v>141</v>
      </c>
      <c r="Q11">
        <v>127</v>
      </c>
      <c r="R11">
        <v>123</v>
      </c>
      <c r="S11">
        <v>131</v>
      </c>
      <c r="T11">
        <v>43</v>
      </c>
      <c r="U11">
        <v>6</v>
      </c>
      <c r="V11">
        <v>0</v>
      </c>
      <c r="W11" s="9">
        <v>9</v>
      </c>
      <c r="X11" s="7">
        <v>12393</v>
      </c>
      <c r="Y11" s="8">
        <f t="shared" si="1"/>
        <v>0</v>
      </c>
      <c r="Z11" s="8">
        <f t="shared" si="2"/>
        <v>15.224714285714285</v>
      </c>
      <c r="AA11" s="8">
        <f t="shared" si="3"/>
        <v>1.3980453889544798E-2</v>
      </c>
      <c r="AB11" s="8">
        <f t="shared" si="4"/>
        <v>114.28471428571429</v>
      </c>
      <c r="AC11" s="8">
        <f t="shared" si="5"/>
        <v>0.9047452380952381</v>
      </c>
      <c r="AD11" s="8">
        <f t="shared" si="6"/>
        <v>0.8571428571428571</v>
      </c>
      <c r="AE11" s="8">
        <f t="shared" si="0"/>
        <v>13.285714285714286</v>
      </c>
      <c r="AF11" s="8">
        <f t="shared" si="0"/>
        <v>17.714285714285715</v>
      </c>
      <c r="AG11" s="8">
        <f t="shared" si="0"/>
        <v>16.714285714285715</v>
      </c>
      <c r="AH11" s="8">
        <f t="shared" si="0"/>
        <v>19.714285714285715</v>
      </c>
      <c r="AI11" s="8">
        <f t="shared" si="0"/>
        <v>18.142857142857142</v>
      </c>
      <c r="AJ11" s="8">
        <f t="shared" si="0"/>
        <v>17.714285714285715</v>
      </c>
      <c r="AK11" s="8">
        <f t="shared" si="0"/>
        <v>20.571428571428573</v>
      </c>
      <c r="AL11" s="8">
        <f t="shared" si="0"/>
        <v>20.142857142857142</v>
      </c>
      <c r="AM11" s="8">
        <f t="shared" si="0"/>
        <v>18.142857142857142</v>
      </c>
      <c r="AN11" s="8">
        <f t="shared" si="0"/>
        <v>17.571428571428573</v>
      </c>
      <c r="AO11" s="8">
        <f t="shared" si="0"/>
        <v>18.714285714285715</v>
      </c>
      <c r="AP11" s="8">
        <f t="shared" si="0"/>
        <v>6.1428571428571432</v>
      </c>
      <c r="AQ11" s="8">
        <f t="shared" si="0"/>
        <v>0.8571428571428571</v>
      </c>
      <c r="AR11" s="8">
        <f t="shared" si="0"/>
        <v>0</v>
      </c>
      <c r="AS11" s="8">
        <f t="shared" si="7"/>
        <v>2042.1428571428571</v>
      </c>
      <c r="AT11" s="8">
        <f t="shared" si="8"/>
        <v>0</v>
      </c>
    </row>
    <row r="12" spans="1:51">
      <c r="A12" s="1">
        <v>10</v>
      </c>
      <c r="B12" s="1">
        <v>63913</v>
      </c>
      <c r="C12">
        <v>1135</v>
      </c>
      <c r="D12">
        <v>0</v>
      </c>
      <c r="E12">
        <v>538.173</v>
      </c>
      <c r="F12">
        <v>784.54300000000001</v>
      </c>
      <c r="G12">
        <v>2901</v>
      </c>
      <c r="H12">
        <v>6</v>
      </c>
      <c r="I12">
        <v>100</v>
      </c>
      <c r="J12">
        <v>120</v>
      </c>
      <c r="K12">
        <v>131</v>
      </c>
      <c r="L12">
        <v>131</v>
      </c>
      <c r="M12">
        <v>139</v>
      </c>
      <c r="N12">
        <v>140</v>
      </c>
      <c r="O12">
        <v>132</v>
      </c>
      <c r="P12">
        <v>130</v>
      </c>
      <c r="Q12">
        <v>129</v>
      </c>
      <c r="R12">
        <v>112</v>
      </c>
      <c r="S12">
        <v>121</v>
      </c>
      <c r="T12">
        <v>45</v>
      </c>
      <c r="U12">
        <v>5</v>
      </c>
      <c r="V12">
        <v>0</v>
      </c>
      <c r="W12" s="9">
        <v>10</v>
      </c>
      <c r="X12" s="7">
        <v>63913</v>
      </c>
      <c r="Y12" s="8">
        <f t="shared" si="1"/>
        <v>0</v>
      </c>
      <c r="Z12" s="8">
        <f t="shared" si="2"/>
        <v>76.881857142857143</v>
      </c>
      <c r="AA12" s="8">
        <f t="shared" si="3"/>
        <v>6.7737319068596605E-2</v>
      </c>
      <c r="AB12" s="8">
        <f t="shared" si="4"/>
        <v>112.07757142857143</v>
      </c>
      <c r="AC12" s="8">
        <f t="shared" si="5"/>
        <v>0.8679595238095239</v>
      </c>
      <c r="AD12" s="8">
        <f t="shared" si="6"/>
        <v>0.8571428571428571</v>
      </c>
      <c r="AE12" s="8">
        <f t="shared" si="0"/>
        <v>14.285714285714286</v>
      </c>
      <c r="AF12" s="8">
        <f t="shared" si="0"/>
        <v>17.142857142857142</v>
      </c>
      <c r="AG12" s="8">
        <f t="shared" si="0"/>
        <v>18.714285714285715</v>
      </c>
      <c r="AH12" s="8">
        <f t="shared" si="0"/>
        <v>18.714285714285715</v>
      </c>
      <c r="AI12" s="8">
        <f t="shared" si="0"/>
        <v>19.857142857142858</v>
      </c>
      <c r="AJ12" s="8">
        <f t="shared" si="0"/>
        <v>20</v>
      </c>
      <c r="AK12" s="8">
        <f t="shared" si="0"/>
        <v>18.857142857142858</v>
      </c>
      <c r="AL12" s="8">
        <f t="shared" si="0"/>
        <v>18.571428571428573</v>
      </c>
      <c r="AM12" s="8">
        <f t="shared" si="0"/>
        <v>18.428571428571427</v>
      </c>
      <c r="AN12" s="8">
        <f t="shared" si="0"/>
        <v>16</v>
      </c>
      <c r="AO12" s="8">
        <f t="shared" si="0"/>
        <v>17.285714285714285</v>
      </c>
      <c r="AP12" s="8">
        <f t="shared" si="0"/>
        <v>6.4285714285714288</v>
      </c>
      <c r="AQ12" s="8">
        <f t="shared" si="0"/>
        <v>0.7142857142857143</v>
      </c>
      <c r="AR12" s="8">
        <f t="shared" si="0"/>
        <v>0</v>
      </c>
      <c r="AS12" s="8">
        <f t="shared" si="7"/>
        <v>2072.1428571428573</v>
      </c>
      <c r="AT12" s="8">
        <f t="shared" si="8"/>
        <v>0</v>
      </c>
    </row>
    <row r="13" spans="1:51">
      <c r="A13" s="1">
        <v>11</v>
      </c>
      <c r="B13" s="1">
        <v>51213</v>
      </c>
      <c r="C13">
        <v>1166</v>
      </c>
      <c r="D13">
        <v>0</v>
      </c>
      <c r="E13">
        <v>421.803</v>
      </c>
      <c r="F13">
        <v>859.42600000000004</v>
      </c>
      <c r="G13">
        <v>3088</v>
      </c>
      <c r="H13">
        <v>6</v>
      </c>
      <c r="I13">
        <v>81</v>
      </c>
      <c r="J13">
        <v>139</v>
      </c>
      <c r="K13">
        <v>133</v>
      </c>
      <c r="L13">
        <v>131</v>
      </c>
      <c r="M13">
        <v>148</v>
      </c>
      <c r="N13">
        <v>136</v>
      </c>
      <c r="O13">
        <v>125</v>
      </c>
      <c r="P13">
        <v>135</v>
      </c>
      <c r="Q13">
        <v>143</v>
      </c>
      <c r="R13">
        <v>145</v>
      </c>
      <c r="S13">
        <v>149</v>
      </c>
      <c r="T13">
        <v>60</v>
      </c>
      <c r="U13">
        <v>7</v>
      </c>
      <c r="V13">
        <v>0</v>
      </c>
      <c r="W13" s="9">
        <v>11</v>
      </c>
      <c r="X13" s="7">
        <v>51213</v>
      </c>
      <c r="Y13" s="8">
        <f t="shared" si="1"/>
        <v>0</v>
      </c>
      <c r="Z13" s="8">
        <f t="shared" si="2"/>
        <v>60.257571428571431</v>
      </c>
      <c r="AA13" s="8">
        <f t="shared" si="3"/>
        <v>5.167887772604754E-2</v>
      </c>
      <c r="AB13" s="8">
        <f t="shared" si="4"/>
        <v>122.77514285714287</v>
      </c>
      <c r="AC13" s="8">
        <f t="shared" si="5"/>
        <v>1.0462523809523812</v>
      </c>
      <c r="AD13" s="8">
        <f t="shared" si="6"/>
        <v>0.8571428571428571</v>
      </c>
      <c r="AE13" s="8">
        <f t="shared" si="0"/>
        <v>11.571428571428571</v>
      </c>
      <c r="AF13" s="8">
        <f t="shared" si="0"/>
        <v>19.857142857142858</v>
      </c>
      <c r="AG13" s="8">
        <f t="shared" si="0"/>
        <v>19</v>
      </c>
      <c r="AH13" s="8">
        <f t="shared" si="0"/>
        <v>18.714285714285715</v>
      </c>
      <c r="AI13" s="8">
        <f t="shared" si="0"/>
        <v>21.142857142857142</v>
      </c>
      <c r="AJ13" s="8">
        <f t="shared" si="0"/>
        <v>19.428571428571427</v>
      </c>
      <c r="AK13" s="8">
        <f t="shared" si="0"/>
        <v>17.857142857142858</v>
      </c>
      <c r="AL13" s="8">
        <f t="shared" si="0"/>
        <v>19.285714285714285</v>
      </c>
      <c r="AM13" s="8">
        <f t="shared" si="0"/>
        <v>20.428571428571427</v>
      </c>
      <c r="AN13" s="8">
        <f t="shared" si="0"/>
        <v>20.714285714285715</v>
      </c>
      <c r="AO13" s="8">
        <f t="shared" si="0"/>
        <v>21.285714285714285</v>
      </c>
      <c r="AP13" s="8">
        <f t="shared" si="0"/>
        <v>8.5714285714285712</v>
      </c>
      <c r="AQ13" s="8">
        <f t="shared" si="0"/>
        <v>1</v>
      </c>
      <c r="AR13" s="8">
        <f t="shared" si="0"/>
        <v>0</v>
      </c>
      <c r="AS13" s="8">
        <f t="shared" si="7"/>
        <v>2205.7142857142858</v>
      </c>
      <c r="AT13" s="8">
        <f t="shared" si="8"/>
        <v>0</v>
      </c>
    </row>
    <row r="14" spans="1:51">
      <c r="A14" s="1">
        <v>12</v>
      </c>
      <c r="B14" s="1">
        <v>24231</v>
      </c>
      <c r="C14">
        <v>1135</v>
      </c>
      <c r="D14">
        <v>1</v>
      </c>
      <c r="E14">
        <v>820.47</v>
      </c>
      <c r="F14">
        <v>861.25</v>
      </c>
      <c r="G14">
        <v>2928</v>
      </c>
      <c r="H14">
        <v>6</v>
      </c>
      <c r="I14">
        <v>90</v>
      </c>
      <c r="J14">
        <v>106</v>
      </c>
      <c r="K14">
        <v>129</v>
      </c>
      <c r="L14">
        <v>135</v>
      </c>
      <c r="M14">
        <v>133</v>
      </c>
      <c r="N14">
        <v>127</v>
      </c>
      <c r="O14">
        <v>123</v>
      </c>
      <c r="P14">
        <v>134</v>
      </c>
      <c r="Q14">
        <v>160</v>
      </c>
      <c r="R14">
        <v>129</v>
      </c>
      <c r="S14">
        <v>126</v>
      </c>
      <c r="T14">
        <v>58</v>
      </c>
      <c r="U14">
        <v>5</v>
      </c>
      <c r="V14">
        <v>0</v>
      </c>
      <c r="W14" s="9">
        <v>12</v>
      </c>
      <c r="X14" s="7">
        <v>24231</v>
      </c>
      <c r="Y14" s="8">
        <f t="shared" si="1"/>
        <v>8.8028169014084509E-4</v>
      </c>
      <c r="Z14" s="8">
        <f t="shared" si="2"/>
        <v>117.21000000000001</v>
      </c>
      <c r="AA14" s="8">
        <f t="shared" si="3"/>
        <v>0.10326872246696035</v>
      </c>
      <c r="AB14" s="8">
        <f t="shared" si="4"/>
        <v>123.03571428571429</v>
      </c>
      <c r="AC14" s="8">
        <f t="shared" si="5"/>
        <v>1.0505952380952381</v>
      </c>
      <c r="AD14" s="8">
        <f t="shared" si="6"/>
        <v>0.8571428571428571</v>
      </c>
      <c r="AE14" s="8">
        <f t="shared" si="0"/>
        <v>12.857142857142858</v>
      </c>
      <c r="AF14" s="8">
        <f t="shared" si="0"/>
        <v>15.142857142857142</v>
      </c>
      <c r="AG14" s="8">
        <f t="shared" si="0"/>
        <v>18.428571428571427</v>
      </c>
      <c r="AH14" s="8">
        <f t="shared" si="0"/>
        <v>19.285714285714285</v>
      </c>
      <c r="AI14" s="8">
        <f t="shared" si="0"/>
        <v>19</v>
      </c>
      <c r="AJ14" s="8">
        <f t="shared" si="0"/>
        <v>18.142857142857142</v>
      </c>
      <c r="AK14" s="8">
        <f t="shared" si="0"/>
        <v>17.571428571428573</v>
      </c>
      <c r="AL14" s="8">
        <f t="shared" si="0"/>
        <v>19.142857142857142</v>
      </c>
      <c r="AM14" s="8">
        <f t="shared" si="0"/>
        <v>22.857142857142858</v>
      </c>
      <c r="AN14" s="8">
        <f t="shared" si="0"/>
        <v>18.428571428571427</v>
      </c>
      <c r="AO14" s="8">
        <f t="shared" si="0"/>
        <v>18</v>
      </c>
      <c r="AP14" s="8">
        <f t="shared" si="0"/>
        <v>8.2857142857142865</v>
      </c>
      <c r="AQ14" s="8">
        <f t="shared" si="0"/>
        <v>0.7142857142857143</v>
      </c>
      <c r="AR14" s="8">
        <f t="shared" si="0"/>
        <v>0</v>
      </c>
      <c r="AS14" s="8">
        <f t="shared" si="7"/>
        <v>2091.4285714285716</v>
      </c>
      <c r="AT14" s="8">
        <f t="shared" si="8"/>
        <v>1.4285714285714286</v>
      </c>
    </row>
    <row r="15" spans="1:51">
      <c r="A15" s="1">
        <v>13</v>
      </c>
      <c r="B15" s="1">
        <v>31623</v>
      </c>
      <c r="C15">
        <v>1167</v>
      </c>
      <c r="D15">
        <v>0</v>
      </c>
      <c r="E15">
        <v>1122.8</v>
      </c>
      <c r="F15">
        <v>831.41600000000005</v>
      </c>
      <c r="G15">
        <v>3066</v>
      </c>
      <c r="H15">
        <v>6</v>
      </c>
      <c r="I15">
        <v>100</v>
      </c>
      <c r="J15">
        <v>138</v>
      </c>
      <c r="K15">
        <v>141</v>
      </c>
      <c r="L15">
        <v>141</v>
      </c>
      <c r="M15">
        <v>144</v>
      </c>
      <c r="N15">
        <v>147</v>
      </c>
      <c r="O15">
        <v>150</v>
      </c>
      <c r="P15">
        <v>132</v>
      </c>
      <c r="Q15">
        <v>137</v>
      </c>
      <c r="R15">
        <v>126</v>
      </c>
      <c r="S15">
        <v>135</v>
      </c>
      <c r="T15">
        <v>48</v>
      </c>
      <c r="U15">
        <v>5</v>
      </c>
      <c r="V15">
        <v>0</v>
      </c>
      <c r="W15" s="9">
        <v>13</v>
      </c>
      <c r="X15" s="7">
        <v>31623</v>
      </c>
      <c r="Y15" s="8">
        <f t="shared" si="1"/>
        <v>0</v>
      </c>
      <c r="Z15" s="8">
        <f t="shared" si="2"/>
        <v>160.4</v>
      </c>
      <c r="AA15" s="8">
        <f t="shared" si="3"/>
        <v>0.13744644387317909</v>
      </c>
      <c r="AB15" s="8">
        <f t="shared" si="4"/>
        <v>118.77371428571429</v>
      </c>
      <c r="AC15" s="8">
        <f t="shared" si="5"/>
        <v>0.97956190476190486</v>
      </c>
      <c r="AD15" s="8">
        <f t="shared" si="6"/>
        <v>0.8571428571428571</v>
      </c>
      <c r="AE15" s="8">
        <f t="shared" si="0"/>
        <v>14.285714285714286</v>
      </c>
      <c r="AF15" s="8">
        <f t="shared" si="0"/>
        <v>19.714285714285715</v>
      </c>
      <c r="AG15" s="8">
        <f t="shared" si="0"/>
        <v>20.142857142857142</v>
      </c>
      <c r="AH15" s="8">
        <f t="shared" si="0"/>
        <v>20.142857142857142</v>
      </c>
      <c r="AI15" s="8">
        <f t="shared" si="0"/>
        <v>20.571428571428573</v>
      </c>
      <c r="AJ15" s="8">
        <f t="shared" si="0"/>
        <v>21</v>
      </c>
      <c r="AK15" s="8">
        <f t="shared" si="0"/>
        <v>21.428571428571427</v>
      </c>
      <c r="AL15" s="8">
        <f t="shared" si="0"/>
        <v>18.857142857142858</v>
      </c>
      <c r="AM15" s="8">
        <f t="shared" si="0"/>
        <v>19.571428571428573</v>
      </c>
      <c r="AN15" s="8">
        <f t="shared" si="0"/>
        <v>18</v>
      </c>
      <c r="AO15" s="8">
        <f t="shared" si="0"/>
        <v>19.285714285714285</v>
      </c>
      <c r="AP15" s="8">
        <f t="shared" si="0"/>
        <v>6.8571428571428568</v>
      </c>
      <c r="AQ15" s="8">
        <f t="shared" si="0"/>
        <v>0.7142857142857143</v>
      </c>
      <c r="AR15" s="8">
        <f t="shared" si="0"/>
        <v>0</v>
      </c>
      <c r="AS15" s="8">
        <f t="shared" si="7"/>
        <v>2190</v>
      </c>
      <c r="AT15" s="8">
        <f t="shared" si="8"/>
        <v>0</v>
      </c>
    </row>
    <row r="16" spans="1:51">
      <c r="A16" s="1">
        <v>14</v>
      </c>
      <c r="B16" s="1">
        <v>10209</v>
      </c>
      <c r="C16">
        <v>1186</v>
      </c>
      <c r="D16">
        <v>2</v>
      </c>
      <c r="E16">
        <v>827.10199999999998</v>
      </c>
      <c r="F16">
        <v>856.48500000000001</v>
      </c>
      <c r="G16">
        <v>3102</v>
      </c>
      <c r="H16">
        <v>6</v>
      </c>
      <c r="I16">
        <v>98</v>
      </c>
      <c r="J16">
        <v>139</v>
      </c>
      <c r="K16">
        <v>141</v>
      </c>
      <c r="L16">
        <v>139</v>
      </c>
      <c r="M16">
        <v>139</v>
      </c>
      <c r="N16">
        <v>130</v>
      </c>
      <c r="O16">
        <v>160</v>
      </c>
      <c r="P16">
        <v>153</v>
      </c>
      <c r="Q16">
        <v>151</v>
      </c>
      <c r="R16">
        <v>140</v>
      </c>
      <c r="S16">
        <v>111</v>
      </c>
      <c r="T16">
        <v>39</v>
      </c>
      <c r="U16">
        <v>5</v>
      </c>
      <c r="V16">
        <v>0</v>
      </c>
      <c r="W16" s="9">
        <v>14</v>
      </c>
      <c r="X16" s="7">
        <v>10209</v>
      </c>
      <c r="Y16" s="8">
        <f t="shared" si="1"/>
        <v>1.6835016835016834E-3</v>
      </c>
      <c r="Z16" s="8">
        <f t="shared" si="2"/>
        <v>118.15742857142857</v>
      </c>
      <c r="AA16" s="8">
        <f t="shared" si="3"/>
        <v>9.9626836906769448E-2</v>
      </c>
      <c r="AB16" s="8">
        <f t="shared" si="4"/>
        <v>122.355</v>
      </c>
      <c r="AC16" s="8">
        <f t="shared" si="5"/>
        <v>1.03925</v>
      </c>
      <c r="AD16" s="8">
        <f t="shared" si="6"/>
        <v>0.8571428571428571</v>
      </c>
      <c r="AE16" s="8">
        <f t="shared" si="0"/>
        <v>14</v>
      </c>
      <c r="AF16" s="8">
        <f t="shared" si="0"/>
        <v>19.857142857142858</v>
      </c>
      <c r="AG16" s="8">
        <f t="shared" si="0"/>
        <v>20.142857142857142</v>
      </c>
      <c r="AH16" s="8">
        <f t="shared" si="0"/>
        <v>19.857142857142858</v>
      </c>
      <c r="AI16" s="8">
        <f t="shared" si="0"/>
        <v>19.857142857142858</v>
      </c>
      <c r="AJ16" s="8">
        <f t="shared" si="0"/>
        <v>18.571428571428573</v>
      </c>
      <c r="AK16" s="8">
        <f t="shared" si="0"/>
        <v>22.857142857142858</v>
      </c>
      <c r="AL16" s="8">
        <f t="shared" si="0"/>
        <v>21.857142857142858</v>
      </c>
      <c r="AM16" s="8">
        <f t="shared" si="0"/>
        <v>21.571428571428573</v>
      </c>
      <c r="AN16" s="8">
        <f t="shared" si="0"/>
        <v>20</v>
      </c>
      <c r="AO16" s="8">
        <f t="shared" si="0"/>
        <v>15.857142857142858</v>
      </c>
      <c r="AP16" s="8">
        <f t="shared" si="0"/>
        <v>5.5714285714285712</v>
      </c>
      <c r="AQ16" s="8">
        <f t="shared" si="0"/>
        <v>0.7142857142857143</v>
      </c>
      <c r="AR16" s="8">
        <f t="shared" si="0"/>
        <v>0</v>
      </c>
      <c r="AS16" s="8">
        <f t="shared" si="7"/>
        <v>2215.7142857142858</v>
      </c>
      <c r="AT16" s="8">
        <f t="shared" si="8"/>
        <v>2.8571428571428572</v>
      </c>
    </row>
    <row r="17" spans="1:46">
      <c r="A17" s="1">
        <v>15</v>
      </c>
      <c r="B17" s="1">
        <v>62065</v>
      </c>
      <c r="C17">
        <v>1073</v>
      </c>
      <c r="D17">
        <v>1</v>
      </c>
      <c r="E17">
        <v>257.59399999999999</v>
      </c>
      <c r="F17">
        <v>896.20699999999999</v>
      </c>
      <c r="G17">
        <v>2822</v>
      </c>
      <c r="H17">
        <v>6</v>
      </c>
      <c r="I17">
        <v>89</v>
      </c>
      <c r="J17">
        <v>107</v>
      </c>
      <c r="K17">
        <v>119</v>
      </c>
      <c r="L17">
        <v>123</v>
      </c>
      <c r="M17">
        <v>138</v>
      </c>
      <c r="N17">
        <v>126</v>
      </c>
      <c r="O17">
        <v>109</v>
      </c>
      <c r="P17">
        <v>136</v>
      </c>
      <c r="Q17">
        <v>135</v>
      </c>
      <c r="R17">
        <v>139</v>
      </c>
      <c r="S17">
        <v>131</v>
      </c>
      <c r="T17">
        <v>43</v>
      </c>
      <c r="U17">
        <v>8</v>
      </c>
      <c r="V17">
        <v>0</v>
      </c>
      <c r="W17" s="9">
        <v>15</v>
      </c>
      <c r="X17" s="7">
        <v>62065</v>
      </c>
      <c r="Y17" s="8">
        <f t="shared" si="1"/>
        <v>9.3109869646182495E-4</v>
      </c>
      <c r="Z17" s="8">
        <f t="shared" si="2"/>
        <v>36.799142857142854</v>
      </c>
      <c r="AA17" s="8">
        <f t="shared" si="3"/>
        <v>3.429556650246305E-2</v>
      </c>
      <c r="AB17" s="8">
        <f t="shared" si="4"/>
        <v>128.02957142857142</v>
      </c>
      <c r="AC17" s="8">
        <f t="shared" si="5"/>
        <v>1.1338261904761904</v>
      </c>
      <c r="AD17" s="8">
        <f t="shared" si="6"/>
        <v>0.8571428571428571</v>
      </c>
      <c r="AE17" s="8">
        <f t="shared" si="0"/>
        <v>12.714285714285714</v>
      </c>
      <c r="AF17" s="8">
        <f t="shared" si="0"/>
        <v>15.285714285714286</v>
      </c>
      <c r="AG17" s="8">
        <f t="shared" si="0"/>
        <v>17</v>
      </c>
      <c r="AH17" s="8">
        <f t="shared" si="0"/>
        <v>17.571428571428573</v>
      </c>
      <c r="AI17" s="8">
        <f t="shared" si="0"/>
        <v>19.714285714285715</v>
      </c>
      <c r="AJ17" s="8">
        <f t="shared" si="0"/>
        <v>18</v>
      </c>
      <c r="AK17" s="8">
        <f t="shared" si="0"/>
        <v>15.571428571428571</v>
      </c>
      <c r="AL17" s="8">
        <f t="shared" si="0"/>
        <v>19.428571428571427</v>
      </c>
      <c r="AM17" s="8">
        <f t="shared" si="0"/>
        <v>19.285714285714285</v>
      </c>
      <c r="AN17" s="8">
        <f t="shared" si="0"/>
        <v>19.857142857142858</v>
      </c>
      <c r="AO17" s="8">
        <f t="shared" si="0"/>
        <v>18.714285714285715</v>
      </c>
      <c r="AP17" s="8">
        <f t="shared" si="0"/>
        <v>6.1428571428571432</v>
      </c>
      <c r="AQ17" s="8">
        <f t="shared" si="0"/>
        <v>1.1428571428571428</v>
      </c>
      <c r="AR17" s="8">
        <f t="shared" si="0"/>
        <v>0</v>
      </c>
      <c r="AS17" s="8">
        <f t="shared" si="7"/>
        <v>2015.7142857142858</v>
      </c>
      <c r="AT17" s="8">
        <f t="shared" si="8"/>
        <v>1.4285714285714286</v>
      </c>
    </row>
    <row r="18" spans="1:46">
      <c r="A18" s="1">
        <v>16</v>
      </c>
      <c r="B18" s="1">
        <v>27491</v>
      </c>
      <c r="C18">
        <v>1128</v>
      </c>
      <c r="D18">
        <v>1</v>
      </c>
      <c r="E18">
        <v>850.47799999999995</v>
      </c>
      <c r="F18">
        <v>851.81100000000004</v>
      </c>
      <c r="G18">
        <v>2984</v>
      </c>
      <c r="H18">
        <v>6</v>
      </c>
      <c r="I18">
        <v>78</v>
      </c>
      <c r="J18">
        <v>131</v>
      </c>
      <c r="K18">
        <v>150</v>
      </c>
      <c r="L18">
        <v>124</v>
      </c>
      <c r="M18">
        <v>114</v>
      </c>
      <c r="N18">
        <v>122</v>
      </c>
      <c r="O18">
        <v>123</v>
      </c>
      <c r="P18">
        <v>134</v>
      </c>
      <c r="Q18">
        <v>147</v>
      </c>
      <c r="R18">
        <v>144</v>
      </c>
      <c r="S18">
        <v>147</v>
      </c>
      <c r="T18">
        <v>51</v>
      </c>
      <c r="U18">
        <v>5</v>
      </c>
      <c r="V18">
        <v>0</v>
      </c>
      <c r="W18" s="9">
        <v>16</v>
      </c>
      <c r="X18" s="7">
        <v>27491</v>
      </c>
      <c r="Y18" s="8">
        <f t="shared" si="1"/>
        <v>8.8573959255978745E-4</v>
      </c>
      <c r="Z18" s="8">
        <f t="shared" si="2"/>
        <v>121.49685714285714</v>
      </c>
      <c r="AA18" s="8">
        <f t="shared" si="3"/>
        <v>0.10770997973657548</v>
      </c>
      <c r="AB18" s="8">
        <f t="shared" si="4"/>
        <v>121.68728571428572</v>
      </c>
      <c r="AC18" s="8">
        <f t="shared" si="5"/>
        <v>1.0281214285714286</v>
      </c>
      <c r="AD18" s="8">
        <f t="shared" si="6"/>
        <v>0.8571428571428571</v>
      </c>
      <c r="AE18" s="8">
        <f t="shared" si="0"/>
        <v>11.142857142857142</v>
      </c>
      <c r="AF18" s="8">
        <f t="shared" si="0"/>
        <v>18.714285714285715</v>
      </c>
      <c r="AG18" s="8">
        <f t="shared" si="0"/>
        <v>21.428571428571427</v>
      </c>
      <c r="AH18" s="8">
        <f t="shared" si="0"/>
        <v>17.714285714285715</v>
      </c>
      <c r="AI18" s="8">
        <f t="shared" si="0"/>
        <v>16.285714285714285</v>
      </c>
      <c r="AJ18" s="8">
        <f t="shared" si="0"/>
        <v>17.428571428571427</v>
      </c>
      <c r="AK18" s="8">
        <f t="shared" si="0"/>
        <v>17.571428571428573</v>
      </c>
      <c r="AL18" s="8">
        <f t="shared" si="0"/>
        <v>19.142857142857142</v>
      </c>
      <c r="AM18" s="8">
        <f t="shared" si="0"/>
        <v>21</v>
      </c>
      <c r="AN18" s="8">
        <f t="shared" si="0"/>
        <v>20.571428571428573</v>
      </c>
      <c r="AO18" s="8">
        <f t="shared" si="0"/>
        <v>21</v>
      </c>
      <c r="AP18" s="8">
        <f t="shared" si="0"/>
        <v>7.2857142857142856</v>
      </c>
      <c r="AQ18" s="8">
        <f t="shared" si="0"/>
        <v>0.7142857142857143</v>
      </c>
      <c r="AR18" s="8">
        <f t="shared" si="0"/>
        <v>0</v>
      </c>
      <c r="AS18" s="8">
        <f t="shared" si="7"/>
        <v>2131.4285714285716</v>
      </c>
      <c r="AT18" s="8">
        <f t="shared" si="8"/>
        <v>1.4285714285714286</v>
      </c>
    </row>
    <row r="19" spans="1:46">
      <c r="A19" s="1">
        <v>17</v>
      </c>
      <c r="B19" s="1">
        <v>46177</v>
      </c>
      <c r="C19">
        <v>1148</v>
      </c>
      <c r="D19">
        <v>1</v>
      </c>
      <c r="E19">
        <v>777.46</v>
      </c>
      <c r="F19">
        <v>794.68200000000002</v>
      </c>
      <c r="G19">
        <v>3015</v>
      </c>
      <c r="H19">
        <v>6</v>
      </c>
      <c r="I19">
        <v>83</v>
      </c>
      <c r="J19">
        <v>133</v>
      </c>
      <c r="K19">
        <v>143</v>
      </c>
      <c r="L19">
        <v>148</v>
      </c>
      <c r="M19">
        <v>140</v>
      </c>
      <c r="N19">
        <v>123</v>
      </c>
      <c r="O19">
        <v>122</v>
      </c>
      <c r="P19">
        <v>136</v>
      </c>
      <c r="Q19">
        <v>152</v>
      </c>
      <c r="R19">
        <v>137</v>
      </c>
      <c r="S19">
        <v>121</v>
      </c>
      <c r="T19">
        <v>41</v>
      </c>
      <c r="U19">
        <v>4</v>
      </c>
      <c r="V19">
        <v>0</v>
      </c>
      <c r="W19" s="9">
        <v>17</v>
      </c>
      <c r="X19" s="7">
        <v>46177</v>
      </c>
      <c r="Y19" s="8">
        <f t="shared" si="1"/>
        <v>8.703220191470844E-4</v>
      </c>
      <c r="Z19" s="8">
        <f t="shared" si="2"/>
        <v>111.06571428571429</v>
      </c>
      <c r="AA19" s="8">
        <f t="shared" si="3"/>
        <v>9.6747137879542061E-2</v>
      </c>
      <c r="AB19" s="8">
        <f t="shared" si="4"/>
        <v>113.526</v>
      </c>
      <c r="AC19" s="8">
        <f t="shared" si="5"/>
        <v>0.89209999999999989</v>
      </c>
      <c r="AD19" s="8">
        <f t="shared" si="6"/>
        <v>0.8571428571428571</v>
      </c>
      <c r="AE19" s="8">
        <f t="shared" si="6"/>
        <v>11.857142857142858</v>
      </c>
      <c r="AF19" s="8">
        <f t="shared" si="6"/>
        <v>19</v>
      </c>
      <c r="AG19" s="8">
        <f t="shared" si="6"/>
        <v>20.428571428571427</v>
      </c>
      <c r="AH19" s="8">
        <f t="shared" si="6"/>
        <v>21.142857142857142</v>
      </c>
      <c r="AI19" s="8">
        <f t="shared" si="6"/>
        <v>20</v>
      </c>
      <c r="AJ19" s="8">
        <f t="shared" si="6"/>
        <v>17.571428571428573</v>
      </c>
      <c r="AK19" s="8">
        <f t="shared" si="6"/>
        <v>17.428571428571427</v>
      </c>
      <c r="AL19" s="8">
        <f t="shared" si="6"/>
        <v>19.428571428571427</v>
      </c>
      <c r="AM19" s="8">
        <f t="shared" si="6"/>
        <v>21.714285714285715</v>
      </c>
      <c r="AN19" s="8">
        <f t="shared" si="6"/>
        <v>19.571428571428573</v>
      </c>
      <c r="AO19" s="8">
        <f t="shared" si="6"/>
        <v>17.285714285714285</v>
      </c>
      <c r="AP19" s="8">
        <f t="shared" si="6"/>
        <v>5.8571428571428568</v>
      </c>
      <c r="AQ19" s="8">
        <f t="shared" si="6"/>
        <v>0.5714285714285714</v>
      </c>
      <c r="AR19" s="8">
        <f t="shared" si="6"/>
        <v>0</v>
      </c>
      <c r="AS19" s="8">
        <f t="shared" si="7"/>
        <v>2153.5714285714284</v>
      </c>
      <c r="AT19" s="8">
        <f t="shared" si="8"/>
        <v>1.4285714285714286</v>
      </c>
    </row>
    <row r="20" spans="1:46">
      <c r="A20" s="1">
        <v>18</v>
      </c>
      <c r="B20" s="1">
        <v>36939</v>
      </c>
      <c r="C20">
        <v>1172</v>
      </c>
      <c r="D20">
        <v>0</v>
      </c>
      <c r="E20">
        <v>547.48900000000003</v>
      </c>
      <c r="F20">
        <v>748.50300000000004</v>
      </c>
      <c r="G20">
        <v>3018</v>
      </c>
      <c r="H20">
        <v>6</v>
      </c>
      <c r="I20">
        <v>88</v>
      </c>
      <c r="J20">
        <v>140</v>
      </c>
      <c r="K20">
        <v>158</v>
      </c>
      <c r="L20">
        <v>140</v>
      </c>
      <c r="M20">
        <v>140</v>
      </c>
      <c r="N20">
        <v>147</v>
      </c>
      <c r="O20">
        <v>139</v>
      </c>
      <c r="P20">
        <v>131</v>
      </c>
      <c r="Q20">
        <v>117</v>
      </c>
      <c r="R20">
        <v>136</v>
      </c>
      <c r="S20">
        <v>140</v>
      </c>
      <c r="T20">
        <v>40</v>
      </c>
      <c r="U20">
        <v>1</v>
      </c>
      <c r="V20">
        <v>0</v>
      </c>
      <c r="W20" s="9">
        <v>18</v>
      </c>
      <c r="X20" s="7">
        <v>36939</v>
      </c>
      <c r="Y20" s="8">
        <f t="shared" si="1"/>
        <v>0</v>
      </c>
      <c r="Z20" s="8">
        <f t="shared" si="2"/>
        <v>78.212714285714284</v>
      </c>
      <c r="AA20" s="8">
        <f t="shared" si="3"/>
        <v>6.6734397854705016E-2</v>
      </c>
      <c r="AB20" s="8">
        <f t="shared" si="4"/>
        <v>106.929</v>
      </c>
      <c r="AC20" s="8">
        <f t="shared" si="5"/>
        <v>0.78215000000000012</v>
      </c>
      <c r="AD20" s="8">
        <f t="shared" si="6"/>
        <v>0.8571428571428571</v>
      </c>
      <c r="AE20" s="8">
        <f t="shared" si="6"/>
        <v>12.571428571428571</v>
      </c>
      <c r="AF20" s="8">
        <f t="shared" si="6"/>
        <v>20</v>
      </c>
      <c r="AG20" s="8">
        <f t="shared" si="6"/>
        <v>22.571428571428573</v>
      </c>
      <c r="AH20" s="8">
        <f t="shared" si="6"/>
        <v>20</v>
      </c>
      <c r="AI20" s="8">
        <f t="shared" si="6"/>
        <v>20</v>
      </c>
      <c r="AJ20" s="8">
        <f t="shared" si="6"/>
        <v>21</v>
      </c>
      <c r="AK20" s="8">
        <f t="shared" si="6"/>
        <v>19.857142857142858</v>
      </c>
      <c r="AL20" s="8">
        <f t="shared" si="6"/>
        <v>18.714285714285715</v>
      </c>
      <c r="AM20" s="8">
        <f t="shared" si="6"/>
        <v>16.714285714285715</v>
      </c>
      <c r="AN20" s="8">
        <f t="shared" si="6"/>
        <v>19.428571428571427</v>
      </c>
      <c r="AO20" s="8">
        <f t="shared" si="6"/>
        <v>20</v>
      </c>
      <c r="AP20" s="8">
        <f t="shared" si="6"/>
        <v>5.7142857142857144</v>
      </c>
      <c r="AQ20" s="8">
        <f t="shared" si="6"/>
        <v>0.14285714285714285</v>
      </c>
      <c r="AR20" s="8">
        <f t="shared" si="6"/>
        <v>0</v>
      </c>
      <c r="AS20" s="8">
        <f t="shared" si="7"/>
        <v>2155.7142857142858</v>
      </c>
      <c r="AT20" s="8">
        <f t="shared" si="8"/>
        <v>0</v>
      </c>
    </row>
    <row r="21" spans="1:46">
      <c r="A21" s="1">
        <v>19</v>
      </c>
      <c r="B21" s="1">
        <v>50257</v>
      </c>
      <c r="C21">
        <v>1163</v>
      </c>
      <c r="D21">
        <v>0</v>
      </c>
      <c r="E21">
        <v>572.19500000000005</v>
      </c>
      <c r="F21">
        <v>877.66300000000001</v>
      </c>
      <c r="G21">
        <v>2993</v>
      </c>
      <c r="H21">
        <v>6</v>
      </c>
      <c r="I21">
        <v>104</v>
      </c>
      <c r="J21">
        <v>136</v>
      </c>
      <c r="K21">
        <v>127</v>
      </c>
      <c r="L21">
        <v>144</v>
      </c>
      <c r="M21">
        <v>150</v>
      </c>
      <c r="N21">
        <v>152</v>
      </c>
      <c r="O21">
        <v>131</v>
      </c>
      <c r="P21">
        <v>131</v>
      </c>
      <c r="Q21">
        <v>111</v>
      </c>
      <c r="R21">
        <v>105</v>
      </c>
      <c r="S21">
        <v>125</v>
      </c>
      <c r="T21">
        <v>46</v>
      </c>
      <c r="U21">
        <v>7</v>
      </c>
      <c r="V21">
        <v>0</v>
      </c>
      <c r="W21" s="9">
        <v>19</v>
      </c>
      <c r="X21" s="7">
        <v>50257</v>
      </c>
      <c r="Y21" s="8">
        <f t="shared" si="1"/>
        <v>0</v>
      </c>
      <c r="Z21" s="8">
        <f t="shared" si="2"/>
        <v>81.742142857142866</v>
      </c>
      <c r="AA21" s="8">
        <f t="shared" si="3"/>
        <v>7.0285591450681736E-2</v>
      </c>
      <c r="AB21" s="8">
        <f t="shared" si="4"/>
        <v>125.38042857142857</v>
      </c>
      <c r="AC21" s="8">
        <f t="shared" si="5"/>
        <v>1.0896738095238097</v>
      </c>
      <c r="AD21" s="8">
        <f t="shared" si="6"/>
        <v>0.8571428571428571</v>
      </c>
      <c r="AE21" s="8">
        <f t="shared" si="6"/>
        <v>14.857142857142858</v>
      </c>
      <c r="AF21" s="8">
        <f t="shared" si="6"/>
        <v>19.428571428571427</v>
      </c>
      <c r="AG21" s="8">
        <f t="shared" si="6"/>
        <v>18.142857142857142</v>
      </c>
      <c r="AH21" s="8">
        <f t="shared" si="6"/>
        <v>20.571428571428573</v>
      </c>
      <c r="AI21" s="8">
        <f t="shared" si="6"/>
        <v>21.428571428571427</v>
      </c>
      <c r="AJ21" s="8">
        <f t="shared" si="6"/>
        <v>21.714285714285715</v>
      </c>
      <c r="AK21" s="8">
        <f t="shared" si="6"/>
        <v>18.714285714285715</v>
      </c>
      <c r="AL21" s="8">
        <f t="shared" si="6"/>
        <v>18.714285714285715</v>
      </c>
      <c r="AM21" s="8">
        <f t="shared" si="6"/>
        <v>15.857142857142858</v>
      </c>
      <c r="AN21" s="8">
        <f t="shared" si="6"/>
        <v>15</v>
      </c>
      <c r="AO21" s="8">
        <f t="shared" si="6"/>
        <v>17.857142857142858</v>
      </c>
      <c r="AP21" s="8">
        <f t="shared" si="6"/>
        <v>6.5714285714285712</v>
      </c>
      <c r="AQ21" s="8">
        <f t="shared" si="6"/>
        <v>1</v>
      </c>
      <c r="AR21" s="8">
        <f t="shared" si="6"/>
        <v>0</v>
      </c>
      <c r="AS21" s="8">
        <f t="shared" si="7"/>
        <v>2137.8571428571427</v>
      </c>
      <c r="AT21" s="8">
        <f t="shared" si="8"/>
        <v>0</v>
      </c>
    </row>
    <row r="22" spans="1:46">
      <c r="A22" s="1">
        <v>20</v>
      </c>
      <c r="B22" s="1">
        <v>61551</v>
      </c>
      <c r="C22">
        <v>1181</v>
      </c>
      <c r="D22">
        <v>1</v>
      </c>
      <c r="E22">
        <v>833.93700000000001</v>
      </c>
      <c r="F22">
        <v>765.60400000000004</v>
      </c>
      <c r="G22">
        <v>3069</v>
      </c>
      <c r="H22">
        <v>6</v>
      </c>
      <c r="I22">
        <v>94</v>
      </c>
      <c r="J22">
        <v>129</v>
      </c>
      <c r="K22">
        <v>130</v>
      </c>
      <c r="L22">
        <v>142</v>
      </c>
      <c r="M22">
        <v>139</v>
      </c>
      <c r="N22">
        <v>144</v>
      </c>
      <c r="O22">
        <v>141</v>
      </c>
      <c r="P22">
        <v>130</v>
      </c>
      <c r="Q22">
        <v>139</v>
      </c>
      <c r="R22">
        <v>150</v>
      </c>
      <c r="S22">
        <v>147</v>
      </c>
      <c r="T22">
        <v>48</v>
      </c>
      <c r="U22">
        <v>2</v>
      </c>
      <c r="V22">
        <v>0</v>
      </c>
      <c r="W22" s="9">
        <v>20</v>
      </c>
      <c r="X22" s="7">
        <v>61551</v>
      </c>
      <c r="Y22" s="8">
        <f t="shared" si="1"/>
        <v>8.4602368866328254E-4</v>
      </c>
      <c r="Z22" s="8">
        <f t="shared" si="2"/>
        <v>119.13385714285714</v>
      </c>
      <c r="AA22" s="8">
        <f t="shared" si="3"/>
        <v>0.10087540824966734</v>
      </c>
      <c r="AB22" s="8">
        <f t="shared" si="4"/>
        <v>109.372</v>
      </c>
      <c r="AC22" s="8">
        <f t="shared" si="5"/>
        <v>0.82286666666666664</v>
      </c>
      <c r="AD22" s="8">
        <f t="shared" si="6"/>
        <v>0.8571428571428571</v>
      </c>
      <c r="AE22" s="8">
        <f t="shared" si="6"/>
        <v>13.428571428571429</v>
      </c>
      <c r="AF22" s="8">
        <f t="shared" si="6"/>
        <v>18.428571428571427</v>
      </c>
      <c r="AG22" s="8">
        <f t="shared" si="6"/>
        <v>18.571428571428573</v>
      </c>
      <c r="AH22" s="8">
        <f t="shared" si="6"/>
        <v>20.285714285714285</v>
      </c>
      <c r="AI22" s="8">
        <f t="shared" si="6"/>
        <v>19.857142857142858</v>
      </c>
      <c r="AJ22" s="8">
        <f t="shared" si="6"/>
        <v>20.571428571428573</v>
      </c>
      <c r="AK22" s="8">
        <f t="shared" si="6"/>
        <v>20.142857142857142</v>
      </c>
      <c r="AL22" s="8">
        <f t="shared" si="6"/>
        <v>18.571428571428573</v>
      </c>
      <c r="AM22" s="8">
        <f t="shared" si="6"/>
        <v>19.857142857142858</v>
      </c>
      <c r="AN22" s="8">
        <f t="shared" si="6"/>
        <v>21.428571428571427</v>
      </c>
      <c r="AO22" s="8">
        <f t="shared" si="6"/>
        <v>21</v>
      </c>
      <c r="AP22" s="8">
        <f t="shared" si="6"/>
        <v>6.8571428571428568</v>
      </c>
      <c r="AQ22" s="8">
        <f t="shared" si="6"/>
        <v>0.2857142857142857</v>
      </c>
      <c r="AR22" s="8">
        <f t="shared" si="6"/>
        <v>0</v>
      </c>
      <c r="AS22" s="8">
        <f t="shared" si="7"/>
        <v>2192.1428571428573</v>
      </c>
      <c r="AT22" s="8">
        <f t="shared" si="8"/>
        <v>1.4285714285714286</v>
      </c>
    </row>
    <row r="23" spans="1:46">
      <c r="A23" s="1">
        <v>21</v>
      </c>
      <c r="B23" s="1">
        <v>2549</v>
      </c>
      <c r="C23">
        <v>1181</v>
      </c>
      <c r="D23">
        <v>1</v>
      </c>
      <c r="E23">
        <v>833.93700000000001</v>
      </c>
      <c r="F23">
        <v>765.60400000000004</v>
      </c>
      <c r="G23">
        <v>3069</v>
      </c>
      <c r="H23">
        <v>6</v>
      </c>
      <c r="I23">
        <v>94</v>
      </c>
      <c r="J23">
        <v>129</v>
      </c>
      <c r="K23">
        <v>130</v>
      </c>
      <c r="L23">
        <v>142</v>
      </c>
      <c r="M23">
        <v>139</v>
      </c>
      <c r="N23">
        <v>144</v>
      </c>
      <c r="O23">
        <v>141</v>
      </c>
      <c r="P23">
        <v>130</v>
      </c>
      <c r="Q23">
        <v>139</v>
      </c>
      <c r="R23">
        <v>150</v>
      </c>
      <c r="S23">
        <v>147</v>
      </c>
      <c r="T23">
        <v>48</v>
      </c>
      <c r="U23">
        <v>2</v>
      </c>
      <c r="V23">
        <v>0</v>
      </c>
      <c r="W23" s="9">
        <v>21</v>
      </c>
      <c r="X23" s="7">
        <v>2549</v>
      </c>
      <c r="Y23" s="8">
        <f t="shared" si="1"/>
        <v>8.4602368866328254E-4</v>
      </c>
      <c r="Z23" s="8">
        <f t="shared" si="2"/>
        <v>119.13385714285714</v>
      </c>
      <c r="AA23" s="8">
        <f t="shared" si="3"/>
        <v>0.10087540824966734</v>
      </c>
      <c r="AB23" s="8">
        <f t="shared" si="4"/>
        <v>109.372</v>
      </c>
      <c r="AC23" s="8">
        <f t="shared" si="5"/>
        <v>0.82286666666666664</v>
      </c>
      <c r="AD23" s="8">
        <f t="shared" si="6"/>
        <v>0.8571428571428571</v>
      </c>
      <c r="AE23" s="8">
        <f t="shared" si="6"/>
        <v>13.428571428571429</v>
      </c>
      <c r="AF23" s="8">
        <f t="shared" si="6"/>
        <v>18.428571428571427</v>
      </c>
      <c r="AG23" s="8">
        <f t="shared" si="6"/>
        <v>18.571428571428573</v>
      </c>
      <c r="AH23" s="8">
        <f t="shared" si="6"/>
        <v>20.285714285714285</v>
      </c>
      <c r="AI23" s="8">
        <f t="shared" si="6"/>
        <v>19.857142857142858</v>
      </c>
      <c r="AJ23" s="8">
        <f t="shared" si="6"/>
        <v>20.571428571428573</v>
      </c>
      <c r="AK23" s="8">
        <f t="shared" si="6"/>
        <v>20.142857142857142</v>
      </c>
      <c r="AL23" s="8">
        <f t="shared" si="6"/>
        <v>18.571428571428573</v>
      </c>
      <c r="AM23" s="8">
        <f t="shared" si="6"/>
        <v>19.857142857142858</v>
      </c>
      <c r="AN23" s="8">
        <f t="shared" si="6"/>
        <v>21.428571428571427</v>
      </c>
      <c r="AO23" s="8">
        <f t="shared" si="6"/>
        <v>21</v>
      </c>
      <c r="AP23" s="8">
        <f t="shared" si="6"/>
        <v>6.8571428571428568</v>
      </c>
      <c r="AQ23" s="8">
        <f t="shared" si="6"/>
        <v>0.2857142857142857</v>
      </c>
      <c r="AR23" s="8">
        <f t="shared" si="6"/>
        <v>0</v>
      </c>
      <c r="AS23" s="8">
        <f t="shared" si="7"/>
        <v>2192.1428571428573</v>
      </c>
      <c r="AT23" s="8">
        <f t="shared" si="8"/>
        <v>1.4285714285714286</v>
      </c>
    </row>
    <row r="24" spans="1:46">
      <c r="A24" s="1">
        <v>22</v>
      </c>
      <c r="B24" s="1">
        <v>5325</v>
      </c>
      <c r="C24">
        <v>1213</v>
      </c>
      <c r="D24">
        <v>1</v>
      </c>
      <c r="E24">
        <v>1254.155</v>
      </c>
      <c r="F24">
        <v>868.947</v>
      </c>
      <c r="G24">
        <v>3130</v>
      </c>
      <c r="H24">
        <v>6</v>
      </c>
      <c r="I24">
        <v>93</v>
      </c>
      <c r="J24">
        <v>146</v>
      </c>
      <c r="K24">
        <v>145</v>
      </c>
      <c r="L24">
        <v>156</v>
      </c>
      <c r="M24">
        <v>147</v>
      </c>
      <c r="N24">
        <v>129</v>
      </c>
      <c r="O24">
        <v>112</v>
      </c>
      <c r="P24">
        <v>143</v>
      </c>
      <c r="Q24">
        <v>146</v>
      </c>
      <c r="R24">
        <v>146</v>
      </c>
      <c r="S24">
        <v>136</v>
      </c>
      <c r="T24">
        <v>50</v>
      </c>
      <c r="U24">
        <v>12</v>
      </c>
      <c r="V24">
        <v>0</v>
      </c>
      <c r="W24" s="9">
        <v>22</v>
      </c>
      <c r="X24" s="7">
        <v>5325</v>
      </c>
      <c r="Y24" s="8">
        <f t="shared" si="1"/>
        <v>8.2372322899505767E-4</v>
      </c>
      <c r="Z24" s="8">
        <f t="shared" si="2"/>
        <v>179.16499999999999</v>
      </c>
      <c r="AA24" s="8">
        <f t="shared" si="3"/>
        <v>0.14770403957131079</v>
      </c>
      <c r="AB24" s="8">
        <f t="shared" si="4"/>
        <v>124.13528571428571</v>
      </c>
      <c r="AC24" s="8">
        <f t="shared" si="5"/>
        <v>1.0689214285714286</v>
      </c>
      <c r="AD24" s="8">
        <f t="shared" si="6"/>
        <v>0.8571428571428571</v>
      </c>
      <c r="AE24" s="8">
        <f t="shared" si="6"/>
        <v>13.285714285714286</v>
      </c>
      <c r="AF24" s="8">
        <f t="shared" si="6"/>
        <v>20.857142857142858</v>
      </c>
      <c r="AG24" s="8">
        <f t="shared" si="6"/>
        <v>20.714285714285715</v>
      </c>
      <c r="AH24" s="8">
        <f t="shared" si="6"/>
        <v>22.285714285714285</v>
      </c>
      <c r="AI24" s="8">
        <f t="shared" si="6"/>
        <v>21</v>
      </c>
      <c r="AJ24" s="8">
        <f t="shared" si="6"/>
        <v>18.428571428571427</v>
      </c>
      <c r="AK24" s="8">
        <f t="shared" si="6"/>
        <v>16</v>
      </c>
      <c r="AL24" s="8">
        <f t="shared" si="6"/>
        <v>20.428571428571427</v>
      </c>
      <c r="AM24" s="8">
        <f t="shared" si="6"/>
        <v>20.857142857142858</v>
      </c>
      <c r="AN24" s="8">
        <f t="shared" si="6"/>
        <v>20.857142857142858</v>
      </c>
      <c r="AO24" s="8">
        <f t="shared" si="6"/>
        <v>19.428571428571427</v>
      </c>
      <c r="AP24" s="8">
        <f t="shared" si="6"/>
        <v>7.1428571428571432</v>
      </c>
      <c r="AQ24" s="8">
        <f t="shared" si="6"/>
        <v>1.7142857142857142</v>
      </c>
      <c r="AR24" s="8">
        <f t="shared" si="6"/>
        <v>0</v>
      </c>
      <c r="AS24" s="8">
        <f t="shared" si="7"/>
        <v>2235.7142857142858</v>
      </c>
      <c r="AT24" s="8">
        <f t="shared" si="8"/>
        <v>1.4285714285714286</v>
      </c>
    </row>
    <row r="25" spans="1:46">
      <c r="A25" s="1">
        <v>23</v>
      </c>
      <c r="B25" s="1">
        <v>41499</v>
      </c>
      <c r="C25">
        <v>1179</v>
      </c>
      <c r="D25">
        <v>5</v>
      </c>
      <c r="E25">
        <v>2050.6669999999999</v>
      </c>
      <c r="F25">
        <v>815.928</v>
      </c>
      <c r="G25">
        <v>3043</v>
      </c>
      <c r="H25">
        <v>6</v>
      </c>
      <c r="I25">
        <v>84</v>
      </c>
      <c r="J25">
        <v>136</v>
      </c>
      <c r="K25">
        <v>149</v>
      </c>
      <c r="L25">
        <v>143</v>
      </c>
      <c r="M25">
        <v>123</v>
      </c>
      <c r="N25">
        <v>141</v>
      </c>
      <c r="O25">
        <v>145</v>
      </c>
      <c r="P25">
        <v>142</v>
      </c>
      <c r="Q25">
        <v>141</v>
      </c>
      <c r="R25">
        <v>144</v>
      </c>
      <c r="S25">
        <v>127</v>
      </c>
      <c r="T25">
        <v>42</v>
      </c>
      <c r="U25">
        <v>4</v>
      </c>
      <c r="V25">
        <v>0</v>
      </c>
      <c r="W25" s="9">
        <v>23</v>
      </c>
      <c r="X25" s="7">
        <v>41499</v>
      </c>
      <c r="Y25" s="8">
        <f t="shared" si="1"/>
        <v>4.2229729729729732E-3</v>
      </c>
      <c r="Z25" s="8">
        <f t="shared" si="2"/>
        <v>292.95242857142858</v>
      </c>
      <c r="AA25" s="8">
        <f t="shared" si="3"/>
        <v>0.24847534229976978</v>
      </c>
      <c r="AB25" s="8">
        <f t="shared" si="4"/>
        <v>116.56114285714285</v>
      </c>
      <c r="AC25" s="8">
        <f t="shared" si="5"/>
        <v>0.94268571428571435</v>
      </c>
      <c r="AD25" s="8">
        <f t="shared" si="6"/>
        <v>0.8571428571428571</v>
      </c>
      <c r="AE25" s="8">
        <f t="shared" si="6"/>
        <v>12</v>
      </c>
      <c r="AF25" s="8">
        <f t="shared" si="6"/>
        <v>19.428571428571427</v>
      </c>
      <c r="AG25" s="8">
        <f t="shared" si="6"/>
        <v>21.285714285714285</v>
      </c>
      <c r="AH25" s="8">
        <f t="shared" si="6"/>
        <v>20.428571428571427</v>
      </c>
      <c r="AI25" s="8">
        <f t="shared" si="6"/>
        <v>17.571428571428573</v>
      </c>
      <c r="AJ25" s="8">
        <f t="shared" si="6"/>
        <v>20.142857142857142</v>
      </c>
      <c r="AK25" s="8">
        <f t="shared" si="6"/>
        <v>20.714285714285715</v>
      </c>
      <c r="AL25" s="8">
        <f t="shared" si="6"/>
        <v>20.285714285714285</v>
      </c>
      <c r="AM25" s="8">
        <f t="shared" si="6"/>
        <v>20.142857142857142</v>
      </c>
      <c r="AN25" s="8">
        <f t="shared" si="6"/>
        <v>20.571428571428573</v>
      </c>
      <c r="AO25" s="8">
        <f t="shared" si="6"/>
        <v>18.142857142857142</v>
      </c>
      <c r="AP25" s="8">
        <f t="shared" si="6"/>
        <v>6</v>
      </c>
      <c r="AQ25" s="8">
        <f t="shared" si="6"/>
        <v>0.5714285714285714</v>
      </c>
      <c r="AR25" s="8">
        <f t="shared" si="6"/>
        <v>0</v>
      </c>
      <c r="AS25" s="8">
        <f t="shared" si="7"/>
        <v>2173.5714285714284</v>
      </c>
      <c r="AT25" s="8">
        <f t="shared" si="8"/>
        <v>7.1428571428571432</v>
      </c>
    </row>
    <row r="26" spans="1:46">
      <c r="A26" s="1">
        <v>24</v>
      </c>
      <c r="B26" s="1">
        <v>13091</v>
      </c>
      <c r="C26">
        <v>1139</v>
      </c>
      <c r="D26">
        <v>18</v>
      </c>
      <c r="E26">
        <v>1801.7170000000001</v>
      </c>
      <c r="F26">
        <v>856.13800000000003</v>
      </c>
      <c r="G26">
        <v>3009</v>
      </c>
      <c r="H26">
        <v>6</v>
      </c>
      <c r="I26">
        <v>96</v>
      </c>
      <c r="J26">
        <v>128</v>
      </c>
      <c r="K26">
        <v>123</v>
      </c>
      <c r="L26">
        <v>133</v>
      </c>
      <c r="M26">
        <v>140</v>
      </c>
      <c r="N26">
        <v>139</v>
      </c>
      <c r="O26">
        <v>126</v>
      </c>
      <c r="P26">
        <v>135</v>
      </c>
      <c r="Q26">
        <v>126</v>
      </c>
      <c r="R26">
        <v>130</v>
      </c>
      <c r="S26">
        <v>155</v>
      </c>
      <c r="T26">
        <v>60</v>
      </c>
      <c r="U26">
        <v>7</v>
      </c>
      <c r="V26">
        <v>0</v>
      </c>
      <c r="W26" s="9">
        <v>24</v>
      </c>
      <c r="X26" s="7">
        <v>13091</v>
      </c>
      <c r="Y26" s="8">
        <f t="shared" si="1"/>
        <v>1.5557476231633534E-2</v>
      </c>
      <c r="Z26" s="8">
        <f t="shared" si="2"/>
        <v>257.3881428571429</v>
      </c>
      <c r="AA26" s="8">
        <f t="shared" si="3"/>
        <v>0.22597729838203942</v>
      </c>
      <c r="AB26" s="8">
        <f t="shared" si="4"/>
        <v>122.30542857142858</v>
      </c>
      <c r="AC26" s="8">
        <f t="shared" si="5"/>
        <v>1.0384238095238096</v>
      </c>
      <c r="AD26" s="8">
        <f t="shared" si="6"/>
        <v>0.8571428571428571</v>
      </c>
      <c r="AE26" s="8">
        <f t="shared" si="6"/>
        <v>13.714285714285714</v>
      </c>
      <c r="AF26" s="8">
        <f t="shared" si="6"/>
        <v>18.285714285714285</v>
      </c>
      <c r="AG26" s="8">
        <f t="shared" si="6"/>
        <v>17.571428571428573</v>
      </c>
      <c r="AH26" s="8">
        <f t="shared" si="6"/>
        <v>19</v>
      </c>
      <c r="AI26" s="8">
        <f t="shared" si="6"/>
        <v>20</v>
      </c>
      <c r="AJ26" s="8">
        <f t="shared" si="6"/>
        <v>19.857142857142858</v>
      </c>
      <c r="AK26" s="8">
        <f t="shared" si="6"/>
        <v>18</v>
      </c>
      <c r="AL26" s="8">
        <f t="shared" si="6"/>
        <v>19.285714285714285</v>
      </c>
      <c r="AM26" s="8">
        <f t="shared" si="6"/>
        <v>18</v>
      </c>
      <c r="AN26" s="8">
        <f t="shared" si="6"/>
        <v>18.571428571428573</v>
      </c>
      <c r="AO26" s="8">
        <f t="shared" si="6"/>
        <v>22.142857142857142</v>
      </c>
      <c r="AP26" s="8">
        <f t="shared" si="6"/>
        <v>8.5714285714285712</v>
      </c>
      <c r="AQ26" s="8">
        <f t="shared" si="6"/>
        <v>1</v>
      </c>
      <c r="AR26" s="8">
        <f t="shared" si="6"/>
        <v>0</v>
      </c>
      <c r="AS26" s="8">
        <f t="shared" si="7"/>
        <v>2149.2857142857142</v>
      </c>
      <c r="AT26" s="8">
        <f t="shared" si="8"/>
        <v>25.714285714285715</v>
      </c>
    </row>
    <row r="27" spans="1:46">
      <c r="A27" s="1">
        <v>25</v>
      </c>
      <c r="B27" s="1">
        <v>8863</v>
      </c>
      <c r="C27">
        <v>1153</v>
      </c>
      <c r="D27">
        <v>0</v>
      </c>
      <c r="E27">
        <v>689.12800000000004</v>
      </c>
      <c r="F27">
        <v>867.54300000000001</v>
      </c>
      <c r="G27">
        <v>2937</v>
      </c>
      <c r="H27">
        <v>6</v>
      </c>
      <c r="I27">
        <v>78</v>
      </c>
      <c r="J27">
        <v>124</v>
      </c>
      <c r="K27">
        <v>116</v>
      </c>
      <c r="L27">
        <v>131</v>
      </c>
      <c r="M27">
        <v>142</v>
      </c>
      <c r="N27">
        <v>130</v>
      </c>
      <c r="O27">
        <v>130</v>
      </c>
      <c r="P27">
        <v>150</v>
      </c>
      <c r="Q27">
        <v>141</v>
      </c>
      <c r="R27">
        <v>137</v>
      </c>
      <c r="S27">
        <v>140</v>
      </c>
      <c r="T27">
        <v>48</v>
      </c>
      <c r="U27">
        <v>6</v>
      </c>
      <c r="V27">
        <v>0</v>
      </c>
      <c r="W27" s="9">
        <v>25</v>
      </c>
      <c r="X27" s="7">
        <v>8863</v>
      </c>
      <c r="Y27" s="8">
        <f t="shared" si="1"/>
        <v>0</v>
      </c>
      <c r="Z27" s="8">
        <f t="shared" si="2"/>
        <v>98.446857142857155</v>
      </c>
      <c r="AA27" s="8">
        <f t="shared" si="3"/>
        <v>8.5383223887994061E-2</v>
      </c>
      <c r="AB27" s="8">
        <f t="shared" si="4"/>
        <v>123.93471428571429</v>
      </c>
      <c r="AC27" s="8">
        <f t="shared" si="5"/>
        <v>1.0655785714285715</v>
      </c>
      <c r="AD27" s="8">
        <f t="shared" si="6"/>
        <v>0.8571428571428571</v>
      </c>
      <c r="AE27" s="8">
        <f t="shared" si="6"/>
        <v>11.142857142857142</v>
      </c>
      <c r="AF27" s="8">
        <f t="shared" si="6"/>
        <v>17.714285714285715</v>
      </c>
      <c r="AG27" s="8">
        <f t="shared" si="6"/>
        <v>16.571428571428573</v>
      </c>
      <c r="AH27" s="8">
        <f t="shared" si="6"/>
        <v>18.714285714285715</v>
      </c>
      <c r="AI27" s="8">
        <f t="shared" si="6"/>
        <v>20.285714285714285</v>
      </c>
      <c r="AJ27" s="8">
        <f t="shared" si="6"/>
        <v>18.571428571428573</v>
      </c>
      <c r="AK27" s="8">
        <f t="shared" si="6"/>
        <v>18.571428571428573</v>
      </c>
      <c r="AL27" s="8">
        <f t="shared" si="6"/>
        <v>21.428571428571427</v>
      </c>
      <c r="AM27" s="8">
        <f t="shared" si="6"/>
        <v>20.142857142857142</v>
      </c>
      <c r="AN27" s="8">
        <f t="shared" si="6"/>
        <v>19.571428571428573</v>
      </c>
      <c r="AO27" s="8">
        <f t="shared" si="6"/>
        <v>20</v>
      </c>
      <c r="AP27" s="8">
        <f t="shared" si="6"/>
        <v>6.8571428571428568</v>
      </c>
      <c r="AQ27" s="8">
        <f t="shared" si="6"/>
        <v>0.8571428571428571</v>
      </c>
      <c r="AR27" s="8">
        <f t="shared" si="6"/>
        <v>0</v>
      </c>
      <c r="AS27" s="8">
        <f t="shared" si="7"/>
        <v>2097.8571428571427</v>
      </c>
      <c r="AT27" s="8">
        <f t="shared" si="8"/>
        <v>0</v>
      </c>
    </row>
    <row r="28" spans="1:46">
      <c r="A28" s="1">
        <v>26</v>
      </c>
      <c r="B28" s="1">
        <v>7575</v>
      </c>
      <c r="C28">
        <v>1153</v>
      </c>
      <c r="D28">
        <v>0</v>
      </c>
      <c r="E28">
        <v>348.27199999999999</v>
      </c>
      <c r="F28">
        <v>819.71900000000005</v>
      </c>
      <c r="G28">
        <v>2934</v>
      </c>
      <c r="H28">
        <v>6</v>
      </c>
      <c r="I28">
        <v>95</v>
      </c>
      <c r="J28">
        <v>133</v>
      </c>
      <c r="K28">
        <v>139</v>
      </c>
      <c r="L28">
        <v>147</v>
      </c>
      <c r="M28">
        <v>147</v>
      </c>
      <c r="N28">
        <v>133</v>
      </c>
      <c r="O28">
        <v>118</v>
      </c>
      <c r="P28">
        <v>109</v>
      </c>
      <c r="Q28">
        <v>131</v>
      </c>
      <c r="R28">
        <v>135</v>
      </c>
      <c r="S28">
        <v>126</v>
      </c>
      <c r="T28">
        <v>52</v>
      </c>
      <c r="U28">
        <v>5</v>
      </c>
      <c r="V28">
        <v>0</v>
      </c>
      <c r="W28" s="9">
        <v>26</v>
      </c>
      <c r="X28" s="7">
        <v>7575</v>
      </c>
      <c r="Y28" s="8">
        <f t="shared" si="1"/>
        <v>0</v>
      </c>
      <c r="Z28" s="8">
        <f t="shared" si="2"/>
        <v>49.753142857142855</v>
      </c>
      <c r="AA28" s="8">
        <f t="shared" si="3"/>
        <v>4.315103456820716E-2</v>
      </c>
      <c r="AB28" s="8">
        <f t="shared" si="4"/>
        <v>117.1027142857143</v>
      </c>
      <c r="AC28" s="8">
        <f t="shared" si="5"/>
        <v>0.95171190476190493</v>
      </c>
      <c r="AD28" s="8">
        <f t="shared" si="6"/>
        <v>0.8571428571428571</v>
      </c>
      <c r="AE28" s="8">
        <f t="shared" si="6"/>
        <v>13.571428571428571</v>
      </c>
      <c r="AF28" s="8">
        <f t="shared" si="6"/>
        <v>19</v>
      </c>
      <c r="AG28" s="8">
        <f t="shared" si="6"/>
        <v>19.857142857142858</v>
      </c>
      <c r="AH28" s="8">
        <f t="shared" si="6"/>
        <v>21</v>
      </c>
      <c r="AI28" s="8">
        <f t="shared" si="6"/>
        <v>21</v>
      </c>
      <c r="AJ28" s="8">
        <f t="shared" si="6"/>
        <v>19</v>
      </c>
      <c r="AK28" s="8">
        <f t="shared" si="6"/>
        <v>16.857142857142858</v>
      </c>
      <c r="AL28" s="8">
        <f t="shared" si="6"/>
        <v>15.571428571428571</v>
      </c>
      <c r="AM28" s="8">
        <f t="shared" si="6"/>
        <v>18.714285714285715</v>
      </c>
      <c r="AN28" s="8">
        <f t="shared" si="6"/>
        <v>19.285714285714285</v>
      </c>
      <c r="AO28" s="8">
        <f t="shared" si="6"/>
        <v>18</v>
      </c>
      <c r="AP28" s="8">
        <f t="shared" si="6"/>
        <v>7.4285714285714288</v>
      </c>
      <c r="AQ28" s="8">
        <f t="shared" si="6"/>
        <v>0.7142857142857143</v>
      </c>
      <c r="AR28" s="8">
        <f t="shared" si="6"/>
        <v>0</v>
      </c>
      <c r="AS28" s="8">
        <f t="shared" si="7"/>
        <v>2095.7142857142858</v>
      </c>
      <c r="AT28" s="8">
        <f t="shared" si="8"/>
        <v>0</v>
      </c>
    </row>
    <row r="29" spans="1:46">
      <c r="A29" s="1">
        <v>27</v>
      </c>
      <c r="B29" s="1">
        <v>9201</v>
      </c>
      <c r="C29">
        <v>1139</v>
      </c>
      <c r="D29">
        <v>0</v>
      </c>
      <c r="E29">
        <v>725.57500000000005</v>
      </c>
      <c r="F29">
        <v>838.202</v>
      </c>
      <c r="G29">
        <v>2961</v>
      </c>
      <c r="H29">
        <v>6</v>
      </c>
      <c r="I29">
        <v>98</v>
      </c>
      <c r="J29">
        <v>118</v>
      </c>
      <c r="K29">
        <v>148</v>
      </c>
      <c r="L29">
        <v>124</v>
      </c>
      <c r="M29">
        <v>141</v>
      </c>
      <c r="N29">
        <v>139</v>
      </c>
      <c r="O29">
        <v>125</v>
      </c>
      <c r="P29">
        <v>125</v>
      </c>
      <c r="Q29">
        <v>130</v>
      </c>
      <c r="R29">
        <v>137</v>
      </c>
      <c r="S29">
        <v>136</v>
      </c>
      <c r="T29">
        <v>46</v>
      </c>
      <c r="U29">
        <v>7</v>
      </c>
      <c r="V29">
        <v>0</v>
      </c>
      <c r="W29" s="9">
        <v>27</v>
      </c>
      <c r="X29" s="7">
        <v>9201</v>
      </c>
      <c r="Y29" s="8">
        <f t="shared" si="1"/>
        <v>0</v>
      </c>
      <c r="Z29" s="8">
        <f t="shared" si="2"/>
        <v>103.65357142857144</v>
      </c>
      <c r="AA29" s="8">
        <f t="shared" si="3"/>
        <v>9.10040135457168E-2</v>
      </c>
      <c r="AB29" s="8">
        <f t="shared" si="4"/>
        <v>119.74314285714286</v>
      </c>
      <c r="AC29" s="8">
        <f t="shared" si="5"/>
        <v>0.99571904761904761</v>
      </c>
      <c r="AD29" s="8">
        <f t="shared" si="6"/>
        <v>0.8571428571428571</v>
      </c>
      <c r="AE29" s="8">
        <f t="shared" si="6"/>
        <v>14</v>
      </c>
      <c r="AF29" s="8">
        <f t="shared" si="6"/>
        <v>16.857142857142858</v>
      </c>
      <c r="AG29" s="8">
        <f t="shared" si="6"/>
        <v>21.142857142857142</v>
      </c>
      <c r="AH29" s="8">
        <f t="shared" si="6"/>
        <v>17.714285714285715</v>
      </c>
      <c r="AI29" s="8">
        <f t="shared" si="6"/>
        <v>20.142857142857142</v>
      </c>
      <c r="AJ29" s="8">
        <f t="shared" si="6"/>
        <v>19.857142857142858</v>
      </c>
      <c r="AK29" s="8">
        <f t="shared" si="6"/>
        <v>17.857142857142858</v>
      </c>
      <c r="AL29" s="8">
        <f t="shared" si="6"/>
        <v>17.857142857142858</v>
      </c>
      <c r="AM29" s="8">
        <f t="shared" si="6"/>
        <v>18.571428571428573</v>
      </c>
      <c r="AN29" s="8">
        <f t="shared" si="6"/>
        <v>19.571428571428573</v>
      </c>
      <c r="AO29" s="8">
        <f t="shared" si="6"/>
        <v>19.428571428571427</v>
      </c>
      <c r="AP29" s="8">
        <f t="shared" si="6"/>
        <v>6.5714285714285712</v>
      </c>
      <c r="AQ29" s="8">
        <f t="shared" si="6"/>
        <v>1</v>
      </c>
      <c r="AR29" s="8">
        <f t="shared" si="6"/>
        <v>0</v>
      </c>
      <c r="AS29" s="8">
        <f t="shared" si="7"/>
        <v>2115</v>
      </c>
      <c r="AT29" s="8">
        <f t="shared" si="8"/>
        <v>0</v>
      </c>
    </row>
    <row r="30" spans="1:46">
      <c r="A30" s="1">
        <v>28</v>
      </c>
      <c r="B30" s="1">
        <v>19301</v>
      </c>
      <c r="C30">
        <v>1156</v>
      </c>
      <c r="D30">
        <v>0</v>
      </c>
      <c r="E30">
        <v>617.84799999999996</v>
      </c>
      <c r="F30">
        <v>783.428</v>
      </c>
      <c r="G30">
        <v>3037</v>
      </c>
      <c r="H30">
        <v>6</v>
      </c>
      <c r="I30">
        <v>87</v>
      </c>
      <c r="J30">
        <v>125</v>
      </c>
      <c r="K30">
        <v>128</v>
      </c>
      <c r="L30">
        <v>149</v>
      </c>
      <c r="M30">
        <v>154</v>
      </c>
      <c r="N30">
        <v>127</v>
      </c>
      <c r="O30">
        <v>150</v>
      </c>
      <c r="P30">
        <v>127</v>
      </c>
      <c r="Q30">
        <v>135</v>
      </c>
      <c r="R30">
        <v>141</v>
      </c>
      <c r="S30">
        <v>144</v>
      </c>
      <c r="T30">
        <v>53</v>
      </c>
      <c r="U30">
        <v>3</v>
      </c>
      <c r="V30">
        <v>0</v>
      </c>
      <c r="W30" s="9">
        <v>28</v>
      </c>
      <c r="X30" s="7">
        <v>19301</v>
      </c>
      <c r="Y30" s="8">
        <f t="shared" si="1"/>
        <v>0</v>
      </c>
      <c r="Z30" s="8">
        <f t="shared" si="2"/>
        <v>88.263999999999996</v>
      </c>
      <c r="AA30" s="8">
        <f t="shared" si="3"/>
        <v>7.6352941176470582E-2</v>
      </c>
      <c r="AB30" s="8">
        <f t="shared" si="4"/>
        <v>111.91828571428572</v>
      </c>
      <c r="AC30" s="8">
        <f t="shared" si="5"/>
        <v>0.86530476190476202</v>
      </c>
      <c r="AD30" s="8">
        <f t="shared" si="6"/>
        <v>0.8571428571428571</v>
      </c>
      <c r="AE30" s="8">
        <f t="shared" si="6"/>
        <v>12.428571428571429</v>
      </c>
      <c r="AF30" s="8">
        <f t="shared" si="6"/>
        <v>17.857142857142858</v>
      </c>
      <c r="AG30" s="8">
        <f t="shared" si="6"/>
        <v>18.285714285714285</v>
      </c>
      <c r="AH30" s="8">
        <f t="shared" si="6"/>
        <v>21.285714285714285</v>
      </c>
      <c r="AI30" s="8">
        <f t="shared" si="6"/>
        <v>22</v>
      </c>
      <c r="AJ30" s="8">
        <f t="shared" si="6"/>
        <v>18.142857142857142</v>
      </c>
      <c r="AK30" s="8">
        <f t="shared" si="6"/>
        <v>21.428571428571427</v>
      </c>
      <c r="AL30" s="8">
        <f t="shared" si="6"/>
        <v>18.142857142857142</v>
      </c>
      <c r="AM30" s="8">
        <f t="shared" si="6"/>
        <v>19.285714285714285</v>
      </c>
      <c r="AN30" s="8">
        <f t="shared" si="6"/>
        <v>20.142857142857142</v>
      </c>
      <c r="AO30" s="8">
        <f t="shared" si="6"/>
        <v>20.571428571428573</v>
      </c>
      <c r="AP30" s="8">
        <f t="shared" si="6"/>
        <v>7.5714285714285712</v>
      </c>
      <c r="AQ30" s="8">
        <f t="shared" si="6"/>
        <v>0.42857142857142855</v>
      </c>
      <c r="AR30" s="8">
        <f t="shared" si="6"/>
        <v>0</v>
      </c>
      <c r="AS30" s="8">
        <f t="shared" si="7"/>
        <v>2169.2857142857142</v>
      </c>
      <c r="AT30" s="8">
        <f t="shared" si="8"/>
        <v>0</v>
      </c>
    </row>
    <row r="31" spans="1:46">
      <c r="A31" s="1">
        <v>29</v>
      </c>
      <c r="B31" s="1">
        <v>51197</v>
      </c>
      <c r="C31">
        <v>1179</v>
      </c>
      <c r="D31">
        <v>0</v>
      </c>
      <c r="E31">
        <v>236.90799999999999</v>
      </c>
      <c r="F31">
        <v>861.65300000000002</v>
      </c>
      <c r="G31">
        <v>3028</v>
      </c>
      <c r="H31">
        <v>6</v>
      </c>
      <c r="I31">
        <v>102</v>
      </c>
      <c r="J31">
        <v>139</v>
      </c>
      <c r="K31">
        <v>138</v>
      </c>
      <c r="L31">
        <v>141</v>
      </c>
      <c r="M31">
        <v>118</v>
      </c>
      <c r="N31">
        <v>126</v>
      </c>
      <c r="O31">
        <v>144</v>
      </c>
      <c r="P31">
        <v>132</v>
      </c>
      <c r="Q31">
        <v>150</v>
      </c>
      <c r="R31">
        <v>139</v>
      </c>
      <c r="S31">
        <v>124</v>
      </c>
      <c r="T31">
        <v>35</v>
      </c>
      <c r="U31">
        <v>5</v>
      </c>
      <c r="V31">
        <v>0</v>
      </c>
      <c r="W31" s="9">
        <v>29</v>
      </c>
      <c r="X31" s="7">
        <v>51197</v>
      </c>
      <c r="Y31" s="8">
        <f t="shared" si="1"/>
        <v>0</v>
      </c>
      <c r="Z31" s="8">
        <f t="shared" si="2"/>
        <v>33.844000000000001</v>
      </c>
      <c r="AA31" s="8">
        <f t="shared" si="3"/>
        <v>2.8705682782018661E-2</v>
      </c>
      <c r="AB31" s="8">
        <f t="shared" si="4"/>
        <v>123.09328571428571</v>
      </c>
      <c r="AC31" s="8">
        <f t="shared" si="5"/>
        <v>1.0515547619047618</v>
      </c>
      <c r="AD31" s="8">
        <f t="shared" si="6"/>
        <v>0.8571428571428571</v>
      </c>
      <c r="AE31" s="8">
        <f t="shared" si="6"/>
        <v>14.571428571428571</v>
      </c>
      <c r="AF31" s="8">
        <f t="shared" si="6"/>
        <v>19.857142857142858</v>
      </c>
      <c r="AG31" s="8">
        <f t="shared" si="6"/>
        <v>19.714285714285715</v>
      </c>
      <c r="AH31" s="8">
        <f t="shared" si="6"/>
        <v>20.142857142857142</v>
      </c>
      <c r="AI31" s="8">
        <f t="shared" si="6"/>
        <v>16.857142857142858</v>
      </c>
      <c r="AJ31" s="8">
        <f t="shared" si="6"/>
        <v>18</v>
      </c>
      <c r="AK31" s="8">
        <f t="shared" si="6"/>
        <v>20.571428571428573</v>
      </c>
      <c r="AL31" s="8">
        <f t="shared" si="6"/>
        <v>18.857142857142858</v>
      </c>
      <c r="AM31" s="8">
        <f t="shared" si="6"/>
        <v>21.428571428571427</v>
      </c>
      <c r="AN31" s="8">
        <f t="shared" si="6"/>
        <v>19.857142857142858</v>
      </c>
      <c r="AO31" s="8">
        <f t="shared" si="6"/>
        <v>17.714285714285715</v>
      </c>
      <c r="AP31" s="8">
        <f t="shared" si="6"/>
        <v>5</v>
      </c>
      <c r="AQ31" s="8">
        <f t="shared" si="6"/>
        <v>0.7142857142857143</v>
      </c>
      <c r="AR31" s="8">
        <f t="shared" si="6"/>
        <v>0</v>
      </c>
      <c r="AS31" s="8">
        <f t="shared" si="7"/>
        <v>2162.8571428571427</v>
      </c>
      <c r="AT31" s="8">
        <f t="shared" si="8"/>
        <v>0</v>
      </c>
    </row>
    <row r="32" spans="1:46">
      <c r="A32" s="1">
        <v>30</v>
      </c>
      <c r="B32" s="1">
        <v>44597</v>
      </c>
      <c r="C32">
        <v>1173</v>
      </c>
      <c r="D32">
        <v>2</v>
      </c>
      <c r="E32">
        <v>1334.4369999999999</v>
      </c>
      <c r="F32">
        <v>930.76700000000005</v>
      </c>
      <c r="G32">
        <v>3094</v>
      </c>
      <c r="H32">
        <v>6</v>
      </c>
      <c r="I32">
        <v>86</v>
      </c>
      <c r="J32">
        <v>127</v>
      </c>
      <c r="K32">
        <v>130</v>
      </c>
      <c r="L32">
        <v>132</v>
      </c>
      <c r="M32">
        <v>129</v>
      </c>
      <c r="N32">
        <v>139</v>
      </c>
      <c r="O32">
        <v>142</v>
      </c>
      <c r="P32">
        <v>140</v>
      </c>
      <c r="Q32">
        <v>136</v>
      </c>
      <c r="R32">
        <v>138</v>
      </c>
      <c r="S32">
        <v>157</v>
      </c>
      <c r="T32">
        <v>65</v>
      </c>
      <c r="U32">
        <v>10</v>
      </c>
      <c r="V32">
        <v>0</v>
      </c>
      <c r="W32" s="9">
        <v>30</v>
      </c>
      <c r="X32" s="7">
        <v>44597</v>
      </c>
      <c r="Y32" s="8">
        <f t="shared" si="1"/>
        <v>1.7021276595744681E-3</v>
      </c>
      <c r="Z32" s="8">
        <f t="shared" si="2"/>
        <v>190.63385714285712</v>
      </c>
      <c r="AA32" s="8">
        <f t="shared" si="3"/>
        <v>0.16251820728291316</v>
      </c>
      <c r="AB32" s="8">
        <f t="shared" si="4"/>
        <v>132.96671428571429</v>
      </c>
      <c r="AC32" s="8">
        <f t="shared" si="5"/>
        <v>1.2161119047619047</v>
      </c>
      <c r="AD32" s="8">
        <f t="shared" si="6"/>
        <v>0.8571428571428571</v>
      </c>
      <c r="AE32" s="8">
        <f t="shared" si="6"/>
        <v>12.285714285714286</v>
      </c>
      <c r="AF32" s="8">
        <f t="shared" si="6"/>
        <v>18.142857142857142</v>
      </c>
      <c r="AG32" s="8">
        <f t="shared" si="6"/>
        <v>18.571428571428573</v>
      </c>
      <c r="AH32" s="8">
        <f t="shared" si="6"/>
        <v>18.857142857142858</v>
      </c>
      <c r="AI32" s="8">
        <f t="shared" si="6"/>
        <v>18.428571428571427</v>
      </c>
      <c r="AJ32" s="8">
        <f t="shared" si="6"/>
        <v>19.857142857142858</v>
      </c>
      <c r="AK32" s="8">
        <f t="shared" si="6"/>
        <v>20.285714285714285</v>
      </c>
      <c r="AL32" s="8">
        <f t="shared" si="6"/>
        <v>20</v>
      </c>
      <c r="AM32" s="8">
        <f t="shared" si="6"/>
        <v>19.428571428571427</v>
      </c>
      <c r="AN32" s="8">
        <f t="shared" si="6"/>
        <v>19.714285714285715</v>
      </c>
      <c r="AO32" s="8">
        <f t="shared" si="6"/>
        <v>22.428571428571427</v>
      </c>
      <c r="AP32" s="8">
        <f t="shared" si="6"/>
        <v>9.2857142857142865</v>
      </c>
      <c r="AQ32" s="8">
        <f t="shared" si="6"/>
        <v>1.4285714285714286</v>
      </c>
      <c r="AR32" s="8">
        <f t="shared" si="6"/>
        <v>0</v>
      </c>
      <c r="AS32" s="8">
        <f t="shared" si="7"/>
        <v>2210</v>
      </c>
      <c r="AT32" s="8">
        <f t="shared" si="8"/>
        <v>2.8571428571428572</v>
      </c>
    </row>
    <row r="33" spans="23:46" ht="15.75" thickBot="1"/>
    <row r="34" spans="23:46">
      <c r="W34" s="43" t="s">
        <v>50</v>
      </c>
      <c r="X34" s="44"/>
      <c r="Y34" s="12">
        <f>AVERAGE(Y3:Y32)</f>
        <v>1.284690470918472E-3</v>
      </c>
      <c r="Z34" s="12">
        <f t="shared" ref="Z34:AT34" si="9">AVERAGE(Z3:Z32)</f>
        <v>113.66114761904764</v>
      </c>
      <c r="AA34" s="12">
        <f t="shared" si="9"/>
        <v>9.7663429139730099E-2</v>
      </c>
      <c r="AB34" s="12">
        <f t="shared" si="9"/>
        <v>118.80145714285712</v>
      </c>
      <c r="AC34" s="12">
        <f t="shared" si="9"/>
        <v>0.98002428571428579</v>
      </c>
      <c r="AD34" s="12">
        <f t="shared" si="9"/>
        <v>0.85714285714285743</v>
      </c>
      <c r="AE34" s="12">
        <f t="shared" si="9"/>
        <v>12.93809523809524</v>
      </c>
      <c r="AF34" s="12">
        <f t="shared" si="9"/>
        <v>18.423809523809528</v>
      </c>
      <c r="AG34" s="12">
        <f t="shared" si="9"/>
        <v>19.238095238095237</v>
      </c>
      <c r="AH34" s="12">
        <f t="shared" si="9"/>
        <v>19.528571428571428</v>
      </c>
      <c r="AI34" s="12">
        <f t="shared" si="9"/>
        <v>19.790476190476188</v>
      </c>
      <c r="AJ34" s="12">
        <f t="shared" si="9"/>
        <v>19.495238095238093</v>
      </c>
      <c r="AK34" s="12">
        <f t="shared" si="9"/>
        <v>19.219047619047622</v>
      </c>
      <c r="AL34" s="12">
        <f t="shared" si="9"/>
        <v>19.357142857142858</v>
      </c>
      <c r="AM34" s="12">
        <f t="shared" si="9"/>
        <v>19.728571428571424</v>
      </c>
      <c r="AN34" s="12">
        <f t="shared" si="9"/>
        <v>19.3047619047619</v>
      </c>
      <c r="AO34" s="12">
        <f t="shared" si="9"/>
        <v>19.290476190476188</v>
      </c>
      <c r="AP34" s="12">
        <f t="shared" si="9"/>
        <v>6.8000000000000007</v>
      </c>
      <c r="AQ34" s="12">
        <f t="shared" si="9"/>
        <v>0.75714285714285701</v>
      </c>
      <c r="AR34" s="12">
        <f t="shared" si="9"/>
        <v>0</v>
      </c>
      <c r="AS34" s="12">
        <f t="shared" si="9"/>
        <v>2146.9523809523807</v>
      </c>
      <c r="AT34" s="13">
        <f t="shared" si="9"/>
        <v>2.1428571428571428</v>
      </c>
    </row>
    <row r="35" spans="23:46">
      <c r="W35" s="45" t="s">
        <v>53</v>
      </c>
      <c r="X35" s="46"/>
      <c r="Y35" s="11">
        <f>STDEV(Y3:Y32)</f>
        <v>2.8718637614968895E-3</v>
      </c>
      <c r="Z35" s="11">
        <f t="shared" ref="Z35:AT35" si="10">STDEV(Z3:Z32)</f>
        <v>65.859296281105813</v>
      </c>
      <c r="AA35" s="11">
        <f t="shared" si="10"/>
        <v>5.5913102759913291E-2</v>
      </c>
      <c r="AB35" s="11">
        <f t="shared" si="10"/>
        <v>6.3818913853445967</v>
      </c>
      <c r="AC35" s="11">
        <f t="shared" si="10"/>
        <v>0.1063648564224005</v>
      </c>
      <c r="AD35" s="11">
        <f t="shared" si="10"/>
        <v>3.3876077124502211E-16</v>
      </c>
      <c r="AE35" s="11">
        <f t="shared" si="10"/>
        <v>1.0258333378590516</v>
      </c>
      <c r="AF35" s="11">
        <f t="shared" si="10"/>
        <v>1.330359691316757</v>
      </c>
      <c r="AG35" s="11">
        <f t="shared" si="10"/>
        <v>1.4531546567678797</v>
      </c>
      <c r="AH35" s="11">
        <f t="shared" si="10"/>
        <v>1.5586809414596445</v>
      </c>
      <c r="AI35" s="11">
        <f t="shared" si="10"/>
        <v>1.4764076327377107</v>
      </c>
      <c r="AJ35" s="11">
        <f t="shared" si="10"/>
        <v>1.4816415062008754</v>
      </c>
      <c r="AK35" s="11">
        <f t="shared" si="10"/>
        <v>1.7955819316799457</v>
      </c>
      <c r="AL35" s="11">
        <f t="shared" si="10"/>
        <v>1.3150725851802092</v>
      </c>
      <c r="AM35" s="11">
        <f t="shared" si="10"/>
        <v>1.5268417081312751</v>
      </c>
      <c r="AN35" s="11">
        <f t="shared" si="10"/>
        <v>1.5911141951132739</v>
      </c>
      <c r="AO35" s="11">
        <f t="shared" si="10"/>
        <v>1.6273019567543467</v>
      </c>
      <c r="AP35" s="11">
        <f t="shared" si="10"/>
        <v>1.0346563307352044</v>
      </c>
      <c r="AQ35" s="11">
        <f t="shared" si="10"/>
        <v>0.39014964919691159</v>
      </c>
      <c r="AR35" s="11">
        <f t="shared" si="10"/>
        <v>0</v>
      </c>
      <c r="AS35" s="11">
        <f t="shared" si="10"/>
        <v>56.306669267401432</v>
      </c>
      <c r="AT35" s="14">
        <f t="shared" si="10"/>
        <v>4.7565651507972673</v>
      </c>
    </row>
    <row r="36" spans="23:46">
      <c r="W36" s="45" t="s">
        <v>52</v>
      </c>
      <c r="X36" s="46"/>
      <c r="Y36" s="11">
        <f>Y34+TINV(0.05,29)*Y35/SQRT(30)</f>
        <v>2.3570620071277715E-3</v>
      </c>
      <c r="Z36" s="11">
        <f t="shared" ref="Z36:AS36" si="11">Z34+TINV(0.05,29)*Z35/SQRT(30)</f>
        <v>138.25341263994159</v>
      </c>
      <c r="AA36" s="11">
        <f t="shared" si="11"/>
        <v>0.11854172451876442</v>
      </c>
      <c r="AB36" s="11">
        <f t="shared" si="11"/>
        <v>121.18449451412008</v>
      </c>
      <c r="AC36" s="11">
        <f t="shared" si="11"/>
        <v>1.0197415752353314</v>
      </c>
      <c r="AD36" s="11">
        <f t="shared" si="11"/>
        <v>0.85714285714285754</v>
      </c>
      <c r="AE36" s="11">
        <f t="shared" si="11"/>
        <v>13.32114769593232</v>
      </c>
      <c r="AF36" s="11">
        <f t="shared" si="11"/>
        <v>18.920573989107378</v>
      </c>
      <c r="AG36" s="11">
        <f t="shared" si="11"/>
        <v>19.780712096360002</v>
      </c>
      <c r="AH36" s="11">
        <f t="shared" si="11"/>
        <v>20.110592448531655</v>
      </c>
      <c r="AI36" s="11">
        <f t="shared" si="11"/>
        <v>20.341775852534266</v>
      </c>
      <c r="AJ36" s="11">
        <f t="shared" si="11"/>
        <v>20.048492117736686</v>
      </c>
      <c r="AK36" s="11">
        <f t="shared" si="11"/>
        <v>19.889528921218325</v>
      </c>
      <c r="AL36" s="11">
        <f t="shared" si="11"/>
        <v>19.848199023282639</v>
      </c>
      <c r="AM36" s="11">
        <f t="shared" si="11"/>
        <v>20.29870348359751</v>
      </c>
      <c r="AN36" s="11">
        <f t="shared" si="11"/>
        <v>19.898893700487715</v>
      </c>
      <c r="AO36" s="11">
        <f t="shared" si="11"/>
        <v>19.898120718269347</v>
      </c>
      <c r="AP36" s="11">
        <f t="shared" si="11"/>
        <v>7.1863470174716335</v>
      </c>
      <c r="AQ36" s="11">
        <f t="shared" si="11"/>
        <v>0.90282712819711419</v>
      </c>
      <c r="AR36" s="11">
        <f t="shared" si="11"/>
        <v>0</v>
      </c>
      <c r="AS36" s="11">
        <f t="shared" si="11"/>
        <v>2167.9776364783042</v>
      </c>
      <c r="AT36" s="14">
        <f>AT34+TINV(0.05,29)*AT35/SQRT(30)</f>
        <v>3.9189877331123761</v>
      </c>
    </row>
    <row r="37" spans="23:46" ht="15.75" thickBot="1">
      <c r="W37" s="38" t="s">
        <v>51</v>
      </c>
      <c r="X37" s="39"/>
      <c r="Y37" s="15">
        <f>Y34-TINV(0.05,29)*Y35/SQRT(30)</f>
        <v>2.1231893470917244E-4</v>
      </c>
      <c r="Z37" s="15">
        <f t="shared" ref="Z37:AT37" si="12">Z34-TINV(0.05,29)*Z35/SQRT(30)</f>
        <v>89.068882598153692</v>
      </c>
      <c r="AA37" s="15">
        <f t="shared" si="12"/>
        <v>7.6785133760695776E-2</v>
      </c>
      <c r="AB37" s="15">
        <f t="shared" si="12"/>
        <v>116.41841977159416</v>
      </c>
      <c r="AC37" s="15">
        <f t="shared" si="12"/>
        <v>0.9403069961932401</v>
      </c>
      <c r="AD37" s="15">
        <f t="shared" si="12"/>
        <v>0.85714285714285732</v>
      </c>
      <c r="AE37" s="15">
        <f t="shared" si="12"/>
        <v>12.555042780258161</v>
      </c>
      <c r="AF37" s="15">
        <f t="shared" si="12"/>
        <v>17.927045058511677</v>
      </c>
      <c r="AG37" s="15">
        <f t="shared" si="12"/>
        <v>18.695478379830472</v>
      </c>
      <c r="AH37" s="15">
        <f t="shared" si="12"/>
        <v>18.946550408611202</v>
      </c>
      <c r="AI37" s="15">
        <f t="shared" si="12"/>
        <v>19.23917652841811</v>
      </c>
      <c r="AJ37" s="15">
        <f t="shared" si="12"/>
        <v>18.941984072739501</v>
      </c>
      <c r="AK37" s="15">
        <f t="shared" si="12"/>
        <v>18.548566316876919</v>
      </c>
      <c r="AL37" s="15">
        <f t="shared" si="12"/>
        <v>18.866086691003076</v>
      </c>
      <c r="AM37" s="15">
        <f t="shared" si="12"/>
        <v>19.158439373545338</v>
      </c>
      <c r="AN37" s="15">
        <f t="shared" si="12"/>
        <v>18.710630109036085</v>
      </c>
      <c r="AO37" s="15">
        <f t="shared" si="12"/>
        <v>18.682831662683029</v>
      </c>
      <c r="AP37" s="15">
        <f t="shared" si="12"/>
        <v>6.4136529825283679</v>
      </c>
      <c r="AQ37" s="15">
        <f t="shared" si="12"/>
        <v>0.61145858608859982</v>
      </c>
      <c r="AR37" s="15">
        <f t="shared" si="12"/>
        <v>0</v>
      </c>
      <c r="AS37" s="15">
        <f t="shared" si="12"/>
        <v>2125.9271254264572</v>
      </c>
      <c r="AT37" s="16">
        <f t="shared" si="12"/>
        <v>0.36672655260190945</v>
      </c>
    </row>
  </sheetData>
  <mergeCells count="8">
    <mergeCell ref="AS1:AT1"/>
    <mergeCell ref="W34:X34"/>
    <mergeCell ref="W35:X35"/>
    <mergeCell ref="W36:X36"/>
    <mergeCell ref="W37:X37"/>
    <mergeCell ref="Z1:AA1"/>
    <mergeCell ref="AB1:AC1"/>
    <mergeCell ref="AD1:AR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topLeftCell="E6" workbookViewId="0">
      <selection activeCell="I32" sqref="I32"/>
    </sheetView>
  </sheetViews>
  <sheetFormatPr defaultColWidth="8.85546875" defaultRowHeight="15"/>
  <cols>
    <col min="1" max="1" width="8.7109375" customWidth="1"/>
    <col min="2" max="2" width="8.140625" bestFit="1" customWidth="1"/>
    <col min="3" max="3" width="9.42578125" bestFit="1" customWidth="1"/>
    <col min="4" max="4" width="11.7109375" bestFit="1" customWidth="1"/>
    <col min="5" max="5" width="9" bestFit="1" customWidth="1"/>
    <col min="6" max="6" width="8.140625" bestFit="1" customWidth="1"/>
    <col min="7" max="7" width="8.85546875" bestFit="1" customWidth="1"/>
    <col min="8" max="8" width="11" bestFit="1" customWidth="1"/>
    <col min="9" max="9" width="8.140625" bestFit="1" customWidth="1"/>
    <col min="10" max="10" width="10.28515625" bestFit="1" customWidth="1"/>
    <col min="11" max="11" width="8.85546875" bestFit="1" customWidth="1"/>
    <col min="12" max="13" width="10.28515625" bestFit="1" customWidth="1"/>
    <col min="14" max="14" width="11.7109375" bestFit="1" customWidth="1"/>
    <col min="15" max="15" width="6.7109375" bestFit="1" customWidth="1"/>
    <col min="16" max="16" width="8.85546875" bestFit="1" customWidth="1"/>
    <col min="17" max="17" width="9.42578125" bestFit="1" customWidth="1"/>
    <col min="18" max="18" width="9.42578125" customWidth="1"/>
    <col min="19" max="19" width="9.42578125" bestFit="1" customWidth="1"/>
    <col min="20" max="20" width="8.85546875" bestFit="1" customWidth="1"/>
    <col min="21" max="21" width="9.42578125" bestFit="1" customWidth="1"/>
  </cols>
  <sheetData>
    <row r="1" spans="1:21">
      <c r="A1" s="1" t="s">
        <v>7</v>
      </c>
      <c r="B1" s="1" t="s">
        <v>9</v>
      </c>
      <c r="C1" s="1" t="s">
        <v>0</v>
      </c>
      <c r="D1" s="1" t="s">
        <v>10</v>
      </c>
      <c r="E1" s="1" t="s">
        <v>6</v>
      </c>
      <c r="F1" s="1" t="s">
        <v>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</v>
      </c>
      <c r="T1" s="1" t="s">
        <v>12</v>
      </c>
      <c r="U1" s="1" t="s">
        <v>13</v>
      </c>
    </row>
    <row r="2" spans="1:21">
      <c r="A2" s="1">
        <v>1</v>
      </c>
      <c r="B2" s="1">
        <v>1001</v>
      </c>
      <c r="C2" s="1">
        <v>180</v>
      </c>
      <c r="D2" s="1">
        <v>24792.852999999999</v>
      </c>
      <c r="E2" s="1">
        <v>1022.259</v>
      </c>
      <c r="F2" s="1">
        <v>2631</v>
      </c>
      <c r="G2" s="1">
        <v>6</v>
      </c>
      <c r="H2" s="1">
        <v>87</v>
      </c>
      <c r="I2" s="1">
        <v>110</v>
      </c>
      <c r="J2" s="1">
        <v>108</v>
      </c>
      <c r="K2" s="1">
        <v>112</v>
      </c>
      <c r="L2" s="1">
        <v>112</v>
      </c>
      <c r="M2" s="1">
        <v>112</v>
      </c>
      <c r="N2" s="1">
        <v>111</v>
      </c>
      <c r="O2" s="1">
        <v>112</v>
      </c>
      <c r="P2" s="1">
        <v>112</v>
      </c>
      <c r="Q2" s="1">
        <v>112</v>
      </c>
      <c r="R2" s="1">
        <v>111</v>
      </c>
      <c r="S2" s="1">
        <v>77</v>
      </c>
      <c r="T2" s="1">
        <v>20</v>
      </c>
      <c r="U2" s="1">
        <v>1</v>
      </c>
    </row>
    <row r="3" spans="1:21">
      <c r="A3" s="1">
        <v>2</v>
      </c>
      <c r="B3" s="1">
        <v>1012</v>
      </c>
      <c r="C3" s="1">
        <v>155</v>
      </c>
      <c r="D3" s="1">
        <v>21650.420999999998</v>
      </c>
      <c r="E3" s="1">
        <v>1031.4570000000001</v>
      </c>
      <c r="F3" s="1">
        <v>2575</v>
      </c>
      <c r="G3" s="1">
        <v>6</v>
      </c>
      <c r="H3" s="1">
        <v>94</v>
      </c>
      <c r="I3" s="1">
        <v>109</v>
      </c>
      <c r="J3" s="1">
        <v>107</v>
      </c>
      <c r="K3" s="1">
        <v>112</v>
      </c>
      <c r="L3" s="1">
        <v>111</v>
      </c>
      <c r="M3" s="1">
        <v>112</v>
      </c>
      <c r="N3" s="1">
        <v>112</v>
      </c>
      <c r="O3" s="1">
        <v>112</v>
      </c>
      <c r="P3" s="1">
        <v>112</v>
      </c>
      <c r="Q3" s="1">
        <v>112</v>
      </c>
      <c r="R3" s="1">
        <v>112</v>
      </c>
      <c r="S3" s="1">
        <v>68</v>
      </c>
      <c r="T3" s="1">
        <v>14</v>
      </c>
      <c r="U3" s="1">
        <v>0</v>
      </c>
    </row>
    <row r="4" spans="1:21">
      <c r="A4" s="1">
        <v>3</v>
      </c>
      <c r="B4" s="1">
        <v>990</v>
      </c>
      <c r="C4" s="1">
        <v>195</v>
      </c>
      <c r="D4" s="1">
        <v>25442.804</v>
      </c>
      <c r="E4" s="1">
        <v>1065.874</v>
      </c>
      <c r="F4" s="1">
        <v>2623</v>
      </c>
      <c r="G4" s="1">
        <v>6</v>
      </c>
      <c r="H4" s="1">
        <v>89</v>
      </c>
      <c r="I4" s="1">
        <v>110</v>
      </c>
      <c r="J4" s="1">
        <v>112</v>
      </c>
      <c r="K4" s="1">
        <v>112</v>
      </c>
      <c r="L4" s="1">
        <v>112</v>
      </c>
      <c r="M4" s="1">
        <v>112</v>
      </c>
      <c r="N4" s="1">
        <v>112</v>
      </c>
      <c r="O4" s="1">
        <v>112</v>
      </c>
      <c r="P4" s="1">
        <v>112</v>
      </c>
      <c r="Q4" s="1">
        <v>112</v>
      </c>
      <c r="R4" s="1">
        <v>112</v>
      </c>
      <c r="S4" s="1">
        <v>73</v>
      </c>
      <c r="T4" s="1">
        <v>17</v>
      </c>
      <c r="U4" s="1">
        <v>1</v>
      </c>
    </row>
    <row r="5" spans="1:21">
      <c r="A5" s="1">
        <v>4</v>
      </c>
      <c r="B5" s="1">
        <v>995</v>
      </c>
      <c r="C5" s="1">
        <v>202</v>
      </c>
      <c r="D5" s="1">
        <v>26167.123</v>
      </c>
      <c r="E5" s="1">
        <v>1102.5150000000001</v>
      </c>
      <c r="F5" s="1">
        <v>2639</v>
      </c>
      <c r="G5" s="1">
        <v>6</v>
      </c>
      <c r="H5" s="1">
        <v>77</v>
      </c>
      <c r="I5" s="1">
        <v>105</v>
      </c>
      <c r="J5" s="1">
        <v>112</v>
      </c>
      <c r="K5" s="1">
        <v>112</v>
      </c>
      <c r="L5" s="1">
        <v>112</v>
      </c>
      <c r="M5" s="1">
        <v>112</v>
      </c>
      <c r="N5" s="1">
        <v>112</v>
      </c>
      <c r="O5" s="1">
        <v>112</v>
      </c>
      <c r="P5" s="1">
        <v>111</v>
      </c>
      <c r="Q5" s="1">
        <v>112</v>
      </c>
      <c r="R5" s="1">
        <v>112</v>
      </c>
      <c r="S5" s="1">
        <v>80</v>
      </c>
      <c r="T5" s="1">
        <v>27</v>
      </c>
      <c r="U5" s="1">
        <v>0</v>
      </c>
    </row>
    <row r="6" spans="1:21">
      <c r="A6" s="1">
        <v>5</v>
      </c>
      <c r="B6" s="1">
        <v>1007</v>
      </c>
      <c r="C6" s="1">
        <v>179</v>
      </c>
      <c r="D6" s="1">
        <v>25235.975999999999</v>
      </c>
      <c r="E6" s="1">
        <v>1061.114</v>
      </c>
      <c r="F6" s="1">
        <v>2658</v>
      </c>
      <c r="G6" s="1">
        <v>6</v>
      </c>
      <c r="H6" s="1">
        <v>103</v>
      </c>
      <c r="I6" s="1">
        <v>111</v>
      </c>
      <c r="J6" s="1">
        <v>112</v>
      </c>
      <c r="K6" s="1">
        <v>112</v>
      </c>
      <c r="L6" s="1">
        <v>110</v>
      </c>
      <c r="M6" s="1">
        <v>110</v>
      </c>
      <c r="N6" s="1">
        <v>112</v>
      </c>
      <c r="O6" s="1">
        <v>112</v>
      </c>
      <c r="P6" s="1">
        <v>112</v>
      </c>
      <c r="Q6" s="1">
        <v>112</v>
      </c>
      <c r="R6" s="1">
        <v>112</v>
      </c>
      <c r="S6" s="1">
        <v>78</v>
      </c>
      <c r="T6" s="1">
        <v>23</v>
      </c>
      <c r="U6" s="1">
        <v>1</v>
      </c>
    </row>
    <row r="7" spans="1:21">
      <c r="A7" s="1">
        <v>6</v>
      </c>
      <c r="B7" s="1">
        <v>1008</v>
      </c>
      <c r="C7" s="1">
        <v>140</v>
      </c>
      <c r="D7" s="1">
        <v>20242.882000000001</v>
      </c>
      <c r="E7" s="1">
        <v>1011.854</v>
      </c>
      <c r="F7" s="1">
        <v>2593</v>
      </c>
      <c r="G7" s="1">
        <v>6</v>
      </c>
      <c r="H7" s="1">
        <v>87</v>
      </c>
      <c r="I7" s="1">
        <v>97</v>
      </c>
      <c r="J7" s="1">
        <v>105</v>
      </c>
      <c r="K7" s="1">
        <v>106</v>
      </c>
      <c r="L7" s="1">
        <v>112</v>
      </c>
      <c r="M7" s="1">
        <v>111</v>
      </c>
      <c r="N7" s="1">
        <v>112</v>
      </c>
      <c r="O7" s="1">
        <v>110</v>
      </c>
      <c r="P7" s="1">
        <v>112</v>
      </c>
      <c r="Q7" s="1">
        <v>112</v>
      </c>
      <c r="R7" s="1">
        <v>112</v>
      </c>
      <c r="S7" s="1">
        <v>77</v>
      </c>
      <c r="T7" s="1">
        <v>15</v>
      </c>
      <c r="U7" s="1">
        <v>2</v>
      </c>
    </row>
    <row r="8" spans="1:21">
      <c r="A8" s="1">
        <v>7</v>
      </c>
      <c r="B8" s="1">
        <v>990</v>
      </c>
      <c r="C8" s="1">
        <v>154</v>
      </c>
      <c r="D8" s="1">
        <v>23799.453000000001</v>
      </c>
      <c r="E8" s="1">
        <v>1035.402</v>
      </c>
      <c r="F8" s="1">
        <v>2612</v>
      </c>
      <c r="G8" s="1">
        <v>6</v>
      </c>
      <c r="H8" s="1">
        <v>90</v>
      </c>
      <c r="I8" s="1">
        <v>107</v>
      </c>
      <c r="J8" s="1">
        <v>112</v>
      </c>
      <c r="K8" s="1">
        <v>112</v>
      </c>
      <c r="L8" s="1">
        <v>110</v>
      </c>
      <c r="M8" s="1">
        <v>106</v>
      </c>
      <c r="N8" s="1">
        <v>112</v>
      </c>
      <c r="O8" s="1">
        <v>112</v>
      </c>
      <c r="P8" s="1">
        <v>112</v>
      </c>
      <c r="Q8" s="1">
        <v>112</v>
      </c>
      <c r="R8" s="1">
        <v>112</v>
      </c>
      <c r="S8" s="1">
        <v>75</v>
      </c>
      <c r="T8" s="1">
        <v>21</v>
      </c>
      <c r="U8" s="1">
        <v>1</v>
      </c>
    </row>
    <row r="9" spans="1:21">
      <c r="A9" s="1">
        <v>8</v>
      </c>
      <c r="B9" s="1">
        <v>989</v>
      </c>
      <c r="C9" s="1">
        <v>141</v>
      </c>
      <c r="D9" s="1">
        <v>20286.984</v>
      </c>
      <c r="E9" s="1">
        <v>1126.4960000000001</v>
      </c>
      <c r="F9" s="1">
        <v>2590</v>
      </c>
      <c r="G9" s="1">
        <v>6</v>
      </c>
      <c r="H9" s="1">
        <v>88</v>
      </c>
      <c r="I9" s="1">
        <v>100</v>
      </c>
      <c r="J9" s="1">
        <v>100</v>
      </c>
      <c r="K9" s="1">
        <v>112</v>
      </c>
      <c r="L9" s="1">
        <v>108</v>
      </c>
      <c r="M9" s="1">
        <v>112</v>
      </c>
      <c r="N9" s="1">
        <v>109</v>
      </c>
      <c r="O9" s="1">
        <v>112</v>
      </c>
      <c r="P9" s="1">
        <v>111</v>
      </c>
      <c r="Q9" s="1">
        <v>112</v>
      </c>
      <c r="R9" s="1">
        <v>112</v>
      </c>
      <c r="S9" s="1">
        <v>74</v>
      </c>
      <c r="T9" s="1">
        <v>24</v>
      </c>
      <c r="U9" s="1">
        <v>2</v>
      </c>
    </row>
    <row r="10" spans="1:21">
      <c r="A10" s="1">
        <v>9</v>
      </c>
      <c r="B10" s="1">
        <v>977</v>
      </c>
      <c r="C10" s="1">
        <v>181</v>
      </c>
      <c r="D10" s="1">
        <v>21809.578000000001</v>
      </c>
      <c r="E10" s="1">
        <v>1022.306</v>
      </c>
      <c r="F10" s="1">
        <v>2585</v>
      </c>
      <c r="G10" s="1">
        <v>6</v>
      </c>
      <c r="H10" s="1">
        <v>85</v>
      </c>
      <c r="I10" s="1">
        <v>104</v>
      </c>
      <c r="J10" s="1">
        <v>107</v>
      </c>
      <c r="K10" s="1">
        <v>111</v>
      </c>
      <c r="L10" s="1">
        <v>112</v>
      </c>
      <c r="M10" s="1">
        <v>111</v>
      </c>
      <c r="N10" s="1">
        <v>112</v>
      </c>
      <c r="O10" s="1">
        <v>109</v>
      </c>
      <c r="P10" s="1">
        <v>112</v>
      </c>
      <c r="Q10" s="1">
        <v>110</v>
      </c>
      <c r="R10" s="1">
        <v>112</v>
      </c>
      <c r="S10" s="1">
        <v>72</v>
      </c>
      <c r="T10" s="1">
        <v>21</v>
      </c>
      <c r="U10" s="1">
        <v>0</v>
      </c>
    </row>
    <row r="11" spans="1:21">
      <c r="A11" s="1">
        <v>10</v>
      </c>
      <c r="B11" s="1">
        <v>1002</v>
      </c>
      <c r="C11" s="1">
        <v>180</v>
      </c>
      <c r="D11" s="1">
        <v>23025.109</v>
      </c>
      <c r="E11" s="1">
        <v>1157.684</v>
      </c>
      <c r="F11" s="1">
        <v>2595</v>
      </c>
      <c r="G11" s="1">
        <v>6</v>
      </c>
      <c r="H11" s="1">
        <v>85</v>
      </c>
      <c r="I11" s="1">
        <v>106</v>
      </c>
      <c r="J11" s="1">
        <v>108</v>
      </c>
      <c r="K11" s="1">
        <v>107</v>
      </c>
      <c r="L11" s="1">
        <v>105</v>
      </c>
      <c r="M11" s="1">
        <v>112</v>
      </c>
      <c r="N11" s="1">
        <v>110</v>
      </c>
      <c r="O11" s="1">
        <v>111</v>
      </c>
      <c r="P11" s="1">
        <v>112</v>
      </c>
      <c r="Q11" s="1">
        <v>112</v>
      </c>
      <c r="R11" s="1">
        <v>112</v>
      </c>
      <c r="S11" s="1">
        <v>73</v>
      </c>
      <c r="T11" s="1">
        <v>26</v>
      </c>
      <c r="U11" s="1">
        <v>2</v>
      </c>
    </row>
    <row r="12" spans="1:21">
      <c r="A12" s="1">
        <v>11</v>
      </c>
      <c r="B12" s="1">
        <v>1012</v>
      </c>
      <c r="C12" s="1">
        <v>210</v>
      </c>
      <c r="D12" s="1">
        <v>26374.565999999999</v>
      </c>
      <c r="E12" s="1">
        <v>1022.039</v>
      </c>
      <c r="F12" s="1">
        <v>2615</v>
      </c>
      <c r="G12" s="1">
        <v>6</v>
      </c>
      <c r="H12" s="1">
        <v>84</v>
      </c>
      <c r="I12" s="1">
        <v>111</v>
      </c>
      <c r="J12" s="1">
        <v>112</v>
      </c>
      <c r="K12" s="1">
        <v>111</v>
      </c>
      <c r="L12" s="1">
        <v>112</v>
      </c>
      <c r="M12" s="1">
        <v>112</v>
      </c>
      <c r="N12" s="1">
        <v>112</v>
      </c>
      <c r="O12" s="1">
        <v>112</v>
      </c>
      <c r="P12" s="1">
        <v>112</v>
      </c>
      <c r="Q12" s="1">
        <v>112</v>
      </c>
      <c r="R12" s="1">
        <v>112</v>
      </c>
      <c r="S12" s="1">
        <v>66</v>
      </c>
      <c r="T12" s="1">
        <v>18</v>
      </c>
      <c r="U12" s="1">
        <v>2</v>
      </c>
    </row>
    <row r="13" spans="1:21">
      <c r="A13" s="1">
        <v>12</v>
      </c>
      <c r="B13" s="1">
        <v>1005</v>
      </c>
      <c r="C13" s="1">
        <v>129</v>
      </c>
      <c r="D13" s="1">
        <v>18537.597000000002</v>
      </c>
      <c r="E13" s="1">
        <v>951.62300000000005</v>
      </c>
      <c r="F13" s="1">
        <v>2569</v>
      </c>
      <c r="G13" s="1">
        <v>6</v>
      </c>
      <c r="H13" s="1">
        <v>102</v>
      </c>
      <c r="I13" s="1">
        <v>102</v>
      </c>
      <c r="J13" s="1">
        <v>105</v>
      </c>
      <c r="K13" s="1">
        <v>108</v>
      </c>
      <c r="L13" s="1">
        <v>112</v>
      </c>
      <c r="M13" s="1">
        <v>112</v>
      </c>
      <c r="N13" s="1">
        <v>109</v>
      </c>
      <c r="O13" s="1">
        <v>112</v>
      </c>
      <c r="P13" s="1">
        <v>107</v>
      </c>
      <c r="Q13" s="1">
        <v>108</v>
      </c>
      <c r="R13" s="1">
        <v>107</v>
      </c>
      <c r="S13" s="1">
        <v>73</v>
      </c>
      <c r="T13" s="1">
        <v>13</v>
      </c>
      <c r="U13" s="1">
        <v>0</v>
      </c>
    </row>
    <row r="14" spans="1:21">
      <c r="A14" s="1">
        <v>13</v>
      </c>
      <c r="B14" s="1">
        <v>1016</v>
      </c>
      <c r="C14" s="1">
        <v>179</v>
      </c>
      <c r="D14" s="1">
        <v>24310.347000000002</v>
      </c>
      <c r="E14" s="1">
        <v>1055.335</v>
      </c>
      <c r="F14" s="1">
        <v>2598</v>
      </c>
      <c r="G14" s="1">
        <v>6</v>
      </c>
      <c r="H14" s="1">
        <v>97</v>
      </c>
      <c r="I14" s="1">
        <v>102</v>
      </c>
      <c r="J14" s="1">
        <v>109</v>
      </c>
      <c r="K14" s="1">
        <v>109</v>
      </c>
      <c r="L14" s="1">
        <v>109</v>
      </c>
      <c r="M14" s="1">
        <v>112</v>
      </c>
      <c r="N14" s="1">
        <v>111</v>
      </c>
      <c r="O14" s="1">
        <v>110</v>
      </c>
      <c r="P14" s="1">
        <v>112</v>
      </c>
      <c r="Q14" s="1">
        <v>112</v>
      </c>
      <c r="R14" s="1">
        <v>112</v>
      </c>
      <c r="S14" s="1">
        <v>71</v>
      </c>
      <c r="T14" s="1">
        <v>17</v>
      </c>
      <c r="U14" s="1">
        <v>2</v>
      </c>
    </row>
    <row r="15" spans="1:21">
      <c r="A15" s="1">
        <v>14</v>
      </c>
      <c r="B15" s="1">
        <v>997</v>
      </c>
      <c r="C15" s="1">
        <v>165</v>
      </c>
      <c r="D15" s="1">
        <v>24315.41</v>
      </c>
      <c r="E15" s="1">
        <v>973.03099999999995</v>
      </c>
      <c r="F15" s="1">
        <v>2599</v>
      </c>
      <c r="G15" s="1">
        <v>6</v>
      </c>
      <c r="H15" s="1">
        <v>108</v>
      </c>
      <c r="I15" s="1">
        <v>111</v>
      </c>
      <c r="J15" s="1">
        <v>112</v>
      </c>
      <c r="K15" s="1">
        <v>112</v>
      </c>
      <c r="L15" s="1">
        <v>112</v>
      </c>
      <c r="M15" s="1">
        <v>112</v>
      </c>
      <c r="N15" s="1">
        <v>112</v>
      </c>
      <c r="O15" s="1">
        <v>112</v>
      </c>
      <c r="P15" s="1">
        <v>112</v>
      </c>
      <c r="Q15" s="1">
        <v>109</v>
      </c>
      <c r="R15" s="1">
        <v>110</v>
      </c>
      <c r="S15" s="1">
        <v>63</v>
      </c>
      <c r="T15" s="1">
        <v>16</v>
      </c>
      <c r="U15" s="1">
        <v>1</v>
      </c>
    </row>
    <row r="16" spans="1:21">
      <c r="A16" s="1">
        <v>15</v>
      </c>
      <c r="B16" s="1">
        <v>987</v>
      </c>
      <c r="C16" s="1">
        <v>67</v>
      </c>
      <c r="D16" s="1">
        <v>17313.850999999999</v>
      </c>
      <c r="E16" s="1">
        <v>899.28099999999995</v>
      </c>
      <c r="F16" s="1">
        <v>2550</v>
      </c>
      <c r="G16" s="1">
        <v>6</v>
      </c>
      <c r="H16" s="1">
        <v>102</v>
      </c>
      <c r="I16" s="1">
        <v>111</v>
      </c>
      <c r="J16" s="1">
        <v>109</v>
      </c>
      <c r="K16" s="1">
        <v>112</v>
      </c>
      <c r="L16" s="1">
        <v>111</v>
      </c>
      <c r="M16" s="1">
        <v>106</v>
      </c>
      <c r="N16" s="1">
        <v>112</v>
      </c>
      <c r="O16" s="1">
        <v>107</v>
      </c>
      <c r="P16" s="1">
        <v>112</v>
      </c>
      <c r="Q16" s="1">
        <v>107</v>
      </c>
      <c r="R16" s="1">
        <v>103</v>
      </c>
      <c r="S16" s="1">
        <v>53</v>
      </c>
      <c r="T16" s="1">
        <v>10</v>
      </c>
      <c r="U16" s="1">
        <v>0</v>
      </c>
    </row>
    <row r="17" spans="1:21">
      <c r="A17" s="1">
        <v>16</v>
      </c>
      <c r="B17" s="1">
        <v>997</v>
      </c>
      <c r="C17" s="1">
        <v>185</v>
      </c>
      <c r="D17" s="1">
        <v>26138.453000000001</v>
      </c>
      <c r="E17" s="1">
        <v>1157.423</v>
      </c>
      <c r="F17" s="1">
        <v>2636</v>
      </c>
      <c r="G17" s="1">
        <v>6</v>
      </c>
      <c r="H17" s="1">
        <v>76</v>
      </c>
      <c r="I17" s="1">
        <v>109</v>
      </c>
      <c r="J17" s="1">
        <v>106</v>
      </c>
      <c r="K17" s="1">
        <v>110</v>
      </c>
      <c r="L17" s="1">
        <v>112</v>
      </c>
      <c r="M17" s="1">
        <v>112</v>
      </c>
      <c r="N17" s="1">
        <v>112</v>
      </c>
      <c r="O17" s="1">
        <v>112</v>
      </c>
      <c r="P17" s="1">
        <v>112</v>
      </c>
      <c r="Q17" s="1">
        <v>112</v>
      </c>
      <c r="R17" s="1">
        <v>112</v>
      </c>
      <c r="S17" s="1">
        <v>89</v>
      </c>
      <c r="T17" s="1">
        <v>26</v>
      </c>
      <c r="U17" s="1">
        <v>1</v>
      </c>
    </row>
    <row r="18" spans="1:21">
      <c r="A18" s="1">
        <v>17</v>
      </c>
      <c r="B18" s="1">
        <v>985</v>
      </c>
      <c r="C18" s="1">
        <v>251</v>
      </c>
      <c r="D18" s="1">
        <v>28488.695</v>
      </c>
      <c r="E18" s="1">
        <v>1074.472</v>
      </c>
      <c r="F18" s="1">
        <v>2627</v>
      </c>
      <c r="G18" s="1">
        <v>6</v>
      </c>
      <c r="H18" s="1">
        <v>84</v>
      </c>
      <c r="I18" s="1">
        <v>111</v>
      </c>
      <c r="J18" s="1">
        <v>112</v>
      </c>
      <c r="K18" s="1">
        <v>111</v>
      </c>
      <c r="L18" s="1">
        <v>112</v>
      </c>
      <c r="M18" s="1">
        <v>112</v>
      </c>
      <c r="N18" s="1">
        <v>112</v>
      </c>
      <c r="O18" s="1">
        <v>112</v>
      </c>
      <c r="P18" s="1">
        <v>112</v>
      </c>
      <c r="Q18" s="1">
        <v>112</v>
      </c>
      <c r="R18" s="1">
        <v>112</v>
      </c>
      <c r="S18" s="1">
        <v>70</v>
      </c>
      <c r="T18" s="1">
        <v>22</v>
      </c>
      <c r="U18" s="1">
        <v>1</v>
      </c>
    </row>
    <row r="19" spans="1:21">
      <c r="A19" s="1">
        <v>18</v>
      </c>
      <c r="B19" s="1">
        <v>1003</v>
      </c>
      <c r="C19" s="1">
        <v>226</v>
      </c>
      <c r="D19" s="1">
        <v>26756.745999999999</v>
      </c>
      <c r="E19" s="1">
        <v>1060.3109999999999</v>
      </c>
      <c r="F19" s="1">
        <v>2636</v>
      </c>
      <c r="G19" s="1">
        <v>6</v>
      </c>
      <c r="H19" s="1">
        <v>93</v>
      </c>
      <c r="I19" s="1">
        <v>111</v>
      </c>
      <c r="J19" s="1">
        <v>112</v>
      </c>
      <c r="K19" s="1">
        <v>112</v>
      </c>
      <c r="L19" s="1">
        <v>112</v>
      </c>
      <c r="M19" s="1">
        <v>112</v>
      </c>
      <c r="N19" s="1">
        <v>112</v>
      </c>
      <c r="O19" s="1">
        <v>112</v>
      </c>
      <c r="P19" s="1">
        <v>112</v>
      </c>
      <c r="Q19" s="1">
        <v>112</v>
      </c>
      <c r="R19" s="1">
        <v>112</v>
      </c>
      <c r="S19" s="1">
        <v>66</v>
      </c>
      <c r="T19" s="1">
        <v>18</v>
      </c>
      <c r="U19" s="1">
        <v>1</v>
      </c>
    </row>
    <row r="20" spans="1:21">
      <c r="A20" s="1">
        <v>19</v>
      </c>
      <c r="B20" s="1">
        <v>1004</v>
      </c>
      <c r="C20" s="1">
        <v>129</v>
      </c>
      <c r="D20" s="1">
        <v>20323.453000000001</v>
      </c>
      <c r="E20" s="1">
        <v>992.00300000000004</v>
      </c>
      <c r="F20" s="1">
        <v>2607</v>
      </c>
      <c r="G20" s="1">
        <v>6</v>
      </c>
      <c r="H20" s="1">
        <v>99</v>
      </c>
      <c r="I20" s="1">
        <v>112</v>
      </c>
      <c r="J20" s="1">
        <v>110</v>
      </c>
      <c r="K20" s="1">
        <v>111</v>
      </c>
      <c r="L20" s="1">
        <v>108</v>
      </c>
      <c r="M20" s="1">
        <v>109</v>
      </c>
      <c r="N20" s="1">
        <v>112</v>
      </c>
      <c r="O20" s="1">
        <v>111</v>
      </c>
      <c r="P20" s="1">
        <v>112</v>
      </c>
      <c r="Q20" s="1">
        <v>108</v>
      </c>
      <c r="R20" s="1">
        <v>112</v>
      </c>
      <c r="S20" s="1">
        <v>68</v>
      </c>
      <c r="T20" s="1">
        <v>17</v>
      </c>
      <c r="U20" s="1">
        <v>0</v>
      </c>
    </row>
    <row r="21" spans="1:21">
      <c r="A21" s="1">
        <v>20</v>
      </c>
      <c r="B21" s="1">
        <v>997</v>
      </c>
      <c r="C21" s="1">
        <v>118</v>
      </c>
      <c r="D21" s="1">
        <v>18094.690999999999</v>
      </c>
      <c r="E21" s="1">
        <v>1029.6510000000001</v>
      </c>
      <c r="F21" s="1">
        <v>2557</v>
      </c>
      <c r="G21" s="1">
        <v>6</v>
      </c>
      <c r="H21" s="1">
        <v>80</v>
      </c>
      <c r="I21" s="1">
        <v>99</v>
      </c>
      <c r="J21" s="1">
        <v>109</v>
      </c>
      <c r="K21" s="1">
        <v>108</v>
      </c>
      <c r="L21" s="1">
        <v>109</v>
      </c>
      <c r="M21" s="1">
        <v>103</v>
      </c>
      <c r="N21" s="1">
        <v>108</v>
      </c>
      <c r="O21" s="1">
        <v>111</v>
      </c>
      <c r="P21" s="1">
        <v>111</v>
      </c>
      <c r="Q21" s="1">
        <v>109</v>
      </c>
      <c r="R21" s="1">
        <v>112</v>
      </c>
      <c r="S21" s="1">
        <v>73</v>
      </c>
      <c r="T21" s="1">
        <v>20</v>
      </c>
      <c r="U21" s="1">
        <v>0</v>
      </c>
    </row>
    <row r="22" spans="1:21">
      <c r="A22" s="1">
        <v>21</v>
      </c>
      <c r="B22" s="1">
        <v>1025</v>
      </c>
      <c r="C22" s="1">
        <v>176</v>
      </c>
      <c r="D22" s="1">
        <v>23484.545999999998</v>
      </c>
      <c r="E22" s="1">
        <v>1118.0920000000001</v>
      </c>
      <c r="F22" s="1">
        <v>2636</v>
      </c>
      <c r="G22" s="1">
        <v>6</v>
      </c>
      <c r="H22" s="1">
        <v>86</v>
      </c>
      <c r="I22" s="1">
        <v>109</v>
      </c>
      <c r="J22" s="1">
        <v>107</v>
      </c>
      <c r="K22" s="1">
        <v>112</v>
      </c>
      <c r="L22" s="1">
        <v>112</v>
      </c>
      <c r="M22" s="1">
        <v>112</v>
      </c>
      <c r="N22" s="1">
        <v>112</v>
      </c>
      <c r="O22" s="1">
        <v>112</v>
      </c>
      <c r="P22" s="1">
        <v>112</v>
      </c>
      <c r="Q22" s="1">
        <v>111</v>
      </c>
      <c r="R22" s="1">
        <v>112</v>
      </c>
      <c r="S22" s="1">
        <v>70</v>
      </c>
      <c r="T22" s="1">
        <v>25</v>
      </c>
      <c r="U22" s="1">
        <v>3</v>
      </c>
    </row>
    <row r="23" spans="1:21">
      <c r="A23" s="1">
        <v>22</v>
      </c>
      <c r="B23" s="1">
        <v>1016</v>
      </c>
      <c r="C23" s="1">
        <v>192</v>
      </c>
      <c r="D23" s="1">
        <v>25739.214</v>
      </c>
      <c r="E23" s="1">
        <v>1051.2729999999999</v>
      </c>
      <c r="F23" s="1">
        <v>2627</v>
      </c>
      <c r="G23" s="1">
        <v>6</v>
      </c>
      <c r="H23" s="1">
        <v>102</v>
      </c>
      <c r="I23" s="1">
        <v>111</v>
      </c>
      <c r="J23" s="1">
        <v>112</v>
      </c>
      <c r="K23" s="1">
        <v>112</v>
      </c>
      <c r="L23" s="1">
        <v>112</v>
      </c>
      <c r="M23" s="1">
        <v>112</v>
      </c>
      <c r="N23" s="1">
        <v>112</v>
      </c>
      <c r="O23" s="1">
        <v>112</v>
      </c>
      <c r="P23" s="1">
        <v>112</v>
      </c>
      <c r="Q23" s="1">
        <v>112</v>
      </c>
      <c r="R23" s="1">
        <v>108</v>
      </c>
      <c r="S23" s="1">
        <v>68</v>
      </c>
      <c r="T23" s="1">
        <v>22</v>
      </c>
      <c r="U23" s="1">
        <v>1</v>
      </c>
    </row>
    <row r="24" spans="1:21">
      <c r="A24" s="1">
        <v>23</v>
      </c>
      <c r="B24" s="1">
        <v>1008</v>
      </c>
      <c r="C24" s="1">
        <v>154</v>
      </c>
      <c r="D24" s="1">
        <v>22100.084999999999</v>
      </c>
      <c r="E24" s="1">
        <v>964.55600000000004</v>
      </c>
      <c r="F24" s="1">
        <v>2579</v>
      </c>
      <c r="G24" s="1">
        <v>6</v>
      </c>
      <c r="H24" s="1">
        <v>92</v>
      </c>
      <c r="I24" s="1">
        <v>108</v>
      </c>
      <c r="J24" s="1">
        <v>112</v>
      </c>
      <c r="K24" s="1">
        <v>112</v>
      </c>
      <c r="L24" s="1">
        <v>109</v>
      </c>
      <c r="M24" s="1">
        <v>112</v>
      </c>
      <c r="N24" s="1">
        <v>112</v>
      </c>
      <c r="O24" s="1">
        <v>112</v>
      </c>
      <c r="P24" s="1">
        <v>109</v>
      </c>
      <c r="Q24" s="1">
        <v>107</v>
      </c>
      <c r="R24" s="1">
        <v>112</v>
      </c>
      <c r="S24" s="1">
        <v>68</v>
      </c>
      <c r="T24" s="1">
        <v>18</v>
      </c>
      <c r="U24" s="1">
        <v>0</v>
      </c>
    </row>
    <row r="25" spans="1:21">
      <c r="A25" s="1">
        <v>24</v>
      </c>
      <c r="B25" s="1">
        <v>1003</v>
      </c>
      <c r="C25" s="1">
        <v>173</v>
      </c>
      <c r="D25" s="1">
        <v>24859.339</v>
      </c>
      <c r="E25" s="1">
        <v>1037.252</v>
      </c>
      <c r="F25" s="1">
        <v>2642</v>
      </c>
      <c r="G25" s="1">
        <v>6</v>
      </c>
      <c r="H25" s="1">
        <v>99</v>
      </c>
      <c r="I25" s="1">
        <v>108</v>
      </c>
      <c r="J25" s="1">
        <v>112</v>
      </c>
      <c r="K25" s="1">
        <v>112</v>
      </c>
      <c r="L25" s="1">
        <v>112</v>
      </c>
      <c r="M25" s="1">
        <v>112</v>
      </c>
      <c r="N25" s="1">
        <v>112</v>
      </c>
      <c r="O25" s="1">
        <v>112</v>
      </c>
      <c r="P25" s="1">
        <v>112</v>
      </c>
      <c r="Q25" s="1">
        <v>112</v>
      </c>
      <c r="R25" s="1">
        <v>112</v>
      </c>
      <c r="S25" s="1">
        <v>78</v>
      </c>
      <c r="T25" s="1">
        <v>19</v>
      </c>
      <c r="U25" s="1">
        <v>0</v>
      </c>
    </row>
    <row r="26" spans="1:21">
      <c r="A26" s="1">
        <v>25</v>
      </c>
      <c r="B26" s="1">
        <v>1009</v>
      </c>
      <c r="C26" s="1">
        <v>143</v>
      </c>
      <c r="D26" s="1">
        <v>21872.542000000001</v>
      </c>
      <c r="E26" s="1">
        <v>1067.568</v>
      </c>
      <c r="F26" s="1">
        <v>2609</v>
      </c>
      <c r="G26" s="1">
        <v>6</v>
      </c>
      <c r="H26" s="1">
        <v>93</v>
      </c>
      <c r="I26" s="1">
        <v>107</v>
      </c>
      <c r="J26" s="1">
        <v>108</v>
      </c>
      <c r="K26" s="1">
        <v>106</v>
      </c>
      <c r="L26" s="1">
        <v>109</v>
      </c>
      <c r="M26" s="1">
        <v>112</v>
      </c>
      <c r="N26" s="1">
        <v>110</v>
      </c>
      <c r="O26" s="1">
        <v>112</v>
      </c>
      <c r="P26" s="1">
        <v>112</v>
      </c>
      <c r="Q26" s="1">
        <v>112</v>
      </c>
      <c r="R26" s="1">
        <v>112</v>
      </c>
      <c r="S26" s="1">
        <v>75</v>
      </c>
      <c r="T26" s="1">
        <v>29</v>
      </c>
      <c r="U26" s="1">
        <v>1</v>
      </c>
    </row>
    <row r="27" spans="1:21">
      <c r="A27" s="1">
        <v>26</v>
      </c>
      <c r="B27" s="1">
        <v>1003</v>
      </c>
      <c r="C27" s="1">
        <v>126</v>
      </c>
      <c r="D27" s="1">
        <v>20366.135999999999</v>
      </c>
      <c r="E27" s="1">
        <v>1056.4349999999999</v>
      </c>
      <c r="F27" s="1">
        <v>2576</v>
      </c>
      <c r="G27" s="1">
        <v>6</v>
      </c>
      <c r="H27" s="1">
        <v>93</v>
      </c>
      <c r="I27" s="1">
        <v>112</v>
      </c>
      <c r="J27" s="1">
        <v>106</v>
      </c>
      <c r="K27" s="1">
        <v>99</v>
      </c>
      <c r="L27" s="1">
        <v>100</v>
      </c>
      <c r="M27" s="1">
        <v>112</v>
      </c>
      <c r="N27" s="1">
        <v>112</v>
      </c>
      <c r="O27" s="1">
        <v>112</v>
      </c>
      <c r="P27" s="1">
        <v>112</v>
      </c>
      <c r="Q27" s="1">
        <v>112</v>
      </c>
      <c r="R27" s="1">
        <v>112</v>
      </c>
      <c r="S27" s="1">
        <v>73</v>
      </c>
      <c r="T27" s="1">
        <v>17</v>
      </c>
      <c r="U27" s="1">
        <v>1</v>
      </c>
    </row>
    <row r="28" spans="1:21">
      <c r="A28" s="1">
        <v>27</v>
      </c>
      <c r="B28" s="1">
        <v>1009</v>
      </c>
      <c r="C28" s="1">
        <v>159</v>
      </c>
      <c r="D28" s="1">
        <v>23244.216</v>
      </c>
      <c r="E28" s="1">
        <v>993.33600000000001</v>
      </c>
      <c r="F28" s="1">
        <v>2624</v>
      </c>
      <c r="G28" s="1">
        <v>6</v>
      </c>
      <c r="H28" s="1">
        <v>89</v>
      </c>
      <c r="I28" s="1">
        <v>99</v>
      </c>
      <c r="J28" s="1">
        <v>109</v>
      </c>
      <c r="K28" s="1">
        <v>111</v>
      </c>
      <c r="L28" s="1">
        <v>112</v>
      </c>
      <c r="M28" s="1">
        <v>112</v>
      </c>
      <c r="N28" s="1">
        <v>111</v>
      </c>
      <c r="O28" s="1">
        <v>112</v>
      </c>
      <c r="P28" s="1">
        <v>111</v>
      </c>
      <c r="Q28" s="1">
        <v>112</v>
      </c>
      <c r="R28" s="1">
        <v>112</v>
      </c>
      <c r="S28" s="1">
        <v>78</v>
      </c>
      <c r="T28" s="1">
        <v>15</v>
      </c>
      <c r="U28" s="1">
        <v>0</v>
      </c>
    </row>
    <row r="29" spans="1:21">
      <c r="A29" s="1">
        <v>28</v>
      </c>
      <c r="B29" s="1">
        <v>973</v>
      </c>
      <c r="C29" s="1">
        <v>208</v>
      </c>
      <c r="D29" s="1">
        <v>26354.453000000001</v>
      </c>
      <c r="E29" s="1">
        <v>1037.0999999999999</v>
      </c>
      <c r="F29" s="1">
        <v>2619</v>
      </c>
      <c r="G29" s="1">
        <v>6</v>
      </c>
      <c r="H29" s="1">
        <v>86</v>
      </c>
      <c r="I29" s="1">
        <v>110</v>
      </c>
      <c r="J29" s="1">
        <v>107</v>
      </c>
      <c r="K29" s="1">
        <v>110</v>
      </c>
      <c r="L29" s="1">
        <v>112</v>
      </c>
      <c r="M29" s="1">
        <v>112</v>
      </c>
      <c r="N29" s="1">
        <v>112</v>
      </c>
      <c r="O29" s="1">
        <v>112</v>
      </c>
      <c r="P29" s="1">
        <v>112</v>
      </c>
      <c r="Q29" s="1">
        <v>112</v>
      </c>
      <c r="R29" s="1">
        <v>111</v>
      </c>
      <c r="S29" s="1">
        <v>68</v>
      </c>
      <c r="T29" s="1">
        <v>18</v>
      </c>
      <c r="U29" s="1">
        <v>1</v>
      </c>
    </row>
    <row r="30" spans="1:21">
      <c r="A30" s="1">
        <v>29</v>
      </c>
      <c r="B30" s="1">
        <v>973</v>
      </c>
      <c r="C30" s="1">
        <v>208</v>
      </c>
      <c r="D30" s="1">
        <v>26354.453000000001</v>
      </c>
      <c r="E30" s="1">
        <v>1037.0999999999999</v>
      </c>
      <c r="F30" s="1">
        <v>2619</v>
      </c>
      <c r="G30" s="1">
        <v>6</v>
      </c>
      <c r="H30" s="1">
        <v>86</v>
      </c>
      <c r="I30" s="1">
        <v>110</v>
      </c>
      <c r="J30" s="1">
        <v>107</v>
      </c>
      <c r="K30" s="1">
        <v>110</v>
      </c>
      <c r="L30" s="1">
        <v>112</v>
      </c>
      <c r="M30" s="1">
        <v>112</v>
      </c>
      <c r="N30" s="1">
        <v>112</v>
      </c>
      <c r="O30" s="1">
        <v>112</v>
      </c>
      <c r="P30" s="1">
        <v>112</v>
      </c>
      <c r="Q30" s="1">
        <v>112</v>
      </c>
      <c r="R30" s="1">
        <v>111</v>
      </c>
      <c r="S30" s="1">
        <v>68</v>
      </c>
      <c r="T30" s="1">
        <v>18</v>
      </c>
      <c r="U30" s="1">
        <v>1</v>
      </c>
    </row>
    <row r="31" spans="1:21">
      <c r="A31" s="1">
        <v>30</v>
      </c>
      <c r="B31" s="1">
        <v>973</v>
      </c>
      <c r="C31" s="1">
        <v>208</v>
      </c>
      <c r="D31" s="1">
        <v>26354.453000000001</v>
      </c>
      <c r="E31" s="1">
        <v>1037.0999999999999</v>
      </c>
      <c r="F31" s="1">
        <v>2619</v>
      </c>
      <c r="G31" s="1">
        <v>6</v>
      </c>
      <c r="H31" s="1">
        <v>86</v>
      </c>
      <c r="I31" s="1">
        <v>110</v>
      </c>
      <c r="J31" s="1">
        <v>107</v>
      </c>
      <c r="K31" s="1">
        <v>110</v>
      </c>
      <c r="L31" s="1">
        <v>112</v>
      </c>
      <c r="M31" s="1">
        <v>112</v>
      </c>
      <c r="N31" s="1">
        <v>112</v>
      </c>
      <c r="O31" s="1">
        <v>112</v>
      </c>
      <c r="P31" s="1">
        <v>112</v>
      </c>
      <c r="Q31" s="1">
        <v>112</v>
      </c>
      <c r="R31" s="1">
        <v>111</v>
      </c>
      <c r="S31" s="1">
        <v>68</v>
      </c>
      <c r="T31" s="1">
        <v>18</v>
      </c>
      <c r="U31" s="1">
        <v>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topLeftCell="D6" workbookViewId="0">
      <selection activeCell="H29" sqref="H29"/>
    </sheetView>
  </sheetViews>
  <sheetFormatPr defaultColWidth="8.85546875" defaultRowHeight="15"/>
  <cols>
    <col min="1" max="1" width="9.42578125" bestFit="1" customWidth="1"/>
    <col min="2" max="2" width="6" bestFit="1" customWidth="1"/>
    <col min="3" max="3" width="13.28515625" bestFit="1" customWidth="1"/>
    <col min="4" max="4" width="10" bestFit="1" customWidth="1"/>
    <col min="5" max="5" width="11" bestFit="1" customWidth="1"/>
    <col min="6" max="6" width="6" bestFit="1" customWidth="1"/>
    <col min="7" max="17" width="9.42578125" bestFit="1" customWidth="1"/>
    <col min="18" max="18" width="5.28515625" bestFit="1" customWidth="1"/>
    <col min="19" max="21" width="9.42578125" bestFit="1" customWidth="1"/>
  </cols>
  <sheetData>
    <row r="1" spans="1:21">
      <c r="A1" t="s">
        <v>4</v>
      </c>
      <c r="B1" t="s">
        <v>9</v>
      </c>
      <c r="C1" t="s">
        <v>0</v>
      </c>
      <c r="D1" t="s">
        <v>10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</v>
      </c>
      <c r="T1" t="s">
        <v>12</v>
      </c>
      <c r="U1" t="s">
        <v>13</v>
      </c>
    </row>
    <row r="2" spans="1:21">
      <c r="A2">
        <v>1</v>
      </c>
      <c r="B2">
        <v>1100</v>
      </c>
      <c r="C2">
        <v>100</v>
      </c>
      <c r="D2">
        <v>18190.378000000001</v>
      </c>
      <c r="E2">
        <v>973.85199999999998</v>
      </c>
      <c r="F2">
        <v>2877</v>
      </c>
      <c r="G2">
        <v>6</v>
      </c>
      <c r="H2">
        <v>88</v>
      </c>
      <c r="I2">
        <v>124</v>
      </c>
      <c r="J2">
        <v>125</v>
      </c>
      <c r="K2">
        <v>124</v>
      </c>
      <c r="L2">
        <v>126</v>
      </c>
      <c r="M2">
        <v>125</v>
      </c>
      <c r="N2">
        <v>126</v>
      </c>
      <c r="O2">
        <v>124</v>
      </c>
      <c r="P2">
        <v>121</v>
      </c>
      <c r="Q2">
        <v>121</v>
      </c>
      <c r="R2">
        <v>126</v>
      </c>
      <c r="S2">
        <v>68</v>
      </c>
      <c r="T2">
        <v>19</v>
      </c>
      <c r="U2">
        <v>0</v>
      </c>
    </row>
    <row r="3" spans="1:21">
      <c r="A3">
        <v>2</v>
      </c>
      <c r="B3">
        <v>1077</v>
      </c>
      <c r="C3">
        <v>95</v>
      </c>
      <c r="D3">
        <v>16669.96</v>
      </c>
      <c r="E3">
        <v>1005.0309999999999</v>
      </c>
      <c r="F3">
        <v>2824</v>
      </c>
      <c r="G3">
        <v>6</v>
      </c>
      <c r="H3">
        <v>86</v>
      </c>
      <c r="I3">
        <v>115</v>
      </c>
      <c r="J3">
        <v>123</v>
      </c>
      <c r="K3">
        <v>124</v>
      </c>
      <c r="L3">
        <v>126</v>
      </c>
      <c r="M3">
        <v>125</v>
      </c>
      <c r="N3">
        <v>126</v>
      </c>
      <c r="O3">
        <v>124</v>
      </c>
      <c r="P3">
        <v>125</v>
      </c>
      <c r="Q3">
        <v>120</v>
      </c>
      <c r="R3">
        <v>119</v>
      </c>
      <c r="S3">
        <v>57</v>
      </c>
      <c r="T3">
        <v>21</v>
      </c>
      <c r="U3">
        <v>0</v>
      </c>
    </row>
    <row r="4" spans="1:21">
      <c r="A4">
        <v>3</v>
      </c>
      <c r="B4">
        <v>1097</v>
      </c>
      <c r="C4">
        <v>107</v>
      </c>
      <c r="D4">
        <v>17031.687000000002</v>
      </c>
      <c r="E4">
        <v>872.70899999999995</v>
      </c>
      <c r="F4">
        <v>2871</v>
      </c>
      <c r="G4">
        <v>6</v>
      </c>
      <c r="H4">
        <v>103</v>
      </c>
      <c r="I4">
        <v>126</v>
      </c>
      <c r="J4">
        <v>126</v>
      </c>
      <c r="K4">
        <v>124</v>
      </c>
      <c r="L4">
        <v>120</v>
      </c>
      <c r="M4">
        <v>126</v>
      </c>
      <c r="N4">
        <v>121</v>
      </c>
      <c r="O4">
        <v>126</v>
      </c>
      <c r="P4">
        <v>125</v>
      </c>
      <c r="Q4">
        <v>126</v>
      </c>
      <c r="R4">
        <v>126</v>
      </c>
      <c r="S4">
        <v>63</v>
      </c>
      <c r="T4">
        <v>12</v>
      </c>
      <c r="U4">
        <v>0</v>
      </c>
    </row>
    <row r="5" spans="1:21">
      <c r="A5">
        <v>4</v>
      </c>
      <c r="B5">
        <v>1091</v>
      </c>
      <c r="C5">
        <v>107</v>
      </c>
      <c r="D5">
        <v>16858.644</v>
      </c>
      <c r="E5">
        <v>908.49</v>
      </c>
      <c r="F5">
        <v>2826</v>
      </c>
      <c r="G5">
        <v>6</v>
      </c>
      <c r="H5">
        <v>102</v>
      </c>
      <c r="I5">
        <v>120</v>
      </c>
      <c r="J5">
        <v>116</v>
      </c>
      <c r="K5">
        <v>124</v>
      </c>
      <c r="L5">
        <v>126</v>
      </c>
      <c r="M5">
        <v>125</v>
      </c>
      <c r="N5">
        <v>122</v>
      </c>
      <c r="O5">
        <v>126</v>
      </c>
      <c r="P5">
        <v>123</v>
      </c>
      <c r="Q5">
        <v>121</v>
      </c>
      <c r="R5">
        <v>124</v>
      </c>
      <c r="S5">
        <v>67</v>
      </c>
      <c r="T5">
        <v>10</v>
      </c>
      <c r="U5">
        <v>0</v>
      </c>
    </row>
    <row r="6" spans="1:21">
      <c r="A6">
        <v>5</v>
      </c>
      <c r="B6">
        <v>1079</v>
      </c>
      <c r="C6">
        <v>88</v>
      </c>
      <c r="D6">
        <v>15552.949000000001</v>
      </c>
      <c r="E6">
        <v>1069.5640000000001</v>
      </c>
      <c r="F6">
        <v>2872</v>
      </c>
      <c r="G6">
        <v>6</v>
      </c>
      <c r="H6">
        <v>95</v>
      </c>
      <c r="I6">
        <v>116</v>
      </c>
      <c r="J6">
        <v>120</v>
      </c>
      <c r="K6">
        <v>120</v>
      </c>
      <c r="L6">
        <v>122</v>
      </c>
      <c r="M6">
        <v>120</v>
      </c>
      <c r="N6">
        <v>121</v>
      </c>
      <c r="O6">
        <v>121</v>
      </c>
      <c r="P6">
        <v>124</v>
      </c>
      <c r="Q6">
        <v>126</v>
      </c>
      <c r="R6">
        <v>126</v>
      </c>
      <c r="S6">
        <v>88</v>
      </c>
      <c r="T6">
        <v>18</v>
      </c>
      <c r="U6">
        <v>0</v>
      </c>
    </row>
    <row r="7" spans="1:21">
      <c r="A7">
        <v>6</v>
      </c>
      <c r="B7">
        <v>1094</v>
      </c>
      <c r="C7">
        <v>112</v>
      </c>
      <c r="D7">
        <v>17161.48</v>
      </c>
      <c r="E7">
        <v>974.96100000000001</v>
      </c>
      <c r="F7">
        <v>2845</v>
      </c>
      <c r="G7">
        <v>6</v>
      </c>
      <c r="H7">
        <v>86</v>
      </c>
      <c r="I7">
        <v>120</v>
      </c>
      <c r="J7">
        <v>123</v>
      </c>
      <c r="K7">
        <v>120</v>
      </c>
      <c r="L7">
        <v>123</v>
      </c>
      <c r="M7">
        <v>124</v>
      </c>
      <c r="N7">
        <v>124</v>
      </c>
      <c r="O7">
        <v>123</v>
      </c>
      <c r="P7">
        <v>123</v>
      </c>
      <c r="Q7">
        <v>123</v>
      </c>
      <c r="R7">
        <v>126</v>
      </c>
      <c r="S7">
        <v>72</v>
      </c>
      <c r="T7">
        <v>17</v>
      </c>
      <c r="U7">
        <v>0</v>
      </c>
    </row>
    <row r="8" spans="1:21">
      <c r="A8">
        <v>7</v>
      </c>
      <c r="B8">
        <v>1085</v>
      </c>
      <c r="C8">
        <v>94</v>
      </c>
      <c r="D8">
        <v>14382.995000000001</v>
      </c>
      <c r="E8">
        <v>948.18200000000002</v>
      </c>
      <c r="F8">
        <v>2751</v>
      </c>
      <c r="G8">
        <v>6</v>
      </c>
      <c r="H8">
        <v>83</v>
      </c>
      <c r="I8">
        <v>121</v>
      </c>
      <c r="J8">
        <v>126</v>
      </c>
      <c r="K8">
        <v>118</v>
      </c>
      <c r="L8">
        <v>117</v>
      </c>
      <c r="M8">
        <v>123</v>
      </c>
      <c r="N8">
        <v>125</v>
      </c>
      <c r="O8">
        <v>119</v>
      </c>
      <c r="P8">
        <v>125</v>
      </c>
      <c r="Q8">
        <v>124</v>
      </c>
      <c r="R8">
        <v>116</v>
      </c>
      <c r="S8">
        <v>50</v>
      </c>
      <c r="T8">
        <v>15</v>
      </c>
      <c r="U8">
        <v>0</v>
      </c>
    </row>
    <row r="9" spans="1:21">
      <c r="A9">
        <v>8</v>
      </c>
      <c r="B9">
        <v>1069</v>
      </c>
      <c r="C9">
        <v>98</v>
      </c>
      <c r="D9">
        <v>17625.896000000001</v>
      </c>
      <c r="E9">
        <v>980.15300000000002</v>
      </c>
      <c r="F9">
        <v>2818</v>
      </c>
      <c r="G9">
        <v>6</v>
      </c>
      <c r="H9">
        <v>86</v>
      </c>
      <c r="I9">
        <v>124</v>
      </c>
      <c r="J9">
        <v>117</v>
      </c>
      <c r="K9">
        <v>113</v>
      </c>
      <c r="L9">
        <v>125</v>
      </c>
      <c r="M9">
        <v>126</v>
      </c>
      <c r="N9">
        <v>122</v>
      </c>
      <c r="O9">
        <v>120</v>
      </c>
      <c r="P9">
        <v>119</v>
      </c>
      <c r="Q9">
        <v>126</v>
      </c>
      <c r="R9">
        <v>126</v>
      </c>
      <c r="S9">
        <v>68</v>
      </c>
      <c r="T9">
        <v>13</v>
      </c>
      <c r="U9">
        <v>0</v>
      </c>
    </row>
    <row r="10" spans="1:21">
      <c r="A10">
        <v>9</v>
      </c>
      <c r="B10">
        <v>1053</v>
      </c>
      <c r="C10">
        <v>79</v>
      </c>
      <c r="D10">
        <v>15931.296</v>
      </c>
      <c r="E10">
        <v>907.32799999999997</v>
      </c>
      <c r="F10">
        <v>2750</v>
      </c>
      <c r="G10">
        <v>6</v>
      </c>
      <c r="H10">
        <v>88</v>
      </c>
      <c r="I10">
        <v>118</v>
      </c>
      <c r="J10">
        <v>123</v>
      </c>
      <c r="K10">
        <v>124</v>
      </c>
      <c r="L10">
        <v>117</v>
      </c>
      <c r="M10">
        <v>121</v>
      </c>
      <c r="N10">
        <v>126</v>
      </c>
      <c r="O10">
        <v>122</v>
      </c>
      <c r="P10">
        <v>119</v>
      </c>
      <c r="Q10">
        <v>123</v>
      </c>
      <c r="R10">
        <v>117</v>
      </c>
      <c r="S10">
        <v>54</v>
      </c>
      <c r="T10">
        <v>8</v>
      </c>
      <c r="U10">
        <v>0</v>
      </c>
    </row>
    <row r="11" spans="1:21">
      <c r="A11">
        <v>10</v>
      </c>
      <c r="B11">
        <v>1053</v>
      </c>
      <c r="C11">
        <v>79</v>
      </c>
      <c r="D11">
        <v>15931.296</v>
      </c>
      <c r="E11">
        <v>907.32799999999997</v>
      </c>
      <c r="F11">
        <v>2750</v>
      </c>
      <c r="G11">
        <v>6</v>
      </c>
      <c r="H11">
        <v>88</v>
      </c>
      <c r="I11">
        <v>118</v>
      </c>
      <c r="J11">
        <v>123</v>
      </c>
      <c r="K11">
        <v>124</v>
      </c>
      <c r="L11">
        <v>117</v>
      </c>
      <c r="M11">
        <v>121</v>
      </c>
      <c r="N11">
        <v>126</v>
      </c>
      <c r="O11">
        <v>122</v>
      </c>
      <c r="P11">
        <v>119</v>
      </c>
      <c r="Q11">
        <v>123</v>
      </c>
      <c r="R11">
        <v>117</v>
      </c>
      <c r="S11">
        <v>54</v>
      </c>
      <c r="T11">
        <v>8</v>
      </c>
      <c r="U11">
        <v>0</v>
      </c>
    </row>
    <row r="12" spans="1:21">
      <c r="A12">
        <v>11</v>
      </c>
      <c r="B12">
        <v>1064</v>
      </c>
      <c r="C12">
        <v>57</v>
      </c>
      <c r="D12">
        <v>13985.906000000001</v>
      </c>
      <c r="E12">
        <v>863.13900000000001</v>
      </c>
      <c r="F12">
        <v>2749</v>
      </c>
      <c r="G12">
        <v>6</v>
      </c>
      <c r="H12">
        <v>80</v>
      </c>
      <c r="I12">
        <v>120</v>
      </c>
      <c r="J12">
        <v>117</v>
      </c>
      <c r="K12">
        <v>126</v>
      </c>
      <c r="L12">
        <v>126</v>
      </c>
      <c r="M12">
        <v>123</v>
      </c>
      <c r="N12">
        <v>126</v>
      </c>
      <c r="O12">
        <v>126</v>
      </c>
      <c r="P12">
        <v>124</v>
      </c>
      <c r="Q12">
        <v>114</v>
      </c>
      <c r="R12">
        <v>110</v>
      </c>
      <c r="S12">
        <v>49</v>
      </c>
      <c r="T12">
        <v>12</v>
      </c>
      <c r="U12">
        <v>0</v>
      </c>
    </row>
    <row r="13" spans="1:21">
      <c r="A13">
        <v>12</v>
      </c>
      <c r="B13">
        <v>1055</v>
      </c>
      <c r="C13">
        <v>126</v>
      </c>
      <c r="D13">
        <v>15705.031000000001</v>
      </c>
      <c r="E13">
        <v>1058.5719999999999</v>
      </c>
      <c r="F13">
        <v>2730</v>
      </c>
      <c r="G13">
        <v>6</v>
      </c>
      <c r="H13">
        <v>93</v>
      </c>
      <c r="I13">
        <v>103</v>
      </c>
      <c r="J13">
        <v>110</v>
      </c>
      <c r="K13">
        <v>123</v>
      </c>
      <c r="L13">
        <v>124</v>
      </c>
      <c r="M13">
        <v>115</v>
      </c>
      <c r="N13">
        <v>116</v>
      </c>
      <c r="O13">
        <v>122</v>
      </c>
      <c r="P13">
        <v>120</v>
      </c>
      <c r="Q13">
        <v>120</v>
      </c>
      <c r="R13">
        <v>120</v>
      </c>
      <c r="S13">
        <v>73</v>
      </c>
      <c r="T13">
        <v>20</v>
      </c>
      <c r="U13">
        <v>1</v>
      </c>
    </row>
    <row r="14" spans="1:21">
      <c r="A14">
        <v>13</v>
      </c>
      <c r="B14">
        <v>1096</v>
      </c>
      <c r="C14">
        <v>87</v>
      </c>
      <c r="D14">
        <v>16099.547</v>
      </c>
      <c r="E14">
        <v>902.64</v>
      </c>
      <c r="F14">
        <v>2804</v>
      </c>
      <c r="G14">
        <v>6</v>
      </c>
      <c r="H14">
        <v>92</v>
      </c>
      <c r="I14">
        <v>124</v>
      </c>
      <c r="J14">
        <v>115</v>
      </c>
      <c r="K14">
        <v>121</v>
      </c>
      <c r="L14">
        <v>123</v>
      </c>
      <c r="M14">
        <v>123</v>
      </c>
      <c r="N14">
        <v>126</v>
      </c>
      <c r="O14">
        <v>124</v>
      </c>
      <c r="P14">
        <v>126</v>
      </c>
      <c r="Q14">
        <v>126</v>
      </c>
      <c r="R14">
        <v>120</v>
      </c>
      <c r="S14">
        <v>62</v>
      </c>
      <c r="T14">
        <v>13</v>
      </c>
      <c r="U14">
        <v>0</v>
      </c>
    </row>
    <row r="15" spans="1:21">
      <c r="A15">
        <v>14</v>
      </c>
      <c r="B15">
        <v>1079</v>
      </c>
      <c r="C15">
        <v>93</v>
      </c>
      <c r="D15">
        <v>17604.445</v>
      </c>
      <c r="E15">
        <v>958.49900000000002</v>
      </c>
      <c r="F15">
        <v>2830</v>
      </c>
      <c r="G15">
        <v>6</v>
      </c>
      <c r="H15">
        <v>93</v>
      </c>
      <c r="I15">
        <v>120</v>
      </c>
      <c r="J15">
        <v>120</v>
      </c>
      <c r="K15">
        <v>122</v>
      </c>
      <c r="L15">
        <v>126</v>
      </c>
      <c r="M15">
        <v>126</v>
      </c>
      <c r="N15">
        <v>126</v>
      </c>
      <c r="O15">
        <v>126</v>
      </c>
      <c r="P15">
        <v>126</v>
      </c>
      <c r="Q15">
        <v>124</v>
      </c>
      <c r="R15">
        <v>126</v>
      </c>
      <c r="S15">
        <v>68</v>
      </c>
      <c r="T15">
        <v>9</v>
      </c>
      <c r="U15">
        <v>0</v>
      </c>
    </row>
    <row r="16" spans="1:21">
      <c r="A16">
        <v>15</v>
      </c>
      <c r="B16">
        <v>1035</v>
      </c>
      <c r="C16">
        <v>40</v>
      </c>
      <c r="D16">
        <v>10808.763000000001</v>
      </c>
      <c r="E16">
        <v>864.64499999999998</v>
      </c>
      <c r="F16">
        <v>2718</v>
      </c>
      <c r="G16">
        <v>6</v>
      </c>
      <c r="H16">
        <v>96</v>
      </c>
      <c r="I16">
        <v>111</v>
      </c>
      <c r="J16">
        <v>108</v>
      </c>
      <c r="K16">
        <v>115</v>
      </c>
      <c r="L16">
        <v>115</v>
      </c>
      <c r="M16">
        <v>120</v>
      </c>
      <c r="N16">
        <v>119</v>
      </c>
      <c r="O16">
        <v>123</v>
      </c>
      <c r="P16">
        <v>126</v>
      </c>
      <c r="Q16">
        <v>122</v>
      </c>
      <c r="R16">
        <v>124</v>
      </c>
      <c r="S16">
        <v>46</v>
      </c>
      <c r="T16">
        <v>3</v>
      </c>
      <c r="U16">
        <v>0</v>
      </c>
    </row>
    <row r="17" spans="1:21">
      <c r="A17">
        <v>16</v>
      </c>
      <c r="B17">
        <v>1070</v>
      </c>
      <c r="C17">
        <v>86</v>
      </c>
      <c r="D17">
        <v>15637.388999999999</v>
      </c>
      <c r="E17">
        <v>988.44500000000005</v>
      </c>
      <c r="F17">
        <v>2812</v>
      </c>
      <c r="G17">
        <v>6</v>
      </c>
      <c r="H17">
        <v>94</v>
      </c>
      <c r="I17">
        <v>118</v>
      </c>
      <c r="J17">
        <v>119</v>
      </c>
      <c r="K17">
        <v>119</v>
      </c>
      <c r="L17">
        <v>119</v>
      </c>
      <c r="M17">
        <v>122</v>
      </c>
      <c r="N17">
        <v>124</v>
      </c>
      <c r="O17">
        <v>123</v>
      </c>
      <c r="P17">
        <v>126</v>
      </c>
      <c r="Q17">
        <v>120</v>
      </c>
      <c r="R17">
        <v>124</v>
      </c>
      <c r="S17">
        <v>68</v>
      </c>
      <c r="T17">
        <v>19</v>
      </c>
      <c r="U17">
        <v>0</v>
      </c>
    </row>
    <row r="18" spans="1:21">
      <c r="A18">
        <v>17</v>
      </c>
      <c r="B18">
        <v>1050</v>
      </c>
      <c r="C18">
        <v>105</v>
      </c>
      <c r="D18">
        <v>15918.880999999999</v>
      </c>
      <c r="E18">
        <v>949.84299999999996</v>
      </c>
      <c r="F18">
        <v>2778</v>
      </c>
      <c r="G18">
        <v>6</v>
      </c>
      <c r="H18">
        <v>91</v>
      </c>
      <c r="I18">
        <v>116</v>
      </c>
      <c r="J18">
        <v>118</v>
      </c>
      <c r="K18">
        <v>124</v>
      </c>
      <c r="L18">
        <v>125</v>
      </c>
      <c r="M18">
        <v>124</v>
      </c>
      <c r="N18">
        <v>123</v>
      </c>
      <c r="O18">
        <v>124</v>
      </c>
      <c r="P18">
        <v>120</v>
      </c>
      <c r="Q18">
        <v>122</v>
      </c>
      <c r="R18">
        <v>121</v>
      </c>
      <c r="S18">
        <v>64</v>
      </c>
      <c r="T18">
        <v>8</v>
      </c>
      <c r="U18">
        <v>0</v>
      </c>
    </row>
    <row r="19" spans="1:21">
      <c r="A19">
        <v>18</v>
      </c>
      <c r="B19">
        <v>1094</v>
      </c>
      <c r="C19">
        <v>67</v>
      </c>
      <c r="D19">
        <v>14715.754000000001</v>
      </c>
      <c r="E19">
        <v>984.99900000000002</v>
      </c>
      <c r="F19">
        <v>2839</v>
      </c>
      <c r="G19">
        <v>6</v>
      </c>
      <c r="H19">
        <v>104</v>
      </c>
      <c r="I19">
        <v>126</v>
      </c>
      <c r="J19">
        <v>124</v>
      </c>
      <c r="K19">
        <v>126</v>
      </c>
      <c r="L19">
        <v>125</v>
      </c>
      <c r="M19">
        <v>123</v>
      </c>
      <c r="N19">
        <v>120</v>
      </c>
      <c r="O19">
        <v>116</v>
      </c>
      <c r="P19">
        <v>124</v>
      </c>
      <c r="Q19">
        <v>124</v>
      </c>
      <c r="R19">
        <v>120</v>
      </c>
      <c r="S19">
        <v>59</v>
      </c>
      <c r="T19">
        <v>14</v>
      </c>
      <c r="U19">
        <v>0</v>
      </c>
    </row>
    <row r="20" spans="1:21">
      <c r="A20">
        <v>19</v>
      </c>
      <c r="B20">
        <v>1052</v>
      </c>
      <c r="C20">
        <v>76</v>
      </c>
      <c r="D20">
        <v>14368.194</v>
      </c>
      <c r="E20">
        <v>968.77599999999995</v>
      </c>
      <c r="F20">
        <v>2785</v>
      </c>
      <c r="G20">
        <v>6</v>
      </c>
      <c r="H20">
        <v>81</v>
      </c>
      <c r="I20">
        <v>122</v>
      </c>
      <c r="J20">
        <v>120</v>
      </c>
      <c r="K20">
        <v>117</v>
      </c>
      <c r="L20">
        <v>122</v>
      </c>
      <c r="M20">
        <v>118</v>
      </c>
      <c r="N20">
        <v>123</v>
      </c>
      <c r="O20">
        <v>124</v>
      </c>
      <c r="P20">
        <v>124</v>
      </c>
      <c r="Q20">
        <v>123</v>
      </c>
      <c r="R20">
        <v>120</v>
      </c>
      <c r="S20">
        <v>60</v>
      </c>
      <c r="T20">
        <v>14</v>
      </c>
      <c r="U20">
        <v>1</v>
      </c>
    </row>
    <row r="21" spans="1:21">
      <c r="A21">
        <v>20</v>
      </c>
      <c r="B21">
        <v>1089</v>
      </c>
      <c r="C21">
        <v>109</v>
      </c>
      <c r="D21">
        <v>16606.412</v>
      </c>
      <c r="E21">
        <v>944.553</v>
      </c>
      <c r="F21">
        <v>2874</v>
      </c>
      <c r="G21">
        <v>6</v>
      </c>
      <c r="H21">
        <v>114</v>
      </c>
      <c r="I21">
        <v>124</v>
      </c>
      <c r="J21">
        <v>117</v>
      </c>
      <c r="K21">
        <v>119</v>
      </c>
      <c r="L21">
        <v>116</v>
      </c>
      <c r="M21">
        <v>125</v>
      </c>
      <c r="N21">
        <v>125</v>
      </c>
      <c r="O21">
        <v>126</v>
      </c>
      <c r="P21">
        <v>122</v>
      </c>
      <c r="Q21">
        <v>124</v>
      </c>
      <c r="R21">
        <v>126</v>
      </c>
      <c r="S21">
        <v>70</v>
      </c>
      <c r="T21">
        <v>19</v>
      </c>
      <c r="U21">
        <v>0</v>
      </c>
    </row>
    <row r="22" spans="1:21">
      <c r="A22">
        <v>21</v>
      </c>
      <c r="B22">
        <v>1098</v>
      </c>
      <c r="C22">
        <v>97</v>
      </c>
      <c r="D22">
        <v>17630.637999999999</v>
      </c>
      <c r="E22">
        <v>986.38599999999997</v>
      </c>
      <c r="F22">
        <v>2861</v>
      </c>
      <c r="G22">
        <v>6</v>
      </c>
      <c r="H22">
        <v>89</v>
      </c>
      <c r="I22">
        <v>119</v>
      </c>
      <c r="J22">
        <v>118</v>
      </c>
      <c r="K22">
        <v>126</v>
      </c>
      <c r="L22">
        <v>121</v>
      </c>
      <c r="M22">
        <v>126</v>
      </c>
      <c r="N22">
        <v>125</v>
      </c>
      <c r="O22">
        <v>126</v>
      </c>
      <c r="P22">
        <v>120</v>
      </c>
      <c r="Q22">
        <v>126</v>
      </c>
      <c r="R22">
        <v>124</v>
      </c>
      <c r="S22">
        <v>66</v>
      </c>
      <c r="T22">
        <v>19</v>
      </c>
      <c r="U22">
        <v>0</v>
      </c>
    </row>
    <row r="23" spans="1:21">
      <c r="A23">
        <v>22</v>
      </c>
      <c r="B23">
        <v>1057</v>
      </c>
      <c r="C23">
        <v>142</v>
      </c>
      <c r="D23">
        <v>19830.429</v>
      </c>
      <c r="E23">
        <v>986.80899999999997</v>
      </c>
      <c r="F23">
        <v>2828</v>
      </c>
      <c r="G23">
        <v>6</v>
      </c>
      <c r="H23">
        <v>91</v>
      </c>
      <c r="I23">
        <v>121</v>
      </c>
      <c r="J23">
        <v>120</v>
      </c>
      <c r="K23">
        <v>126</v>
      </c>
      <c r="L23">
        <v>126</v>
      </c>
      <c r="M23">
        <v>126</v>
      </c>
      <c r="N23">
        <v>125</v>
      </c>
      <c r="O23">
        <v>121</v>
      </c>
      <c r="P23">
        <v>124</v>
      </c>
      <c r="Q23">
        <v>124</v>
      </c>
      <c r="R23">
        <v>118</v>
      </c>
      <c r="S23">
        <v>65</v>
      </c>
      <c r="T23">
        <v>17</v>
      </c>
      <c r="U23">
        <v>1</v>
      </c>
    </row>
    <row r="24" spans="1:21">
      <c r="A24">
        <v>23</v>
      </c>
      <c r="B24">
        <v>1059</v>
      </c>
      <c r="C24">
        <v>99</v>
      </c>
      <c r="D24">
        <v>17086.937000000002</v>
      </c>
      <c r="E24">
        <v>961.69</v>
      </c>
      <c r="F24">
        <v>2801</v>
      </c>
      <c r="G24">
        <v>6</v>
      </c>
      <c r="H24">
        <v>95</v>
      </c>
      <c r="I24">
        <v>122</v>
      </c>
      <c r="J24">
        <v>124</v>
      </c>
      <c r="K24">
        <v>126</v>
      </c>
      <c r="L24">
        <v>126</v>
      </c>
      <c r="M24">
        <v>126</v>
      </c>
      <c r="N24">
        <v>126</v>
      </c>
      <c r="O24">
        <v>118</v>
      </c>
      <c r="P24">
        <v>117</v>
      </c>
      <c r="Q24">
        <v>123</v>
      </c>
      <c r="R24">
        <v>119</v>
      </c>
      <c r="S24">
        <v>61</v>
      </c>
      <c r="T24">
        <v>13</v>
      </c>
      <c r="U24">
        <v>0</v>
      </c>
    </row>
    <row r="25" spans="1:21">
      <c r="A25">
        <v>24</v>
      </c>
      <c r="B25">
        <v>1104</v>
      </c>
      <c r="C25">
        <v>90</v>
      </c>
      <c r="D25">
        <v>16542.014999999999</v>
      </c>
      <c r="E25">
        <v>1020.191</v>
      </c>
      <c r="F25">
        <v>2867</v>
      </c>
      <c r="G25">
        <v>6</v>
      </c>
      <c r="H25">
        <v>101</v>
      </c>
      <c r="I25">
        <v>122</v>
      </c>
      <c r="J25">
        <v>121</v>
      </c>
      <c r="K25">
        <v>123</v>
      </c>
      <c r="L25">
        <v>116</v>
      </c>
      <c r="M25">
        <v>122</v>
      </c>
      <c r="N25">
        <v>123</v>
      </c>
      <c r="O25">
        <v>120</v>
      </c>
      <c r="P25">
        <v>126</v>
      </c>
      <c r="Q25">
        <v>126</v>
      </c>
      <c r="R25">
        <v>126</v>
      </c>
      <c r="S25">
        <v>82</v>
      </c>
      <c r="T25">
        <v>22</v>
      </c>
      <c r="U25">
        <v>1</v>
      </c>
    </row>
    <row r="26" spans="1:21">
      <c r="A26">
        <v>25</v>
      </c>
      <c r="B26">
        <v>1070</v>
      </c>
      <c r="C26">
        <v>52</v>
      </c>
      <c r="D26">
        <v>11131.576999999999</v>
      </c>
      <c r="E26">
        <v>956.34299999999996</v>
      </c>
      <c r="F26">
        <v>2788</v>
      </c>
      <c r="G26">
        <v>6</v>
      </c>
      <c r="H26">
        <v>103</v>
      </c>
      <c r="I26">
        <v>120</v>
      </c>
      <c r="J26">
        <v>110</v>
      </c>
      <c r="K26">
        <v>117</v>
      </c>
      <c r="L26">
        <v>120</v>
      </c>
      <c r="M26">
        <v>116</v>
      </c>
      <c r="N26">
        <v>124</v>
      </c>
      <c r="O26">
        <v>119</v>
      </c>
      <c r="P26">
        <v>119</v>
      </c>
      <c r="Q26">
        <v>121</v>
      </c>
      <c r="R26">
        <v>122</v>
      </c>
      <c r="S26">
        <v>69</v>
      </c>
      <c r="T26">
        <v>15</v>
      </c>
      <c r="U26">
        <v>0</v>
      </c>
    </row>
    <row r="27" spans="1:21">
      <c r="A27">
        <v>26</v>
      </c>
      <c r="B27">
        <v>1061</v>
      </c>
      <c r="C27">
        <v>68</v>
      </c>
      <c r="D27">
        <v>13674.486999999999</v>
      </c>
      <c r="E27">
        <v>987.16600000000005</v>
      </c>
      <c r="F27">
        <v>2784</v>
      </c>
      <c r="G27">
        <v>6</v>
      </c>
      <c r="H27">
        <v>86</v>
      </c>
      <c r="I27">
        <v>102</v>
      </c>
      <c r="J27">
        <v>112</v>
      </c>
      <c r="K27">
        <v>123</v>
      </c>
      <c r="L27">
        <v>121</v>
      </c>
      <c r="M27">
        <v>121</v>
      </c>
      <c r="N27">
        <v>122</v>
      </c>
      <c r="O27">
        <v>125</v>
      </c>
      <c r="P27">
        <v>123</v>
      </c>
      <c r="Q27">
        <v>126</v>
      </c>
      <c r="R27">
        <v>125</v>
      </c>
      <c r="S27">
        <v>68</v>
      </c>
      <c r="T27">
        <v>17</v>
      </c>
      <c r="U27">
        <v>1</v>
      </c>
    </row>
    <row r="28" spans="1:21">
      <c r="A28">
        <v>27</v>
      </c>
      <c r="B28">
        <v>1082</v>
      </c>
      <c r="C28">
        <v>106</v>
      </c>
      <c r="D28">
        <v>18230.495999999999</v>
      </c>
      <c r="E28">
        <v>1024.3889999999999</v>
      </c>
      <c r="F28">
        <v>2841</v>
      </c>
      <c r="G28">
        <v>6</v>
      </c>
      <c r="H28">
        <v>90</v>
      </c>
      <c r="I28">
        <v>111</v>
      </c>
      <c r="J28">
        <v>123</v>
      </c>
      <c r="K28">
        <v>121</v>
      </c>
      <c r="L28">
        <v>126</v>
      </c>
      <c r="M28">
        <v>120</v>
      </c>
      <c r="N28">
        <v>126</v>
      </c>
      <c r="O28">
        <v>126</v>
      </c>
      <c r="P28">
        <v>126</v>
      </c>
      <c r="Q28">
        <v>126</v>
      </c>
      <c r="R28">
        <v>124</v>
      </c>
      <c r="S28">
        <v>62</v>
      </c>
      <c r="T28">
        <v>15</v>
      </c>
      <c r="U28">
        <v>0</v>
      </c>
    </row>
    <row r="29" spans="1:21">
      <c r="A29">
        <v>28</v>
      </c>
      <c r="B29">
        <v>1077</v>
      </c>
      <c r="C29">
        <v>114</v>
      </c>
      <c r="D29">
        <v>19907.115000000002</v>
      </c>
      <c r="E29">
        <v>971.89499999999998</v>
      </c>
      <c r="F29">
        <v>2842</v>
      </c>
      <c r="G29">
        <v>6</v>
      </c>
      <c r="H29">
        <v>96</v>
      </c>
      <c r="I29">
        <v>126</v>
      </c>
      <c r="J29">
        <v>124</v>
      </c>
      <c r="K29">
        <v>121</v>
      </c>
      <c r="L29">
        <v>121</v>
      </c>
      <c r="M29">
        <v>121</v>
      </c>
      <c r="N29">
        <v>126</v>
      </c>
      <c r="O29">
        <v>125</v>
      </c>
      <c r="P29">
        <v>126</v>
      </c>
      <c r="Q29">
        <v>125</v>
      </c>
      <c r="R29">
        <v>124</v>
      </c>
      <c r="S29">
        <v>62</v>
      </c>
      <c r="T29">
        <v>11</v>
      </c>
      <c r="U29">
        <v>0</v>
      </c>
    </row>
    <row r="30" spans="1:21">
      <c r="A30">
        <v>29</v>
      </c>
      <c r="B30">
        <v>1080</v>
      </c>
      <c r="C30">
        <v>82</v>
      </c>
      <c r="D30">
        <v>16192.763999999999</v>
      </c>
      <c r="E30">
        <v>993.053</v>
      </c>
      <c r="F30">
        <v>2817</v>
      </c>
      <c r="G30">
        <v>6</v>
      </c>
      <c r="H30">
        <v>88</v>
      </c>
      <c r="I30">
        <v>121</v>
      </c>
      <c r="J30">
        <v>125</v>
      </c>
      <c r="K30">
        <v>124</v>
      </c>
      <c r="L30">
        <v>126</v>
      </c>
      <c r="M30">
        <v>126</v>
      </c>
      <c r="N30">
        <v>124</v>
      </c>
      <c r="O30">
        <v>120</v>
      </c>
      <c r="P30">
        <v>122</v>
      </c>
      <c r="Q30">
        <v>125</v>
      </c>
      <c r="R30">
        <v>118</v>
      </c>
      <c r="S30">
        <v>62</v>
      </c>
      <c r="T30">
        <v>17</v>
      </c>
      <c r="U30">
        <v>0</v>
      </c>
    </row>
    <row r="31" spans="1:21">
      <c r="A31">
        <v>30</v>
      </c>
      <c r="B31">
        <v>1097</v>
      </c>
      <c r="C31">
        <v>140</v>
      </c>
      <c r="D31">
        <v>20174.373</v>
      </c>
      <c r="E31">
        <v>1031.414</v>
      </c>
      <c r="F31">
        <v>2902</v>
      </c>
      <c r="G31">
        <v>6</v>
      </c>
      <c r="H31">
        <v>91</v>
      </c>
      <c r="I31">
        <v>119</v>
      </c>
      <c r="J31">
        <v>124</v>
      </c>
      <c r="K31">
        <v>124</v>
      </c>
      <c r="L31">
        <v>124</v>
      </c>
      <c r="M31">
        <v>112</v>
      </c>
      <c r="N31">
        <v>126</v>
      </c>
      <c r="O31">
        <v>126</v>
      </c>
      <c r="P31">
        <v>126</v>
      </c>
      <c r="Q31">
        <v>124</v>
      </c>
      <c r="R31">
        <v>126</v>
      </c>
      <c r="S31">
        <v>80</v>
      </c>
      <c r="T31">
        <v>20</v>
      </c>
      <c r="U31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U31"/>
  <sheetViews>
    <sheetView topLeftCell="E10" workbookViewId="0">
      <selection activeCell="J33" sqref="J33"/>
    </sheetView>
  </sheetViews>
  <sheetFormatPr defaultColWidth="8.85546875" defaultRowHeight="15"/>
  <cols>
    <col min="1" max="1" width="9.42578125" bestFit="1" customWidth="1"/>
    <col min="2" max="2" width="7.42578125" bestFit="1" customWidth="1"/>
    <col min="3" max="3" width="8.140625" bestFit="1" customWidth="1"/>
    <col min="4" max="4" width="14.7109375" bestFit="1" customWidth="1"/>
    <col min="5" max="5" width="8.140625" bestFit="1" customWidth="1"/>
    <col min="6" max="6" width="7.42578125" bestFit="1" customWidth="1"/>
    <col min="7" max="17" width="9.42578125" bestFit="1" customWidth="1"/>
    <col min="18" max="18" width="6" bestFit="1" customWidth="1"/>
    <col min="19" max="21" width="9.42578125" bestFit="1" customWidth="1"/>
  </cols>
  <sheetData>
    <row r="1" spans="1:21">
      <c r="A1" t="s">
        <v>7</v>
      </c>
      <c r="B1" t="s">
        <v>9</v>
      </c>
      <c r="C1" t="s">
        <v>0</v>
      </c>
      <c r="D1" t="s">
        <v>10</v>
      </c>
      <c r="E1" t="s">
        <v>6</v>
      </c>
      <c r="F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</v>
      </c>
      <c r="T1" t="s">
        <v>12</v>
      </c>
      <c r="U1" t="s">
        <v>13</v>
      </c>
    </row>
    <row r="2" spans="1:21">
      <c r="A2">
        <v>1</v>
      </c>
      <c r="B2">
        <v>1133</v>
      </c>
      <c r="C2">
        <v>20</v>
      </c>
      <c r="D2">
        <v>7293.7030000000004</v>
      </c>
      <c r="E2">
        <v>839.31799999999998</v>
      </c>
      <c r="F2">
        <v>2908</v>
      </c>
      <c r="G2">
        <v>6</v>
      </c>
      <c r="H2">
        <v>93</v>
      </c>
      <c r="I2">
        <v>125</v>
      </c>
      <c r="J2">
        <v>139</v>
      </c>
      <c r="K2">
        <v>135</v>
      </c>
      <c r="L2">
        <v>139</v>
      </c>
      <c r="M2">
        <v>132</v>
      </c>
      <c r="N2">
        <v>120</v>
      </c>
      <c r="O2">
        <v>123</v>
      </c>
      <c r="P2">
        <v>127</v>
      </c>
      <c r="Q2">
        <v>132</v>
      </c>
      <c r="R2">
        <v>130</v>
      </c>
      <c r="S2">
        <v>51</v>
      </c>
      <c r="T2">
        <v>6</v>
      </c>
      <c r="U2">
        <v>0</v>
      </c>
    </row>
    <row r="3" spans="1:21">
      <c r="A3">
        <v>2</v>
      </c>
      <c r="B3">
        <v>1112</v>
      </c>
      <c r="C3">
        <v>24</v>
      </c>
      <c r="D3">
        <v>8113.9790000000003</v>
      </c>
      <c r="E3">
        <v>909.66200000000003</v>
      </c>
      <c r="F3">
        <v>2919</v>
      </c>
      <c r="G3">
        <v>6</v>
      </c>
      <c r="H3">
        <v>90</v>
      </c>
      <c r="I3">
        <v>122</v>
      </c>
      <c r="J3">
        <v>130</v>
      </c>
      <c r="K3">
        <v>138</v>
      </c>
      <c r="L3">
        <v>140</v>
      </c>
      <c r="M3">
        <v>130</v>
      </c>
      <c r="N3">
        <v>126</v>
      </c>
      <c r="O3">
        <v>134</v>
      </c>
      <c r="P3">
        <v>130</v>
      </c>
      <c r="Q3">
        <v>127</v>
      </c>
      <c r="R3">
        <v>131</v>
      </c>
      <c r="S3">
        <v>70</v>
      </c>
      <c r="T3">
        <v>9</v>
      </c>
      <c r="U3">
        <v>0</v>
      </c>
    </row>
    <row r="4" spans="1:21">
      <c r="A4">
        <v>3</v>
      </c>
      <c r="B4">
        <v>1104</v>
      </c>
      <c r="C4">
        <v>11</v>
      </c>
      <c r="D4">
        <v>5976.58</v>
      </c>
      <c r="E4">
        <v>833.69299999999998</v>
      </c>
      <c r="F4">
        <v>2849</v>
      </c>
      <c r="G4">
        <v>6</v>
      </c>
      <c r="H4">
        <v>82</v>
      </c>
      <c r="I4">
        <v>118</v>
      </c>
      <c r="J4">
        <v>129</v>
      </c>
      <c r="K4">
        <v>118</v>
      </c>
      <c r="L4">
        <v>126</v>
      </c>
      <c r="M4">
        <v>136</v>
      </c>
      <c r="N4">
        <v>130</v>
      </c>
      <c r="O4">
        <v>124</v>
      </c>
      <c r="P4">
        <v>128</v>
      </c>
      <c r="Q4">
        <v>130</v>
      </c>
      <c r="R4">
        <v>132</v>
      </c>
      <c r="S4">
        <v>54</v>
      </c>
      <c r="T4">
        <v>7</v>
      </c>
      <c r="U4">
        <v>0</v>
      </c>
    </row>
    <row r="5" spans="1:21">
      <c r="A5">
        <v>4</v>
      </c>
      <c r="B5">
        <v>1152</v>
      </c>
      <c r="C5">
        <v>61</v>
      </c>
      <c r="D5">
        <v>12112.017</v>
      </c>
      <c r="E5">
        <v>816.13499999999999</v>
      </c>
      <c r="F5">
        <v>3009</v>
      </c>
      <c r="G5">
        <v>6</v>
      </c>
      <c r="H5">
        <v>93</v>
      </c>
      <c r="I5">
        <v>128</v>
      </c>
      <c r="J5">
        <v>132</v>
      </c>
      <c r="K5">
        <v>136</v>
      </c>
      <c r="L5">
        <v>136</v>
      </c>
      <c r="M5">
        <v>137</v>
      </c>
      <c r="N5">
        <v>136</v>
      </c>
      <c r="O5">
        <v>137</v>
      </c>
      <c r="P5">
        <v>134</v>
      </c>
      <c r="Q5">
        <v>125</v>
      </c>
      <c r="R5">
        <v>135</v>
      </c>
      <c r="S5">
        <v>52</v>
      </c>
      <c r="T5">
        <v>6</v>
      </c>
      <c r="U5">
        <v>0</v>
      </c>
    </row>
    <row r="6" spans="1:21">
      <c r="A6">
        <v>5</v>
      </c>
      <c r="B6">
        <v>1100</v>
      </c>
      <c r="C6">
        <v>50</v>
      </c>
      <c r="D6">
        <v>8991.4560000000001</v>
      </c>
      <c r="E6">
        <v>873.90300000000002</v>
      </c>
      <c r="F6">
        <v>2930</v>
      </c>
      <c r="G6">
        <v>6</v>
      </c>
      <c r="H6">
        <v>89</v>
      </c>
      <c r="I6">
        <v>119</v>
      </c>
      <c r="J6">
        <v>128</v>
      </c>
      <c r="K6">
        <v>125</v>
      </c>
      <c r="L6">
        <v>131</v>
      </c>
      <c r="M6">
        <v>123</v>
      </c>
      <c r="N6">
        <v>132</v>
      </c>
      <c r="O6">
        <v>132</v>
      </c>
      <c r="P6">
        <v>132</v>
      </c>
      <c r="Q6">
        <v>135</v>
      </c>
      <c r="R6">
        <v>136</v>
      </c>
      <c r="S6">
        <v>63</v>
      </c>
      <c r="T6">
        <v>10</v>
      </c>
      <c r="U6">
        <v>0</v>
      </c>
    </row>
    <row r="7" spans="1:21">
      <c r="A7">
        <v>6</v>
      </c>
      <c r="B7">
        <v>1113</v>
      </c>
      <c r="C7">
        <v>23</v>
      </c>
      <c r="D7">
        <v>7076.68</v>
      </c>
      <c r="E7">
        <v>962.86599999999999</v>
      </c>
      <c r="F7">
        <v>2921</v>
      </c>
      <c r="G7">
        <v>6</v>
      </c>
      <c r="H7">
        <v>77</v>
      </c>
      <c r="I7">
        <v>128</v>
      </c>
      <c r="J7">
        <v>127</v>
      </c>
      <c r="K7">
        <v>135</v>
      </c>
      <c r="L7">
        <v>137</v>
      </c>
      <c r="M7">
        <v>128</v>
      </c>
      <c r="N7">
        <v>132</v>
      </c>
      <c r="O7">
        <v>132</v>
      </c>
      <c r="P7">
        <v>126</v>
      </c>
      <c r="Q7">
        <v>132</v>
      </c>
      <c r="R7">
        <v>139</v>
      </c>
      <c r="S7">
        <v>69</v>
      </c>
      <c r="T7">
        <v>9</v>
      </c>
      <c r="U7">
        <v>0</v>
      </c>
    </row>
    <row r="8" spans="1:21">
      <c r="A8">
        <v>7</v>
      </c>
      <c r="B8">
        <v>1077</v>
      </c>
      <c r="C8">
        <v>30</v>
      </c>
      <c r="D8">
        <v>6899.6769999999997</v>
      </c>
      <c r="E8">
        <v>887.35400000000004</v>
      </c>
      <c r="F8">
        <v>2747</v>
      </c>
      <c r="G8">
        <v>6</v>
      </c>
      <c r="H8">
        <v>82</v>
      </c>
      <c r="I8">
        <v>111</v>
      </c>
      <c r="J8">
        <v>118</v>
      </c>
      <c r="K8">
        <v>111</v>
      </c>
      <c r="L8">
        <v>122</v>
      </c>
      <c r="M8">
        <v>127</v>
      </c>
      <c r="N8">
        <v>111</v>
      </c>
      <c r="O8">
        <v>115</v>
      </c>
      <c r="P8">
        <v>117</v>
      </c>
      <c r="Q8">
        <v>125</v>
      </c>
      <c r="R8">
        <v>124</v>
      </c>
      <c r="S8">
        <v>47</v>
      </c>
      <c r="T8">
        <v>13</v>
      </c>
      <c r="U8">
        <v>0</v>
      </c>
    </row>
    <row r="9" spans="1:21">
      <c r="A9">
        <v>8</v>
      </c>
      <c r="B9">
        <v>1142</v>
      </c>
      <c r="C9">
        <v>54</v>
      </c>
      <c r="D9">
        <v>10513.526</v>
      </c>
      <c r="E9">
        <v>922.98599999999999</v>
      </c>
      <c r="F9">
        <v>2968</v>
      </c>
      <c r="G9">
        <v>6</v>
      </c>
      <c r="H9">
        <v>86</v>
      </c>
      <c r="I9">
        <v>127</v>
      </c>
      <c r="J9">
        <v>124</v>
      </c>
      <c r="K9">
        <v>127</v>
      </c>
      <c r="L9">
        <v>131</v>
      </c>
      <c r="M9">
        <v>137</v>
      </c>
      <c r="N9">
        <v>135</v>
      </c>
      <c r="O9">
        <v>135</v>
      </c>
      <c r="P9">
        <v>137</v>
      </c>
      <c r="Q9">
        <v>136</v>
      </c>
      <c r="R9">
        <v>137</v>
      </c>
      <c r="S9">
        <v>62</v>
      </c>
      <c r="T9">
        <v>11</v>
      </c>
      <c r="U9">
        <v>0</v>
      </c>
    </row>
    <row r="10" spans="1:21">
      <c r="A10">
        <v>9</v>
      </c>
      <c r="B10">
        <v>1152</v>
      </c>
      <c r="C10">
        <v>34</v>
      </c>
      <c r="D10">
        <v>8538.91</v>
      </c>
      <c r="E10">
        <v>865.15300000000002</v>
      </c>
      <c r="F10">
        <v>2968</v>
      </c>
      <c r="G10">
        <v>6</v>
      </c>
      <c r="H10">
        <v>97</v>
      </c>
      <c r="I10">
        <v>130</v>
      </c>
      <c r="J10">
        <v>130</v>
      </c>
      <c r="K10">
        <v>128</v>
      </c>
      <c r="L10">
        <v>130</v>
      </c>
      <c r="M10">
        <v>138</v>
      </c>
      <c r="N10">
        <v>125</v>
      </c>
      <c r="O10">
        <v>137</v>
      </c>
      <c r="P10">
        <v>128</v>
      </c>
      <c r="Q10">
        <v>128</v>
      </c>
      <c r="R10">
        <v>136</v>
      </c>
      <c r="S10">
        <v>61</v>
      </c>
      <c r="T10">
        <v>10</v>
      </c>
      <c r="U10">
        <v>0</v>
      </c>
    </row>
    <row r="11" spans="1:21">
      <c r="A11">
        <v>10</v>
      </c>
      <c r="B11">
        <v>1132</v>
      </c>
      <c r="C11">
        <v>44</v>
      </c>
      <c r="D11">
        <v>8356.1</v>
      </c>
      <c r="E11">
        <v>791.44899999999996</v>
      </c>
      <c r="F11">
        <v>2882</v>
      </c>
      <c r="G11">
        <v>6</v>
      </c>
      <c r="H11">
        <v>96</v>
      </c>
      <c r="I11">
        <v>128</v>
      </c>
      <c r="J11">
        <v>129</v>
      </c>
      <c r="K11">
        <v>123</v>
      </c>
      <c r="L11">
        <v>125</v>
      </c>
      <c r="M11">
        <v>131</v>
      </c>
      <c r="N11">
        <v>129</v>
      </c>
      <c r="O11">
        <v>125</v>
      </c>
      <c r="P11">
        <v>117</v>
      </c>
      <c r="Q11">
        <v>130</v>
      </c>
      <c r="R11">
        <v>138</v>
      </c>
      <c r="S11">
        <v>51</v>
      </c>
      <c r="T11">
        <v>3</v>
      </c>
      <c r="U11">
        <v>0</v>
      </c>
    </row>
    <row r="12" spans="1:21">
      <c r="A12">
        <v>11</v>
      </c>
      <c r="B12">
        <v>1135</v>
      </c>
      <c r="C12">
        <v>64</v>
      </c>
      <c r="D12">
        <v>12006.05</v>
      </c>
      <c r="E12">
        <v>871.06100000000004</v>
      </c>
      <c r="F12">
        <v>2960</v>
      </c>
      <c r="G12">
        <v>6</v>
      </c>
      <c r="H12">
        <v>78</v>
      </c>
      <c r="I12">
        <v>127</v>
      </c>
      <c r="J12">
        <v>135</v>
      </c>
      <c r="K12">
        <v>118</v>
      </c>
      <c r="L12">
        <v>134</v>
      </c>
      <c r="M12">
        <v>138</v>
      </c>
      <c r="N12">
        <v>140</v>
      </c>
      <c r="O12">
        <v>139</v>
      </c>
      <c r="P12">
        <v>133</v>
      </c>
      <c r="Q12">
        <v>125</v>
      </c>
      <c r="R12">
        <v>133</v>
      </c>
      <c r="S12">
        <v>54</v>
      </c>
      <c r="T12">
        <v>6</v>
      </c>
      <c r="U12">
        <v>0</v>
      </c>
    </row>
    <row r="13" spans="1:21">
      <c r="A13">
        <v>12</v>
      </c>
      <c r="B13">
        <v>1103</v>
      </c>
      <c r="C13">
        <v>29</v>
      </c>
      <c r="D13">
        <v>7118.11</v>
      </c>
      <c r="E13">
        <v>878.99099999999999</v>
      </c>
      <c r="F13">
        <v>2856</v>
      </c>
      <c r="G13">
        <v>6</v>
      </c>
      <c r="H13">
        <v>88</v>
      </c>
      <c r="I13">
        <v>123</v>
      </c>
      <c r="J13">
        <v>126</v>
      </c>
      <c r="K13">
        <v>130</v>
      </c>
      <c r="L13">
        <v>120</v>
      </c>
      <c r="M13">
        <v>105</v>
      </c>
      <c r="N13">
        <v>128</v>
      </c>
      <c r="O13">
        <v>128</v>
      </c>
      <c r="P13">
        <v>136</v>
      </c>
      <c r="Q13">
        <v>133</v>
      </c>
      <c r="R13">
        <v>135</v>
      </c>
      <c r="S13">
        <v>58</v>
      </c>
      <c r="T13">
        <v>8</v>
      </c>
      <c r="U13">
        <v>0</v>
      </c>
    </row>
    <row r="14" spans="1:21">
      <c r="A14">
        <v>13</v>
      </c>
      <c r="B14">
        <v>1130</v>
      </c>
      <c r="C14">
        <v>45</v>
      </c>
      <c r="D14">
        <v>9784.4240000000009</v>
      </c>
      <c r="E14">
        <v>875.30700000000002</v>
      </c>
      <c r="F14">
        <v>2917</v>
      </c>
      <c r="G14">
        <v>6</v>
      </c>
      <c r="H14">
        <v>100</v>
      </c>
      <c r="I14">
        <v>132</v>
      </c>
      <c r="J14">
        <v>120</v>
      </c>
      <c r="K14">
        <v>111</v>
      </c>
      <c r="L14">
        <v>118</v>
      </c>
      <c r="M14">
        <v>128</v>
      </c>
      <c r="N14">
        <v>132</v>
      </c>
      <c r="O14">
        <v>128</v>
      </c>
      <c r="P14">
        <v>130</v>
      </c>
      <c r="Q14">
        <v>131</v>
      </c>
      <c r="R14">
        <v>126</v>
      </c>
      <c r="S14">
        <v>54</v>
      </c>
      <c r="T14">
        <v>9</v>
      </c>
      <c r="U14">
        <v>0</v>
      </c>
    </row>
    <row r="15" spans="1:21">
      <c r="A15">
        <v>14</v>
      </c>
      <c r="B15">
        <v>1134</v>
      </c>
      <c r="C15">
        <v>54</v>
      </c>
      <c r="D15">
        <v>12802.620999999999</v>
      </c>
      <c r="E15">
        <v>999.44200000000001</v>
      </c>
      <c r="F15">
        <v>3040</v>
      </c>
      <c r="G15">
        <v>6</v>
      </c>
      <c r="H15">
        <v>96</v>
      </c>
      <c r="I15">
        <v>129</v>
      </c>
      <c r="J15">
        <v>125</v>
      </c>
      <c r="K15">
        <v>135</v>
      </c>
      <c r="L15">
        <v>139</v>
      </c>
      <c r="M15">
        <v>130</v>
      </c>
      <c r="N15">
        <v>140</v>
      </c>
      <c r="O15">
        <v>137</v>
      </c>
      <c r="P15">
        <v>131</v>
      </c>
      <c r="Q15">
        <v>132</v>
      </c>
      <c r="R15">
        <v>136</v>
      </c>
      <c r="S15">
        <v>62</v>
      </c>
      <c r="T15">
        <v>14</v>
      </c>
      <c r="U15">
        <v>0</v>
      </c>
    </row>
    <row r="16" spans="1:21">
      <c r="A16">
        <v>15</v>
      </c>
      <c r="B16">
        <v>1078</v>
      </c>
      <c r="C16">
        <v>43</v>
      </c>
      <c r="D16">
        <v>9227.3340000000007</v>
      </c>
      <c r="E16">
        <v>787.07399999999996</v>
      </c>
      <c r="F16">
        <v>2853</v>
      </c>
      <c r="G16">
        <v>6</v>
      </c>
      <c r="H16">
        <v>104</v>
      </c>
      <c r="I16">
        <v>127</v>
      </c>
      <c r="J16">
        <v>114</v>
      </c>
      <c r="K16">
        <v>130</v>
      </c>
      <c r="L16">
        <v>128</v>
      </c>
      <c r="M16">
        <v>127</v>
      </c>
      <c r="N16">
        <v>128</v>
      </c>
      <c r="O16">
        <v>129</v>
      </c>
      <c r="P16">
        <v>138</v>
      </c>
      <c r="Q16">
        <v>119</v>
      </c>
      <c r="R16">
        <v>113</v>
      </c>
      <c r="S16">
        <v>40</v>
      </c>
      <c r="T16">
        <v>4</v>
      </c>
      <c r="U16">
        <v>0</v>
      </c>
    </row>
    <row r="17" spans="1:21">
      <c r="A17">
        <v>16</v>
      </c>
      <c r="B17">
        <v>1130</v>
      </c>
      <c r="C17">
        <v>61</v>
      </c>
      <c r="D17">
        <v>13323.673000000001</v>
      </c>
      <c r="E17">
        <v>846.22699999999998</v>
      </c>
      <c r="F17">
        <v>3019</v>
      </c>
      <c r="G17">
        <v>6</v>
      </c>
      <c r="H17">
        <v>90</v>
      </c>
      <c r="I17">
        <v>129</v>
      </c>
      <c r="J17">
        <v>136</v>
      </c>
      <c r="K17">
        <v>136</v>
      </c>
      <c r="L17">
        <v>137</v>
      </c>
      <c r="M17">
        <v>136</v>
      </c>
      <c r="N17">
        <v>137</v>
      </c>
      <c r="O17">
        <v>136</v>
      </c>
      <c r="P17">
        <v>131</v>
      </c>
      <c r="Q17">
        <v>129</v>
      </c>
      <c r="R17">
        <v>139</v>
      </c>
      <c r="S17">
        <v>54</v>
      </c>
      <c r="T17">
        <v>6</v>
      </c>
      <c r="U17">
        <v>0</v>
      </c>
    </row>
    <row r="18" spans="1:21">
      <c r="A18">
        <v>17</v>
      </c>
      <c r="B18">
        <v>1132</v>
      </c>
      <c r="C18">
        <v>54</v>
      </c>
      <c r="D18">
        <v>8525.3639999999996</v>
      </c>
      <c r="E18">
        <v>934.82899999999995</v>
      </c>
      <c r="F18">
        <v>2891</v>
      </c>
      <c r="G18">
        <v>6</v>
      </c>
      <c r="H18">
        <v>77</v>
      </c>
      <c r="I18">
        <v>122</v>
      </c>
      <c r="J18">
        <v>130</v>
      </c>
      <c r="K18">
        <v>126</v>
      </c>
      <c r="L18">
        <v>131</v>
      </c>
      <c r="M18">
        <v>127</v>
      </c>
      <c r="N18">
        <v>134</v>
      </c>
      <c r="O18">
        <v>128</v>
      </c>
      <c r="P18">
        <v>131</v>
      </c>
      <c r="Q18">
        <v>131</v>
      </c>
      <c r="R18">
        <v>123</v>
      </c>
      <c r="S18">
        <v>57</v>
      </c>
      <c r="T18">
        <v>11</v>
      </c>
      <c r="U18">
        <v>0</v>
      </c>
    </row>
    <row r="19" spans="1:21">
      <c r="A19">
        <v>18</v>
      </c>
      <c r="B19">
        <v>1154</v>
      </c>
      <c r="C19">
        <v>39</v>
      </c>
      <c r="D19">
        <v>9625.8029999999999</v>
      </c>
      <c r="E19">
        <v>943.95</v>
      </c>
      <c r="F19">
        <v>2959</v>
      </c>
      <c r="G19">
        <v>6</v>
      </c>
      <c r="H19">
        <v>99</v>
      </c>
      <c r="I19">
        <v>132</v>
      </c>
      <c r="J19">
        <v>137</v>
      </c>
      <c r="K19">
        <v>136</v>
      </c>
      <c r="L19">
        <v>136</v>
      </c>
      <c r="M19">
        <v>135</v>
      </c>
      <c r="N19">
        <v>125</v>
      </c>
      <c r="O19">
        <v>127</v>
      </c>
      <c r="P19">
        <v>120</v>
      </c>
      <c r="Q19">
        <v>127</v>
      </c>
      <c r="R19">
        <v>133</v>
      </c>
      <c r="S19">
        <v>60</v>
      </c>
      <c r="T19">
        <v>8</v>
      </c>
      <c r="U19">
        <v>0</v>
      </c>
    </row>
    <row r="20" spans="1:21">
      <c r="A20">
        <v>19</v>
      </c>
      <c r="B20">
        <v>1125</v>
      </c>
      <c r="C20">
        <v>39</v>
      </c>
      <c r="D20">
        <v>10447.234</v>
      </c>
      <c r="E20">
        <v>955.37199999999996</v>
      </c>
      <c r="F20">
        <v>2880</v>
      </c>
      <c r="G20">
        <v>6</v>
      </c>
      <c r="H20">
        <v>88</v>
      </c>
      <c r="I20">
        <v>114</v>
      </c>
      <c r="J20">
        <v>130</v>
      </c>
      <c r="K20">
        <v>138</v>
      </c>
      <c r="L20">
        <v>134</v>
      </c>
      <c r="M20">
        <v>140</v>
      </c>
      <c r="N20">
        <v>134</v>
      </c>
      <c r="O20">
        <v>135</v>
      </c>
      <c r="P20">
        <v>122</v>
      </c>
      <c r="Q20">
        <v>123</v>
      </c>
      <c r="R20">
        <v>125</v>
      </c>
      <c r="S20">
        <v>56</v>
      </c>
      <c r="T20">
        <v>13</v>
      </c>
      <c r="U20">
        <v>0</v>
      </c>
    </row>
    <row r="21" spans="1:21">
      <c r="A21">
        <v>20</v>
      </c>
      <c r="B21">
        <v>1152</v>
      </c>
      <c r="C21">
        <v>55</v>
      </c>
      <c r="D21">
        <v>10005.458000000001</v>
      </c>
      <c r="E21">
        <v>957.77800000000002</v>
      </c>
      <c r="F21">
        <v>2970</v>
      </c>
      <c r="G21">
        <v>6</v>
      </c>
      <c r="H21">
        <v>91</v>
      </c>
      <c r="I21">
        <v>130</v>
      </c>
      <c r="J21">
        <v>123</v>
      </c>
      <c r="K21">
        <v>119</v>
      </c>
      <c r="L21">
        <v>128</v>
      </c>
      <c r="M21">
        <v>132</v>
      </c>
      <c r="N21">
        <v>136</v>
      </c>
      <c r="O21">
        <v>135</v>
      </c>
      <c r="P21">
        <v>136</v>
      </c>
      <c r="Q21">
        <v>140</v>
      </c>
      <c r="R21">
        <v>137</v>
      </c>
      <c r="S21">
        <v>72</v>
      </c>
      <c r="T21">
        <v>13</v>
      </c>
      <c r="U21">
        <v>0</v>
      </c>
    </row>
    <row r="22" spans="1:21">
      <c r="A22">
        <v>21</v>
      </c>
      <c r="B22">
        <v>1132</v>
      </c>
      <c r="C22">
        <v>20</v>
      </c>
      <c r="D22">
        <v>6089.1580000000004</v>
      </c>
      <c r="E22">
        <v>923.05</v>
      </c>
      <c r="F22">
        <v>2917</v>
      </c>
      <c r="G22">
        <v>6</v>
      </c>
      <c r="H22">
        <v>79</v>
      </c>
      <c r="I22">
        <v>117</v>
      </c>
      <c r="J22">
        <v>115</v>
      </c>
      <c r="K22">
        <v>130</v>
      </c>
      <c r="L22">
        <v>121</v>
      </c>
      <c r="M22">
        <v>132</v>
      </c>
      <c r="N22">
        <v>128</v>
      </c>
      <c r="O22">
        <v>132</v>
      </c>
      <c r="P22">
        <v>133</v>
      </c>
      <c r="Q22">
        <v>125</v>
      </c>
      <c r="R22">
        <v>138</v>
      </c>
      <c r="S22">
        <v>75</v>
      </c>
      <c r="T22">
        <v>11</v>
      </c>
      <c r="U22">
        <v>0</v>
      </c>
    </row>
    <row r="23" spans="1:21">
      <c r="A23">
        <v>22</v>
      </c>
      <c r="B23">
        <v>1149</v>
      </c>
      <c r="C23">
        <v>49</v>
      </c>
      <c r="D23">
        <v>12287.906999999999</v>
      </c>
      <c r="E23">
        <v>908.74800000000005</v>
      </c>
      <c r="F23">
        <v>2993</v>
      </c>
      <c r="G23">
        <v>6</v>
      </c>
      <c r="H23">
        <v>95</v>
      </c>
      <c r="I23">
        <v>113</v>
      </c>
      <c r="J23">
        <v>136</v>
      </c>
      <c r="K23">
        <v>136</v>
      </c>
      <c r="L23">
        <v>128</v>
      </c>
      <c r="M23">
        <v>134</v>
      </c>
      <c r="N23">
        <v>135</v>
      </c>
      <c r="O23">
        <v>134</v>
      </c>
      <c r="P23">
        <v>132</v>
      </c>
      <c r="Q23">
        <v>131</v>
      </c>
      <c r="R23">
        <v>130</v>
      </c>
      <c r="S23">
        <v>64</v>
      </c>
      <c r="T23">
        <v>14</v>
      </c>
      <c r="U23">
        <v>0</v>
      </c>
    </row>
    <row r="24" spans="1:21">
      <c r="A24">
        <v>23</v>
      </c>
      <c r="B24">
        <v>1083</v>
      </c>
      <c r="C24">
        <v>42</v>
      </c>
      <c r="D24">
        <v>8431.5380000000005</v>
      </c>
      <c r="E24">
        <v>835.69600000000003</v>
      </c>
      <c r="F24">
        <v>2833</v>
      </c>
      <c r="G24">
        <v>6</v>
      </c>
      <c r="H24">
        <v>93</v>
      </c>
      <c r="I24">
        <v>125</v>
      </c>
      <c r="J24">
        <v>124</v>
      </c>
      <c r="K24">
        <v>126</v>
      </c>
      <c r="L24">
        <v>133</v>
      </c>
      <c r="M24">
        <v>128</v>
      </c>
      <c r="N24">
        <v>138</v>
      </c>
      <c r="O24">
        <v>140</v>
      </c>
      <c r="P24">
        <v>138</v>
      </c>
      <c r="Q24">
        <v>122</v>
      </c>
      <c r="R24">
        <v>111</v>
      </c>
      <c r="S24">
        <v>39</v>
      </c>
      <c r="T24">
        <v>7</v>
      </c>
      <c r="U24">
        <v>0</v>
      </c>
    </row>
    <row r="25" spans="1:21">
      <c r="A25">
        <v>24</v>
      </c>
      <c r="B25">
        <v>1120</v>
      </c>
      <c r="C25">
        <v>56</v>
      </c>
      <c r="D25">
        <v>8902.607</v>
      </c>
      <c r="E25">
        <v>858.39599999999996</v>
      </c>
      <c r="F25">
        <v>2888</v>
      </c>
      <c r="G25">
        <v>6</v>
      </c>
      <c r="H25">
        <v>86</v>
      </c>
      <c r="I25">
        <v>120</v>
      </c>
      <c r="J25">
        <v>121</v>
      </c>
      <c r="K25">
        <v>127</v>
      </c>
      <c r="L25">
        <v>126</v>
      </c>
      <c r="M25">
        <v>128</v>
      </c>
      <c r="N25">
        <v>130</v>
      </c>
      <c r="O25">
        <v>138</v>
      </c>
      <c r="P25">
        <v>126</v>
      </c>
      <c r="Q25">
        <v>132</v>
      </c>
      <c r="R25">
        <v>137</v>
      </c>
      <c r="S25">
        <v>60</v>
      </c>
      <c r="T25">
        <v>5</v>
      </c>
      <c r="U25">
        <v>0</v>
      </c>
    </row>
    <row r="26" spans="1:21">
      <c r="A26">
        <v>25</v>
      </c>
      <c r="B26">
        <v>1095</v>
      </c>
      <c r="C26">
        <v>43</v>
      </c>
      <c r="D26">
        <v>9336.3320000000003</v>
      </c>
      <c r="E26">
        <v>884.74400000000003</v>
      </c>
      <c r="F26">
        <v>2800</v>
      </c>
      <c r="G26">
        <v>6</v>
      </c>
      <c r="H26">
        <v>83</v>
      </c>
      <c r="I26">
        <v>123</v>
      </c>
      <c r="J26">
        <v>122</v>
      </c>
      <c r="K26">
        <v>118</v>
      </c>
      <c r="L26">
        <v>127</v>
      </c>
      <c r="M26">
        <v>131</v>
      </c>
      <c r="N26">
        <v>123</v>
      </c>
      <c r="O26">
        <v>125</v>
      </c>
      <c r="P26">
        <v>124</v>
      </c>
      <c r="Q26">
        <v>123</v>
      </c>
      <c r="R26">
        <v>128</v>
      </c>
      <c r="S26">
        <v>48</v>
      </c>
      <c r="T26">
        <v>5</v>
      </c>
      <c r="U26">
        <v>0</v>
      </c>
    </row>
    <row r="27" spans="1:21">
      <c r="A27">
        <v>26</v>
      </c>
      <c r="B27">
        <v>1133</v>
      </c>
      <c r="C27">
        <v>27</v>
      </c>
      <c r="D27">
        <v>8744.4380000000001</v>
      </c>
      <c r="E27">
        <v>879.84</v>
      </c>
      <c r="F27">
        <v>2902</v>
      </c>
      <c r="G27">
        <v>6</v>
      </c>
      <c r="H27">
        <v>97</v>
      </c>
      <c r="I27">
        <v>131</v>
      </c>
      <c r="J27">
        <v>132</v>
      </c>
      <c r="K27">
        <v>125</v>
      </c>
      <c r="L27">
        <v>121</v>
      </c>
      <c r="M27">
        <v>111</v>
      </c>
      <c r="N27">
        <v>129</v>
      </c>
      <c r="O27">
        <v>140</v>
      </c>
      <c r="P27">
        <v>134</v>
      </c>
      <c r="Q27">
        <v>122</v>
      </c>
      <c r="R27">
        <v>128</v>
      </c>
      <c r="S27">
        <v>63</v>
      </c>
      <c r="T27">
        <v>9</v>
      </c>
      <c r="U27">
        <v>0</v>
      </c>
    </row>
    <row r="28" spans="1:21">
      <c r="A28">
        <v>27</v>
      </c>
      <c r="B28">
        <v>1087</v>
      </c>
      <c r="C28">
        <v>23</v>
      </c>
      <c r="D28">
        <v>8158.2780000000002</v>
      </c>
      <c r="E28">
        <v>917.87300000000005</v>
      </c>
      <c r="F28">
        <v>2873</v>
      </c>
      <c r="G28">
        <v>6</v>
      </c>
      <c r="H28">
        <v>97</v>
      </c>
      <c r="I28">
        <v>112</v>
      </c>
      <c r="J28">
        <v>128</v>
      </c>
      <c r="K28">
        <v>125</v>
      </c>
      <c r="L28">
        <v>128</v>
      </c>
      <c r="M28">
        <v>131</v>
      </c>
      <c r="N28">
        <v>138</v>
      </c>
      <c r="O28">
        <v>131</v>
      </c>
      <c r="P28">
        <v>129</v>
      </c>
      <c r="Q28">
        <v>130</v>
      </c>
      <c r="R28">
        <v>122</v>
      </c>
      <c r="S28">
        <v>61</v>
      </c>
      <c r="T28">
        <v>11</v>
      </c>
      <c r="U28">
        <v>0</v>
      </c>
    </row>
    <row r="29" spans="1:21">
      <c r="A29">
        <v>28</v>
      </c>
      <c r="B29">
        <v>1115</v>
      </c>
      <c r="C29">
        <v>34</v>
      </c>
      <c r="D29">
        <v>8188.9669999999996</v>
      </c>
      <c r="E29">
        <v>923.58299999999997</v>
      </c>
      <c r="F29">
        <v>2873</v>
      </c>
      <c r="G29">
        <v>6</v>
      </c>
      <c r="H29">
        <v>93</v>
      </c>
      <c r="I29">
        <v>122</v>
      </c>
      <c r="J29">
        <v>138</v>
      </c>
      <c r="K29">
        <v>125</v>
      </c>
      <c r="L29">
        <v>120</v>
      </c>
      <c r="M29">
        <v>131</v>
      </c>
      <c r="N29">
        <v>128</v>
      </c>
      <c r="O29">
        <v>131</v>
      </c>
      <c r="P29">
        <v>125</v>
      </c>
      <c r="Q29">
        <v>132</v>
      </c>
      <c r="R29">
        <v>126</v>
      </c>
      <c r="S29">
        <v>55</v>
      </c>
      <c r="T29">
        <v>10</v>
      </c>
      <c r="U29">
        <v>0</v>
      </c>
    </row>
    <row r="30" spans="1:21">
      <c r="A30">
        <v>29</v>
      </c>
      <c r="B30">
        <v>1112</v>
      </c>
      <c r="C30">
        <v>53</v>
      </c>
      <c r="D30">
        <v>10646.566000000001</v>
      </c>
      <c r="E30">
        <v>859.56200000000001</v>
      </c>
      <c r="F30">
        <v>2894</v>
      </c>
      <c r="G30">
        <v>6</v>
      </c>
      <c r="H30">
        <v>87</v>
      </c>
      <c r="I30">
        <v>124</v>
      </c>
      <c r="J30">
        <v>129</v>
      </c>
      <c r="K30">
        <v>130</v>
      </c>
      <c r="L30">
        <v>136</v>
      </c>
      <c r="M30">
        <v>131</v>
      </c>
      <c r="N30">
        <v>140</v>
      </c>
      <c r="O30">
        <v>140</v>
      </c>
      <c r="P30">
        <v>131</v>
      </c>
      <c r="Q30">
        <v>127</v>
      </c>
      <c r="R30">
        <v>120</v>
      </c>
      <c r="S30">
        <v>49</v>
      </c>
      <c r="T30">
        <v>8</v>
      </c>
      <c r="U30">
        <v>0</v>
      </c>
    </row>
    <row r="31" spans="1:21">
      <c r="A31">
        <v>30</v>
      </c>
      <c r="B31">
        <v>1133</v>
      </c>
      <c r="C31">
        <v>62</v>
      </c>
      <c r="D31">
        <v>11706.556</v>
      </c>
      <c r="E31">
        <v>886.32500000000005</v>
      </c>
      <c r="F31">
        <v>2977</v>
      </c>
      <c r="G31">
        <v>6</v>
      </c>
      <c r="H31">
        <v>93</v>
      </c>
      <c r="I31">
        <v>124</v>
      </c>
      <c r="J31">
        <v>128</v>
      </c>
      <c r="K31">
        <v>119</v>
      </c>
      <c r="L31">
        <v>125</v>
      </c>
      <c r="M31">
        <v>133</v>
      </c>
      <c r="N31">
        <v>130</v>
      </c>
      <c r="O31">
        <v>131</v>
      </c>
      <c r="P31">
        <v>136</v>
      </c>
      <c r="Q31">
        <v>137</v>
      </c>
      <c r="R31">
        <v>139</v>
      </c>
      <c r="S31">
        <v>59</v>
      </c>
      <c r="T31">
        <v>13</v>
      </c>
      <c r="U31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L16</vt:lpstr>
      <vt:lpstr>L18</vt:lpstr>
      <vt:lpstr>L20</vt:lpstr>
      <vt:lpstr>L22</vt:lpstr>
      <vt:lpstr>L24</vt:lpstr>
      <vt:lpstr>L26</vt:lpstr>
      <vt:lpstr>16</vt:lpstr>
      <vt:lpstr>18</vt:lpstr>
      <vt:lpstr>20</vt:lpstr>
      <vt:lpstr>22</vt:lpstr>
      <vt:lpstr>24</vt:lpstr>
      <vt:lpstr>26</vt:lpstr>
      <vt:lpstr>Summary</vt:lpstr>
      <vt:lpstr>Sensitivity Revenue +2</vt:lpstr>
      <vt:lpstr>Sensitivity Revenue -2</vt:lpstr>
      <vt:lpstr>Sensitivity Analysis</vt:lpstr>
      <vt:lpstr>'16'!LANES_16</vt:lpstr>
      <vt:lpstr>'18'!LANES_18</vt:lpstr>
      <vt:lpstr>'20'!LANES_20</vt:lpstr>
      <vt:lpstr>'22'!LANES_22</vt:lpstr>
      <vt:lpstr>'24'!LANES_24</vt:lpstr>
      <vt:lpstr>'26'!LANES_26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Lin</dc:creator>
  <cp:lastModifiedBy>llinsh2</cp:lastModifiedBy>
  <cp:lastPrinted>2010-04-26T03:31:11Z</cp:lastPrinted>
  <dcterms:created xsi:type="dcterms:W3CDTF">2010-03-27T04:41:26Z</dcterms:created>
  <dcterms:modified xsi:type="dcterms:W3CDTF">2010-04-28T01:42:54Z</dcterms:modified>
</cp:coreProperties>
</file>