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ighao\Desktop\"/>
    </mc:Choice>
  </mc:AlternateContent>
  <xr:revisionPtr revIDLastSave="0" documentId="13_ncr:1_{80119B3C-8FCD-4C57-B3DC-1DDB7B371D3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3" sheetId="3" r:id="rId1"/>
    <sheet name="Sheet5" sheetId="5" r:id="rId2"/>
    <sheet name="Sheet6" sheetId="6" r:id="rId3"/>
    <sheet name="Sheet4" sheetId="4" r:id="rId4"/>
    <sheet name="Sheet7" sheetId="7" r:id="rId5"/>
    <sheet name="Sheet8" sheetId="8" r:id="rId6"/>
    <sheet name="Sheet2" sheetId="2" r:id="rId7"/>
    <sheet name="Sheet1" sheetId="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8" l="1"/>
  <c r="G24" i="8"/>
  <c r="A23" i="8"/>
  <c r="A22" i="8"/>
  <c r="A21" i="8"/>
  <c r="A20" i="8"/>
  <c r="A19" i="8"/>
  <c r="A18" i="8"/>
  <c r="A17" i="8"/>
  <c r="A16" i="8"/>
  <c r="A15" i="8"/>
  <c r="H10" i="8"/>
  <c r="G10" i="8"/>
  <c r="A9" i="8"/>
  <c r="A8" i="8"/>
  <c r="A7" i="8"/>
  <c r="A6" i="8"/>
  <c r="A5" i="8"/>
  <c r="A4" i="8"/>
  <c r="A3" i="8"/>
  <c r="A2" i="8"/>
  <c r="A1" i="8"/>
  <c r="M18" i="7"/>
  <c r="M19" i="7"/>
  <c r="M20" i="7"/>
  <c r="M21" i="7"/>
  <c r="M22" i="7"/>
  <c r="M23" i="7"/>
  <c r="M24" i="7"/>
  <c r="M25" i="7"/>
  <c r="M26" i="7"/>
  <c r="M27" i="7"/>
  <c r="M28" i="7"/>
  <c r="M17" i="7"/>
  <c r="M5" i="7"/>
  <c r="M6" i="7"/>
  <c r="M7" i="7"/>
  <c r="M8" i="7"/>
  <c r="M9" i="7"/>
  <c r="M10" i="7"/>
  <c r="M11" i="7"/>
  <c r="M4" i="7"/>
  <c r="M13" i="7"/>
  <c r="M14" i="7"/>
  <c r="M15" i="7"/>
  <c r="M16" i="7"/>
  <c r="M12" i="7"/>
  <c r="D25" i="7"/>
  <c r="D24" i="7"/>
  <c r="D23" i="7"/>
  <c r="D22" i="7"/>
  <c r="D21" i="7"/>
  <c r="D20" i="7"/>
  <c r="D19" i="7"/>
  <c r="D18" i="7"/>
  <c r="D17" i="7"/>
  <c r="D16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" i="7"/>
  <c r="M19" i="6"/>
  <c r="M20" i="6"/>
  <c r="M21" i="6"/>
  <c r="M22" i="6"/>
  <c r="M23" i="6"/>
  <c r="M24" i="6"/>
  <c r="M25" i="6"/>
  <c r="M26" i="6"/>
  <c r="M27" i="6"/>
  <c r="M28" i="6"/>
  <c r="M18" i="6"/>
  <c r="M17" i="6"/>
  <c r="M15" i="6"/>
  <c r="M16" i="6"/>
  <c r="M14" i="6"/>
  <c r="M5" i="6"/>
  <c r="M6" i="6"/>
  <c r="M7" i="6"/>
  <c r="M8" i="6"/>
  <c r="M9" i="6"/>
  <c r="M10" i="6"/>
  <c r="M11" i="6"/>
  <c r="M12" i="6"/>
  <c r="M13" i="6"/>
  <c r="M4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M17" i="4"/>
  <c r="M19" i="4"/>
  <c r="M20" i="4"/>
  <c r="M21" i="4"/>
  <c r="M22" i="4"/>
  <c r="M23" i="4"/>
  <c r="M24" i="4"/>
  <c r="M25" i="4"/>
  <c r="M26" i="4"/>
  <c r="M27" i="4"/>
  <c r="M28" i="4"/>
  <c r="M18" i="4"/>
  <c r="M13" i="4"/>
  <c r="M14" i="4"/>
  <c r="M15" i="4"/>
  <c r="M16" i="4"/>
  <c r="M12" i="4"/>
  <c r="M5" i="4"/>
  <c r="M6" i="4"/>
  <c r="M7" i="4"/>
  <c r="M8" i="4"/>
  <c r="M9" i="4"/>
  <c r="M10" i="4"/>
  <c r="M11" i="4"/>
  <c r="M4" i="4"/>
  <c r="M25" i="5"/>
  <c r="M17" i="5"/>
  <c r="M18" i="5"/>
  <c r="M19" i="5"/>
  <c r="M20" i="5"/>
  <c r="M21" i="5"/>
  <c r="M22" i="5"/>
  <c r="M23" i="5"/>
  <c r="M24" i="5"/>
  <c r="M26" i="5"/>
  <c r="M27" i="5"/>
  <c r="M28" i="5"/>
  <c r="M16" i="5"/>
  <c r="M15" i="5"/>
  <c r="M14" i="5"/>
  <c r="M5" i="5"/>
  <c r="M6" i="5"/>
  <c r="M7" i="5"/>
  <c r="M8" i="5"/>
  <c r="M9" i="5"/>
  <c r="M10" i="5"/>
  <c r="M11" i="5"/>
  <c r="M12" i="5"/>
  <c r="M13" i="5"/>
  <c r="M4" i="5"/>
  <c r="D1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24" i="4"/>
  <c r="D25" i="4"/>
  <c r="D1" i="4"/>
  <c r="D17" i="5"/>
  <c r="D16" i="5"/>
  <c r="D2" i="5"/>
  <c r="D3" i="5"/>
  <c r="D4" i="5"/>
  <c r="D5" i="5"/>
  <c r="D6" i="5"/>
  <c r="D7" i="5"/>
  <c r="D8" i="5"/>
  <c r="D9" i="5"/>
  <c r="D10" i="5"/>
  <c r="D12" i="5"/>
  <c r="D13" i="5"/>
  <c r="D14" i="5"/>
  <c r="D15" i="5"/>
  <c r="D18" i="5"/>
  <c r="D19" i="5"/>
  <c r="D20" i="5"/>
  <c r="D21" i="5"/>
  <c r="D22" i="5"/>
  <c r="D23" i="5"/>
  <c r="D24" i="5"/>
  <c r="D25" i="5"/>
  <c r="D1" i="5"/>
  <c r="D1" i="3"/>
  <c r="D1" i="1"/>
  <c r="D6" i="3"/>
  <c r="L14" i="3"/>
  <c r="L30" i="1"/>
  <c r="L29" i="1"/>
  <c r="L28" i="1"/>
  <c r="L31" i="1"/>
  <c r="L32" i="1"/>
  <c r="L33" i="1"/>
  <c r="L34" i="1"/>
  <c r="D30" i="1"/>
  <c r="D29" i="1"/>
  <c r="D28" i="1"/>
  <c r="D27" i="1"/>
  <c r="D26" i="1"/>
  <c r="L25" i="3"/>
  <c r="L26" i="3"/>
  <c r="L27" i="3"/>
  <c r="L28" i="3"/>
  <c r="L24" i="3"/>
  <c r="L19" i="3"/>
  <c r="L20" i="3"/>
  <c r="L21" i="3"/>
  <c r="L22" i="3"/>
  <c r="L23" i="3"/>
  <c r="L18" i="3"/>
  <c r="L17" i="3"/>
  <c r="L15" i="3"/>
  <c r="L16" i="3"/>
  <c r="L5" i="3"/>
  <c r="L6" i="3"/>
  <c r="L7" i="3"/>
  <c r="L8" i="3"/>
  <c r="L9" i="3"/>
  <c r="L10" i="3"/>
  <c r="L11" i="3"/>
  <c r="L12" i="3"/>
  <c r="L13" i="3"/>
  <c r="L4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5" i="3"/>
  <c r="D4" i="3"/>
  <c r="D3" i="3"/>
  <c r="I2" i="3"/>
  <c r="D2" i="3"/>
  <c r="L24" i="1"/>
  <c r="L26" i="1"/>
  <c r="L27" i="1"/>
  <c r="L25" i="1"/>
  <c r="L23" i="1"/>
  <c r="L19" i="1"/>
  <c r="L20" i="1"/>
  <c r="L21" i="1"/>
  <c r="L22" i="1"/>
  <c r="L17" i="1"/>
  <c r="L15" i="1"/>
  <c r="L16" i="1"/>
  <c r="L14" i="1"/>
  <c r="L4" i="1"/>
  <c r="L5" i="1"/>
  <c r="L6" i="1"/>
  <c r="L7" i="1"/>
  <c r="L8" i="1"/>
  <c r="L9" i="1"/>
  <c r="L10" i="1"/>
  <c r="L11" i="1"/>
  <c r="L12" i="1"/>
  <c r="L1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3" i="1"/>
  <c r="D4" i="1"/>
  <c r="D5" i="1"/>
  <c r="D6" i="1"/>
  <c r="I2" i="1"/>
</calcChain>
</file>

<file path=xl/sharedStrings.xml><?xml version="1.0" encoding="utf-8"?>
<sst xmlns="http://schemas.openxmlformats.org/spreadsheetml/2006/main" count="120" uniqueCount="28">
  <si>
    <t>第一组6.27</t>
    <phoneticPr fontId="1" type="noConversion"/>
  </si>
  <si>
    <t>检验组6.27</t>
    <phoneticPr fontId="1" type="noConversion"/>
  </si>
  <si>
    <t>Ta=7，T0=29.8，tm0=15，tm00=15.33195，tm1=15.7447，tm2=14.979209，w1=-19.561598，w2=13.500613，</t>
    <phoneticPr fontId="1" type="noConversion"/>
  </si>
  <si>
    <t>Ta=26.4，T=35</t>
    <phoneticPr fontId="1" type="noConversion"/>
  </si>
  <si>
    <t>Ta=7.2，T0=26.7，tm0=14，ts=19，tm00=，tm1=9.7950058，tm2=1.09066，w1=-20.70924，w2=9.400337</t>
    <phoneticPr fontId="1" type="noConversion"/>
  </si>
  <si>
    <t>Ta=9，T0=26.8，tm0=16，ts=19，tm00=16.13441，tm1=16.1766，tm2=16.09216，w1=-20.70924，w2=9.400337</t>
    <phoneticPr fontId="1" type="noConversion"/>
  </si>
  <si>
    <t>样本</t>
    <phoneticPr fontId="1" type="noConversion"/>
  </si>
  <si>
    <t>预测</t>
    <phoneticPr fontId="1" type="noConversion"/>
  </si>
  <si>
    <t>杭州</t>
  </si>
  <si>
    <t>晴 /多云</t>
  </si>
  <si>
    <t>东南风</t>
  </si>
  <si>
    <t>≤3级</t>
  </si>
  <si>
    <t>多云 /晴</t>
  </si>
  <si>
    <t>晴 /晴</t>
  </si>
  <si>
    <t>南风</t>
  </si>
  <si>
    <t>无持续风向</t>
  </si>
  <si>
    <t>多云 /多云</t>
  </si>
  <si>
    <t>西南风</t>
  </si>
  <si>
    <t>多云 /阴</t>
  </si>
  <si>
    <t>东风</t>
  </si>
  <si>
    <t>东北风</t>
  </si>
  <si>
    <t>&lt;3级</t>
  </si>
  <si>
    <t>3-4级</t>
  </si>
  <si>
    <t>雷阵雨 /多云</t>
  </si>
  <si>
    <t>阵雨 /阵雨</t>
  </si>
  <si>
    <t>4-5级</t>
  </si>
  <si>
    <t>北风</t>
  </si>
  <si>
    <t>1-2级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</si>
</sst>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_ "/>
    <numFmt numFmtId="178" formatCode="0.0_ "/>
    <numFmt numFmtId="179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Arial"/>
      <family val="2"/>
    </font>
    <font>
      <sz val="12"/>
      <color indexed="8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C000"/>
      <name val="等线"/>
      <family val="2"/>
      <scheme val="minor"/>
    </font>
    <font>
      <sz val="11"/>
      <name val="等线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2" fillId="0" borderId="0" xfId="0" applyFont="1"/>
    <xf numFmtId="176" fontId="3" fillId="0" borderId="1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right"/>
    </xf>
    <xf numFmtId="0" fontId="5" fillId="3" borderId="3" xfId="1" applyFont="1" applyFill="1" applyBorder="1" applyAlignment="1">
      <alignment horizontal="right" wrapText="1"/>
    </xf>
    <xf numFmtId="178" fontId="5" fillId="3" borderId="2" xfId="1" applyNumberFormat="1" applyFont="1" applyFill="1" applyBorder="1" applyAlignment="1">
      <alignment horizontal="right" wrapText="1"/>
    </xf>
    <xf numFmtId="0" fontId="5" fillId="3" borderId="2" xfId="1" applyFont="1" applyFill="1" applyBorder="1" applyAlignment="1">
      <alignment horizontal="right" wrapText="1"/>
    </xf>
    <xf numFmtId="0" fontId="0" fillId="4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/>
    <xf numFmtId="0" fontId="0" fillId="5" borderId="0" xfId="0" applyFill="1"/>
    <xf numFmtId="0" fontId="7" fillId="5" borderId="0" xfId="0" applyFont="1" applyFill="1"/>
    <xf numFmtId="0" fontId="7" fillId="4" borderId="0" xfId="0" applyFont="1" applyFill="1"/>
    <xf numFmtId="0" fontId="8" fillId="2" borderId="0" xfId="0" applyFont="1" applyFill="1"/>
    <xf numFmtId="179" fontId="0" fillId="0" borderId="4" xfId="0" applyNumberFormat="1" applyBorder="1"/>
    <xf numFmtId="0" fontId="0" fillId="4" borderId="0" xfId="0" applyFill="1" applyBorder="1"/>
    <xf numFmtId="17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horizontal="center"/>
    </xf>
  </cellXfs>
  <cellStyles count="2">
    <cellStyle name="常规" xfId="0" builtinId="0"/>
    <cellStyle name="常规_Sheet2" xfId="1" xr:uid="{1DE397ED-4407-447F-B0BB-7BA872030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Sheet1!$B$1:$B$25</c:f>
              <c:numCache>
                <c:formatCode>General</c:formatCode>
                <c:ptCount val="25"/>
                <c:pt idx="0">
                  <c:v>31.4</c:v>
                </c:pt>
                <c:pt idx="1">
                  <c:v>31</c:v>
                </c:pt>
                <c:pt idx="2">
                  <c:v>30.6</c:v>
                </c:pt>
                <c:pt idx="3">
                  <c:v>30.3</c:v>
                </c:pt>
                <c:pt idx="4">
                  <c:v>29.8</c:v>
                </c:pt>
                <c:pt idx="5">
                  <c:v>29.8</c:v>
                </c:pt>
                <c:pt idx="6">
                  <c:v>30</c:v>
                </c:pt>
                <c:pt idx="7">
                  <c:v>30.6</c:v>
                </c:pt>
                <c:pt idx="8">
                  <c:v>31.6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35.799999999999997</c:v>
                </c:pt>
                <c:pt idx="18">
                  <c:v>35.1</c:v>
                </c:pt>
                <c:pt idx="19">
                  <c:v>34</c:v>
                </c:pt>
                <c:pt idx="20">
                  <c:v>32.4</c:v>
                </c:pt>
                <c:pt idx="21">
                  <c:v>31.7</c:v>
                </c:pt>
                <c:pt idx="22">
                  <c:v>31.3</c:v>
                </c:pt>
                <c:pt idx="23">
                  <c:v>30.6</c:v>
                </c:pt>
                <c:pt idx="24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0-461B-935F-1BBDE1EC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13215"/>
        <c:axId val="2082013631"/>
      </c:lineChart>
      <c:catAx>
        <c:axId val="208201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013631"/>
        <c:crosses val="autoZero"/>
        <c:auto val="1"/>
        <c:lblAlgn val="ctr"/>
        <c:lblOffset val="100"/>
        <c:noMultiLvlLbl val="0"/>
      </c:catAx>
      <c:valAx>
        <c:axId val="20820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0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Sheet1!$B$1:$B$25</c:f>
              <c:numCache>
                <c:formatCode>General</c:formatCode>
                <c:ptCount val="25"/>
                <c:pt idx="0">
                  <c:v>31.4</c:v>
                </c:pt>
                <c:pt idx="1">
                  <c:v>31</c:v>
                </c:pt>
                <c:pt idx="2">
                  <c:v>30.6</c:v>
                </c:pt>
                <c:pt idx="3">
                  <c:v>30.3</c:v>
                </c:pt>
                <c:pt idx="4">
                  <c:v>29.8</c:v>
                </c:pt>
                <c:pt idx="5">
                  <c:v>29.8</c:v>
                </c:pt>
                <c:pt idx="6">
                  <c:v>30</c:v>
                </c:pt>
                <c:pt idx="7">
                  <c:v>30.6</c:v>
                </c:pt>
                <c:pt idx="8">
                  <c:v>31.6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35.799999999999997</c:v>
                </c:pt>
                <c:pt idx="18">
                  <c:v>35.1</c:v>
                </c:pt>
                <c:pt idx="19">
                  <c:v>34</c:v>
                </c:pt>
                <c:pt idx="20">
                  <c:v>32.4</c:v>
                </c:pt>
                <c:pt idx="21">
                  <c:v>31.7</c:v>
                </c:pt>
                <c:pt idx="22">
                  <c:v>31.3</c:v>
                </c:pt>
                <c:pt idx="23">
                  <c:v>30.6</c:v>
                </c:pt>
                <c:pt idx="24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525-AB9D-D2CD8B1C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13215"/>
        <c:axId val="2082013631"/>
      </c:lineChart>
      <c:catAx>
        <c:axId val="208201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013631"/>
        <c:crosses val="autoZero"/>
        <c:auto val="1"/>
        <c:lblAlgn val="ctr"/>
        <c:lblOffset val="100"/>
        <c:noMultiLvlLbl val="0"/>
      </c:catAx>
      <c:valAx>
        <c:axId val="20820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0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506780402449694E-2"/>
                  <c:y val="1.79534849810440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Sheet1!$C$16:$C$20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</c:numCache>
            </c:numRef>
          </c:xVal>
          <c:yVal>
            <c:numRef>
              <c:f>Sheet1!$D$16:$D$20</c:f>
              <c:numCache>
                <c:formatCode>General</c:formatCode>
                <c:ptCount val="5"/>
                <c:pt idx="0">
                  <c:v>3.3320009418247309E-8</c:v>
                </c:pt>
                <c:pt idx="1">
                  <c:v>0.23961856862908792</c:v>
                </c:pt>
                <c:pt idx="2">
                  <c:v>0.54109952595714672</c:v>
                </c:pt>
                <c:pt idx="3">
                  <c:v>0.71186810860912952</c:v>
                </c:pt>
                <c:pt idx="4">
                  <c:v>0.9272952180016123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C-412F-9C62-6A5809F8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28591"/>
        <c:axId val="1661429423"/>
      </c:scatterChart>
      <c:valAx>
        <c:axId val="16614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29423"/>
        <c:crosses val="autoZero"/>
        <c:crossBetween val="midCat"/>
      </c:valAx>
      <c:valAx>
        <c:axId val="1661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406885185863398E-2"/>
          <c:y val="9.2942688384047706E-2"/>
          <c:w val="0.95159311481413655"/>
          <c:h val="0.773954212661216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Sheet1!$F$8:$F$37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Sheet1!$G$8:$G$37</c:f>
              <c:numCache>
                <c:formatCode>General</c:formatCode>
                <c:ptCount val="30"/>
                <c:pt idx="0">
                  <c:v>31.4</c:v>
                </c:pt>
                <c:pt idx="1">
                  <c:v>31</c:v>
                </c:pt>
                <c:pt idx="2">
                  <c:v>30.6</c:v>
                </c:pt>
                <c:pt idx="3">
                  <c:v>30.3</c:v>
                </c:pt>
                <c:pt idx="4">
                  <c:v>29.8</c:v>
                </c:pt>
                <c:pt idx="5">
                  <c:v>29.8</c:v>
                </c:pt>
                <c:pt idx="6">
                  <c:v>30</c:v>
                </c:pt>
                <c:pt idx="7">
                  <c:v>30.6</c:v>
                </c:pt>
                <c:pt idx="8">
                  <c:v>31.6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35.799999999999997</c:v>
                </c:pt>
                <c:pt idx="18">
                  <c:v>35.1</c:v>
                </c:pt>
                <c:pt idx="19">
                  <c:v>34</c:v>
                </c:pt>
                <c:pt idx="20">
                  <c:v>32.4</c:v>
                </c:pt>
                <c:pt idx="21">
                  <c:v>31.7</c:v>
                </c:pt>
                <c:pt idx="22">
                  <c:v>31.3</c:v>
                </c:pt>
                <c:pt idx="23">
                  <c:v>30.6</c:v>
                </c:pt>
                <c:pt idx="24">
                  <c:v>30.6</c:v>
                </c:pt>
                <c:pt idx="25">
                  <c:v>30.8</c:v>
                </c:pt>
                <c:pt idx="26">
                  <c:v>30.9</c:v>
                </c:pt>
                <c:pt idx="27">
                  <c:v>30.7</c:v>
                </c:pt>
                <c:pt idx="28">
                  <c:v>30.4</c:v>
                </c:pt>
                <c:pt idx="29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81B-97C5-50BBB30ED2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Sheet1!$F$8:$F$37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Sheet1!$H$8:$H$37</c:f>
              <c:numCache>
                <c:formatCode>General</c:formatCode>
                <c:ptCount val="30"/>
                <c:pt idx="0">
                  <c:v>30.437799995019652</c:v>
                </c:pt>
                <c:pt idx="1">
                  <c:v>30.258830138909563</c:v>
                </c:pt>
                <c:pt idx="2">
                  <c:v>30.130080116048418</c:v>
                </c:pt>
                <c:pt idx="3">
                  <c:v>30.037457991032305</c:v>
                </c:pt>
                <c:pt idx="4">
                  <c:v>29.970826095737397</c:v>
                </c:pt>
                <c:pt idx="5">
                  <c:v>29.92289144222109</c:v>
                </c:pt>
                <c:pt idx="6">
                  <c:v>29.840905353864866</c:v>
                </c:pt>
                <c:pt idx="7">
                  <c:v>30.959700759400441</c:v>
                </c:pt>
                <c:pt idx="8">
                  <c:v>32.048650737165154</c:v>
                </c:pt>
                <c:pt idx="9">
                  <c:v>33.079730663010046</c:v>
                </c:pt>
                <c:pt idx="10">
                  <c:v>34.026405224956292</c:v>
                </c:pt>
                <c:pt idx="11">
                  <c:v>34.864311321546843</c:v>
                </c:pt>
                <c:pt idx="12">
                  <c:v>35.571885057370025</c:v>
                </c:pt>
                <c:pt idx="13">
                  <c:v>36.130916699739281</c:v>
                </c:pt>
                <c:pt idx="14">
                  <c:v>36.527019314466031</c:v>
                </c:pt>
                <c:pt idx="15">
                  <c:v>36.749999020170222</c:v>
                </c:pt>
                <c:pt idx="16">
                  <c:v>36.579790738373667</c:v>
                </c:pt>
                <c:pt idx="17">
                  <c:v>35.995372918130755</c:v>
                </c:pt>
                <c:pt idx="18">
                  <c:v>35.077010742472581</c:v>
                </c:pt>
                <c:pt idx="19">
                  <c:v>33.874205971638702</c:v>
                </c:pt>
                <c:pt idx="20">
                  <c:v>33.110147771845952</c:v>
                </c:pt>
                <c:pt idx="21">
                  <c:v>32.181303815972058</c:v>
                </c:pt>
                <c:pt idx="22">
                  <c:v>31.513098101599486</c:v>
                </c:pt>
                <c:pt idx="23">
                  <c:v>31.032394239668157</c:v>
                </c:pt>
                <c:pt idx="24">
                  <c:v>30.686578276252359</c:v>
                </c:pt>
                <c:pt idx="25">
                  <c:v>30.437799995019652</c:v>
                </c:pt>
                <c:pt idx="26">
                  <c:v>30.258830138909563</c:v>
                </c:pt>
                <c:pt idx="27">
                  <c:v>30.130080116048418</c:v>
                </c:pt>
                <c:pt idx="28">
                  <c:v>30.037457991032305</c:v>
                </c:pt>
                <c:pt idx="29">
                  <c:v>29.970826095737397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E-481B-97C5-50BBB30E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48239"/>
        <c:axId val="1915559055"/>
      </c:lineChart>
      <c:catAx>
        <c:axId val="19155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559055"/>
        <c:crosses val="autoZero"/>
        <c:auto val="1"/>
        <c:lblAlgn val="ctr"/>
        <c:lblOffset val="100"/>
        <c:noMultiLvlLbl val="0"/>
      </c:catAx>
      <c:valAx>
        <c:axId val="19155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506780402449694E-2"/>
                  <c:y val="1.79534849810440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Sheet1!$C$16:$C$20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</c:numCache>
            </c:numRef>
          </c:xVal>
          <c:yVal>
            <c:numRef>
              <c:f>Sheet1!$D$16:$D$20</c:f>
              <c:numCache>
                <c:formatCode>General</c:formatCode>
                <c:ptCount val="5"/>
                <c:pt idx="0">
                  <c:v>3.3320009418247309E-8</c:v>
                </c:pt>
                <c:pt idx="1">
                  <c:v>0.23961856862908792</c:v>
                </c:pt>
                <c:pt idx="2">
                  <c:v>0.54109952595714672</c:v>
                </c:pt>
                <c:pt idx="3">
                  <c:v>0.71186810860912952</c:v>
                </c:pt>
                <c:pt idx="4">
                  <c:v>0.9272952180016123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6-43D2-946F-E1EC277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28591"/>
        <c:axId val="1661429423"/>
      </c:scatterChart>
      <c:valAx>
        <c:axId val="16614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29423"/>
        <c:crosses val="autoZero"/>
        <c:crossBetween val="midCat"/>
      </c:valAx>
      <c:valAx>
        <c:axId val="1661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979087487043335E-2"/>
          <c:y val="0.10791726981367912"/>
          <c:w val="0.93269989634667494"/>
          <c:h val="0.751452236989243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Sheet1!$F$8:$F$32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Sheet1!$G$8:$G$32</c:f>
              <c:numCache>
                <c:formatCode>General</c:formatCode>
                <c:ptCount val="25"/>
                <c:pt idx="0">
                  <c:v>31.4</c:v>
                </c:pt>
                <c:pt idx="1">
                  <c:v>31</c:v>
                </c:pt>
                <c:pt idx="2">
                  <c:v>30.6</c:v>
                </c:pt>
                <c:pt idx="3">
                  <c:v>30.3</c:v>
                </c:pt>
                <c:pt idx="4">
                  <c:v>29.8</c:v>
                </c:pt>
                <c:pt idx="5">
                  <c:v>29.8</c:v>
                </c:pt>
                <c:pt idx="6">
                  <c:v>30</c:v>
                </c:pt>
                <c:pt idx="7">
                  <c:v>30.6</c:v>
                </c:pt>
                <c:pt idx="8">
                  <c:v>31.6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35.799999999999997</c:v>
                </c:pt>
                <c:pt idx="18">
                  <c:v>35.1</c:v>
                </c:pt>
                <c:pt idx="19">
                  <c:v>34</c:v>
                </c:pt>
                <c:pt idx="20">
                  <c:v>32.4</c:v>
                </c:pt>
                <c:pt idx="21">
                  <c:v>31.7</c:v>
                </c:pt>
                <c:pt idx="22">
                  <c:v>31.3</c:v>
                </c:pt>
                <c:pt idx="23">
                  <c:v>30.6</c:v>
                </c:pt>
                <c:pt idx="24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B-4E4F-8288-22EB334F60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Sheet1!$F$8:$F$32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Sheet1!$H$8:$H$32</c:f>
              <c:numCache>
                <c:formatCode>General</c:formatCode>
                <c:ptCount val="25"/>
                <c:pt idx="0">
                  <c:v>30.437799995019652</c:v>
                </c:pt>
                <c:pt idx="1">
                  <c:v>30.258830138909563</c:v>
                </c:pt>
                <c:pt idx="2">
                  <c:v>30.130080116048418</c:v>
                </c:pt>
                <c:pt idx="3">
                  <c:v>30.037457991032305</c:v>
                </c:pt>
                <c:pt idx="4">
                  <c:v>29.970826095737397</c:v>
                </c:pt>
                <c:pt idx="5">
                  <c:v>29.92289144222109</c:v>
                </c:pt>
                <c:pt idx="6">
                  <c:v>29.840905353864866</c:v>
                </c:pt>
                <c:pt idx="7">
                  <c:v>30.959700759400441</c:v>
                </c:pt>
                <c:pt idx="8">
                  <c:v>32.048650737165154</c:v>
                </c:pt>
                <c:pt idx="9">
                  <c:v>33.079730663010046</c:v>
                </c:pt>
                <c:pt idx="10">
                  <c:v>34.026405224956292</c:v>
                </c:pt>
                <c:pt idx="11">
                  <c:v>34.864311321546843</c:v>
                </c:pt>
                <c:pt idx="12">
                  <c:v>35.571885057370025</c:v>
                </c:pt>
                <c:pt idx="13">
                  <c:v>36.130916699739281</c:v>
                </c:pt>
                <c:pt idx="14">
                  <c:v>36.527019314466031</c:v>
                </c:pt>
                <c:pt idx="15">
                  <c:v>36.749999020170222</c:v>
                </c:pt>
                <c:pt idx="16">
                  <c:v>36.579790738373667</c:v>
                </c:pt>
                <c:pt idx="17">
                  <c:v>35.995372918130755</c:v>
                </c:pt>
                <c:pt idx="18">
                  <c:v>35.077010742472581</c:v>
                </c:pt>
                <c:pt idx="19">
                  <c:v>33.874205971638702</c:v>
                </c:pt>
                <c:pt idx="20">
                  <c:v>33.110147771845952</c:v>
                </c:pt>
                <c:pt idx="21">
                  <c:v>32.181303815972058</c:v>
                </c:pt>
                <c:pt idx="22">
                  <c:v>31.513098101599486</c:v>
                </c:pt>
                <c:pt idx="23">
                  <c:v>31.032394239668157</c:v>
                </c:pt>
                <c:pt idx="24">
                  <c:v>30.686578276252359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B-4E4F-8288-22EB334F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14751"/>
        <c:axId val="2073913919"/>
      </c:lineChart>
      <c:catAx>
        <c:axId val="20739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913919"/>
        <c:crosses val="autoZero"/>
        <c:auto val="1"/>
        <c:lblAlgn val="ctr"/>
        <c:lblOffset val="100"/>
        <c:noMultiLvlLbl val="0"/>
      </c:catAx>
      <c:valAx>
        <c:axId val="20739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9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228918002585832E-2"/>
          <c:y val="0.13133532161158953"/>
          <c:w val="0.93839123703617389"/>
          <c:h val="0.705820167504589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Sheet3!$B$30:$B$54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Sheet3!$C$30:$C$54</c:f>
              <c:numCache>
                <c:formatCode>General</c:formatCode>
                <c:ptCount val="25"/>
                <c:pt idx="0">
                  <c:v>28.5</c:v>
                </c:pt>
                <c:pt idx="1">
                  <c:v>27.899999618530273</c:v>
                </c:pt>
                <c:pt idx="2">
                  <c:v>27.299999237060547</c:v>
                </c:pt>
                <c:pt idx="3">
                  <c:v>26.600000381469727</c:v>
                </c:pt>
                <c:pt idx="4">
                  <c:v>26.399999618530199</c:v>
                </c:pt>
                <c:pt idx="5">
                  <c:v>26.5</c:v>
                </c:pt>
                <c:pt idx="6">
                  <c:v>26.600000381469727</c:v>
                </c:pt>
                <c:pt idx="7">
                  <c:v>27.600000381469727</c:v>
                </c:pt>
                <c:pt idx="8">
                  <c:v>28.700000762939453</c:v>
                </c:pt>
                <c:pt idx="9">
                  <c:v>29.700000762939453</c:v>
                </c:pt>
                <c:pt idx="10">
                  <c:v>31.200000762939453</c:v>
                </c:pt>
                <c:pt idx="11">
                  <c:v>31.600000381469727</c:v>
                </c:pt>
                <c:pt idx="12">
                  <c:v>32.799999237060547</c:v>
                </c:pt>
                <c:pt idx="13">
                  <c:v>33.599998474121094</c:v>
                </c:pt>
                <c:pt idx="14">
                  <c:v>33.799999237060547</c:v>
                </c:pt>
                <c:pt idx="15">
                  <c:v>35</c:v>
                </c:pt>
                <c:pt idx="16">
                  <c:v>34.299999237060547</c:v>
                </c:pt>
                <c:pt idx="17">
                  <c:v>34</c:v>
                </c:pt>
                <c:pt idx="18">
                  <c:v>33.700000762939453</c:v>
                </c:pt>
                <c:pt idx="19">
                  <c:v>32.900001525878906</c:v>
                </c:pt>
                <c:pt idx="20">
                  <c:v>30.799999237060547</c:v>
                </c:pt>
                <c:pt idx="21">
                  <c:v>29.600000381469727</c:v>
                </c:pt>
                <c:pt idx="22">
                  <c:v>29.299999237060547</c:v>
                </c:pt>
                <c:pt idx="23">
                  <c:v>28.799999237060547</c:v>
                </c:pt>
                <c:pt idx="24">
                  <c:v>28.200000762939453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0BD-8ED3-1FB0B63BB3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Sheet3!$B$30:$B$54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Sheet3!$D$30:$D$54</c:f>
              <c:numCache>
                <c:formatCode>General</c:formatCode>
                <c:ptCount val="25"/>
                <c:pt idx="0">
                  <c:v>27.489224739395752</c:v>
                </c:pt>
                <c:pt idx="1">
                  <c:v>26.963705599231748</c:v>
                </c:pt>
                <c:pt idx="2">
                  <c:v>26.805526999716626</c:v>
                </c:pt>
                <c:pt idx="3">
                  <c:v>26.69173410326826</c:v>
                </c:pt>
                <c:pt idx="4">
                  <c:v>26.609872060477372</c:v>
                </c:pt>
                <c:pt idx="5">
                  <c:v>26.550980914728765</c:v>
                </c:pt>
                <c:pt idx="6">
                  <c:v>26.450255149033978</c:v>
                </c:pt>
                <c:pt idx="7">
                  <c:v>27.824775218691965</c:v>
                </c:pt>
                <c:pt idx="8">
                  <c:v>29.162628048517185</c:v>
                </c:pt>
                <c:pt idx="9">
                  <c:v>30.429383385983773</c:v>
                </c:pt>
                <c:pt idx="10">
                  <c:v>31.592440704946299</c:v>
                </c:pt>
                <c:pt idx="11">
                  <c:v>32.621868195043263</c:v>
                </c:pt>
                <c:pt idx="12">
                  <c:v>33.491173070483171</c:v>
                </c:pt>
                <c:pt idx="13">
                  <c:v>34.177983373965404</c:v>
                </c:pt>
                <c:pt idx="14">
                  <c:v>34.664623729201125</c:v>
                </c:pt>
                <c:pt idx="15">
                  <c:v>34.938570224780555</c:v>
                </c:pt>
                <c:pt idx="16">
                  <c:v>34.729457192859073</c:v>
                </c:pt>
                <c:pt idx="17">
                  <c:v>34.011458156560643</c:v>
                </c:pt>
                <c:pt idx="18">
                  <c:v>32.883184626466317</c:v>
                </c:pt>
                <c:pt idx="19">
                  <c:v>31.405453050870399</c:v>
                </c:pt>
                <c:pt idx="20">
                  <c:v>32.05301798730688</c:v>
                </c:pt>
                <c:pt idx="21">
                  <c:v>30.466752976839313</c:v>
                </c:pt>
                <c:pt idx="22">
                  <c:v>29.32560183105138</c:v>
                </c:pt>
                <c:pt idx="23">
                  <c:v>28.504663381965081</c:v>
                </c:pt>
                <c:pt idx="24">
                  <c:v>27.914084351592308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0BD-8ED3-1FB0B63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80495"/>
        <c:axId val="2027373007"/>
      </c:lineChart>
      <c:catAx>
        <c:axId val="20273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373007"/>
        <c:crosses val="autoZero"/>
        <c:auto val="1"/>
        <c:lblAlgn val="ctr"/>
        <c:lblOffset val="100"/>
        <c:noMultiLvlLbl val="0"/>
      </c:catAx>
      <c:valAx>
        <c:axId val="20273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Sheet3!$B$30:$B$54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Sheet3!$C$30:$C$54</c:f>
              <c:numCache>
                <c:formatCode>General</c:formatCode>
                <c:ptCount val="25"/>
                <c:pt idx="0">
                  <c:v>28.5</c:v>
                </c:pt>
                <c:pt idx="1">
                  <c:v>27.899999618530273</c:v>
                </c:pt>
                <c:pt idx="2">
                  <c:v>27.299999237060547</c:v>
                </c:pt>
                <c:pt idx="3">
                  <c:v>26.600000381469727</c:v>
                </c:pt>
                <c:pt idx="4">
                  <c:v>26.399999618530199</c:v>
                </c:pt>
                <c:pt idx="5">
                  <c:v>26.5</c:v>
                </c:pt>
                <c:pt idx="6">
                  <c:v>26.600000381469727</c:v>
                </c:pt>
                <c:pt idx="7">
                  <c:v>27.600000381469727</c:v>
                </c:pt>
                <c:pt idx="8">
                  <c:v>28.700000762939453</c:v>
                </c:pt>
                <c:pt idx="9">
                  <c:v>29.700000762939453</c:v>
                </c:pt>
                <c:pt idx="10">
                  <c:v>31.200000762939453</c:v>
                </c:pt>
                <c:pt idx="11">
                  <c:v>31.600000381469727</c:v>
                </c:pt>
                <c:pt idx="12">
                  <c:v>32.799999237060547</c:v>
                </c:pt>
                <c:pt idx="13">
                  <c:v>33.599998474121094</c:v>
                </c:pt>
                <c:pt idx="14">
                  <c:v>33.799999237060547</c:v>
                </c:pt>
                <c:pt idx="15">
                  <c:v>35</c:v>
                </c:pt>
                <c:pt idx="16">
                  <c:v>34.299999237060547</c:v>
                </c:pt>
                <c:pt idx="17">
                  <c:v>34</c:v>
                </c:pt>
                <c:pt idx="18">
                  <c:v>33.700000762939453</c:v>
                </c:pt>
                <c:pt idx="19">
                  <c:v>32.900001525878906</c:v>
                </c:pt>
                <c:pt idx="20">
                  <c:v>30.799999237060547</c:v>
                </c:pt>
                <c:pt idx="21">
                  <c:v>29.600000381469727</c:v>
                </c:pt>
                <c:pt idx="22">
                  <c:v>29.299999237060547</c:v>
                </c:pt>
                <c:pt idx="23">
                  <c:v>28.799999237060547</c:v>
                </c:pt>
                <c:pt idx="24">
                  <c:v>28.200000762939453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3-4085-9A02-9BF1184565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Sheet3!$B$30:$B$54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Sheet3!$D$30:$D$54</c:f>
              <c:numCache>
                <c:formatCode>General</c:formatCode>
                <c:ptCount val="25"/>
                <c:pt idx="0">
                  <c:v>27.489224739395752</c:v>
                </c:pt>
                <c:pt idx="1">
                  <c:v>26.963705599231748</c:v>
                </c:pt>
                <c:pt idx="2">
                  <c:v>26.805526999716626</c:v>
                </c:pt>
                <c:pt idx="3">
                  <c:v>26.69173410326826</c:v>
                </c:pt>
                <c:pt idx="4">
                  <c:v>26.609872060477372</c:v>
                </c:pt>
                <c:pt idx="5">
                  <c:v>26.550980914728765</c:v>
                </c:pt>
                <c:pt idx="6">
                  <c:v>26.450255149033978</c:v>
                </c:pt>
                <c:pt idx="7">
                  <c:v>27.824775218691965</c:v>
                </c:pt>
                <c:pt idx="8">
                  <c:v>29.162628048517185</c:v>
                </c:pt>
                <c:pt idx="9">
                  <c:v>30.429383385983773</c:v>
                </c:pt>
                <c:pt idx="10">
                  <c:v>31.592440704946299</c:v>
                </c:pt>
                <c:pt idx="11">
                  <c:v>32.621868195043263</c:v>
                </c:pt>
                <c:pt idx="12">
                  <c:v>33.491173070483171</c:v>
                </c:pt>
                <c:pt idx="13">
                  <c:v>34.177983373965404</c:v>
                </c:pt>
                <c:pt idx="14">
                  <c:v>34.664623729201125</c:v>
                </c:pt>
                <c:pt idx="15">
                  <c:v>34.938570224780555</c:v>
                </c:pt>
                <c:pt idx="16">
                  <c:v>34.729457192859073</c:v>
                </c:pt>
                <c:pt idx="17">
                  <c:v>34.011458156560643</c:v>
                </c:pt>
                <c:pt idx="18">
                  <c:v>32.883184626466317</c:v>
                </c:pt>
                <c:pt idx="19">
                  <c:v>31.405453050870399</c:v>
                </c:pt>
                <c:pt idx="20">
                  <c:v>32.05301798730688</c:v>
                </c:pt>
                <c:pt idx="21">
                  <c:v>30.466752976839313</c:v>
                </c:pt>
                <c:pt idx="22">
                  <c:v>29.32560183105138</c:v>
                </c:pt>
                <c:pt idx="23">
                  <c:v>28.504663381965081</c:v>
                </c:pt>
                <c:pt idx="24">
                  <c:v>27.914084351592308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3-4085-9A02-9BF11845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80495"/>
        <c:axId val="2027373007"/>
      </c:lineChart>
      <c:catAx>
        <c:axId val="20273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373007"/>
        <c:crosses val="autoZero"/>
        <c:auto val="1"/>
        <c:lblAlgn val="ctr"/>
        <c:lblOffset val="100"/>
        <c:noMultiLvlLbl val="0"/>
      </c:catAx>
      <c:valAx>
        <c:axId val="20273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Sheet5!$Q$9:$Q$33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Sheet5!$R$9:$R$33</c:f>
              <c:numCache>
                <c:formatCode>General</c:formatCode>
                <c:ptCount val="25"/>
                <c:pt idx="0">
                  <c:v>28.5</c:v>
                </c:pt>
                <c:pt idx="1">
                  <c:v>28.200000762939453</c:v>
                </c:pt>
                <c:pt idx="2">
                  <c:v>27.799999237060547</c:v>
                </c:pt>
                <c:pt idx="3">
                  <c:v>27.399999618530273</c:v>
                </c:pt>
                <c:pt idx="4">
                  <c:v>27.200000762939453</c:v>
                </c:pt>
                <c:pt idx="5">
                  <c:v>26.5</c:v>
                </c:pt>
                <c:pt idx="6">
                  <c:v>26.799999237060547</c:v>
                </c:pt>
                <c:pt idx="7">
                  <c:v>28.600000381469727</c:v>
                </c:pt>
                <c:pt idx="8">
                  <c:v>30.100000381469727</c:v>
                </c:pt>
                <c:pt idx="9">
                  <c:v>31.100000381469727</c:v>
                </c:pt>
                <c:pt idx="10">
                  <c:v>31.600000381469727</c:v>
                </c:pt>
                <c:pt idx="11">
                  <c:v>32.900001525878906</c:v>
                </c:pt>
                <c:pt idx="12">
                  <c:v>34.200000762939453</c:v>
                </c:pt>
                <c:pt idx="13">
                  <c:v>34.900001525878906</c:v>
                </c:pt>
                <c:pt idx="14">
                  <c:v>35.400001525878906</c:v>
                </c:pt>
                <c:pt idx="15">
                  <c:v>35.599998474121094</c:v>
                </c:pt>
                <c:pt idx="16">
                  <c:v>35.799999237060547</c:v>
                </c:pt>
                <c:pt idx="17">
                  <c:v>35.599998474121094</c:v>
                </c:pt>
                <c:pt idx="18">
                  <c:v>33.5</c:v>
                </c:pt>
                <c:pt idx="19">
                  <c:v>32.099998474121094</c:v>
                </c:pt>
                <c:pt idx="20">
                  <c:v>31.5</c:v>
                </c:pt>
                <c:pt idx="21">
                  <c:v>31.100000381469727</c:v>
                </c:pt>
                <c:pt idx="22">
                  <c:v>30.5</c:v>
                </c:pt>
                <c:pt idx="23">
                  <c:v>30</c:v>
                </c:pt>
                <c:pt idx="24">
                  <c:v>29.299999237060547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A-46EA-99A0-ADF10A5732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Sheet5!$Q$9:$Q$33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Sheet5!$S$9:$S$33</c:f>
              <c:numCache>
                <c:formatCode>General</c:formatCode>
                <c:ptCount val="25"/>
                <c:pt idx="0">
                  <c:v>27.175034591160919</c:v>
                </c:pt>
                <c:pt idx="1">
                  <c:v>27.042128744684465</c:v>
                </c:pt>
                <c:pt idx="2">
                  <c:v>26.956322457672496</c:v>
                </c:pt>
                <c:pt idx="3">
                  <c:v>26.900924451595429</c:v>
                </c:pt>
                <c:pt idx="4">
                  <c:v>26.865158551634199</c:v>
                </c:pt>
                <c:pt idx="5">
                  <c:v>26.842067475066258</c:v>
                </c:pt>
                <c:pt idx="6">
                  <c:v>27.043430860518701</c:v>
                </c:pt>
                <c:pt idx="7">
                  <c:v>28.400167827125063</c:v>
                </c:pt>
                <c:pt idx="8">
                  <c:v>29.720153014876853</c:v>
                </c:pt>
                <c:pt idx="9">
                  <c:v>30.973069726431937</c:v>
                </c:pt>
                <c:pt idx="10">
                  <c:v>32.130141656501763</c:v>
                </c:pt>
                <c:pt idx="11">
                  <c:v>33.164793810281466</c:v>
                </c:pt>
                <c:pt idx="12">
                  <c:v>34.053262863385598</c:v>
                </c:pt>
                <c:pt idx="13">
                  <c:v>34.775142944876571</c:v>
                </c:pt>
                <c:pt idx="14">
                  <c:v>35.313854308139831</c:v>
                </c:pt>
                <c:pt idx="15">
                  <c:v>35.657024125429764</c:v>
                </c:pt>
                <c:pt idx="16">
                  <c:v>35.795731756417013</c:v>
                </c:pt>
                <c:pt idx="17">
                  <c:v>35.388960641377913</c:v>
                </c:pt>
                <c:pt idx="18">
                  <c:v>34.031845189138672</c:v>
                </c:pt>
                <c:pt idx="19">
                  <c:v>31.874546407394327</c:v>
                </c:pt>
                <c:pt idx="20">
                  <c:v>30.143460579597601</c:v>
                </c:pt>
                <c:pt idx="21">
                  <c:v>28.958595319258436</c:v>
                </c:pt>
                <c:pt idx="22">
                  <c:v>28.193626047442496</c:v>
                </c:pt>
                <c:pt idx="23">
                  <c:v>27.699748805522944</c:v>
                </c:pt>
                <c:pt idx="24">
                  <c:v>27.380893213445315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A-46EA-99A0-ADF10A57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30367"/>
        <c:axId val="2078434111"/>
      </c:lineChart>
      <c:catAx>
        <c:axId val="20784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434111"/>
        <c:crosses val="autoZero"/>
        <c:auto val="1"/>
        <c:lblAlgn val="ctr"/>
        <c:lblOffset val="100"/>
        <c:noMultiLvlLbl val="0"/>
      </c:catAx>
      <c:valAx>
        <c:axId val="20784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4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Sheet6!$O$3:$O$27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Sheet6!$P$3:$P$27</c:f>
              <c:numCache>
                <c:formatCode>General</c:formatCode>
                <c:ptCount val="25"/>
                <c:pt idx="0">
                  <c:v>28.395869846225416</c:v>
                </c:pt>
                <c:pt idx="1">
                  <c:v>28.255580341611378</c:v>
                </c:pt>
                <c:pt idx="2">
                  <c:v>28.165007038654299</c:v>
                </c:pt>
                <c:pt idx="3">
                  <c:v>28.106531365572952</c:v>
                </c:pt>
                <c:pt idx="4">
                  <c:v>28.068778471169431</c:v>
                </c:pt>
                <c:pt idx="5">
                  <c:v>28.044404557014381</c:v>
                </c:pt>
                <c:pt idx="6">
                  <c:v>28.256954797214185</c:v>
                </c:pt>
                <c:pt idx="7">
                  <c:v>29.689066039743121</c:v>
                </c:pt>
                <c:pt idx="8">
                  <c:v>31.082383737925568</c:v>
                </c:pt>
                <c:pt idx="9">
                  <c:v>32.404906933455933</c:v>
                </c:pt>
                <c:pt idx="10">
                  <c:v>33.626260637418525</c:v>
                </c:pt>
                <c:pt idx="11">
                  <c:v>34.718393466408209</c:v>
                </c:pt>
                <c:pt idx="12">
                  <c:v>35.656221911351466</c:v>
                </c:pt>
                <c:pt idx="13">
                  <c:v>36.418206441814156</c:v>
                </c:pt>
                <c:pt idx="14">
                  <c:v>36.986846214147597</c:v>
                </c:pt>
                <c:pt idx="15">
                  <c:v>37.349081021286977</c:v>
                </c:pt>
                <c:pt idx="16">
                  <c:v>37.495494631773511</c:v>
                </c:pt>
                <c:pt idx="17">
                  <c:v>37.066125121454462</c:v>
                </c:pt>
                <c:pt idx="18">
                  <c:v>35.63361436631304</c:v>
                </c:pt>
                <c:pt idx="19">
                  <c:v>33.356465652249568</c:v>
                </c:pt>
                <c:pt idx="20">
                  <c:v>31.529208389575267</c:v>
                </c:pt>
                <c:pt idx="21">
                  <c:v>30.278517281439459</c:v>
                </c:pt>
                <c:pt idx="22">
                  <c:v>29.471049716744858</c:v>
                </c:pt>
                <c:pt idx="23">
                  <c:v>28.949734850274218</c:v>
                </c:pt>
                <c:pt idx="24">
                  <c:v>28.613165058636721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8-440E-89C8-5D8B5945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77936"/>
        <c:axId val="1145179600"/>
      </c:scatterChart>
      <c:valAx>
        <c:axId val="11451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79600"/>
        <c:crosses val="autoZero"/>
        <c:crossBetween val="midCat"/>
      </c:valAx>
      <c:valAx>
        <c:axId val="11451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Sheet4!$O$5:$O$29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Sheet4!$P$5:$P$29</c:f>
              <c:numCache>
                <c:formatCode>General</c:formatCode>
                <c:ptCount val="25"/>
                <c:pt idx="0">
                  <c:v>28.5</c:v>
                </c:pt>
                <c:pt idx="1">
                  <c:v>28.200000762939453</c:v>
                </c:pt>
                <c:pt idx="2">
                  <c:v>27.799999237060547</c:v>
                </c:pt>
                <c:pt idx="3">
                  <c:v>27.399999618530273</c:v>
                </c:pt>
                <c:pt idx="4">
                  <c:v>27.200000762939453</c:v>
                </c:pt>
                <c:pt idx="5">
                  <c:v>26.5</c:v>
                </c:pt>
                <c:pt idx="6">
                  <c:v>26.799999237060547</c:v>
                </c:pt>
                <c:pt idx="7">
                  <c:v>28.5</c:v>
                </c:pt>
                <c:pt idx="8">
                  <c:v>29.5</c:v>
                </c:pt>
                <c:pt idx="9">
                  <c:v>30.200000762939453</c:v>
                </c:pt>
                <c:pt idx="10">
                  <c:v>32</c:v>
                </c:pt>
                <c:pt idx="11">
                  <c:v>32.700000762939453</c:v>
                </c:pt>
                <c:pt idx="12">
                  <c:v>33.200000762939453</c:v>
                </c:pt>
                <c:pt idx="13">
                  <c:v>33.299999237060547</c:v>
                </c:pt>
                <c:pt idx="14">
                  <c:v>33.900001525878906</c:v>
                </c:pt>
                <c:pt idx="15">
                  <c:v>33.299999237060547</c:v>
                </c:pt>
                <c:pt idx="16">
                  <c:v>32.5</c:v>
                </c:pt>
                <c:pt idx="17">
                  <c:v>31.299999237060547</c:v>
                </c:pt>
                <c:pt idx="18">
                  <c:v>30.5</c:v>
                </c:pt>
                <c:pt idx="19">
                  <c:v>29.5</c:v>
                </c:pt>
                <c:pt idx="20">
                  <c:v>28.700000762939453</c:v>
                </c:pt>
                <c:pt idx="21">
                  <c:v>28.200000762939453</c:v>
                </c:pt>
                <c:pt idx="22">
                  <c:v>27.600000381469727</c:v>
                </c:pt>
                <c:pt idx="23">
                  <c:v>27.100000381469727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1-4B30-A2A9-BB04DFCDE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Sheet4!$O$5:$O$29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Sheet4!$Q$5:$Q$29</c:f>
              <c:numCache>
                <c:formatCode>General</c:formatCode>
                <c:ptCount val="25"/>
                <c:pt idx="0">
                  <c:v>27.212804513137659</c:v>
                </c:pt>
                <c:pt idx="1">
                  <c:v>27.082777657264529</c:v>
                </c:pt>
                <c:pt idx="2">
                  <c:v>26.985720447358055</c:v>
                </c:pt>
                <c:pt idx="3">
                  <c:v>26.9132730907595</c:v>
                </c:pt>
                <c:pt idx="4">
                  <c:v>26.859195506176391</c:v>
                </c:pt>
                <c:pt idx="5">
                  <c:v>26.818829849075222</c:v>
                </c:pt>
                <c:pt idx="6">
                  <c:v>27.08205068633383</c:v>
                </c:pt>
                <c:pt idx="7">
                  <c:v>28.308348102877705</c:v>
                </c:pt>
                <c:pt idx="8">
                  <c:v>29.487073964888086</c:v>
                </c:pt>
                <c:pt idx="9">
                  <c:v>30.583364040222477</c:v>
                </c:pt>
                <c:pt idx="10">
                  <c:v>31.564792373946126</c:v>
                </c:pt>
                <c:pt idx="11">
                  <c:v>32.40233037988736</c:v>
                </c:pt>
                <c:pt idx="12">
                  <c:v>33.071205445169504</c:v>
                </c:pt>
                <c:pt idx="13">
                  <c:v>33.551633652003098</c:v>
                </c:pt>
                <c:pt idx="14">
                  <c:v>33.9</c:v>
                </c:pt>
                <c:pt idx="15">
                  <c:v>33.676894175273205</c:v>
                </c:pt>
                <c:pt idx="16">
                  <c:v>33.021403425822548</c:v>
                </c:pt>
                <c:pt idx="17">
                  <c:v>31.974151030608297</c:v>
                </c:pt>
                <c:pt idx="18">
                  <c:v>30.600039242222508</c:v>
                </c:pt>
                <c:pt idx="19">
                  <c:v>29.664718002472771</c:v>
                </c:pt>
                <c:pt idx="20">
                  <c:v>28.912983276010809</c:v>
                </c:pt>
                <c:pt idx="21">
                  <c:v>28.351858617183442</c:v>
                </c:pt>
                <c:pt idx="22">
                  <c:v>27.933012883893962</c:v>
                </c:pt>
                <c:pt idx="23">
                  <c:v>27.62036979196245</c:v>
                </c:pt>
                <c:pt idx="24">
                  <c:v>27.387000569922552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1-4B30-A2A9-BB04DFCD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12479"/>
        <c:axId val="2078417055"/>
      </c:lineChart>
      <c:catAx>
        <c:axId val="20784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417055"/>
        <c:crosses val="autoZero"/>
        <c:auto val="1"/>
        <c:lblAlgn val="ctr"/>
        <c:lblOffset val="100"/>
        <c:noMultiLvlLbl val="0"/>
      </c:catAx>
      <c:valAx>
        <c:axId val="20784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4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Sheet7!$P$4:$P$28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Sheet7!$Q$4:$Q$28</c:f>
              <c:numCache>
                <c:formatCode>General</c:formatCode>
                <c:ptCount val="25"/>
                <c:pt idx="0">
                  <c:v>28.412257291602408</c:v>
                </c:pt>
                <c:pt idx="1">
                  <c:v>28.23419273619837</c:v>
                </c:pt>
                <c:pt idx="2">
                  <c:v>28.101278279298672</c:v>
                </c:pt>
                <c:pt idx="3">
                  <c:v>28.002065649290095</c:v>
                </c:pt>
                <c:pt idx="4">
                  <c:v>27.92800940151378</c:v>
                </c:pt>
                <c:pt idx="5">
                  <c:v>27.872730876650234</c:v>
                </c:pt>
                <c:pt idx="6">
                  <c:v>28.23319718989605</c:v>
                </c:pt>
                <c:pt idx="7">
                  <c:v>29.912543374218636</c:v>
                </c:pt>
                <c:pt idx="8">
                  <c:v>31.52674295747174</c:v>
                </c:pt>
                <c:pt idx="9">
                  <c:v>33.028051310638006</c:v>
                </c:pt>
                <c:pt idx="10">
                  <c:v>34.372062889876226</c:v>
                </c:pt>
                <c:pt idx="11">
                  <c:v>35.519024659123524</c:v>
                </c:pt>
                <c:pt idx="12">
                  <c:v>36.435011901301564</c:v>
                </c:pt>
                <c:pt idx="13">
                  <c:v>37.09293164010424</c:v>
                </c:pt>
                <c:pt idx="14">
                  <c:v>37.57</c:v>
                </c:pt>
                <c:pt idx="15">
                  <c:v>37.264468967804696</c:v>
                </c:pt>
                <c:pt idx="16">
                  <c:v>36.366810802584766</c:v>
                </c:pt>
                <c:pt idx="17">
                  <c:v>34.932656828027476</c:v>
                </c:pt>
                <c:pt idx="18">
                  <c:v>33.050887073376934</c:v>
                </c:pt>
                <c:pt idx="19">
                  <c:v>31.770016597830768</c:v>
                </c:pt>
                <c:pt idx="20">
                  <c:v>30.740557652981469</c:v>
                </c:pt>
                <c:pt idx="21">
                  <c:v>29.972128606309546</c:v>
                </c:pt>
                <c:pt idx="22">
                  <c:v>29.398542643777009</c:v>
                </c:pt>
                <c:pt idx="23">
                  <c:v>28.970395298437467</c:v>
                </c:pt>
                <c:pt idx="24">
                  <c:v>28.65080911381061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8-4638-88D1-3064B91B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25952"/>
        <c:axId val="1140526368"/>
      </c:scatterChart>
      <c:valAx>
        <c:axId val="11405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526368"/>
        <c:crosses val="autoZero"/>
        <c:crossBetween val="midCat"/>
      </c:valAx>
      <c:valAx>
        <c:axId val="1140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5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26</xdr:row>
      <xdr:rowOff>38100</xdr:rowOff>
    </xdr:from>
    <xdr:to>
      <xdr:col>22</xdr:col>
      <xdr:colOff>220980</xdr:colOff>
      <xdr:row>41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5420E5-D42D-48FA-9BAC-E8A15118A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121920</xdr:colOff>
      <xdr:row>21</xdr:row>
      <xdr:rowOff>22860</xdr:rowOff>
    </xdr:from>
    <xdr:to>
      <xdr:col>23</xdr:col>
      <xdr:colOff>426720</xdr:colOff>
      <xdr:row>36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7C8BD9-DB41-441F-A217-B27900CE0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189507</xdr:colOff>
      <xdr:row>2</xdr:row>
      <xdr:rowOff>124903</xdr:rowOff>
    </xdr:from>
    <xdr:to>
      <xdr:col>23</xdr:col>
      <xdr:colOff>82827</xdr:colOff>
      <xdr:row>26</xdr:row>
      <xdr:rowOff>160021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5F1E4A-C7C5-4692-888A-A1B3176A2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108668</xdr:colOff>
      <xdr:row>29</xdr:row>
      <xdr:rowOff>3334</xdr:rowOff>
    </xdr:from>
    <xdr:to>
      <xdr:col>19</xdr:col>
      <xdr:colOff>1988</xdr:colOff>
      <xdr:row>50</xdr:row>
      <xdr:rowOff>56673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9CB6D1-6747-7B22-DA02-A922936B4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41237</xdr:colOff>
      <xdr:row>36</xdr:row>
      <xdr:rowOff>106232</xdr:rowOff>
    </xdr:from>
    <xdr:to>
      <xdr:col>18</xdr:col>
      <xdr:colOff>544157</xdr:colOff>
      <xdr:row>57</xdr:row>
      <xdr:rowOff>159571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F837FF-D335-4072-BC8F-DBCE54FC5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3</xdr:row>
      <xdr:rowOff>137160</xdr:rowOff>
    </xdr:from>
    <xdr:to>
      <xdr:col>13</xdr:col>
      <xdr:colOff>502920</xdr:colOff>
      <xdr:row>22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855A907-F307-9F72-8674-B539D242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22860</xdr:rowOff>
    </xdr:from>
    <xdr:to>
      <xdr:col>12</xdr:col>
      <xdr:colOff>335280</xdr:colOff>
      <xdr:row>24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CF4827-2EC6-B2FB-EDBD-B132C5EB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129540</xdr:rowOff>
    </xdr:from>
    <xdr:to>
      <xdr:col>12</xdr:col>
      <xdr:colOff>571500</xdr:colOff>
      <xdr:row>23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14AC0EF-E1F7-8442-5E96-B93B53DC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144780</xdr:rowOff>
    </xdr:from>
    <xdr:to>
      <xdr:col>13</xdr:col>
      <xdr:colOff>533400</xdr:colOff>
      <xdr:row>25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CCD4DE-F0E9-23BC-023B-BB6FD4EB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29</xdr:row>
      <xdr:rowOff>144780</xdr:rowOff>
    </xdr:from>
    <xdr:to>
      <xdr:col>10</xdr:col>
      <xdr:colOff>586740</xdr:colOff>
      <xdr:row>45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A50EF0-487F-F8B5-5FBC-431666C5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30</xdr:row>
      <xdr:rowOff>7620</xdr:rowOff>
    </xdr:from>
    <xdr:to>
      <xdr:col>18</xdr:col>
      <xdr:colOff>541020</xdr:colOff>
      <xdr:row>45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EE24C7-C481-54A2-3EB4-A56109A3B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</xdr:colOff>
      <xdr:row>0</xdr:row>
      <xdr:rowOff>114300</xdr:rowOff>
    </xdr:from>
    <xdr:to>
      <xdr:col>28</xdr:col>
      <xdr:colOff>99060</xdr:colOff>
      <xdr:row>27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46F358-00F0-CE22-C687-7980ECE5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567;&#26477;&#30005;/&#25105;&#30340;&#31454;&#36187;/&#25968;&#23398;&#24314;&#27169;/&#26257;&#20551;&#38598;&#35757;/&#38598;&#35757;&#27169;&#22411;/&#25968;&#27169;&#19971;&#26376;&#30701;&#23398;&#26399;&#38598;&#35757;&#27169;&#22411;1&#65288;&#35874;&#24378;&#20891;%202022.6.27&#65289;/&#38468;&#20214;2%202011-2020&#20840;&#22269;&#22478;&#24066;&#32423;&#27668;&#35937;&#25968;&#25454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中国二级行政区域对照表"/>
    </sheetNames>
    <sheetDataSet>
      <sheetData sheetId="0"/>
      <sheetData sheetId="1"/>
      <sheetData sheetId="2">
        <row r="2">
          <cell r="C2" t="str">
            <v>安庆</v>
          </cell>
          <cell r="D2" t="str">
            <v>安徽</v>
          </cell>
        </row>
        <row r="3">
          <cell r="C3" t="str">
            <v>蚌埠</v>
          </cell>
          <cell r="D3" t="str">
            <v>安徽</v>
          </cell>
        </row>
        <row r="4">
          <cell r="C4" t="str">
            <v>滁州</v>
          </cell>
          <cell r="D4" t="str">
            <v>安徽</v>
          </cell>
        </row>
        <row r="5">
          <cell r="C5" t="str">
            <v>阜阳</v>
          </cell>
          <cell r="D5" t="str">
            <v>安徽</v>
          </cell>
        </row>
        <row r="6">
          <cell r="C6" t="str">
            <v>合肥</v>
          </cell>
          <cell r="D6" t="str">
            <v>安徽</v>
          </cell>
        </row>
        <row r="7">
          <cell r="C7" t="str">
            <v>淮北</v>
          </cell>
          <cell r="D7" t="str">
            <v>安徽</v>
          </cell>
        </row>
        <row r="8">
          <cell r="C8" t="str">
            <v>淮南</v>
          </cell>
          <cell r="D8" t="str">
            <v>安徽</v>
          </cell>
        </row>
        <row r="9">
          <cell r="C9" t="str">
            <v>黄山</v>
          </cell>
          <cell r="D9" t="str">
            <v>安徽</v>
          </cell>
        </row>
        <row r="10">
          <cell r="C10" t="str">
            <v>马鞍山</v>
          </cell>
          <cell r="D10" t="str">
            <v>安徽</v>
          </cell>
        </row>
        <row r="11">
          <cell r="C11" t="str">
            <v>铜陵</v>
          </cell>
          <cell r="D11" t="str">
            <v>安徽</v>
          </cell>
        </row>
        <row r="12">
          <cell r="C12" t="str">
            <v>芜湖</v>
          </cell>
          <cell r="D12" t="str">
            <v>安徽</v>
          </cell>
        </row>
        <row r="13">
          <cell r="C13" t="str">
            <v>澳门</v>
          </cell>
          <cell r="D13" t="str">
            <v>澳门</v>
          </cell>
        </row>
        <row r="14">
          <cell r="C14" t="str">
            <v>北京</v>
          </cell>
          <cell r="D14" t="str">
            <v>北京</v>
          </cell>
        </row>
        <row r="15">
          <cell r="C15" t="str">
            <v>福州</v>
          </cell>
          <cell r="D15" t="str">
            <v>福建</v>
          </cell>
        </row>
        <row r="16">
          <cell r="C16" t="str">
            <v>龙岩</v>
          </cell>
          <cell r="D16" t="str">
            <v>福建</v>
          </cell>
        </row>
        <row r="17">
          <cell r="C17" t="str">
            <v>南平</v>
          </cell>
          <cell r="D17" t="str">
            <v>福建</v>
          </cell>
        </row>
        <row r="18">
          <cell r="C18" t="str">
            <v>宁德</v>
          </cell>
          <cell r="D18" t="str">
            <v>福建</v>
          </cell>
        </row>
        <row r="19">
          <cell r="C19" t="str">
            <v>莆田</v>
          </cell>
          <cell r="D19" t="str">
            <v>福建</v>
          </cell>
        </row>
        <row r="20">
          <cell r="C20" t="str">
            <v>泉州</v>
          </cell>
          <cell r="D20" t="str">
            <v>福建</v>
          </cell>
        </row>
        <row r="21">
          <cell r="C21" t="str">
            <v>三明</v>
          </cell>
          <cell r="D21" t="str">
            <v>福建</v>
          </cell>
        </row>
        <row r="22">
          <cell r="C22" t="str">
            <v>厦门</v>
          </cell>
          <cell r="D22" t="str">
            <v>福建</v>
          </cell>
        </row>
        <row r="23">
          <cell r="C23" t="str">
            <v>漳州</v>
          </cell>
          <cell r="D23" t="str">
            <v>福建</v>
          </cell>
        </row>
        <row r="24">
          <cell r="C24" t="str">
            <v>白银</v>
          </cell>
          <cell r="D24" t="str">
            <v>甘肃</v>
          </cell>
        </row>
        <row r="25">
          <cell r="C25" t="str">
            <v>定西</v>
          </cell>
          <cell r="D25" t="str">
            <v>甘肃</v>
          </cell>
        </row>
        <row r="26">
          <cell r="C26" t="str">
            <v>嘉峪关</v>
          </cell>
          <cell r="D26" t="str">
            <v>甘肃</v>
          </cell>
        </row>
        <row r="27">
          <cell r="C27" t="str">
            <v>金昌</v>
          </cell>
          <cell r="D27" t="str">
            <v>甘肃</v>
          </cell>
        </row>
        <row r="28">
          <cell r="C28" t="str">
            <v>酒泉</v>
          </cell>
          <cell r="D28" t="str">
            <v>甘肃</v>
          </cell>
        </row>
        <row r="29">
          <cell r="C29" t="str">
            <v>兰州</v>
          </cell>
          <cell r="D29" t="str">
            <v>甘肃</v>
          </cell>
        </row>
        <row r="30">
          <cell r="C30" t="str">
            <v>平凉</v>
          </cell>
          <cell r="D30" t="str">
            <v>甘肃</v>
          </cell>
        </row>
        <row r="31">
          <cell r="C31" t="str">
            <v>庆阳</v>
          </cell>
          <cell r="D31" t="str">
            <v>甘肃</v>
          </cell>
        </row>
        <row r="32">
          <cell r="C32" t="str">
            <v>天水</v>
          </cell>
          <cell r="D32" t="str">
            <v>甘肃</v>
          </cell>
        </row>
        <row r="33">
          <cell r="C33" t="str">
            <v>武威</v>
          </cell>
          <cell r="D33" t="str">
            <v>甘肃</v>
          </cell>
        </row>
        <row r="34">
          <cell r="C34" t="str">
            <v>张掖</v>
          </cell>
          <cell r="D34" t="str">
            <v>甘肃</v>
          </cell>
        </row>
        <row r="35">
          <cell r="C35" t="str">
            <v>佛山</v>
          </cell>
          <cell r="D35" t="str">
            <v>广东</v>
          </cell>
        </row>
        <row r="36">
          <cell r="C36" t="str">
            <v>广州</v>
          </cell>
          <cell r="D36" t="str">
            <v>广东</v>
          </cell>
        </row>
        <row r="37">
          <cell r="C37" t="str">
            <v>惠州</v>
          </cell>
          <cell r="D37" t="str">
            <v>广东</v>
          </cell>
        </row>
        <row r="38">
          <cell r="C38" t="str">
            <v>江门</v>
          </cell>
          <cell r="D38" t="str">
            <v>广东</v>
          </cell>
        </row>
        <row r="39">
          <cell r="C39" t="str">
            <v>茂名</v>
          </cell>
          <cell r="D39" t="str">
            <v>广东</v>
          </cell>
        </row>
        <row r="40">
          <cell r="C40" t="str">
            <v>汕头</v>
          </cell>
          <cell r="D40" t="str">
            <v>广东</v>
          </cell>
        </row>
        <row r="41">
          <cell r="C41" t="str">
            <v>韶关</v>
          </cell>
          <cell r="D41" t="str">
            <v>广东</v>
          </cell>
        </row>
        <row r="42">
          <cell r="C42" t="str">
            <v>深圳</v>
          </cell>
          <cell r="D42" t="str">
            <v>广东</v>
          </cell>
        </row>
        <row r="43">
          <cell r="C43" t="str">
            <v>湛江</v>
          </cell>
          <cell r="D43" t="str">
            <v>广东</v>
          </cell>
        </row>
        <row r="44">
          <cell r="C44" t="str">
            <v>肇庆</v>
          </cell>
          <cell r="D44" t="str">
            <v>广东</v>
          </cell>
        </row>
        <row r="45">
          <cell r="C45" t="str">
            <v>珠海</v>
          </cell>
          <cell r="D45" t="str">
            <v>广东</v>
          </cell>
        </row>
        <row r="46">
          <cell r="C46" t="str">
            <v>百色</v>
          </cell>
          <cell r="D46" t="str">
            <v>广西</v>
          </cell>
        </row>
        <row r="47">
          <cell r="C47" t="str">
            <v>北海</v>
          </cell>
          <cell r="D47" t="str">
            <v>广西</v>
          </cell>
        </row>
        <row r="48">
          <cell r="C48" t="str">
            <v>防城港</v>
          </cell>
          <cell r="D48" t="str">
            <v>广西</v>
          </cell>
        </row>
        <row r="49">
          <cell r="C49" t="str">
            <v>贵港</v>
          </cell>
          <cell r="D49" t="str">
            <v>广西</v>
          </cell>
        </row>
        <row r="50">
          <cell r="C50" t="str">
            <v>桂林</v>
          </cell>
          <cell r="D50" t="str">
            <v>广西</v>
          </cell>
        </row>
        <row r="51">
          <cell r="C51" t="str">
            <v>贺州</v>
          </cell>
          <cell r="D51" t="str">
            <v>广西</v>
          </cell>
        </row>
        <row r="52">
          <cell r="C52" t="str">
            <v>柳州</v>
          </cell>
          <cell r="D52" t="str">
            <v>广西</v>
          </cell>
        </row>
        <row r="53">
          <cell r="C53" t="str">
            <v>南宁</v>
          </cell>
          <cell r="D53" t="str">
            <v>广西</v>
          </cell>
        </row>
        <row r="54">
          <cell r="C54" t="str">
            <v>钦州</v>
          </cell>
          <cell r="D54" t="str">
            <v>广西</v>
          </cell>
        </row>
        <row r="55">
          <cell r="C55" t="str">
            <v>梧州</v>
          </cell>
          <cell r="D55" t="str">
            <v>广西</v>
          </cell>
        </row>
        <row r="56">
          <cell r="C56" t="str">
            <v>玉林</v>
          </cell>
          <cell r="D56" t="str">
            <v>广西</v>
          </cell>
        </row>
        <row r="57">
          <cell r="C57" t="str">
            <v>安顺</v>
          </cell>
          <cell r="D57" t="str">
            <v>贵州</v>
          </cell>
        </row>
        <row r="58">
          <cell r="C58" t="str">
            <v>毕节</v>
          </cell>
          <cell r="D58" t="str">
            <v>贵州</v>
          </cell>
        </row>
        <row r="59">
          <cell r="C59" t="str">
            <v>贵阳</v>
          </cell>
          <cell r="D59" t="str">
            <v>贵州</v>
          </cell>
        </row>
        <row r="60">
          <cell r="C60" t="str">
            <v>六盘水</v>
          </cell>
          <cell r="D60" t="str">
            <v>贵州</v>
          </cell>
        </row>
        <row r="61">
          <cell r="C61" t="str">
            <v>黔东南</v>
          </cell>
          <cell r="D61" t="str">
            <v>贵州</v>
          </cell>
        </row>
        <row r="62">
          <cell r="C62" t="str">
            <v>黔南</v>
          </cell>
          <cell r="D62" t="str">
            <v>贵州</v>
          </cell>
        </row>
        <row r="63">
          <cell r="C63" t="str">
            <v>黔西南</v>
          </cell>
          <cell r="D63" t="str">
            <v>贵州</v>
          </cell>
        </row>
        <row r="64">
          <cell r="C64" t="str">
            <v>铜仁</v>
          </cell>
          <cell r="D64" t="str">
            <v>贵州</v>
          </cell>
        </row>
        <row r="65">
          <cell r="C65" t="str">
            <v>遵义</v>
          </cell>
          <cell r="D65" t="str">
            <v>贵州</v>
          </cell>
        </row>
        <row r="66">
          <cell r="C66" t="str">
            <v>澄迈</v>
          </cell>
          <cell r="D66" t="str">
            <v>海南</v>
          </cell>
        </row>
        <row r="67">
          <cell r="C67" t="str">
            <v>儋州</v>
          </cell>
          <cell r="D67" t="str">
            <v>海南</v>
          </cell>
        </row>
        <row r="68">
          <cell r="C68" t="str">
            <v>定安</v>
          </cell>
          <cell r="D68" t="str">
            <v>海南</v>
          </cell>
        </row>
        <row r="69">
          <cell r="C69" t="str">
            <v>东方</v>
          </cell>
          <cell r="D69" t="str">
            <v>海南</v>
          </cell>
        </row>
        <row r="70">
          <cell r="C70" t="str">
            <v>海口</v>
          </cell>
          <cell r="D70" t="str">
            <v>海南</v>
          </cell>
        </row>
        <row r="71">
          <cell r="C71" t="str">
            <v>琼海</v>
          </cell>
          <cell r="D71" t="str">
            <v>海南</v>
          </cell>
        </row>
        <row r="72">
          <cell r="C72" t="str">
            <v>三亚</v>
          </cell>
          <cell r="D72" t="str">
            <v>海南</v>
          </cell>
        </row>
        <row r="73">
          <cell r="C73" t="str">
            <v>屯昌</v>
          </cell>
          <cell r="D73" t="str">
            <v>海南</v>
          </cell>
        </row>
        <row r="74">
          <cell r="C74" t="str">
            <v>万宁</v>
          </cell>
          <cell r="D74" t="str">
            <v>海南</v>
          </cell>
        </row>
        <row r="75">
          <cell r="C75" t="str">
            <v>文昌</v>
          </cell>
          <cell r="D75" t="str">
            <v>海南</v>
          </cell>
        </row>
        <row r="76">
          <cell r="C76" t="str">
            <v>五指山</v>
          </cell>
          <cell r="D76" t="str">
            <v>海南</v>
          </cell>
        </row>
        <row r="77">
          <cell r="C77" t="str">
            <v>保定</v>
          </cell>
          <cell r="D77" t="str">
            <v>河北</v>
          </cell>
        </row>
        <row r="78">
          <cell r="C78" t="str">
            <v>沧州</v>
          </cell>
          <cell r="D78" t="str">
            <v>河北</v>
          </cell>
        </row>
        <row r="79">
          <cell r="C79" t="str">
            <v>承德</v>
          </cell>
          <cell r="D79" t="str">
            <v>河北</v>
          </cell>
        </row>
        <row r="80">
          <cell r="C80" t="str">
            <v>邯郸</v>
          </cell>
          <cell r="D80" t="str">
            <v>河北</v>
          </cell>
        </row>
        <row r="81">
          <cell r="C81" t="str">
            <v>衡水</v>
          </cell>
          <cell r="D81" t="str">
            <v>河北</v>
          </cell>
        </row>
        <row r="82">
          <cell r="C82" t="str">
            <v>廊坊</v>
          </cell>
          <cell r="D82" t="str">
            <v>河北</v>
          </cell>
        </row>
        <row r="83">
          <cell r="C83" t="str">
            <v>秦皇岛</v>
          </cell>
          <cell r="D83" t="str">
            <v>河北</v>
          </cell>
        </row>
        <row r="84">
          <cell r="C84" t="str">
            <v>石家庄</v>
          </cell>
          <cell r="D84" t="str">
            <v>河北</v>
          </cell>
        </row>
        <row r="85">
          <cell r="C85" t="str">
            <v>唐山</v>
          </cell>
          <cell r="D85" t="str">
            <v>河北</v>
          </cell>
        </row>
        <row r="86">
          <cell r="C86" t="str">
            <v>邢台</v>
          </cell>
          <cell r="D86" t="str">
            <v>河北</v>
          </cell>
        </row>
        <row r="87">
          <cell r="C87" t="str">
            <v>张家口</v>
          </cell>
          <cell r="D87" t="str">
            <v>河北</v>
          </cell>
        </row>
        <row r="88">
          <cell r="C88" t="str">
            <v>安阳</v>
          </cell>
          <cell r="D88" t="str">
            <v>河南</v>
          </cell>
        </row>
        <row r="89">
          <cell r="C89" t="str">
            <v>鹤壁</v>
          </cell>
          <cell r="D89" t="str">
            <v>河南</v>
          </cell>
        </row>
        <row r="90">
          <cell r="C90" t="str">
            <v>焦作</v>
          </cell>
          <cell r="D90" t="str">
            <v>河南</v>
          </cell>
        </row>
        <row r="91">
          <cell r="C91" t="str">
            <v>开封</v>
          </cell>
          <cell r="D91" t="str">
            <v>河南</v>
          </cell>
        </row>
        <row r="92">
          <cell r="C92" t="str">
            <v>洛阳</v>
          </cell>
          <cell r="D92" t="str">
            <v>河南</v>
          </cell>
        </row>
        <row r="93">
          <cell r="C93" t="str">
            <v>漯河</v>
          </cell>
          <cell r="D93" t="str">
            <v>河南</v>
          </cell>
        </row>
        <row r="94">
          <cell r="C94" t="str">
            <v>平顶山</v>
          </cell>
          <cell r="D94" t="str">
            <v>河南</v>
          </cell>
        </row>
        <row r="95">
          <cell r="C95" t="str">
            <v>濮阳</v>
          </cell>
          <cell r="D95" t="str">
            <v>河南</v>
          </cell>
        </row>
        <row r="96">
          <cell r="C96" t="str">
            <v>新乡</v>
          </cell>
          <cell r="D96" t="str">
            <v>河南</v>
          </cell>
        </row>
        <row r="97">
          <cell r="C97" t="str">
            <v>许昌</v>
          </cell>
          <cell r="D97" t="str">
            <v>河南</v>
          </cell>
        </row>
        <row r="98">
          <cell r="C98" t="str">
            <v>郑州</v>
          </cell>
          <cell r="D98" t="str">
            <v>河南</v>
          </cell>
        </row>
        <row r="99">
          <cell r="C99" t="str">
            <v>大庆</v>
          </cell>
          <cell r="D99" t="str">
            <v>黑龙江</v>
          </cell>
        </row>
        <row r="100">
          <cell r="C100" t="str">
            <v>哈尔滨</v>
          </cell>
          <cell r="D100" t="str">
            <v>黑龙江</v>
          </cell>
        </row>
        <row r="101">
          <cell r="C101" t="str">
            <v>鹤岗</v>
          </cell>
          <cell r="D101" t="str">
            <v>黑龙江</v>
          </cell>
        </row>
        <row r="102">
          <cell r="C102" t="str">
            <v>黑河</v>
          </cell>
          <cell r="D102" t="str">
            <v>黑龙江</v>
          </cell>
        </row>
        <row r="103">
          <cell r="C103" t="str">
            <v>鸡西</v>
          </cell>
          <cell r="D103" t="str">
            <v>黑龙江</v>
          </cell>
        </row>
        <row r="104">
          <cell r="C104" t="str">
            <v>佳木斯</v>
          </cell>
          <cell r="D104" t="str">
            <v>黑龙江</v>
          </cell>
        </row>
        <row r="105">
          <cell r="C105" t="str">
            <v>牡丹江</v>
          </cell>
          <cell r="D105" t="str">
            <v>黑龙江</v>
          </cell>
        </row>
        <row r="106">
          <cell r="C106" t="str">
            <v>七台河</v>
          </cell>
          <cell r="D106" t="str">
            <v>黑龙江</v>
          </cell>
        </row>
        <row r="107">
          <cell r="C107" t="str">
            <v>齐齐哈尔</v>
          </cell>
          <cell r="D107" t="str">
            <v>黑龙江</v>
          </cell>
        </row>
        <row r="108">
          <cell r="C108" t="str">
            <v>双鸭山</v>
          </cell>
          <cell r="D108" t="str">
            <v>黑龙江</v>
          </cell>
        </row>
        <row r="109">
          <cell r="C109" t="str">
            <v>伊春</v>
          </cell>
          <cell r="D109" t="str">
            <v>黑龙江</v>
          </cell>
        </row>
        <row r="110">
          <cell r="C110" t="str">
            <v>鄂州</v>
          </cell>
          <cell r="D110" t="str">
            <v>湖北</v>
          </cell>
        </row>
        <row r="111">
          <cell r="C111" t="str">
            <v>黄冈</v>
          </cell>
          <cell r="D111" t="str">
            <v>湖北</v>
          </cell>
        </row>
        <row r="112">
          <cell r="C112" t="str">
            <v>黄石</v>
          </cell>
          <cell r="D112" t="str">
            <v>湖北</v>
          </cell>
        </row>
        <row r="113">
          <cell r="C113" t="str">
            <v>荆门</v>
          </cell>
          <cell r="D113" t="str">
            <v>湖北</v>
          </cell>
        </row>
        <row r="114">
          <cell r="C114" t="str">
            <v>荆州</v>
          </cell>
          <cell r="D114" t="str">
            <v>湖北</v>
          </cell>
        </row>
        <row r="115">
          <cell r="C115" t="str">
            <v>十堰</v>
          </cell>
          <cell r="D115" t="str">
            <v>湖北</v>
          </cell>
        </row>
        <row r="116">
          <cell r="C116" t="str">
            <v>武汉</v>
          </cell>
          <cell r="D116" t="str">
            <v>湖北</v>
          </cell>
        </row>
        <row r="117">
          <cell r="C117" t="str">
            <v>咸宁</v>
          </cell>
          <cell r="D117" t="str">
            <v>湖北</v>
          </cell>
        </row>
        <row r="118">
          <cell r="C118" t="str">
            <v>襄阳</v>
          </cell>
          <cell r="D118" t="str">
            <v>湖北</v>
          </cell>
        </row>
        <row r="119">
          <cell r="C119" t="str">
            <v>孝感</v>
          </cell>
          <cell r="D119" t="str">
            <v>湖北</v>
          </cell>
        </row>
        <row r="120">
          <cell r="C120" t="str">
            <v>宜昌</v>
          </cell>
          <cell r="D120" t="str">
            <v>湖北</v>
          </cell>
        </row>
        <row r="121">
          <cell r="C121" t="str">
            <v>常德</v>
          </cell>
          <cell r="D121" t="str">
            <v>湖南</v>
          </cell>
        </row>
        <row r="122">
          <cell r="C122" t="str">
            <v>郴州</v>
          </cell>
          <cell r="D122" t="str">
            <v>湖南</v>
          </cell>
        </row>
        <row r="123">
          <cell r="C123" t="str">
            <v>衡阳</v>
          </cell>
          <cell r="D123" t="str">
            <v>湖南</v>
          </cell>
        </row>
        <row r="124">
          <cell r="C124" t="str">
            <v>邵阳</v>
          </cell>
          <cell r="D124" t="str">
            <v>湖南</v>
          </cell>
        </row>
        <row r="125">
          <cell r="C125" t="str">
            <v>湘潭</v>
          </cell>
          <cell r="D125" t="str">
            <v>湖南</v>
          </cell>
        </row>
        <row r="126">
          <cell r="C126" t="str">
            <v>益阳</v>
          </cell>
          <cell r="D126" t="str">
            <v>湖南</v>
          </cell>
        </row>
        <row r="127">
          <cell r="C127" t="str">
            <v>永州</v>
          </cell>
          <cell r="D127" t="str">
            <v>湖南</v>
          </cell>
        </row>
        <row r="128">
          <cell r="C128" t="str">
            <v>岳阳</v>
          </cell>
          <cell r="D128" t="str">
            <v>湖南</v>
          </cell>
        </row>
        <row r="129">
          <cell r="C129" t="str">
            <v>张家界</v>
          </cell>
          <cell r="D129" t="str">
            <v>湖南</v>
          </cell>
        </row>
        <row r="130">
          <cell r="C130" t="str">
            <v>长沙</v>
          </cell>
          <cell r="D130" t="str">
            <v>湖南</v>
          </cell>
        </row>
        <row r="131">
          <cell r="C131" t="str">
            <v>株洲</v>
          </cell>
          <cell r="D131" t="str">
            <v>湖南</v>
          </cell>
        </row>
        <row r="132">
          <cell r="C132" t="str">
            <v>白城</v>
          </cell>
          <cell r="D132" t="str">
            <v>吉林</v>
          </cell>
        </row>
        <row r="133">
          <cell r="C133" t="str">
            <v>白山</v>
          </cell>
          <cell r="D133" t="str">
            <v>吉林</v>
          </cell>
        </row>
        <row r="134">
          <cell r="C134" t="str">
            <v>吉林</v>
          </cell>
          <cell r="D134" t="str">
            <v>吉林</v>
          </cell>
        </row>
        <row r="135">
          <cell r="C135" t="str">
            <v>辽源</v>
          </cell>
          <cell r="D135" t="str">
            <v>吉林</v>
          </cell>
        </row>
        <row r="136">
          <cell r="C136" t="str">
            <v>四平</v>
          </cell>
          <cell r="D136" t="str">
            <v>吉林</v>
          </cell>
        </row>
        <row r="137">
          <cell r="C137" t="str">
            <v>松原</v>
          </cell>
          <cell r="D137" t="str">
            <v>吉林</v>
          </cell>
        </row>
        <row r="138">
          <cell r="C138" t="str">
            <v>通化</v>
          </cell>
          <cell r="D138" t="str">
            <v>吉林</v>
          </cell>
        </row>
        <row r="139">
          <cell r="C139" t="str">
            <v>延边</v>
          </cell>
          <cell r="D139" t="str">
            <v>吉林</v>
          </cell>
        </row>
        <row r="140">
          <cell r="C140" t="str">
            <v>长春</v>
          </cell>
          <cell r="D140" t="str">
            <v>吉林</v>
          </cell>
        </row>
        <row r="141">
          <cell r="C141" t="str">
            <v>常州</v>
          </cell>
          <cell r="D141" t="str">
            <v>江苏</v>
          </cell>
        </row>
        <row r="142">
          <cell r="C142" t="str">
            <v>淮安</v>
          </cell>
          <cell r="D142" t="str">
            <v>江苏</v>
          </cell>
        </row>
        <row r="143">
          <cell r="C143" t="str">
            <v>连云港</v>
          </cell>
          <cell r="D143" t="str">
            <v>江苏</v>
          </cell>
        </row>
        <row r="144">
          <cell r="C144" t="str">
            <v>南京</v>
          </cell>
          <cell r="D144" t="str">
            <v>江苏</v>
          </cell>
        </row>
        <row r="145">
          <cell r="C145" t="str">
            <v>南通</v>
          </cell>
          <cell r="D145" t="str">
            <v>江苏</v>
          </cell>
        </row>
        <row r="146">
          <cell r="C146" t="str">
            <v>苏州</v>
          </cell>
          <cell r="D146" t="str">
            <v>江苏</v>
          </cell>
        </row>
        <row r="147">
          <cell r="C147" t="str">
            <v>无锡</v>
          </cell>
          <cell r="D147" t="str">
            <v>江苏</v>
          </cell>
        </row>
        <row r="148">
          <cell r="C148" t="str">
            <v>徐州</v>
          </cell>
          <cell r="D148" t="str">
            <v>江苏</v>
          </cell>
        </row>
        <row r="149">
          <cell r="C149" t="str">
            <v>盐城</v>
          </cell>
          <cell r="D149" t="str">
            <v>江苏</v>
          </cell>
        </row>
        <row r="150">
          <cell r="C150" t="str">
            <v>扬州</v>
          </cell>
          <cell r="D150" t="str">
            <v>江苏</v>
          </cell>
        </row>
        <row r="151">
          <cell r="C151" t="str">
            <v>镇江</v>
          </cell>
          <cell r="D151" t="str">
            <v>江苏</v>
          </cell>
        </row>
        <row r="152">
          <cell r="C152" t="str">
            <v>抚州</v>
          </cell>
          <cell r="D152" t="str">
            <v>江西</v>
          </cell>
        </row>
        <row r="153">
          <cell r="C153" t="str">
            <v>赣州</v>
          </cell>
          <cell r="D153" t="str">
            <v>江西</v>
          </cell>
        </row>
        <row r="154">
          <cell r="C154" t="str">
            <v>吉安</v>
          </cell>
          <cell r="D154" t="str">
            <v>江西</v>
          </cell>
        </row>
        <row r="155">
          <cell r="C155" t="str">
            <v>景德镇</v>
          </cell>
          <cell r="D155" t="str">
            <v>江西</v>
          </cell>
        </row>
        <row r="156">
          <cell r="C156" t="str">
            <v>九江</v>
          </cell>
          <cell r="D156" t="str">
            <v>江西</v>
          </cell>
        </row>
        <row r="157">
          <cell r="C157" t="str">
            <v>南昌</v>
          </cell>
          <cell r="D157" t="str">
            <v>江西</v>
          </cell>
        </row>
        <row r="158">
          <cell r="C158" t="str">
            <v>萍乡</v>
          </cell>
          <cell r="D158" t="str">
            <v>江西</v>
          </cell>
        </row>
        <row r="159">
          <cell r="C159" t="str">
            <v>上饶</v>
          </cell>
          <cell r="D159" t="str">
            <v>江西</v>
          </cell>
        </row>
        <row r="160">
          <cell r="C160" t="str">
            <v>新余</v>
          </cell>
          <cell r="D160" t="str">
            <v>江西</v>
          </cell>
        </row>
        <row r="161">
          <cell r="C161" t="str">
            <v>宜春</v>
          </cell>
          <cell r="D161" t="str">
            <v>江西</v>
          </cell>
        </row>
        <row r="162">
          <cell r="C162" t="str">
            <v>鹰潭</v>
          </cell>
          <cell r="D162" t="str">
            <v>江西</v>
          </cell>
        </row>
        <row r="163">
          <cell r="C163" t="str">
            <v>鞍山</v>
          </cell>
          <cell r="D163" t="str">
            <v>辽宁</v>
          </cell>
        </row>
        <row r="164">
          <cell r="C164" t="str">
            <v>本溪</v>
          </cell>
          <cell r="D164" t="str">
            <v>辽宁</v>
          </cell>
        </row>
        <row r="165">
          <cell r="C165" t="str">
            <v>大连</v>
          </cell>
          <cell r="D165" t="str">
            <v>辽宁</v>
          </cell>
        </row>
        <row r="166">
          <cell r="C166" t="str">
            <v>丹东</v>
          </cell>
          <cell r="D166" t="str">
            <v>辽宁</v>
          </cell>
        </row>
        <row r="167">
          <cell r="C167" t="str">
            <v>抚顺</v>
          </cell>
          <cell r="D167" t="str">
            <v>辽宁</v>
          </cell>
        </row>
        <row r="168">
          <cell r="C168" t="str">
            <v>阜新</v>
          </cell>
          <cell r="D168" t="str">
            <v>辽宁</v>
          </cell>
        </row>
        <row r="169">
          <cell r="C169" t="str">
            <v>锦州</v>
          </cell>
          <cell r="D169" t="str">
            <v>辽宁</v>
          </cell>
        </row>
        <row r="170">
          <cell r="C170" t="str">
            <v>辽阳</v>
          </cell>
          <cell r="D170" t="str">
            <v>辽宁</v>
          </cell>
        </row>
        <row r="171">
          <cell r="C171" t="str">
            <v>盘锦</v>
          </cell>
          <cell r="D171" t="str">
            <v>辽宁</v>
          </cell>
        </row>
        <row r="172">
          <cell r="C172" t="str">
            <v>沈阳</v>
          </cell>
          <cell r="D172" t="str">
            <v>辽宁</v>
          </cell>
        </row>
        <row r="173">
          <cell r="C173" t="str">
            <v>营口</v>
          </cell>
          <cell r="D173" t="str">
            <v>辽宁</v>
          </cell>
        </row>
        <row r="174">
          <cell r="C174" t="str">
            <v>巴彦淖尔</v>
          </cell>
          <cell r="D174" t="str">
            <v>内蒙古</v>
          </cell>
        </row>
        <row r="175">
          <cell r="C175" t="str">
            <v>包头</v>
          </cell>
          <cell r="D175" t="str">
            <v>内蒙古</v>
          </cell>
        </row>
        <row r="176">
          <cell r="C176" t="str">
            <v>赤峰</v>
          </cell>
          <cell r="D176" t="str">
            <v>内蒙古</v>
          </cell>
        </row>
        <row r="177">
          <cell r="C177" t="str">
            <v>鄂尔多斯</v>
          </cell>
          <cell r="D177" t="str">
            <v>内蒙古</v>
          </cell>
        </row>
        <row r="178">
          <cell r="C178" t="str">
            <v>呼和浩特</v>
          </cell>
          <cell r="D178" t="str">
            <v>内蒙古</v>
          </cell>
        </row>
        <row r="179">
          <cell r="C179" t="str">
            <v>呼伦贝尔</v>
          </cell>
          <cell r="D179" t="str">
            <v>内蒙古</v>
          </cell>
        </row>
        <row r="180">
          <cell r="C180" t="str">
            <v>通辽</v>
          </cell>
          <cell r="D180" t="str">
            <v>内蒙古</v>
          </cell>
        </row>
        <row r="181">
          <cell r="C181" t="str">
            <v>乌海</v>
          </cell>
          <cell r="D181" t="str">
            <v>内蒙古</v>
          </cell>
        </row>
        <row r="182">
          <cell r="C182" t="str">
            <v>乌兰察布</v>
          </cell>
          <cell r="D182" t="str">
            <v>内蒙古</v>
          </cell>
        </row>
        <row r="183">
          <cell r="C183" t="str">
            <v>锡林郭勒</v>
          </cell>
          <cell r="D183" t="str">
            <v>内蒙古</v>
          </cell>
        </row>
        <row r="184">
          <cell r="C184" t="str">
            <v>兴安盟</v>
          </cell>
          <cell r="D184" t="str">
            <v>内蒙古</v>
          </cell>
        </row>
        <row r="185">
          <cell r="C185" t="str">
            <v>固原</v>
          </cell>
          <cell r="D185" t="str">
            <v>宁夏</v>
          </cell>
        </row>
        <row r="186">
          <cell r="C186" t="str">
            <v>石嘴山</v>
          </cell>
          <cell r="D186" t="str">
            <v>宁夏</v>
          </cell>
        </row>
        <row r="187">
          <cell r="C187" t="str">
            <v>吴忠</v>
          </cell>
          <cell r="D187" t="str">
            <v>宁夏</v>
          </cell>
        </row>
        <row r="188">
          <cell r="C188" t="str">
            <v>银川</v>
          </cell>
          <cell r="D188" t="str">
            <v>宁夏</v>
          </cell>
        </row>
        <row r="189">
          <cell r="C189" t="str">
            <v>中卫</v>
          </cell>
          <cell r="D189" t="str">
            <v>宁夏</v>
          </cell>
        </row>
        <row r="190">
          <cell r="C190" t="str">
            <v>果洛</v>
          </cell>
          <cell r="D190" t="str">
            <v>青海</v>
          </cell>
        </row>
        <row r="191">
          <cell r="C191" t="str">
            <v>海北</v>
          </cell>
          <cell r="D191" t="str">
            <v>青海</v>
          </cell>
        </row>
        <row r="192">
          <cell r="C192" t="str">
            <v>海东</v>
          </cell>
          <cell r="D192" t="str">
            <v>青海</v>
          </cell>
        </row>
        <row r="193">
          <cell r="C193" t="str">
            <v>海南</v>
          </cell>
          <cell r="D193" t="str">
            <v>青海</v>
          </cell>
        </row>
        <row r="194">
          <cell r="C194" t="str">
            <v>海西</v>
          </cell>
          <cell r="D194" t="str">
            <v>青海</v>
          </cell>
        </row>
        <row r="195">
          <cell r="C195" t="str">
            <v>黄南</v>
          </cell>
          <cell r="D195" t="str">
            <v>青海</v>
          </cell>
        </row>
        <row r="196">
          <cell r="C196" t="str">
            <v>西宁</v>
          </cell>
          <cell r="D196" t="str">
            <v>青海</v>
          </cell>
        </row>
        <row r="197">
          <cell r="C197" t="str">
            <v>玉树</v>
          </cell>
          <cell r="D197" t="str">
            <v>青海</v>
          </cell>
        </row>
        <row r="198">
          <cell r="C198" t="str">
            <v>东营</v>
          </cell>
          <cell r="D198" t="str">
            <v>山东</v>
          </cell>
        </row>
        <row r="199">
          <cell r="C199" t="str">
            <v>济南</v>
          </cell>
          <cell r="D199" t="str">
            <v>山东</v>
          </cell>
        </row>
        <row r="200">
          <cell r="C200" t="str">
            <v>济宁</v>
          </cell>
          <cell r="D200" t="str">
            <v>山东</v>
          </cell>
        </row>
        <row r="201">
          <cell r="C201" t="str">
            <v>青岛</v>
          </cell>
          <cell r="D201" t="str">
            <v>山东</v>
          </cell>
        </row>
        <row r="202">
          <cell r="C202" t="str">
            <v>日照</v>
          </cell>
          <cell r="D202" t="str">
            <v>山东</v>
          </cell>
        </row>
        <row r="203">
          <cell r="C203" t="str">
            <v>泰安</v>
          </cell>
          <cell r="D203" t="str">
            <v>山东</v>
          </cell>
        </row>
        <row r="204">
          <cell r="C204" t="str">
            <v>威海</v>
          </cell>
          <cell r="D204" t="str">
            <v>山东</v>
          </cell>
        </row>
        <row r="205">
          <cell r="C205" t="str">
            <v>潍坊</v>
          </cell>
          <cell r="D205" t="str">
            <v>山东</v>
          </cell>
        </row>
        <row r="206">
          <cell r="C206" t="str">
            <v>烟台</v>
          </cell>
          <cell r="D206" t="str">
            <v>山东</v>
          </cell>
        </row>
        <row r="207">
          <cell r="C207" t="str">
            <v>枣庄</v>
          </cell>
          <cell r="D207" t="str">
            <v>山东</v>
          </cell>
        </row>
        <row r="208">
          <cell r="C208" t="str">
            <v>淄博</v>
          </cell>
          <cell r="D208" t="str">
            <v>山东</v>
          </cell>
        </row>
        <row r="209">
          <cell r="C209" t="str">
            <v>大同</v>
          </cell>
          <cell r="D209" t="str">
            <v>山西</v>
          </cell>
        </row>
        <row r="210">
          <cell r="C210" t="str">
            <v>晋城</v>
          </cell>
          <cell r="D210" t="str">
            <v>山西</v>
          </cell>
        </row>
        <row r="211">
          <cell r="C211" t="str">
            <v>晋中</v>
          </cell>
          <cell r="D211" t="str">
            <v>山西</v>
          </cell>
        </row>
        <row r="212">
          <cell r="C212" t="str">
            <v>临汾</v>
          </cell>
          <cell r="D212" t="str">
            <v>山西</v>
          </cell>
        </row>
        <row r="213">
          <cell r="C213" t="str">
            <v>吕梁</v>
          </cell>
          <cell r="D213" t="str">
            <v>山西</v>
          </cell>
        </row>
        <row r="214">
          <cell r="C214" t="str">
            <v>朔州</v>
          </cell>
          <cell r="D214" t="str">
            <v>山西</v>
          </cell>
        </row>
        <row r="215">
          <cell r="C215" t="str">
            <v>太原</v>
          </cell>
          <cell r="D215" t="str">
            <v>山西</v>
          </cell>
        </row>
        <row r="216">
          <cell r="C216" t="str">
            <v>忻州</v>
          </cell>
          <cell r="D216" t="str">
            <v>山西</v>
          </cell>
        </row>
        <row r="217">
          <cell r="C217" t="str">
            <v>阳泉</v>
          </cell>
          <cell r="D217" t="str">
            <v>山西</v>
          </cell>
        </row>
        <row r="218">
          <cell r="C218" t="str">
            <v>运城</v>
          </cell>
          <cell r="D218" t="str">
            <v>山西</v>
          </cell>
        </row>
        <row r="219">
          <cell r="C219" t="str">
            <v>长治</v>
          </cell>
          <cell r="D219" t="str">
            <v>山西</v>
          </cell>
        </row>
        <row r="220">
          <cell r="C220" t="str">
            <v>安康</v>
          </cell>
          <cell r="D220" t="str">
            <v>陕西</v>
          </cell>
        </row>
        <row r="221">
          <cell r="C221" t="str">
            <v>宝鸡</v>
          </cell>
          <cell r="D221" t="str">
            <v>陕西</v>
          </cell>
        </row>
        <row r="222">
          <cell r="C222" t="str">
            <v>汉中</v>
          </cell>
          <cell r="D222" t="str">
            <v>陕西</v>
          </cell>
        </row>
        <row r="223">
          <cell r="C223" t="str">
            <v>商洛</v>
          </cell>
          <cell r="D223" t="str">
            <v>陕西</v>
          </cell>
        </row>
        <row r="224">
          <cell r="C224" t="str">
            <v>铜川</v>
          </cell>
          <cell r="D224" t="str">
            <v>陕西</v>
          </cell>
        </row>
        <row r="225">
          <cell r="C225" t="str">
            <v>渭南</v>
          </cell>
          <cell r="D225" t="str">
            <v>陕西</v>
          </cell>
        </row>
        <row r="226">
          <cell r="C226" t="str">
            <v>西安</v>
          </cell>
          <cell r="D226" t="str">
            <v>陕西</v>
          </cell>
        </row>
        <row r="227">
          <cell r="C227" t="str">
            <v>咸阳</v>
          </cell>
          <cell r="D227" t="str">
            <v>陕西</v>
          </cell>
        </row>
        <row r="228">
          <cell r="C228" t="str">
            <v>延安</v>
          </cell>
          <cell r="D228" t="str">
            <v>陕西</v>
          </cell>
        </row>
        <row r="229">
          <cell r="C229" t="str">
            <v>榆林</v>
          </cell>
          <cell r="D229" t="str">
            <v>陕西</v>
          </cell>
        </row>
        <row r="230">
          <cell r="C230" t="str">
            <v>上海</v>
          </cell>
          <cell r="D230" t="str">
            <v>上海</v>
          </cell>
        </row>
        <row r="231">
          <cell r="C231" t="str">
            <v>成都</v>
          </cell>
          <cell r="D231" t="str">
            <v>四川</v>
          </cell>
        </row>
        <row r="232">
          <cell r="C232" t="str">
            <v>德阳</v>
          </cell>
          <cell r="D232" t="str">
            <v>四川</v>
          </cell>
        </row>
        <row r="233">
          <cell r="C233" t="str">
            <v>广元</v>
          </cell>
          <cell r="D233" t="str">
            <v>四川</v>
          </cell>
        </row>
        <row r="234">
          <cell r="C234" t="str">
            <v>乐山</v>
          </cell>
          <cell r="D234" t="str">
            <v>四川</v>
          </cell>
        </row>
        <row r="235">
          <cell r="C235" t="str">
            <v>泸州</v>
          </cell>
          <cell r="D235" t="str">
            <v>四川</v>
          </cell>
        </row>
        <row r="236">
          <cell r="C236" t="str">
            <v>绵阳</v>
          </cell>
          <cell r="D236" t="str">
            <v>四川</v>
          </cell>
        </row>
        <row r="237">
          <cell r="C237" t="str">
            <v>南充</v>
          </cell>
          <cell r="D237" t="str">
            <v>四川</v>
          </cell>
        </row>
        <row r="238">
          <cell r="C238" t="str">
            <v>内江</v>
          </cell>
          <cell r="D238" t="str">
            <v>四川</v>
          </cell>
        </row>
        <row r="239">
          <cell r="C239" t="str">
            <v>攀枝花</v>
          </cell>
          <cell r="D239" t="str">
            <v>四川</v>
          </cell>
        </row>
        <row r="240">
          <cell r="C240" t="str">
            <v>遂宁</v>
          </cell>
          <cell r="D240" t="str">
            <v>四川</v>
          </cell>
        </row>
        <row r="241">
          <cell r="C241" t="str">
            <v>自贡</v>
          </cell>
          <cell r="D241" t="str">
            <v>四川</v>
          </cell>
        </row>
        <row r="242">
          <cell r="C242" t="str">
            <v>高雄</v>
          </cell>
          <cell r="D242" t="str">
            <v>台湾</v>
          </cell>
        </row>
        <row r="243">
          <cell r="C243" t="str">
            <v>台北</v>
          </cell>
          <cell r="D243" t="str">
            <v>台湾</v>
          </cell>
        </row>
        <row r="244">
          <cell r="C244" t="str">
            <v>台中</v>
          </cell>
          <cell r="D244" t="str">
            <v>台湾</v>
          </cell>
        </row>
        <row r="245">
          <cell r="C245" t="str">
            <v>天津</v>
          </cell>
          <cell r="D245" t="str">
            <v>天津</v>
          </cell>
        </row>
        <row r="246">
          <cell r="C246" t="str">
            <v>阿里</v>
          </cell>
          <cell r="D246" t="str">
            <v>西藏</v>
          </cell>
        </row>
        <row r="247">
          <cell r="C247" t="str">
            <v>昌都</v>
          </cell>
          <cell r="D247" t="str">
            <v>西藏</v>
          </cell>
        </row>
        <row r="248">
          <cell r="C248" t="str">
            <v>拉萨</v>
          </cell>
          <cell r="D248" t="str">
            <v>西藏</v>
          </cell>
        </row>
        <row r="249">
          <cell r="C249" t="str">
            <v>林芝</v>
          </cell>
          <cell r="D249" t="str">
            <v>西藏</v>
          </cell>
        </row>
        <row r="250">
          <cell r="C250" t="str">
            <v>那曲</v>
          </cell>
          <cell r="D250" t="str">
            <v>西藏</v>
          </cell>
        </row>
        <row r="251">
          <cell r="C251" t="str">
            <v>日喀则</v>
          </cell>
          <cell r="D251" t="str">
            <v>西藏</v>
          </cell>
        </row>
        <row r="252">
          <cell r="C252" t="str">
            <v>山南</v>
          </cell>
          <cell r="D252" t="str">
            <v>西藏</v>
          </cell>
        </row>
        <row r="253">
          <cell r="C253" t="str">
            <v>香港</v>
          </cell>
          <cell r="D253" t="str">
            <v>香港</v>
          </cell>
        </row>
        <row r="254">
          <cell r="C254" t="str">
            <v>巴州</v>
          </cell>
          <cell r="D254" t="str">
            <v>新疆</v>
          </cell>
        </row>
        <row r="255">
          <cell r="C255" t="str">
            <v>昌吉</v>
          </cell>
          <cell r="D255" t="str">
            <v>新疆</v>
          </cell>
        </row>
        <row r="256">
          <cell r="C256" t="str">
            <v>保山</v>
          </cell>
          <cell r="D256" t="str">
            <v>云南</v>
          </cell>
        </row>
        <row r="257">
          <cell r="C257" t="str">
            <v>楚雄</v>
          </cell>
          <cell r="D257" t="str">
            <v>云南</v>
          </cell>
        </row>
        <row r="258">
          <cell r="C258" t="str">
            <v>红河</v>
          </cell>
          <cell r="D258" t="str">
            <v>云南</v>
          </cell>
        </row>
        <row r="259">
          <cell r="C259" t="str">
            <v>昆明</v>
          </cell>
          <cell r="D259" t="str">
            <v>云南</v>
          </cell>
        </row>
        <row r="260">
          <cell r="C260" t="str">
            <v>丽江</v>
          </cell>
          <cell r="D260" t="str">
            <v>云南</v>
          </cell>
        </row>
        <row r="261">
          <cell r="C261" t="str">
            <v>临沧</v>
          </cell>
          <cell r="D261" t="str">
            <v>云南</v>
          </cell>
        </row>
        <row r="262">
          <cell r="C262" t="str">
            <v>普洱</v>
          </cell>
          <cell r="D262" t="str">
            <v>云南</v>
          </cell>
        </row>
        <row r="263">
          <cell r="C263" t="str">
            <v>曲靖</v>
          </cell>
          <cell r="D263" t="str">
            <v>云南</v>
          </cell>
        </row>
        <row r="264">
          <cell r="C264" t="str">
            <v>文山</v>
          </cell>
          <cell r="D264" t="str">
            <v>云南</v>
          </cell>
        </row>
        <row r="265">
          <cell r="C265" t="str">
            <v>玉溪</v>
          </cell>
          <cell r="D265" t="str">
            <v>云南</v>
          </cell>
        </row>
        <row r="266">
          <cell r="C266" t="str">
            <v>昭通</v>
          </cell>
          <cell r="D266" t="str">
            <v>云南</v>
          </cell>
        </row>
        <row r="267">
          <cell r="C267" t="str">
            <v>杭州</v>
          </cell>
          <cell r="D267" t="str">
            <v>浙江</v>
          </cell>
        </row>
        <row r="268">
          <cell r="C268" t="str">
            <v>湖州</v>
          </cell>
          <cell r="D268" t="str">
            <v>浙江</v>
          </cell>
        </row>
        <row r="269">
          <cell r="C269" t="str">
            <v>嘉兴</v>
          </cell>
          <cell r="D269" t="str">
            <v>浙江</v>
          </cell>
        </row>
        <row r="270">
          <cell r="C270" t="str">
            <v>金华</v>
          </cell>
          <cell r="D270" t="str">
            <v>浙江</v>
          </cell>
        </row>
        <row r="271">
          <cell r="C271" t="str">
            <v>丽水</v>
          </cell>
          <cell r="D271" t="str">
            <v>浙江</v>
          </cell>
        </row>
        <row r="272">
          <cell r="C272" t="str">
            <v>宁波</v>
          </cell>
          <cell r="D272" t="str">
            <v>浙江</v>
          </cell>
        </row>
        <row r="273">
          <cell r="C273" t="str">
            <v>衢州</v>
          </cell>
          <cell r="D273" t="str">
            <v>浙江</v>
          </cell>
        </row>
        <row r="274">
          <cell r="C274" t="str">
            <v>绍兴</v>
          </cell>
          <cell r="D274" t="str">
            <v>浙江</v>
          </cell>
        </row>
        <row r="275">
          <cell r="C275" t="str">
            <v>台州</v>
          </cell>
          <cell r="D275" t="str">
            <v>浙江</v>
          </cell>
        </row>
        <row r="276">
          <cell r="C276" t="str">
            <v>温州</v>
          </cell>
          <cell r="D276" t="str">
            <v>浙江</v>
          </cell>
        </row>
        <row r="277">
          <cell r="C277" t="str">
            <v>舟山</v>
          </cell>
          <cell r="D277" t="str">
            <v>浙江</v>
          </cell>
        </row>
        <row r="278">
          <cell r="C278" t="str">
            <v>重庆</v>
          </cell>
          <cell r="D278" t="str">
            <v>重庆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D4B-39A9-400F-8D95-57CCCBFAFE20}">
  <dimension ref="A1:Q54"/>
  <sheetViews>
    <sheetView topLeftCell="A10" zoomScale="85" zoomScaleNormal="85" workbookViewId="0">
      <selection activeCell="D2" sqref="D2"/>
    </sheetView>
  </sheetViews>
  <sheetFormatPr defaultRowHeight="13.8" x14ac:dyDescent="0.25"/>
  <sheetData>
    <row r="1" spans="1:17" x14ac:dyDescent="0.25">
      <c r="A1">
        <v>0</v>
      </c>
      <c r="B1">
        <v>28.5</v>
      </c>
      <c r="C1">
        <v>0</v>
      </c>
      <c r="D1">
        <f>ACOS((B1-29.8)/7)</f>
        <v>1.7575950708295383</v>
      </c>
      <c r="G1">
        <v>5</v>
      </c>
      <c r="H1">
        <v>15</v>
      </c>
      <c r="Q1" s="2"/>
    </row>
    <row r="2" spans="1:17" x14ac:dyDescent="0.25">
      <c r="A2">
        <v>1</v>
      </c>
      <c r="B2">
        <v>27.899999618530273</v>
      </c>
      <c r="C2">
        <v>1</v>
      </c>
      <c r="D2">
        <f t="shared" ref="D2:D25" si="0">ACOS((B2-29.8)/7)</f>
        <v>1.8456733988200849</v>
      </c>
      <c r="G2">
        <v>29.8</v>
      </c>
      <c r="H2">
        <v>36.799999999999997</v>
      </c>
      <c r="I2">
        <f>H2-G2</f>
        <v>6.9999999999999964</v>
      </c>
    </row>
    <row r="3" spans="1:17" x14ac:dyDescent="0.25">
      <c r="A3">
        <v>2</v>
      </c>
      <c r="B3">
        <v>27.299999237060547</v>
      </c>
      <c r="C3">
        <v>2</v>
      </c>
      <c r="D3">
        <f t="shared" si="0"/>
        <v>1.9360036647721424</v>
      </c>
      <c r="J3" s="1"/>
      <c r="K3" s="1"/>
    </row>
    <row r="4" spans="1:17" x14ac:dyDescent="0.25">
      <c r="A4">
        <v>3</v>
      </c>
      <c r="B4">
        <v>26.600000381469727</v>
      </c>
      <c r="C4">
        <v>3</v>
      </c>
      <c r="D4">
        <f t="shared" si="0"/>
        <v>2.0455763390875412</v>
      </c>
      <c r="J4">
        <v>6</v>
      </c>
      <c r="K4">
        <v>26.600000381469727</v>
      </c>
      <c r="L4">
        <f>26.4+8.6*COS(3.1415*(A7-15.7447)/(-19.561598))</f>
        <v>26.450255149033978</v>
      </c>
    </row>
    <row r="5" spans="1:17" x14ac:dyDescent="0.25">
      <c r="A5">
        <v>4</v>
      </c>
      <c r="B5" s="1">
        <v>26.399999618530199</v>
      </c>
      <c r="C5">
        <v>4</v>
      </c>
      <c r="D5">
        <f t="shared" si="0"/>
        <v>2.0779765220383117</v>
      </c>
      <c r="J5">
        <v>7</v>
      </c>
      <c r="K5">
        <v>27.600000381469727</v>
      </c>
      <c r="L5">
        <f t="shared" ref="L5:L13" si="1">26.4+8.6*COS(3.1415*(A8-15.7447)/(-19.561598))</f>
        <v>27.824775218691965</v>
      </c>
    </row>
    <row r="6" spans="1:17" x14ac:dyDescent="0.25">
      <c r="A6" s="1">
        <v>5</v>
      </c>
      <c r="B6" s="8">
        <v>26.5</v>
      </c>
      <c r="C6" s="1">
        <v>5</v>
      </c>
      <c r="D6">
        <f>ACOS((B6-29.8)/7)</f>
        <v>2.0617062761426062</v>
      </c>
      <c r="F6" t="s">
        <v>2</v>
      </c>
      <c r="J6">
        <v>8</v>
      </c>
      <c r="K6">
        <v>28.700000762939453</v>
      </c>
      <c r="L6">
        <f t="shared" si="1"/>
        <v>29.162628048517185</v>
      </c>
    </row>
    <row r="7" spans="1:17" x14ac:dyDescent="0.25">
      <c r="A7">
        <v>6</v>
      </c>
      <c r="B7">
        <v>26.600000381469727</v>
      </c>
      <c r="C7">
        <v>6</v>
      </c>
      <c r="D7">
        <f t="shared" si="0"/>
        <v>2.0455763390875412</v>
      </c>
      <c r="F7" s="9" t="s">
        <v>0</v>
      </c>
      <c r="G7" s="10"/>
      <c r="H7" s="11"/>
      <c r="J7">
        <v>9</v>
      </c>
      <c r="K7">
        <v>29.700000762939453</v>
      </c>
      <c r="L7">
        <f t="shared" si="1"/>
        <v>30.429383385983773</v>
      </c>
    </row>
    <row r="8" spans="1:17" x14ac:dyDescent="0.25">
      <c r="A8">
        <v>7</v>
      </c>
      <c r="B8">
        <v>27.600000381469727</v>
      </c>
      <c r="C8">
        <v>7</v>
      </c>
      <c r="D8">
        <f t="shared" si="0"/>
        <v>1.8905004180531964</v>
      </c>
      <c r="F8" s="12">
        <v>0</v>
      </c>
      <c r="G8" s="13">
        <v>31.4</v>
      </c>
      <c r="H8" s="14">
        <v>30.437799995019652</v>
      </c>
      <c r="J8">
        <v>10</v>
      </c>
      <c r="K8">
        <v>31.200000762939453</v>
      </c>
      <c r="L8">
        <f t="shared" si="1"/>
        <v>31.592440704946299</v>
      </c>
    </row>
    <row r="9" spans="1:17" x14ac:dyDescent="0.25">
      <c r="A9">
        <v>8</v>
      </c>
      <c r="B9">
        <v>28.700000762939453</v>
      </c>
      <c r="C9">
        <v>8</v>
      </c>
      <c r="D9">
        <f t="shared" si="0"/>
        <v>1.7285931122144054</v>
      </c>
      <c r="F9" s="12">
        <v>1</v>
      </c>
      <c r="G9" s="13">
        <v>31</v>
      </c>
      <c r="H9" s="14">
        <v>30.258830138909563</v>
      </c>
      <c r="J9">
        <v>11</v>
      </c>
      <c r="K9">
        <v>31.600000381469727</v>
      </c>
      <c r="L9">
        <f t="shared" si="1"/>
        <v>32.621868195043263</v>
      </c>
    </row>
    <row r="10" spans="1:17" x14ac:dyDescent="0.25">
      <c r="A10">
        <v>9</v>
      </c>
      <c r="B10">
        <v>29.700000762939453</v>
      </c>
      <c r="C10">
        <v>9</v>
      </c>
      <c r="D10">
        <f t="shared" si="0"/>
        <v>1.5850824180314163</v>
      </c>
      <c r="F10" s="12">
        <v>2</v>
      </c>
      <c r="G10" s="13">
        <v>30.6</v>
      </c>
      <c r="H10" s="14">
        <v>30.130080116048418</v>
      </c>
      <c r="J10">
        <v>12</v>
      </c>
      <c r="K10">
        <v>32.799999237060547</v>
      </c>
      <c r="L10">
        <f t="shared" si="1"/>
        <v>33.491173070483171</v>
      </c>
    </row>
    <row r="11" spans="1:17" x14ac:dyDescent="0.25">
      <c r="A11">
        <v>10</v>
      </c>
      <c r="B11">
        <v>31.200000762939453</v>
      </c>
      <c r="C11">
        <v>10</v>
      </c>
      <c r="D11">
        <f t="shared" si="0"/>
        <v>1.3694382947657333</v>
      </c>
      <c r="F11" s="12">
        <v>3</v>
      </c>
      <c r="G11" s="13">
        <v>30.3</v>
      </c>
      <c r="H11" s="14">
        <v>30.037457991032305</v>
      </c>
      <c r="J11">
        <v>13</v>
      </c>
      <c r="K11">
        <v>33.599998474121094</v>
      </c>
      <c r="L11">
        <f t="shared" si="1"/>
        <v>34.177983373965404</v>
      </c>
    </row>
    <row r="12" spans="1:17" x14ac:dyDescent="0.25">
      <c r="A12">
        <v>11</v>
      </c>
      <c r="B12">
        <v>31.600000381469727</v>
      </c>
      <c r="C12">
        <v>11</v>
      </c>
      <c r="D12">
        <f t="shared" si="0"/>
        <v>1.3107317976885589</v>
      </c>
      <c r="F12" s="12">
        <v>4</v>
      </c>
      <c r="G12" s="13">
        <v>29.8</v>
      </c>
      <c r="H12" s="14">
        <v>29.970826095737397</v>
      </c>
      <c r="J12">
        <v>14</v>
      </c>
      <c r="K12">
        <v>33.799999237060547</v>
      </c>
      <c r="L12">
        <f t="shared" si="1"/>
        <v>34.664623729201125</v>
      </c>
    </row>
    <row r="13" spans="1:17" x14ac:dyDescent="0.25">
      <c r="A13">
        <v>12</v>
      </c>
      <c r="B13">
        <v>32.799999237060547</v>
      </c>
      <c r="C13">
        <v>12</v>
      </c>
      <c r="D13">
        <f t="shared" si="0"/>
        <v>1.1278854033525736</v>
      </c>
      <c r="F13" s="12">
        <v>5</v>
      </c>
      <c r="G13" s="15">
        <v>29.8</v>
      </c>
      <c r="H13" s="14">
        <v>29.92289144222109</v>
      </c>
      <c r="J13" s="1">
        <v>15</v>
      </c>
      <c r="K13" s="1">
        <v>35</v>
      </c>
      <c r="L13">
        <f t="shared" si="1"/>
        <v>34.938570224780555</v>
      </c>
    </row>
    <row r="14" spans="1:17" x14ac:dyDescent="0.25">
      <c r="A14">
        <v>13</v>
      </c>
      <c r="B14">
        <v>33.599998474121094</v>
      </c>
      <c r="C14">
        <v>13</v>
      </c>
      <c r="D14">
        <f t="shared" si="0"/>
        <v>0.99696113383211737</v>
      </c>
      <c r="F14" s="12">
        <v>6</v>
      </c>
      <c r="G14" s="13">
        <v>30</v>
      </c>
      <c r="H14" s="14">
        <v>29.840905353864866</v>
      </c>
      <c r="J14">
        <v>16</v>
      </c>
      <c r="K14">
        <v>34.299999237060547</v>
      </c>
      <c r="L14">
        <f>26.4+8.6*COS(3.1415*(A17-14.9192)/(13.500613))</f>
        <v>34.729457192859073</v>
      </c>
    </row>
    <row r="15" spans="1:17" x14ac:dyDescent="0.25">
      <c r="A15">
        <v>14</v>
      </c>
      <c r="B15">
        <v>33.799999237060547</v>
      </c>
      <c r="C15">
        <v>14</v>
      </c>
      <c r="D15">
        <f t="shared" si="0"/>
        <v>0.96255088069539252</v>
      </c>
      <c r="F15" s="12">
        <v>7</v>
      </c>
      <c r="G15" s="13">
        <v>30.6</v>
      </c>
      <c r="H15" s="14">
        <v>30.959700759400441</v>
      </c>
      <c r="J15">
        <v>17</v>
      </c>
      <c r="K15">
        <v>34</v>
      </c>
      <c r="L15">
        <f t="shared" ref="L15:L16" si="2">26.4+8.6*COS(3.1415*(A18-14.9192)/(13.500613))</f>
        <v>34.011458156560643</v>
      </c>
      <c r="O15">
        <v>173.96899999999999</v>
      </c>
      <c r="P15">
        <v>3.0363327</v>
      </c>
    </row>
    <row r="16" spans="1:17" x14ac:dyDescent="0.25">
      <c r="A16" s="1">
        <v>15</v>
      </c>
      <c r="B16" s="1">
        <v>35</v>
      </c>
      <c r="C16" s="1">
        <v>15</v>
      </c>
      <c r="D16">
        <f t="shared" si="0"/>
        <v>0.73346811818454738</v>
      </c>
      <c r="F16" s="12">
        <v>8</v>
      </c>
      <c r="G16" s="13">
        <v>31.6</v>
      </c>
      <c r="H16" s="14">
        <v>32.048650737165154</v>
      </c>
      <c r="J16">
        <v>18</v>
      </c>
      <c r="K16">
        <v>33.700000762939453</v>
      </c>
      <c r="L16">
        <f t="shared" si="2"/>
        <v>32.883184626466317</v>
      </c>
    </row>
    <row r="17" spans="1:12" x14ac:dyDescent="0.25">
      <c r="A17">
        <v>16</v>
      </c>
      <c r="B17">
        <v>34.299999237060547</v>
      </c>
      <c r="C17">
        <v>16</v>
      </c>
      <c r="D17">
        <f t="shared" si="0"/>
        <v>0.87257399572126992</v>
      </c>
      <c r="F17" s="12">
        <v>9</v>
      </c>
      <c r="G17" s="13">
        <v>32.700000000000003</v>
      </c>
      <c r="H17" s="14">
        <v>33.079730663010046</v>
      </c>
      <c r="J17">
        <v>19</v>
      </c>
      <c r="K17">
        <v>32.900001525878906</v>
      </c>
      <c r="L17">
        <f>26.4+8.6*COS(3.1415*(A20-14.9192)/(13.500613))</f>
        <v>31.405453050870399</v>
      </c>
    </row>
    <row r="18" spans="1:12" x14ac:dyDescent="0.25">
      <c r="A18">
        <v>17</v>
      </c>
      <c r="B18">
        <v>34</v>
      </c>
      <c r="C18">
        <v>17</v>
      </c>
      <c r="D18">
        <f t="shared" si="0"/>
        <v>0.9272952180016123</v>
      </c>
      <c r="F18" s="12">
        <v>10</v>
      </c>
      <c r="G18" s="13">
        <v>33.9</v>
      </c>
      <c r="H18" s="14">
        <v>34.026405224956292</v>
      </c>
      <c r="J18">
        <v>20</v>
      </c>
      <c r="K18">
        <v>30.799999237060547</v>
      </c>
      <c r="L18">
        <f>26.4+8.6*COS(3.1415*(19-15.331954)/(13.500613))*EXP(-(A20-19)/3.0363327)</f>
        <v>32.05301798730688</v>
      </c>
    </row>
    <row r="19" spans="1:12" x14ac:dyDescent="0.25">
      <c r="A19">
        <v>18</v>
      </c>
      <c r="B19">
        <v>33.700000762939453</v>
      </c>
      <c r="C19">
        <v>18</v>
      </c>
      <c r="D19">
        <f t="shared" si="0"/>
        <v>0.97985499626044281</v>
      </c>
      <c r="F19" s="12">
        <v>11</v>
      </c>
      <c r="G19" s="13">
        <v>34.799999999999997</v>
      </c>
      <c r="H19" s="14">
        <v>34.864311321546843</v>
      </c>
      <c r="J19">
        <v>21</v>
      </c>
      <c r="K19">
        <v>29.600000381469727</v>
      </c>
      <c r="L19">
        <f t="shared" ref="L19:L23" si="3">26.4+8.6*COS(3.1415*(19-15.331954)/(13.500613))*EXP(-(A21-19)/3.0363327)</f>
        <v>30.466752976839313</v>
      </c>
    </row>
    <row r="20" spans="1:12" x14ac:dyDescent="0.25">
      <c r="A20">
        <v>19</v>
      </c>
      <c r="B20">
        <v>32.900001525878906</v>
      </c>
      <c r="C20">
        <v>19</v>
      </c>
      <c r="D20">
        <f t="shared" si="0"/>
        <v>1.1120132395111542</v>
      </c>
      <c r="F20" s="12">
        <v>12</v>
      </c>
      <c r="G20" s="13">
        <v>35.299999999999997</v>
      </c>
      <c r="H20" s="14">
        <v>35.571885057370025</v>
      </c>
      <c r="J20">
        <v>22</v>
      </c>
      <c r="K20">
        <v>29.299999237060547</v>
      </c>
      <c r="L20">
        <f t="shared" si="3"/>
        <v>29.32560183105138</v>
      </c>
    </row>
    <row r="21" spans="1:12" x14ac:dyDescent="0.25">
      <c r="A21">
        <v>20</v>
      </c>
      <c r="B21">
        <v>30.799999237060547</v>
      </c>
      <c r="C21">
        <v>20</v>
      </c>
      <c r="D21">
        <f t="shared" si="0"/>
        <v>1.4274488680103552</v>
      </c>
      <c r="F21" s="12">
        <v>13</v>
      </c>
      <c r="G21" s="13">
        <v>35.700000000000003</v>
      </c>
      <c r="H21" s="14">
        <v>36.130916699739281</v>
      </c>
      <c r="J21">
        <v>23</v>
      </c>
      <c r="K21">
        <v>28.799999237060547</v>
      </c>
      <c r="L21">
        <f t="shared" si="3"/>
        <v>28.504663381965081</v>
      </c>
    </row>
    <row r="22" spans="1:12" x14ac:dyDescent="0.25">
      <c r="A22">
        <v>21</v>
      </c>
      <c r="B22">
        <v>29.600000381469727</v>
      </c>
      <c r="C22">
        <v>21</v>
      </c>
      <c r="D22">
        <f t="shared" si="0"/>
        <v>1.5993715895462575</v>
      </c>
      <c r="F22" s="12">
        <v>14</v>
      </c>
      <c r="G22" s="13">
        <v>36.700000000000003</v>
      </c>
      <c r="H22" s="14">
        <v>36.527019314466031</v>
      </c>
      <c r="J22">
        <v>24</v>
      </c>
      <c r="K22">
        <v>28.200000762939453</v>
      </c>
      <c r="L22">
        <f t="shared" si="3"/>
        <v>27.914084351592308</v>
      </c>
    </row>
    <row r="23" spans="1:12" x14ac:dyDescent="0.25">
      <c r="A23">
        <v>22</v>
      </c>
      <c r="B23">
        <v>29.299999237060547</v>
      </c>
      <c r="C23">
        <v>22</v>
      </c>
      <c r="D23">
        <f t="shared" si="0"/>
        <v>1.6422858859508758</v>
      </c>
      <c r="F23" s="12">
        <v>15</v>
      </c>
      <c r="G23" s="13">
        <v>36.799999999999997</v>
      </c>
      <c r="H23" s="14">
        <v>36.749999020170222</v>
      </c>
      <c r="J23">
        <v>25</v>
      </c>
      <c r="K23">
        <v>28.5</v>
      </c>
      <c r="L23">
        <f t="shared" si="3"/>
        <v>27.489224739395752</v>
      </c>
    </row>
    <row r="24" spans="1:12" x14ac:dyDescent="0.25">
      <c r="A24">
        <v>23</v>
      </c>
      <c r="B24">
        <v>28.799999237060547</v>
      </c>
      <c r="C24">
        <v>23</v>
      </c>
      <c r="D24">
        <f t="shared" si="0"/>
        <v>1.7141440058210875</v>
      </c>
      <c r="F24" s="12">
        <v>16</v>
      </c>
      <c r="G24" s="13">
        <v>36.6</v>
      </c>
      <c r="H24" s="14">
        <v>36.579790738373667</v>
      </c>
      <c r="J24">
        <v>26</v>
      </c>
      <c r="K24">
        <v>27.899999618530273</v>
      </c>
      <c r="L24">
        <f>26.4+8.6*COS(3.1415*(19-15.331954)/(13.500613))*EXP(-(J24-19)/3.0363327)</f>
        <v>26.963705599231748</v>
      </c>
    </row>
    <row r="25" spans="1:12" x14ac:dyDescent="0.25">
      <c r="A25">
        <v>24</v>
      </c>
      <c r="B25">
        <v>28.200000762939453</v>
      </c>
      <c r="C25">
        <v>24</v>
      </c>
      <c r="D25">
        <f t="shared" si="0"/>
        <v>1.8014062261258894</v>
      </c>
      <c r="F25" s="12">
        <v>17</v>
      </c>
      <c r="G25" s="13">
        <v>35.799999999999997</v>
      </c>
      <c r="H25" s="14">
        <v>35.995372918130755</v>
      </c>
      <c r="J25">
        <v>27</v>
      </c>
      <c r="K25">
        <v>27.299999237060547</v>
      </c>
      <c r="L25">
        <f t="shared" ref="L25:L28" si="4">26.4+8.6*COS(3.1415*(19-15.331954)/(13.500613))*EXP(-(J25-19)/3.0363327)</f>
        <v>26.805526999716626</v>
      </c>
    </row>
    <row r="26" spans="1:12" x14ac:dyDescent="0.25">
      <c r="F26" s="12">
        <v>18</v>
      </c>
      <c r="G26" s="13">
        <v>35.1</v>
      </c>
      <c r="H26" s="14">
        <v>35.077010742472581</v>
      </c>
      <c r="J26">
        <v>28</v>
      </c>
      <c r="K26">
        <v>26.600000381469727</v>
      </c>
      <c r="L26">
        <f t="shared" si="4"/>
        <v>26.69173410326826</v>
      </c>
    </row>
    <row r="27" spans="1:12" x14ac:dyDescent="0.25">
      <c r="F27" s="12">
        <v>19</v>
      </c>
      <c r="G27" s="13">
        <v>34</v>
      </c>
      <c r="H27" s="14">
        <v>33.874205971638702</v>
      </c>
      <c r="J27">
        <v>29</v>
      </c>
      <c r="K27" s="1">
        <v>26.399999618530199</v>
      </c>
      <c r="L27">
        <f t="shared" si="4"/>
        <v>26.609872060477372</v>
      </c>
    </row>
    <row r="28" spans="1:12" x14ac:dyDescent="0.25">
      <c r="B28" t="s">
        <v>3</v>
      </c>
      <c r="F28" s="12">
        <v>20</v>
      </c>
      <c r="G28" s="13">
        <v>32.4</v>
      </c>
      <c r="H28" s="14">
        <v>33.110147771845952</v>
      </c>
      <c r="J28" s="1">
        <v>30</v>
      </c>
      <c r="K28" s="8">
        <v>26.5</v>
      </c>
      <c r="L28">
        <f t="shared" si="4"/>
        <v>26.550980914728765</v>
      </c>
    </row>
    <row r="29" spans="1:12" x14ac:dyDescent="0.25">
      <c r="B29" s="9" t="s">
        <v>1</v>
      </c>
      <c r="C29" s="10"/>
      <c r="D29" s="11"/>
      <c r="F29" s="12">
        <v>21</v>
      </c>
      <c r="G29" s="13">
        <v>31.7</v>
      </c>
      <c r="H29" s="14">
        <v>32.181303815972058</v>
      </c>
      <c r="J29" s="1"/>
      <c r="K29" s="1"/>
    </row>
    <row r="30" spans="1:12" x14ac:dyDescent="0.25">
      <c r="B30" s="12">
        <v>0</v>
      </c>
      <c r="C30" s="13">
        <v>28.5</v>
      </c>
      <c r="D30" s="14">
        <v>27.489224739395752</v>
      </c>
      <c r="F30" s="12">
        <v>22</v>
      </c>
      <c r="G30" s="13">
        <v>31.3</v>
      </c>
      <c r="H30" s="14">
        <v>31.513098101599486</v>
      </c>
    </row>
    <row r="31" spans="1:12" x14ac:dyDescent="0.25">
      <c r="B31" s="12">
        <v>1</v>
      </c>
      <c r="C31" s="13">
        <v>27.899999618530273</v>
      </c>
      <c r="D31" s="14">
        <v>26.963705599231748</v>
      </c>
      <c r="F31" s="12">
        <v>23</v>
      </c>
      <c r="G31" s="13">
        <v>30.6</v>
      </c>
      <c r="H31" s="14">
        <v>31.032394239668157</v>
      </c>
    </row>
    <row r="32" spans="1:12" x14ac:dyDescent="0.25">
      <c r="B32" s="12">
        <v>2</v>
      </c>
      <c r="C32" s="13">
        <v>27.299999237060547</v>
      </c>
      <c r="D32" s="14">
        <v>26.805526999716626</v>
      </c>
      <c r="F32" s="16">
        <v>24</v>
      </c>
      <c r="G32" s="17">
        <v>30.6</v>
      </c>
      <c r="H32" s="18">
        <v>30.686578276252359</v>
      </c>
    </row>
    <row r="33" spans="2:4" x14ac:dyDescent="0.25">
      <c r="B33" s="12">
        <v>3</v>
      </c>
      <c r="C33" s="13">
        <v>26.600000381469727</v>
      </c>
      <c r="D33" s="14">
        <v>26.69173410326826</v>
      </c>
    </row>
    <row r="34" spans="2:4" x14ac:dyDescent="0.25">
      <c r="B34" s="12">
        <v>4</v>
      </c>
      <c r="C34" s="13">
        <v>26.399999618530199</v>
      </c>
      <c r="D34" s="14">
        <v>26.609872060477372</v>
      </c>
    </row>
    <row r="35" spans="2:4" x14ac:dyDescent="0.25">
      <c r="B35" s="12">
        <v>5</v>
      </c>
      <c r="C35" s="13">
        <v>26.5</v>
      </c>
      <c r="D35" s="14">
        <v>26.550980914728765</v>
      </c>
    </row>
    <row r="36" spans="2:4" x14ac:dyDescent="0.25">
      <c r="B36" s="12">
        <v>6</v>
      </c>
      <c r="C36" s="13">
        <v>26.600000381469727</v>
      </c>
      <c r="D36" s="14">
        <v>26.450255149033978</v>
      </c>
    </row>
    <row r="37" spans="2:4" x14ac:dyDescent="0.25">
      <c r="B37" s="12">
        <v>7</v>
      </c>
      <c r="C37" s="13">
        <v>27.600000381469727</v>
      </c>
      <c r="D37" s="14">
        <v>27.824775218691965</v>
      </c>
    </row>
    <row r="38" spans="2:4" x14ac:dyDescent="0.25">
      <c r="B38" s="12">
        <v>8</v>
      </c>
      <c r="C38" s="13">
        <v>28.700000762939453</v>
      </c>
      <c r="D38" s="14">
        <v>29.162628048517185</v>
      </c>
    </row>
    <row r="39" spans="2:4" x14ac:dyDescent="0.25">
      <c r="B39" s="12">
        <v>9</v>
      </c>
      <c r="C39" s="13">
        <v>29.700000762939453</v>
      </c>
      <c r="D39" s="14">
        <v>30.429383385983773</v>
      </c>
    </row>
    <row r="40" spans="2:4" x14ac:dyDescent="0.25">
      <c r="B40" s="12">
        <v>10</v>
      </c>
      <c r="C40" s="13">
        <v>31.200000762939453</v>
      </c>
      <c r="D40" s="14">
        <v>31.592440704946299</v>
      </c>
    </row>
    <row r="41" spans="2:4" x14ac:dyDescent="0.25">
      <c r="B41" s="12">
        <v>11</v>
      </c>
      <c r="C41" s="13">
        <v>31.600000381469727</v>
      </c>
      <c r="D41" s="14">
        <v>32.621868195043263</v>
      </c>
    </row>
    <row r="42" spans="2:4" x14ac:dyDescent="0.25">
      <c r="B42" s="12">
        <v>12</v>
      </c>
      <c r="C42" s="13">
        <v>32.799999237060547</v>
      </c>
      <c r="D42" s="14">
        <v>33.491173070483171</v>
      </c>
    </row>
    <row r="43" spans="2:4" x14ac:dyDescent="0.25">
      <c r="B43" s="12">
        <v>13</v>
      </c>
      <c r="C43" s="13">
        <v>33.599998474121094</v>
      </c>
      <c r="D43" s="14">
        <v>34.177983373965404</v>
      </c>
    </row>
    <row r="44" spans="2:4" x14ac:dyDescent="0.25">
      <c r="B44" s="12">
        <v>14</v>
      </c>
      <c r="C44" s="13">
        <v>33.799999237060547</v>
      </c>
      <c r="D44" s="14">
        <v>34.664623729201125</v>
      </c>
    </row>
    <row r="45" spans="2:4" x14ac:dyDescent="0.25">
      <c r="B45" s="12">
        <v>15</v>
      </c>
      <c r="C45" s="13">
        <v>35</v>
      </c>
      <c r="D45" s="14">
        <v>34.938570224780555</v>
      </c>
    </row>
    <row r="46" spans="2:4" x14ac:dyDescent="0.25">
      <c r="B46" s="12">
        <v>16</v>
      </c>
      <c r="C46" s="13">
        <v>34.299999237060547</v>
      </c>
      <c r="D46" s="14">
        <v>34.729457192859073</v>
      </c>
    </row>
    <row r="47" spans="2:4" x14ac:dyDescent="0.25">
      <c r="B47" s="12">
        <v>17</v>
      </c>
      <c r="C47" s="13">
        <v>34</v>
      </c>
      <c r="D47" s="14">
        <v>34.011458156560643</v>
      </c>
    </row>
    <row r="48" spans="2:4" x14ac:dyDescent="0.25">
      <c r="B48" s="12">
        <v>18</v>
      </c>
      <c r="C48" s="13">
        <v>33.700000762939453</v>
      </c>
      <c r="D48" s="14">
        <v>32.883184626466317</v>
      </c>
    </row>
    <row r="49" spans="2:4" x14ac:dyDescent="0.25">
      <c r="B49" s="12">
        <v>19</v>
      </c>
      <c r="C49" s="13">
        <v>32.900001525878906</v>
      </c>
      <c r="D49" s="14">
        <v>31.405453050870399</v>
      </c>
    </row>
    <row r="50" spans="2:4" x14ac:dyDescent="0.25">
      <c r="B50" s="12">
        <v>20</v>
      </c>
      <c r="C50" s="13">
        <v>30.799999237060547</v>
      </c>
      <c r="D50" s="14">
        <v>32.05301798730688</v>
      </c>
    </row>
    <row r="51" spans="2:4" x14ac:dyDescent="0.25">
      <c r="B51" s="12">
        <v>21</v>
      </c>
      <c r="C51" s="13">
        <v>29.600000381469727</v>
      </c>
      <c r="D51" s="14">
        <v>30.466752976839313</v>
      </c>
    </row>
    <row r="52" spans="2:4" x14ac:dyDescent="0.25">
      <c r="B52" s="12">
        <v>22</v>
      </c>
      <c r="C52" s="13">
        <v>29.299999237060547</v>
      </c>
      <c r="D52" s="14">
        <v>29.32560183105138</v>
      </c>
    </row>
    <row r="53" spans="2:4" x14ac:dyDescent="0.25">
      <c r="B53" s="12">
        <v>23</v>
      </c>
      <c r="C53" s="13">
        <v>28.799999237060547</v>
      </c>
      <c r="D53" s="14">
        <v>28.504663381965081</v>
      </c>
    </row>
    <row r="54" spans="2:4" x14ac:dyDescent="0.25">
      <c r="B54" s="16">
        <v>24</v>
      </c>
      <c r="C54" s="17">
        <v>28.200000762939453</v>
      </c>
      <c r="D54" s="18">
        <v>27.914084351592308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CB1C-BA2B-4022-AB00-71460D4E6F4C}">
  <dimension ref="A1:S33"/>
  <sheetViews>
    <sheetView topLeftCell="C1" workbookViewId="0">
      <selection activeCell="C1" sqref="A1:XFD1048576"/>
    </sheetView>
  </sheetViews>
  <sheetFormatPr defaultRowHeight="13.8" x14ac:dyDescent="0.25"/>
  <sheetData>
    <row r="1" spans="1:19" x14ac:dyDescent="0.25">
      <c r="A1">
        <v>0</v>
      </c>
      <c r="B1">
        <v>29.100000381469727</v>
      </c>
      <c r="C1">
        <v>0</v>
      </c>
      <c r="D1">
        <f>ACOS((B1-26.8)/9)</f>
        <v>1.3123739866216837</v>
      </c>
      <c r="H1" s="27" t="s">
        <v>5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>
        <v>1</v>
      </c>
      <c r="B2">
        <v>28.5</v>
      </c>
      <c r="C2">
        <v>1</v>
      </c>
      <c r="D2">
        <f t="shared" ref="D2:D25" si="0">ACOS((B2-26.8)/9)</f>
        <v>1.3807657831379399</v>
      </c>
      <c r="H2">
        <v>7.29</v>
      </c>
    </row>
    <row r="3" spans="1:19" x14ac:dyDescent="0.25">
      <c r="A3">
        <v>2</v>
      </c>
      <c r="B3">
        <v>28.200000762939453</v>
      </c>
      <c r="C3">
        <v>2</v>
      </c>
      <c r="D3">
        <f t="shared" si="0"/>
        <v>1.4146064109187757</v>
      </c>
      <c r="K3" s="1"/>
      <c r="L3" s="1"/>
    </row>
    <row r="4" spans="1:19" x14ac:dyDescent="0.25">
      <c r="A4">
        <v>3</v>
      </c>
      <c r="B4">
        <v>27.799999237060547</v>
      </c>
      <c r="C4">
        <v>3</v>
      </c>
      <c r="D4">
        <f t="shared" si="0"/>
        <v>1.4594553977531564</v>
      </c>
      <c r="K4">
        <v>6</v>
      </c>
      <c r="L4">
        <v>26.799999237060547</v>
      </c>
      <c r="M4">
        <f>26.8+9*COS(3.1415*(K4-16.1766)/(-20.70924))</f>
        <v>27.043430860518701</v>
      </c>
    </row>
    <row r="5" spans="1:19" x14ac:dyDescent="0.25">
      <c r="A5">
        <v>4</v>
      </c>
      <c r="B5" s="8">
        <v>27.399999618530273</v>
      </c>
      <c r="C5">
        <v>4</v>
      </c>
      <c r="D5">
        <f t="shared" si="0"/>
        <v>1.5040802208647017</v>
      </c>
      <c r="K5">
        <v>7</v>
      </c>
      <c r="L5">
        <v>28.600000381469727</v>
      </c>
      <c r="M5">
        <f t="shared" ref="M5:M13" si="1">26.8+9*COS(3.1415*(K5-16.1766)/(-20.70924))</f>
        <v>28.400167827125063</v>
      </c>
    </row>
    <row r="6" spans="1:19" x14ac:dyDescent="0.25">
      <c r="A6" s="1">
        <v>5</v>
      </c>
      <c r="B6" s="8">
        <v>27.200000762939453</v>
      </c>
      <c r="C6" s="1">
        <v>5</v>
      </c>
      <c r="D6">
        <f t="shared" si="0"/>
        <v>1.5263371525582261</v>
      </c>
      <c r="E6" s="20"/>
      <c r="K6">
        <v>8</v>
      </c>
      <c r="L6">
        <v>30.100000381469727</v>
      </c>
      <c r="M6">
        <f t="shared" si="1"/>
        <v>29.720153014876853</v>
      </c>
    </row>
    <row r="7" spans="1:19" x14ac:dyDescent="0.25">
      <c r="A7">
        <v>6</v>
      </c>
      <c r="B7" s="19">
        <v>26.799999237060547</v>
      </c>
      <c r="C7">
        <v>6</v>
      </c>
      <c r="D7">
        <f t="shared" si="0"/>
        <v>1.570796411565947</v>
      </c>
      <c r="E7" s="20"/>
      <c r="K7">
        <v>9</v>
      </c>
      <c r="L7">
        <v>31.100000381469727</v>
      </c>
      <c r="M7">
        <f t="shared" si="1"/>
        <v>30.973069726431937</v>
      </c>
    </row>
    <row r="8" spans="1:19" x14ac:dyDescent="0.25">
      <c r="A8">
        <v>7</v>
      </c>
      <c r="B8">
        <v>28.600000381469727</v>
      </c>
      <c r="C8">
        <v>7</v>
      </c>
      <c r="D8">
        <f t="shared" si="0"/>
        <v>1.3694383627450202</v>
      </c>
      <c r="E8" s="20"/>
      <c r="K8">
        <v>10</v>
      </c>
      <c r="L8">
        <v>31.600000381469727</v>
      </c>
      <c r="M8">
        <f t="shared" si="1"/>
        <v>32.130141656501763</v>
      </c>
      <c r="Q8" s="9">
        <v>7.29</v>
      </c>
      <c r="R8" s="10" t="s">
        <v>6</v>
      </c>
      <c r="S8" s="11"/>
    </row>
    <row r="9" spans="1:19" x14ac:dyDescent="0.25">
      <c r="A9">
        <v>8</v>
      </c>
      <c r="B9">
        <v>30.100000381469727</v>
      </c>
      <c r="C9">
        <v>8</v>
      </c>
      <c r="D9">
        <f t="shared" si="0"/>
        <v>1.1953726732552856</v>
      </c>
      <c r="E9" s="20"/>
      <c r="K9">
        <v>11</v>
      </c>
      <c r="L9">
        <v>32.900001525878906</v>
      </c>
      <c r="M9">
        <f t="shared" si="1"/>
        <v>33.164793810281466</v>
      </c>
      <c r="Q9" s="12">
        <v>0</v>
      </c>
      <c r="R9" s="13">
        <v>28.5</v>
      </c>
      <c r="S9" s="14">
        <v>27.175034591160919</v>
      </c>
    </row>
    <row r="10" spans="1:19" x14ac:dyDescent="0.25">
      <c r="A10">
        <v>9</v>
      </c>
      <c r="B10">
        <v>31.100000381469727</v>
      </c>
      <c r="C10">
        <v>9</v>
      </c>
      <c r="D10">
        <f t="shared" si="0"/>
        <v>1.0726729311126018</v>
      </c>
      <c r="E10" s="20"/>
      <c r="K10">
        <v>12</v>
      </c>
      <c r="L10">
        <v>34.200000762939453</v>
      </c>
      <c r="M10">
        <f t="shared" si="1"/>
        <v>34.053262863385598</v>
      </c>
      <c r="Q10" s="12">
        <v>1</v>
      </c>
      <c r="R10" s="13">
        <v>28.200000762939453</v>
      </c>
      <c r="S10" s="14">
        <v>27.042128744684465</v>
      </c>
    </row>
    <row r="11" spans="1:19" x14ac:dyDescent="0.25">
      <c r="A11">
        <v>10</v>
      </c>
      <c r="B11">
        <v>31.600000381469727</v>
      </c>
      <c r="C11">
        <v>10</v>
      </c>
      <c r="D11">
        <f>ACOS((B11-26.8)/9)</f>
        <v>1.00826003214433</v>
      </c>
      <c r="E11" s="20"/>
      <c r="K11">
        <v>13</v>
      </c>
      <c r="L11">
        <v>34.900001525878906</v>
      </c>
      <c r="M11">
        <f t="shared" si="1"/>
        <v>34.775142944876571</v>
      </c>
      <c r="Q11" s="12">
        <v>2</v>
      </c>
      <c r="R11" s="13">
        <v>27.799999237060547</v>
      </c>
      <c r="S11" s="14">
        <v>26.956322457672496</v>
      </c>
    </row>
    <row r="12" spans="1:19" x14ac:dyDescent="0.25">
      <c r="A12">
        <v>11</v>
      </c>
      <c r="B12">
        <v>32.900001525878906</v>
      </c>
      <c r="C12">
        <v>11</v>
      </c>
      <c r="D12">
        <f t="shared" si="0"/>
        <v>0.82606002255960087</v>
      </c>
      <c r="E12" s="20"/>
      <c r="K12">
        <v>14</v>
      </c>
      <c r="L12">
        <v>35.400001525878906</v>
      </c>
      <c r="M12">
        <f t="shared" si="1"/>
        <v>35.313854308139831</v>
      </c>
      <c r="Q12" s="12">
        <v>3</v>
      </c>
      <c r="R12" s="15">
        <v>27.399999618530273</v>
      </c>
      <c r="S12" s="14">
        <v>26.900924451595429</v>
      </c>
    </row>
    <row r="13" spans="1:19" x14ac:dyDescent="0.25">
      <c r="A13">
        <v>12</v>
      </c>
      <c r="B13">
        <v>34.200000762939453</v>
      </c>
      <c r="C13">
        <v>12</v>
      </c>
      <c r="D13">
        <f t="shared" si="0"/>
        <v>0.60549175430708724</v>
      </c>
      <c r="E13" s="20"/>
      <c r="K13" s="1">
        <v>15</v>
      </c>
      <c r="L13" s="1">
        <v>35.599998474121094</v>
      </c>
      <c r="M13">
        <f t="shared" si="1"/>
        <v>35.657024125429764</v>
      </c>
      <c r="Q13" s="12">
        <v>4</v>
      </c>
      <c r="R13" s="25">
        <v>27.200000762939453</v>
      </c>
      <c r="S13" s="14">
        <v>26.865158551634199</v>
      </c>
    </row>
    <row r="14" spans="1:19" x14ac:dyDescent="0.25">
      <c r="A14">
        <v>13</v>
      </c>
      <c r="B14">
        <v>34.900001525878906</v>
      </c>
      <c r="C14">
        <v>13</v>
      </c>
      <c r="D14">
        <f t="shared" si="0"/>
        <v>0.45102642283985173</v>
      </c>
      <c r="E14" s="20"/>
      <c r="K14">
        <v>16</v>
      </c>
      <c r="L14">
        <v>35.799999237060547</v>
      </c>
      <c r="M14">
        <f>26.8+9*COS(3.1415*(K14-16.09216)/(9.40035))</f>
        <v>35.795731756417013</v>
      </c>
      <c r="Q14" s="12">
        <v>5</v>
      </c>
      <c r="R14" s="25">
        <v>26.5</v>
      </c>
      <c r="S14" s="14">
        <v>26.842067475066258</v>
      </c>
    </row>
    <row r="15" spans="1:19" x14ac:dyDescent="0.25">
      <c r="A15">
        <v>14</v>
      </c>
      <c r="B15">
        <v>35.400001525878906</v>
      </c>
      <c r="C15">
        <v>14</v>
      </c>
      <c r="D15">
        <f t="shared" si="0"/>
        <v>0.29925724363124817</v>
      </c>
      <c r="E15" s="21"/>
      <c r="K15">
        <v>17</v>
      </c>
      <c r="L15">
        <v>35.599998474121094</v>
      </c>
      <c r="M15">
        <f t="shared" ref="M15" si="2">26.8+9*COS(3.1415*(K15-16.09216)/(9.40035))</f>
        <v>35.388960641377913</v>
      </c>
      <c r="Q15" s="12">
        <v>6</v>
      </c>
      <c r="R15" s="13">
        <v>26.799999237060547</v>
      </c>
      <c r="S15" s="14">
        <v>27.043430860518701</v>
      </c>
    </row>
    <row r="16" spans="1:19" x14ac:dyDescent="0.25">
      <c r="A16" s="1">
        <v>15</v>
      </c>
      <c r="B16" s="8">
        <v>35.599998474121094</v>
      </c>
      <c r="C16" s="1">
        <v>15</v>
      </c>
      <c r="D16">
        <f>ACOS((B16-26.8)/9)</f>
        <v>0.21121168907185606</v>
      </c>
      <c r="E16" s="21"/>
      <c r="F16" s="8"/>
      <c r="K16">
        <v>18</v>
      </c>
      <c r="L16">
        <v>33.5</v>
      </c>
      <c r="M16">
        <f>26.8+9*COS(3.1415*(K16-16.09216)/(9.40035))</f>
        <v>34.031845189138672</v>
      </c>
      <c r="Q16" s="12">
        <v>7</v>
      </c>
      <c r="R16" s="13">
        <v>28.600000381469727</v>
      </c>
      <c r="S16" s="14">
        <v>28.400167827125063</v>
      </c>
    </row>
    <row r="17" spans="1:19" x14ac:dyDescent="0.25">
      <c r="A17">
        <v>16</v>
      </c>
      <c r="B17" s="19">
        <v>35.799999237060547</v>
      </c>
      <c r="C17">
        <v>16</v>
      </c>
      <c r="D17">
        <f>ACOS((B17-26.8)/9)</f>
        <v>4.1175490670819492E-4</v>
      </c>
      <c r="E17" s="21"/>
      <c r="F17" s="20"/>
      <c r="K17">
        <v>19</v>
      </c>
      <c r="L17">
        <v>32.099998474121094</v>
      </c>
      <c r="M17">
        <f>26.8+9*COS(3.1415*(K17-16.09216)/(9.40035))</f>
        <v>31.874546407394327</v>
      </c>
      <c r="Q17" s="12">
        <v>8</v>
      </c>
      <c r="R17" s="13">
        <v>30.100000381469727</v>
      </c>
      <c r="S17" s="14">
        <v>29.720153014876853</v>
      </c>
    </row>
    <row r="18" spans="1:19" x14ac:dyDescent="0.25">
      <c r="A18">
        <v>17</v>
      </c>
      <c r="B18">
        <v>35.599998474121094</v>
      </c>
      <c r="C18">
        <v>17</v>
      </c>
      <c r="D18">
        <f t="shared" si="0"/>
        <v>0.21121168907185606</v>
      </c>
      <c r="F18" s="20"/>
      <c r="K18">
        <v>20</v>
      </c>
      <c r="L18">
        <v>31.5</v>
      </c>
      <c r="M18">
        <f>26.8+9*COS(3.1415*(19-16.1343)/(9.400335))*EXP(-(K18-19)/2.28546)</f>
        <v>30.143460579597622</v>
      </c>
      <c r="Q18" s="12">
        <v>9</v>
      </c>
      <c r="R18" s="13">
        <v>31.100000381469727</v>
      </c>
      <c r="S18" s="14">
        <v>30.973069726431937</v>
      </c>
    </row>
    <row r="19" spans="1:19" x14ac:dyDescent="0.25">
      <c r="A19">
        <v>18</v>
      </c>
      <c r="B19">
        <v>33.5</v>
      </c>
      <c r="C19">
        <v>18</v>
      </c>
      <c r="D19">
        <f t="shared" si="0"/>
        <v>0.7310939352082052</v>
      </c>
      <c r="F19" s="20"/>
      <c r="K19">
        <v>21</v>
      </c>
      <c r="L19">
        <v>31.100000381469727</v>
      </c>
      <c r="M19">
        <f>26.8+9*COS(3.1415*(19-16.1343)/(9.400335))*EXP(-(K19-19)/2.28546)</f>
        <v>28.958595319258436</v>
      </c>
      <c r="Q19" s="12">
        <v>10</v>
      </c>
      <c r="R19" s="13">
        <v>31.600000381469727</v>
      </c>
      <c r="S19" s="14">
        <v>32.130141656501763</v>
      </c>
    </row>
    <row r="20" spans="1:19" x14ac:dyDescent="0.25">
      <c r="A20" s="1">
        <v>19</v>
      </c>
      <c r="B20">
        <v>32.099998474121094</v>
      </c>
      <c r="C20" s="1">
        <v>19</v>
      </c>
      <c r="D20">
        <f t="shared" si="0"/>
        <v>0.9411131588670737</v>
      </c>
      <c r="F20" s="20"/>
      <c r="K20">
        <v>22</v>
      </c>
      <c r="L20">
        <v>30.5</v>
      </c>
      <c r="M20">
        <f>26.8+9*COS(3.1415*(19-16.1343)/(9.400335))*EXP(-(K20-19)/2.28546)</f>
        <v>28.193626047442496</v>
      </c>
      <c r="Q20" s="12">
        <v>11</v>
      </c>
      <c r="R20" s="13">
        <v>32.900001525878906</v>
      </c>
      <c r="S20" s="14">
        <v>33.164793810281466</v>
      </c>
    </row>
    <row r="21" spans="1:19" x14ac:dyDescent="0.25">
      <c r="A21">
        <v>20</v>
      </c>
      <c r="B21">
        <v>31.5</v>
      </c>
      <c r="C21">
        <v>20</v>
      </c>
      <c r="D21">
        <f t="shared" si="0"/>
        <v>1.0213416823741701</v>
      </c>
      <c r="K21">
        <v>23</v>
      </c>
      <c r="L21">
        <v>30</v>
      </c>
      <c r="M21">
        <f t="shared" ref="M21:M28" si="3">26.8+9*COS(3.1415*(19-16.1343)/(9.400335))*EXP(-(K21-19)/2.28546)</f>
        <v>27.699748805522944</v>
      </c>
      <c r="Q21" s="12">
        <v>12</v>
      </c>
      <c r="R21" s="13">
        <v>34.200000762939453</v>
      </c>
      <c r="S21" s="14">
        <v>34.053262863385598</v>
      </c>
    </row>
    <row r="22" spans="1:19" x14ac:dyDescent="0.25">
      <c r="A22">
        <v>21</v>
      </c>
      <c r="B22">
        <v>31.100000381469727</v>
      </c>
      <c r="C22">
        <v>21</v>
      </c>
      <c r="D22">
        <f t="shared" si="0"/>
        <v>1.0726729311126018</v>
      </c>
      <c r="K22">
        <v>24</v>
      </c>
      <c r="L22">
        <v>29.299999237060547</v>
      </c>
      <c r="M22">
        <f t="shared" si="3"/>
        <v>27.380893213445315</v>
      </c>
      <c r="Q22" s="12">
        <v>13</v>
      </c>
      <c r="R22" s="13">
        <v>34.900001525878906</v>
      </c>
      <c r="S22" s="14">
        <v>34.775142944876571</v>
      </c>
    </row>
    <row r="23" spans="1:19" x14ac:dyDescent="0.25">
      <c r="A23">
        <v>22</v>
      </c>
      <c r="B23">
        <v>30.5</v>
      </c>
      <c r="C23">
        <v>22</v>
      </c>
      <c r="D23">
        <f t="shared" si="0"/>
        <v>1.1471237212229251</v>
      </c>
      <c r="K23">
        <v>25</v>
      </c>
      <c r="L23">
        <v>28.5</v>
      </c>
      <c r="M23">
        <f t="shared" si="3"/>
        <v>27.175034591160919</v>
      </c>
      <c r="Q23" s="12">
        <v>14</v>
      </c>
      <c r="R23" s="13">
        <v>35.400001525878906</v>
      </c>
      <c r="S23" s="14">
        <v>35.313854308139831</v>
      </c>
    </row>
    <row r="24" spans="1:19" x14ac:dyDescent="0.25">
      <c r="A24">
        <v>23</v>
      </c>
      <c r="B24">
        <v>30</v>
      </c>
      <c r="C24">
        <v>23</v>
      </c>
      <c r="D24">
        <f t="shared" si="0"/>
        <v>1.2072879303822672</v>
      </c>
      <c r="K24">
        <v>26</v>
      </c>
      <c r="L24">
        <v>28.200000762939453</v>
      </c>
      <c r="M24">
        <f t="shared" si="3"/>
        <v>27.042128744684465</v>
      </c>
      <c r="Q24" s="12">
        <v>15</v>
      </c>
      <c r="R24" s="13">
        <v>35.599998474121094</v>
      </c>
      <c r="S24" s="14">
        <v>35.657024125429764</v>
      </c>
    </row>
    <row r="25" spans="1:19" x14ac:dyDescent="0.25">
      <c r="A25">
        <v>24</v>
      </c>
      <c r="B25">
        <v>29.299999237060547</v>
      </c>
      <c r="C25">
        <v>24</v>
      </c>
      <c r="D25">
        <f t="shared" si="0"/>
        <v>1.2893163418079061</v>
      </c>
      <c r="K25">
        <v>27</v>
      </c>
      <c r="L25">
        <v>27.799999237060547</v>
      </c>
      <c r="M25">
        <f>26.8+9*COS(3.1415*(19-16.1343)/(9.400335))*EXP(-(K25-19)/2.28546)</f>
        <v>26.956322457672496</v>
      </c>
      <c r="Q25" s="12">
        <v>16</v>
      </c>
      <c r="R25" s="13">
        <v>35.799999237060547</v>
      </c>
      <c r="S25" s="14">
        <v>35.795731756417013</v>
      </c>
    </row>
    <row r="26" spans="1:19" x14ac:dyDescent="0.25">
      <c r="K26">
        <v>28</v>
      </c>
      <c r="L26" s="1">
        <v>27.399999618530273</v>
      </c>
      <c r="M26">
        <f t="shared" si="3"/>
        <v>26.900924451595429</v>
      </c>
      <c r="Q26" s="12">
        <v>17</v>
      </c>
      <c r="R26" s="13">
        <v>35.599998474121094</v>
      </c>
      <c r="S26" s="14">
        <v>35.388960641377913</v>
      </c>
    </row>
    <row r="27" spans="1:19" x14ac:dyDescent="0.25">
      <c r="K27">
        <v>29</v>
      </c>
      <c r="L27" s="8">
        <v>27.200000762939453</v>
      </c>
      <c r="M27">
        <f t="shared" si="3"/>
        <v>26.865158551634199</v>
      </c>
      <c r="Q27" s="12">
        <v>18</v>
      </c>
      <c r="R27" s="13">
        <v>33.5</v>
      </c>
      <c r="S27" s="14">
        <v>34.031845189138672</v>
      </c>
    </row>
    <row r="28" spans="1:19" x14ac:dyDescent="0.25">
      <c r="K28" s="1">
        <v>30</v>
      </c>
      <c r="L28" s="8">
        <v>26.5</v>
      </c>
      <c r="M28">
        <f t="shared" si="3"/>
        <v>26.842067475066258</v>
      </c>
      <c r="Q28" s="12">
        <v>19</v>
      </c>
      <c r="R28" s="13">
        <v>32.099998474121094</v>
      </c>
      <c r="S28" s="14">
        <v>31.874546407394327</v>
      </c>
    </row>
    <row r="29" spans="1:19" x14ac:dyDescent="0.25">
      <c r="K29" s="1"/>
      <c r="L29" s="1"/>
      <c r="Q29" s="12">
        <v>20</v>
      </c>
      <c r="R29" s="13">
        <v>31.5</v>
      </c>
      <c r="S29" s="14">
        <v>30.143460579597601</v>
      </c>
    </row>
    <row r="30" spans="1:19" x14ac:dyDescent="0.25">
      <c r="Q30" s="12">
        <v>21</v>
      </c>
      <c r="R30" s="13">
        <v>31.100000381469727</v>
      </c>
      <c r="S30" s="14">
        <v>28.958595319258436</v>
      </c>
    </row>
    <row r="31" spans="1:19" x14ac:dyDescent="0.25">
      <c r="Q31" s="12">
        <v>22</v>
      </c>
      <c r="R31" s="13">
        <v>30.5</v>
      </c>
      <c r="S31" s="14">
        <v>28.193626047442496</v>
      </c>
    </row>
    <row r="32" spans="1:19" x14ac:dyDescent="0.25">
      <c r="Q32" s="12">
        <v>23</v>
      </c>
      <c r="R32" s="13">
        <v>30</v>
      </c>
      <c r="S32" s="14">
        <v>27.699748805522944</v>
      </c>
    </row>
    <row r="33" spans="17:19" x14ac:dyDescent="0.25">
      <c r="Q33" s="16">
        <v>24</v>
      </c>
      <c r="R33" s="17">
        <v>29.299999237060547</v>
      </c>
      <c r="S33" s="18">
        <v>27.380893213445315</v>
      </c>
    </row>
  </sheetData>
  <mergeCells count="1">
    <mergeCell ref="H1:S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FDE8-F342-4F20-ACAA-BD689A5E9E7D}">
  <dimension ref="A1:S29"/>
  <sheetViews>
    <sheetView workbookViewId="0">
      <selection activeCell="R22" sqref="R22"/>
    </sheetView>
  </sheetViews>
  <sheetFormatPr defaultRowHeight="13.8" x14ac:dyDescent="0.25"/>
  <sheetData>
    <row r="1" spans="1:19" x14ac:dyDescent="0.25">
      <c r="A1">
        <v>0</v>
      </c>
      <c r="B1">
        <v>29.100000381469727</v>
      </c>
      <c r="C1">
        <v>0</v>
      </c>
      <c r="D1">
        <f>ACOS((B1-26.8)/9)</f>
        <v>1.3123739866216837</v>
      </c>
      <c r="H1" s="27" t="s">
        <v>5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>
        <v>1</v>
      </c>
      <c r="B2">
        <v>28.5</v>
      </c>
      <c r="C2">
        <v>1</v>
      </c>
      <c r="D2">
        <f t="shared" ref="D2:D25" si="0">ACOS((B2-26.8)/9)</f>
        <v>1.3807657831379399</v>
      </c>
      <c r="H2">
        <v>7.29</v>
      </c>
      <c r="O2" s="9">
        <v>7.29</v>
      </c>
      <c r="P2" s="11" t="s">
        <v>7</v>
      </c>
    </row>
    <row r="3" spans="1:19" x14ac:dyDescent="0.25">
      <c r="A3">
        <v>2</v>
      </c>
      <c r="B3">
        <v>28.200000762939453</v>
      </c>
      <c r="C3">
        <v>2</v>
      </c>
      <c r="D3">
        <f t="shared" si="0"/>
        <v>1.4146064109187757</v>
      </c>
      <c r="K3" s="1"/>
      <c r="L3" s="1"/>
      <c r="O3" s="12">
        <v>0</v>
      </c>
      <c r="P3" s="14">
        <v>28.395869846225416</v>
      </c>
    </row>
    <row r="4" spans="1:19" x14ac:dyDescent="0.25">
      <c r="A4">
        <v>3</v>
      </c>
      <c r="B4">
        <v>27.799999237060547</v>
      </c>
      <c r="C4">
        <v>3</v>
      </c>
      <c r="D4">
        <f t="shared" si="0"/>
        <v>1.4594553977531564</v>
      </c>
      <c r="K4">
        <v>6</v>
      </c>
      <c r="L4">
        <v>26.799999237060547</v>
      </c>
      <c r="M4">
        <f>28+9.5*COS(3.1415*(K4-16.1766)/(-20.70924))</f>
        <v>28.256954797214185</v>
      </c>
      <c r="O4" s="12">
        <v>1</v>
      </c>
      <c r="P4" s="14">
        <v>28.255580341611378</v>
      </c>
    </row>
    <row r="5" spans="1:19" x14ac:dyDescent="0.25">
      <c r="A5">
        <v>4</v>
      </c>
      <c r="B5" s="8">
        <v>27.399999618530273</v>
      </c>
      <c r="C5">
        <v>4</v>
      </c>
      <c r="D5">
        <f t="shared" si="0"/>
        <v>1.5040802208647017</v>
      </c>
      <c r="K5">
        <v>7</v>
      </c>
      <c r="L5">
        <v>28.600000381469727</v>
      </c>
      <c r="M5">
        <f t="shared" ref="M5:M13" si="1">28+9.5*COS(3.1415*(K5-16.1766)/(-20.70924))</f>
        <v>29.689066039743121</v>
      </c>
      <c r="O5" s="12">
        <v>2</v>
      </c>
      <c r="P5" s="14">
        <v>28.165007038654299</v>
      </c>
    </row>
    <row r="6" spans="1:19" x14ac:dyDescent="0.25">
      <c r="A6" s="1">
        <v>5</v>
      </c>
      <c r="B6" s="8">
        <v>27.200000762939453</v>
      </c>
      <c r="C6" s="1">
        <v>5</v>
      </c>
      <c r="D6">
        <f t="shared" si="0"/>
        <v>1.5263371525582261</v>
      </c>
      <c r="E6" s="20"/>
      <c r="K6">
        <v>8</v>
      </c>
      <c r="L6">
        <v>30.100000381469727</v>
      </c>
      <c r="M6">
        <f t="shared" si="1"/>
        <v>31.082383737925568</v>
      </c>
      <c r="O6" s="12">
        <v>3</v>
      </c>
      <c r="P6" s="14">
        <v>28.106531365572952</v>
      </c>
    </row>
    <row r="7" spans="1:19" x14ac:dyDescent="0.25">
      <c r="A7">
        <v>6</v>
      </c>
      <c r="B7" s="19">
        <v>26.799999237060547</v>
      </c>
      <c r="C7">
        <v>6</v>
      </c>
      <c r="D7">
        <f t="shared" si="0"/>
        <v>1.570796411565947</v>
      </c>
      <c r="E7" s="20"/>
      <c r="K7">
        <v>9</v>
      </c>
      <c r="L7">
        <v>31.100000381469727</v>
      </c>
      <c r="M7">
        <f t="shared" si="1"/>
        <v>32.404906933455933</v>
      </c>
      <c r="O7" s="12">
        <v>4</v>
      </c>
      <c r="P7" s="14">
        <v>28.068778471169431</v>
      </c>
    </row>
    <row r="8" spans="1:19" x14ac:dyDescent="0.25">
      <c r="A8">
        <v>7</v>
      </c>
      <c r="B8">
        <v>28.600000381469727</v>
      </c>
      <c r="C8">
        <v>7</v>
      </c>
      <c r="D8">
        <f t="shared" si="0"/>
        <v>1.3694383627450202</v>
      </c>
      <c r="E8" s="20"/>
      <c r="K8">
        <v>10</v>
      </c>
      <c r="L8">
        <v>31.600000381469727</v>
      </c>
      <c r="M8">
        <f t="shared" si="1"/>
        <v>33.626260637418525</v>
      </c>
      <c r="O8" s="12">
        <v>5</v>
      </c>
      <c r="P8" s="14">
        <v>28.044404557014381</v>
      </c>
    </row>
    <row r="9" spans="1:19" x14ac:dyDescent="0.25">
      <c r="A9">
        <v>8</v>
      </c>
      <c r="B9">
        <v>30.100000381469727</v>
      </c>
      <c r="C9">
        <v>8</v>
      </c>
      <c r="D9">
        <f t="shared" si="0"/>
        <v>1.1953726732552856</v>
      </c>
      <c r="E9" s="20"/>
      <c r="K9">
        <v>11</v>
      </c>
      <c r="L9">
        <v>32.900001525878906</v>
      </c>
      <c r="M9">
        <f t="shared" si="1"/>
        <v>34.718393466408209</v>
      </c>
      <c r="O9" s="12">
        <v>6</v>
      </c>
      <c r="P9" s="14">
        <v>28.256954797214185</v>
      </c>
    </row>
    <row r="10" spans="1:19" x14ac:dyDescent="0.25">
      <c r="A10">
        <v>9</v>
      </c>
      <c r="B10">
        <v>31.100000381469727</v>
      </c>
      <c r="C10">
        <v>9</v>
      </c>
      <c r="D10">
        <f t="shared" si="0"/>
        <v>1.0726729311126018</v>
      </c>
      <c r="E10" s="20"/>
      <c r="K10">
        <v>12</v>
      </c>
      <c r="L10">
        <v>34.200000762939453</v>
      </c>
      <c r="M10">
        <f t="shared" si="1"/>
        <v>35.656221911351466</v>
      </c>
      <c r="O10" s="12">
        <v>7</v>
      </c>
      <c r="P10" s="14">
        <v>29.689066039743121</v>
      </c>
    </row>
    <row r="11" spans="1:19" x14ac:dyDescent="0.25">
      <c r="A11">
        <v>10</v>
      </c>
      <c r="B11">
        <v>31.600000381469727</v>
      </c>
      <c r="C11">
        <v>10</v>
      </c>
      <c r="D11">
        <f>ACOS((B11-26.8)/9)</f>
        <v>1.00826003214433</v>
      </c>
      <c r="E11" s="20"/>
      <c r="K11">
        <v>13</v>
      </c>
      <c r="L11">
        <v>34.900001525878906</v>
      </c>
      <c r="M11">
        <f t="shared" si="1"/>
        <v>36.418206441814156</v>
      </c>
      <c r="O11" s="12">
        <v>8</v>
      </c>
      <c r="P11" s="14">
        <v>31.082383737925568</v>
      </c>
    </row>
    <row r="12" spans="1:19" x14ac:dyDescent="0.25">
      <c r="A12">
        <v>11</v>
      </c>
      <c r="B12">
        <v>32.900001525878906</v>
      </c>
      <c r="C12">
        <v>11</v>
      </c>
      <c r="D12">
        <f t="shared" si="0"/>
        <v>0.82606002255960087</v>
      </c>
      <c r="E12" s="20"/>
      <c r="K12">
        <v>14</v>
      </c>
      <c r="L12">
        <v>35.400001525878906</v>
      </c>
      <c r="M12">
        <f t="shared" si="1"/>
        <v>36.986846214147597</v>
      </c>
      <c r="O12" s="12">
        <v>9</v>
      </c>
      <c r="P12" s="14">
        <v>32.404906933455933</v>
      </c>
    </row>
    <row r="13" spans="1:19" x14ac:dyDescent="0.25">
      <c r="A13">
        <v>12</v>
      </c>
      <c r="B13">
        <v>34.200000762939453</v>
      </c>
      <c r="C13">
        <v>12</v>
      </c>
      <c r="D13">
        <f t="shared" si="0"/>
        <v>0.60549175430708724</v>
      </c>
      <c r="E13" s="20"/>
      <c r="K13" s="1">
        <v>15</v>
      </c>
      <c r="L13" s="1">
        <v>35.599998474121094</v>
      </c>
      <c r="M13">
        <f t="shared" si="1"/>
        <v>37.349081021286977</v>
      </c>
      <c r="O13" s="12">
        <v>10</v>
      </c>
      <c r="P13" s="14">
        <v>33.626260637418525</v>
      </c>
    </row>
    <row r="14" spans="1:19" x14ac:dyDescent="0.25">
      <c r="A14">
        <v>13</v>
      </c>
      <c r="B14">
        <v>34.900001525878906</v>
      </c>
      <c r="C14">
        <v>13</v>
      </c>
      <c r="D14">
        <f t="shared" si="0"/>
        <v>0.45102642283985173</v>
      </c>
      <c r="E14" s="20"/>
      <c r="K14">
        <v>16</v>
      </c>
      <c r="L14">
        <v>35.799999237060547</v>
      </c>
      <c r="M14">
        <f>28+9.5*COS(3.1415*(K14-16.09216)/(9.40035))</f>
        <v>37.495494631773511</v>
      </c>
      <c r="O14" s="12">
        <v>11</v>
      </c>
      <c r="P14" s="14">
        <v>34.718393466408209</v>
      </c>
    </row>
    <row r="15" spans="1:19" x14ac:dyDescent="0.25">
      <c r="A15">
        <v>14</v>
      </c>
      <c r="B15">
        <v>35.400001525878906</v>
      </c>
      <c r="C15">
        <v>14</v>
      </c>
      <c r="D15">
        <f t="shared" si="0"/>
        <v>0.29925724363124817</v>
      </c>
      <c r="E15" s="21"/>
      <c r="K15">
        <v>17</v>
      </c>
      <c r="L15">
        <v>35.599998474121094</v>
      </c>
      <c r="M15">
        <f t="shared" ref="M15:M17" si="2">28+9.5*COS(3.1415*(K15-16.09216)/(9.40035))</f>
        <v>37.066125121454462</v>
      </c>
      <c r="O15" s="12">
        <v>12</v>
      </c>
      <c r="P15" s="14">
        <v>35.656221911351466</v>
      </c>
    </row>
    <row r="16" spans="1:19" x14ac:dyDescent="0.25">
      <c r="A16" s="1">
        <v>15</v>
      </c>
      <c r="B16" s="8">
        <v>35.599998474121094</v>
      </c>
      <c r="C16" s="1">
        <v>15</v>
      </c>
      <c r="D16">
        <f>ACOS((B16-26.8)/9)</f>
        <v>0.21121168907185606</v>
      </c>
      <c r="E16" s="21"/>
      <c r="F16" s="8"/>
      <c r="K16">
        <v>18</v>
      </c>
      <c r="L16">
        <v>33.5</v>
      </c>
      <c r="M16">
        <f t="shared" si="2"/>
        <v>35.63361436631304</v>
      </c>
      <c r="O16" s="12">
        <v>13</v>
      </c>
      <c r="P16" s="14">
        <v>36.418206441814156</v>
      </c>
    </row>
    <row r="17" spans="1:16" x14ac:dyDescent="0.25">
      <c r="A17">
        <v>16</v>
      </c>
      <c r="B17" s="19">
        <v>35.799999237060547</v>
      </c>
      <c r="C17">
        <v>16</v>
      </c>
      <c r="D17">
        <f>ACOS((B17-26.8)/9)</f>
        <v>4.1175490670819492E-4</v>
      </c>
      <c r="E17" s="21"/>
      <c r="F17" s="20"/>
      <c r="K17">
        <v>19</v>
      </c>
      <c r="L17">
        <v>32.099998474121094</v>
      </c>
      <c r="M17">
        <f t="shared" si="2"/>
        <v>33.356465652249568</v>
      </c>
      <c r="O17" s="12">
        <v>14</v>
      </c>
      <c r="P17" s="14">
        <v>36.986846214147597</v>
      </c>
    </row>
    <row r="18" spans="1:16" x14ac:dyDescent="0.25">
      <c r="A18">
        <v>17</v>
      </c>
      <c r="B18">
        <v>35.599998474121094</v>
      </c>
      <c r="C18">
        <v>17</v>
      </c>
      <c r="D18">
        <f t="shared" si="0"/>
        <v>0.21121168907185606</v>
      </c>
      <c r="F18" s="20"/>
      <c r="K18">
        <v>20</v>
      </c>
      <c r="L18">
        <v>31.5</v>
      </c>
      <c r="M18">
        <f>28+9.5*COS(3.1415*(19-16.1343)/(9.400335))*EXP(-(K18-19)/2.28546)</f>
        <v>31.529208389575267</v>
      </c>
      <c r="O18" s="12">
        <v>15</v>
      </c>
      <c r="P18" s="14">
        <v>37.349081021286977</v>
      </c>
    </row>
    <row r="19" spans="1:16" x14ac:dyDescent="0.25">
      <c r="A19">
        <v>18</v>
      </c>
      <c r="B19">
        <v>33.5</v>
      </c>
      <c r="C19">
        <v>18</v>
      </c>
      <c r="D19">
        <f t="shared" si="0"/>
        <v>0.7310939352082052</v>
      </c>
      <c r="F19" s="20"/>
      <c r="K19">
        <v>21</v>
      </c>
      <c r="L19">
        <v>31.100000381469727</v>
      </c>
      <c r="M19">
        <f t="shared" ref="M19:M28" si="3">28+9.5*COS(3.1415*(19-16.1343)/(9.400335))*EXP(-(K19-19)/2.28546)</f>
        <v>30.278517281439459</v>
      </c>
      <c r="O19" s="12">
        <v>16</v>
      </c>
      <c r="P19" s="14">
        <v>37.495494631773511</v>
      </c>
    </row>
    <row r="20" spans="1:16" x14ac:dyDescent="0.25">
      <c r="A20" s="1">
        <v>19</v>
      </c>
      <c r="B20">
        <v>32.099998474121094</v>
      </c>
      <c r="C20" s="1">
        <v>19</v>
      </c>
      <c r="D20">
        <f t="shared" si="0"/>
        <v>0.9411131588670737</v>
      </c>
      <c r="F20" s="20"/>
      <c r="K20">
        <v>22</v>
      </c>
      <c r="L20">
        <v>30.5</v>
      </c>
      <c r="M20">
        <f t="shared" si="3"/>
        <v>29.471049716744858</v>
      </c>
      <c r="O20" s="12">
        <v>17</v>
      </c>
      <c r="P20" s="14">
        <v>37.066125121454462</v>
      </c>
    </row>
    <row r="21" spans="1:16" x14ac:dyDescent="0.25">
      <c r="A21">
        <v>20</v>
      </c>
      <c r="B21">
        <v>31.5</v>
      </c>
      <c r="C21">
        <v>20</v>
      </c>
      <c r="D21">
        <f t="shared" si="0"/>
        <v>1.0213416823741701</v>
      </c>
      <c r="K21">
        <v>23</v>
      </c>
      <c r="L21">
        <v>30</v>
      </c>
      <c r="M21">
        <f t="shared" si="3"/>
        <v>28.949734850274218</v>
      </c>
      <c r="O21" s="12">
        <v>18</v>
      </c>
      <c r="P21" s="14">
        <v>35.63361436631304</v>
      </c>
    </row>
    <row r="22" spans="1:16" x14ac:dyDescent="0.25">
      <c r="A22">
        <v>21</v>
      </c>
      <c r="B22">
        <v>31.100000381469727</v>
      </c>
      <c r="C22">
        <v>21</v>
      </c>
      <c r="D22">
        <f t="shared" si="0"/>
        <v>1.0726729311126018</v>
      </c>
      <c r="K22">
        <v>24</v>
      </c>
      <c r="L22">
        <v>29.299999237060547</v>
      </c>
      <c r="M22">
        <f t="shared" si="3"/>
        <v>28.613165058636721</v>
      </c>
      <c r="O22" s="12">
        <v>19</v>
      </c>
      <c r="P22" s="14">
        <v>33.356465652249568</v>
      </c>
    </row>
    <row r="23" spans="1:16" x14ac:dyDescent="0.25">
      <c r="A23">
        <v>22</v>
      </c>
      <c r="B23">
        <v>30.5</v>
      </c>
      <c r="C23">
        <v>22</v>
      </c>
      <c r="D23">
        <f t="shared" si="0"/>
        <v>1.1471237212229251</v>
      </c>
      <c r="K23">
        <v>25</v>
      </c>
      <c r="L23">
        <v>28.5</v>
      </c>
      <c r="M23">
        <f t="shared" si="3"/>
        <v>28.395869846225416</v>
      </c>
      <c r="O23" s="12">
        <v>20</v>
      </c>
      <c r="P23" s="14">
        <v>31.529208389575267</v>
      </c>
    </row>
    <row r="24" spans="1:16" x14ac:dyDescent="0.25">
      <c r="A24">
        <v>23</v>
      </c>
      <c r="B24">
        <v>30</v>
      </c>
      <c r="C24">
        <v>23</v>
      </c>
      <c r="D24">
        <f t="shared" si="0"/>
        <v>1.2072879303822672</v>
      </c>
      <c r="K24">
        <v>26</v>
      </c>
      <c r="L24">
        <v>28.200000762939453</v>
      </c>
      <c r="M24">
        <f t="shared" si="3"/>
        <v>28.255580341611378</v>
      </c>
      <c r="O24" s="12">
        <v>21</v>
      </c>
      <c r="P24" s="14">
        <v>30.278517281439459</v>
      </c>
    </row>
    <row r="25" spans="1:16" x14ac:dyDescent="0.25">
      <c r="A25">
        <v>24</v>
      </c>
      <c r="B25">
        <v>29.299999237060547</v>
      </c>
      <c r="C25">
        <v>24</v>
      </c>
      <c r="D25">
        <f t="shared" si="0"/>
        <v>1.2893163418079061</v>
      </c>
      <c r="K25">
        <v>27</v>
      </c>
      <c r="L25">
        <v>27.799999237060547</v>
      </c>
      <c r="M25">
        <f t="shared" si="3"/>
        <v>28.165007038654299</v>
      </c>
      <c r="O25" s="12">
        <v>22</v>
      </c>
      <c r="P25" s="14">
        <v>29.471049716744858</v>
      </c>
    </row>
    <row r="26" spans="1:16" x14ac:dyDescent="0.25">
      <c r="K26">
        <v>28</v>
      </c>
      <c r="L26" s="1">
        <v>27.399999618530273</v>
      </c>
      <c r="M26">
        <f t="shared" si="3"/>
        <v>28.106531365572952</v>
      </c>
      <c r="O26" s="12">
        <v>23</v>
      </c>
      <c r="P26" s="14">
        <v>28.949734850274218</v>
      </c>
    </row>
    <row r="27" spans="1:16" x14ac:dyDescent="0.25">
      <c r="K27">
        <v>29</v>
      </c>
      <c r="L27" s="8">
        <v>27.200000762939453</v>
      </c>
      <c r="M27">
        <f t="shared" si="3"/>
        <v>28.068778471169431</v>
      </c>
      <c r="O27" s="16">
        <v>24</v>
      </c>
      <c r="P27" s="18">
        <v>28.613165058636721</v>
      </c>
    </row>
    <row r="28" spans="1:16" x14ac:dyDescent="0.25">
      <c r="K28" s="1">
        <v>30</v>
      </c>
      <c r="L28" s="8">
        <v>26.5</v>
      </c>
      <c r="M28">
        <f t="shared" si="3"/>
        <v>28.044404557014381</v>
      </c>
    </row>
    <row r="29" spans="1:16" x14ac:dyDescent="0.25">
      <c r="K29" s="1"/>
      <c r="L29" s="1"/>
    </row>
  </sheetData>
  <mergeCells count="1">
    <mergeCell ref="H1:S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D755-3DFA-48DD-8456-46E720F98118}">
  <dimension ref="A1:S29"/>
  <sheetViews>
    <sheetView workbookViewId="0">
      <selection activeCell="I26" sqref="I26"/>
    </sheetView>
  </sheetViews>
  <sheetFormatPr defaultRowHeight="13.8" x14ac:dyDescent="0.25"/>
  <sheetData>
    <row r="1" spans="1:19" x14ac:dyDescent="0.25">
      <c r="A1" s="8">
        <v>0</v>
      </c>
      <c r="B1">
        <v>29.299999237060547</v>
      </c>
      <c r="C1">
        <v>0</v>
      </c>
      <c r="D1">
        <f>ACOS((B1-26.7)/7.2)</f>
        <v>1.201337310526462</v>
      </c>
      <c r="H1" s="27" t="s">
        <v>4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8">
        <v>1</v>
      </c>
      <c r="B2">
        <v>28.899999618530273</v>
      </c>
      <c r="C2">
        <v>1</v>
      </c>
      <c r="D2">
        <f t="shared" ref="D2:D25" si="0">ACOS((B2-26.7)/7.2)</f>
        <v>1.2602745477722066</v>
      </c>
      <c r="H2">
        <v>7.3</v>
      </c>
    </row>
    <row r="3" spans="1:19" x14ac:dyDescent="0.25">
      <c r="A3" s="8">
        <v>2</v>
      </c>
      <c r="B3">
        <v>28.5</v>
      </c>
      <c r="C3">
        <v>2</v>
      </c>
      <c r="D3">
        <f t="shared" si="0"/>
        <v>1.3181160716528177</v>
      </c>
      <c r="K3" s="1"/>
      <c r="L3" s="1"/>
    </row>
    <row r="4" spans="1:19" x14ac:dyDescent="0.25">
      <c r="A4" s="8">
        <v>3</v>
      </c>
      <c r="B4">
        <v>27.700000762939453</v>
      </c>
      <c r="C4">
        <v>3</v>
      </c>
      <c r="D4">
        <f t="shared" si="0"/>
        <v>1.4314568790362576</v>
      </c>
      <c r="K4">
        <v>6</v>
      </c>
      <c r="L4" s="19">
        <v>26.799999237060547</v>
      </c>
      <c r="M4">
        <f>26.7+7.2*COS(3.1415*(K4-14.8139)/(-18.24386))</f>
        <v>27.08205068633383</v>
      </c>
      <c r="O4" s="24">
        <v>7.3</v>
      </c>
      <c r="P4" s="10" t="s">
        <v>6</v>
      </c>
      <c r="Q4" s="11"/>
    </row>
    <row r="5" spans="1:19" x14ac:dyDescent="0.25">
      <c r="A5" s="8">
        <v>4</v>
      </c>
      <c r="B5" s="8">
        <v>27.200000762939453</v>
      </c>
      <c r="C5">
        <v>4</v>
      </c>
      <c r="D5">
        <f t="shared" si="0"/>
        <v>1.5012958383227168</v>
      </c>
      <c r="K5">
        <v>7</v>
      </c>
      <c r="L5">
        <v>28.5</v>
      </c>
      <c r="M5">
        <f t="shared" ref="M5:M11" si="1">26.7+7.2*COS(3.1415*(K5-14.8139)/(-18.24386))</f>
        <v>28.308348102877705</v>
      </c>
      <c r="O5" s="12">
        <v>0</v>
      </c>
      <c r="P5" s="13">
        <v>28.5</v>
      </c>
      <c r="Q5" s="14">
        <v>27.212804513137659</v>
      </c>
    </row>
    <row r="6" spans="1:19" x14ac:dyDescent="0.25">
      <c r="A6" s="8">
        <v>5</v>
      </c>
      <c r="B6" s="23">
        <v>26.700000762939453</v>
      </c>
      <c r="C6" s="1">
        <v>5</v>
      </c>
      <c r="D6">
        <f t="shared" si="0"/>
        <v>1.5707962208310835</v>
      </c>
      <c r="E6" s="20"/>
      <c r="K6">
        <v>8</v>
      </c>
      <c r="L6">
        <v>29.5</v>
      </c>
      <c r="M6">
        <f t="shared" si="1"/>
        <v>29.487073964888086</v>
      </c>
      <c r="O6" s="12">
        <v>1</v>
      </c>
      <c r="P6" s="13">
        <v>28.200000762939453</v>
      </c>
      <c r="Q6" s="14">
        <v>27.082777657264529</v>
      </c>
    </row>
    <row r="7" spans="1:19" x14ac:dyDescent="0.25">
      <c r="A7" s="8">
        <v>6</v>
      </c>
      <c r="B7" s="19">
        <v>26.799999237060547</v>
      </c>
      <c r="C7">
        <v>6</v>
      </c>
      <c r="D7">
        <f t="shared" si="0"/>
        <v>1.5569070973106409</v>
      </c>
      <c r="E7" s="20"/>
      <c r="K7">
        <v>9</v>
      </c>
      <c r="L7">
        <v>30.200000762939453</v>
      </c>
      <c r="M7">
        <f t="shared" si="1"/>
        <v>30.583364040222477</v>
      </c>
      <c r="O7" s="12">
        <v>2</v>
      </c>
      <c r="P7" s="13">
        <v>27.799999237060547</v>
      </c>
      <c r="Q7" s="14">
        <v>26.985720447358055</v>
      </c>
    </row>
    <row r="8" spans="1:19" x14ac:dyDescent="0.25">
      <c r="A8" s="8">
        <v>7</v>
      </c>
      <c r="B8">
        <v>28.5</v>
      </c>
      <c r="C8">
        <v>7</v>
      </c>
      <c r="D8">
        <f t="shared" si="0"/>
        <v>1.3181160716528177</v>
      </c>
      <c r="E8" s="20"/>
      <c r="K8">
        <v>10</v>
      </c>
      <c r="L8">
        <v>32</v>
      </c>
      <c r="M8">
        <f t="shared" si="1"/>
        <v>31.564792373946126</v>
      </c>
      <c r="O8" s="12">
        <v>3</v>
      </c>
      <c r="P8" s="13">
        <v>27.399999618530273</v>
      </c>
      <c r="Q8" s="14">
        <v>26.9132730907595</v>
      </c>
    </row>
    <row r="9" spans="1:19" x14ac:dyDescent="0.25">
      <c r="A9" s="8">
        <v>8</v>
      </c>
      <c r="B9">
        <v>29.5</v>
      </c>
      <c r="C9">
        <v>8</v>
      </c>
      <c r="D9">
        <f t="shared" si="0"/>
        <v>1.1713710869143017</v>
      </c>
      <c r="E9" s="20"/>
      <c r="K9">
        <v>11</v>
      </c>
      <c r="L9">
        <v>32.700000762939453</v>
      </c>
      <c r="M9">
        <f t="shared" si="1"/>
        <v>32.40233037988736</v>
      </c>
      <c r="O9" s="12">
        <v>4</v>
      </c>
      <c r="P9" s="13">
        <v>27.200000762939453</v>
      </c>
      <c r="Q9" s="14">
        <v>26.859195506176391</v>
      </c>
    </row>
    <row r="10" spans="1:19" x14ac:dyDescent="0.25">
      <c r="A10" s="8">
        <v>9</v>
      </c>
      <c r="B10">
        <v>30.200000762939453</v>
      </c>
      <c r="C10">
        <v>9</v>
      </c>
      <c r="D10">
        <f t="shared" si="0"/>
        <v>1.0631620428171642</v>
      </c>
      <c r="E10" s="20"/>
      <c r="K10">
        <v>12</v>
      </c>
      <c r="L10">
        <v>33.200000762939453</v>
      </c>
      <c r="M10">
        <f t="shared" si="1"/>
        <v>33.071205445169504</v>
      </c>
      <c r="O10" s="12">
        <v>5</v>
      </c>
      <c r="P10" s="13">
        <v>26.5</v>
      </c>
      <c r="Q10" s="14">
        <v>26.818829849075222</v>
      </c>
    </row>
    <row r="11" spans="1:19" x14ac:dyDescent="0.25">
      <c r="A11" s="8">
        <v>10</v>
      </c>
      <c r="B11">
        <v>32</v>
      </c>
      <c r="C11">
        <v>10</v>
      </c>
      <c r="D11">
        <f t="shared" si="0"/>
        <v>0.74348954241435872</v>
      </c>
      <c r="E11" s="20"/>
      <c r="K11">
        <v>13</v>
      </c>
      <c r="L11">
        <v>33.299999237060547</v>
      </c>
      <c r="M11">
        <f t="shared" si="1"/>
        <v>33.551633652003098</v>
      </c>
      <c r="O11" s="12">
        <v>6</v>
      </c>
      <c r="P11" s="13">
        <v>26.799999237060547</v>
      </c>
      <c r="Q11" s="14">
        <v>27.08205068633383</v>
      </c>
    </row>
    <row r="12" spans="1:19" x14ac:dyDescent="0.25">
      <c r="A12" s="8">
        <v>11</v>
      </c>
      <c r="B12">
        <v>32.700000762939453</v>
      </c>
      <c r="C12">
        <v>11</v>
      </c>
      <c r="D12">
        <f t="shared" si="0"/>
        <v>0.58568535176137282</v>
      </c>
      <c r="E12" s="20"/>
      <c r="K12">
        <v>14</v>
      </c>
      <c r="L12" s="1">
        <v>33.900001525878906</v>
      </c>
      <c r="M12">
        <f>26.7+7.2*COS(3.1415*(K12-14)/(12.5865))</f>
        <v>33.9</v>
      </c>
      <c r="O12" s="12">
        <v>7</v>
      </c>
      <c r="P12" s="13">
        <v>28.5</v>
      </c>
      <c r="Q12" s="14">
        <v>28.308348102877705</v>
      </c>
    </row>
    <row r="13" spans="1:19" x14ac:dyDescent="0.25">
      <c r="A13" s="8">
        <v>12</v>
      </c>
      <c r="B13">
        <v>33.200000762939453</v>
      </c>
      <c r="C13">
        <v>12</v>
      </c>
      <c r="D13">
        <f t="shared" si="0"/>
        <v>0.44461137542708884</v>
      </c>
      <c r="E13" s="20"/>
      <c r="K13" s="1">
        <v>15</v>
      </c>
      <c r="L13" s="8">
        <v>33.299999237060547</v>
      </c>
      <c r="M13">
        <f t="shared" ref="M13:M16" si="2">26.7+7.2*COS(3.1415*(K13-14)/(12.5865))</f>
        <v>33.676894175273205</v>
      </c>
      <c r="O13" s="12">
        <v>8</v>
      </c>
      <c r="P13" s="13">
        <v>29.5</v>
      </c>
      <c r="Q13" s="14">
        <v>29.487073964888086</v>
      </c>
    </row>
    <row r="14" spans="1:19" x14ac:dyDescent="0.25">
      <c r="A14" s="8">
        <v>13</v>
      </c>
      <c r="B14">
        <v>33.299999237060547</v>
      </c>
      <c r="C14">
        <v>13</v>
      </c>
      <c r="D14">
        <f t="shared" si="0"/>
        <v>0.41113812746205514</v>
      </c>
      <c r="E14" s="20"/>
      <c r="K14">
        <v>16</v>
      </c>
      <c r="L14" s="19">
        <v>32.5</v>
      </c>
      <c r="M14">
        <f t="shared" si="2"/>
        <v>33.021403425822548</v>
      </c>
      <c r="O14" s="12">
        <v>9</v>
      </c>
      <c r="P14" s="13">
        <v>30.200000762939453</v>
      </c>
      <c r="Q14" s="14">
        <v>30.583364040222477</v>
      </c>
    </row>
    <row r="15" spans="1:19" x14ac:dyDescent="0.25">
      <c r="A15" s="8">
        <v>14</v>
      </c>
      <c r="B15" s="1">
        <v>33.900001525878906</v>
      </c>
      <c r="C15" s="1">
        <v>14</v>
      </c>
      <c r="D15">
        <v>0</v>
      </c>
      <c r="E15" s="21"/>
      <c r="F15" s="20"/>
      <c r="K15">
        <v>17</v>
      </c>
      <c r="L15">
        <v>31.299999237060547</v>
      </c>
      <c r="M15">
        <f t="shared" si="2"/>
        <v>31.974151030608297</v>
      </c>
      <c r="O15" s="12">
        <v>10</v>
      </c>
      <c r="P15" s="13">
        <v>32</v>
      </c>
      <c r="Q15" s="14">
        <v>31.564792373946126</v>
      </c>
    </row>
    <row r="16" spans="1:19" x14ac:dyDescent="0.25">
      <c r="A16" s="8">
        <v>15</v>
      </c>
      <c r="B16" s="8">
        <v>33.299999237060547</v>
      </c>
      <c r="C16" s="8">
        <v>15</v>
      </c>
      <c r="D16">
        <f t="shared" si="0"/>
        <v>0.41113812746205514</v>
      </c>
      <c r="E16" s="22"/>
      <c r="F16" s="20"/>
      <c r="K16">
        <v>18</v>
      </c>
      <c r="L16">
        <v>30.5</v>
      </c>
      <c r="M16">
        <f t="shared" si="2"/>
        <v>30.600039242222508</v>
      </c>
      <c r="O16" s="12">
        <v>11</v>
      </c>
      <c r="P16" s="13">
        <v>32.700000762939453</v>
      </c>
      <c r="Q16" s="14">
        <v>32.40233037988736</v>
      </c>
    </row>
    <row r="17" spans="1:17" x14ac:dyDescent="0.25">
      <c r="A17" s="8">
        <v>16</v>
      </c>
      <c r="B17" s="19">
        <v>32.5</v>
      </c>
      <c r="C17">
        <v>16</v>
      </c>
      <c r="D17">
        <f t="shared" si="0"/>
        <v>0.63418384082404067</v>
      </c>
      <c r="E17" s="22"/>
      <c r="F17" s="20"/>
      <c r="K17">
        <v>19</v>
      </c>
      <c r="L17" s="1">
        <v>29.5</v>
      </c>
      <c r="M17">
        <f>26.7+7.2*COS(3.1415*(19-14.4069)/(12.5865))*EXP(-(K17-19)/3.4195)</f>
        <v>29.664718002472771</v>
      </c>
      <c r="O17" s="12">
        <v>12</v>
      </c>
      <c r="P17" s="13">
        <v>33.200000762939453</v>
      </c>
      <c r="Q17" s="14">
        <v>33.071205445169504</v>
      </c>
    </row>
    <row r="18" spans="1:17" x14ac:dyDescent="0.25">
      <c r="A18" s="8">
        <v>17</v>
      </c>
      <c r="B18">
        <v>31.299999237060547</v>
      </c>
      <c r="C18">
        <v>17</v>
      </c>
      <c r="D18">
        <f t="shared" si="0"/>
        <v>0.87774338295565102</v>
      </c>
      <c r="F18" s="20"/>
      <c r="K18">
        <v>20</v>
      </c>
      <c r="L18">
        <v>28.700000762939453</v>
      </c>
      <c r="M18">
        <f>26.7+7.2*COS(3.1415*(19-14.4069)/(12.5865))*EXP(-(K18-19)/3.4195)</f>
        <v>28.912983276010809</v>
      </c>
      <c r="O18" s="12">
        <v>13</v>
      </c>
      <c r="P18" s="13">
        <v>33.299999237060547</v>
      </c>
      <c r="Q18" s="14">
        <v>33.551633652003098</v>
      </c>
    </row>
    <row r="19" spans="1:17" x14ac:dyDescent="0.25">
      <c r="A19" s="8">
        <v>18</v>
      </c>
      <c r="B19">
        <v>30.5</v>
      </c>
      <c r="C19">
        <v>18</v>
      </c>
      <c r="D19">
        <f t="shared" si="0"/>
        <v>1.0148141742743542</v>
      </c>
      <c r="F19" s="20"/>
      <c r="K19">
        <v>21</v>
      </c>
      <c r="L19">
        <v>28.200000762939453</v>
      </c>
      <c r="M19">
        <f t="shared" ref="M19:M28" si="3">26.7+7.2*COS(3.1415*(19-14.4069)/(12.5865))*EXP(-(K19-19)/3.4195)</f>
        <v>28.351858617183442</v>
      </c>
      <c r="O19" s="12">
        <v>14</v>
      </c>
      <c r="P19" s="13">
        <v>33.900001525878906</v>
      </c>
      <c r="Q19" s="14">
        <v>33.9</v>
      </c>
    </row>
    <row r="20" spans="1:17" x14ac:dyDescent="0.25">
      <c r="A20" s="8">
        <v>19</v>
      </c>
      <c r="B20" s="1">
        <v>29.5</v>
      </c>
      <c r="C20" s="1">
        <v>19</v>
      </c>
      <c r="D20">
        <f t="shared" si="0"/>
        <v>1.1713710869143017</v>
      </c>
      <c r="F20" s="20"/>
      <c r="K20">
        <v>22</v>
      </c>
      <c r="L20">
        <v>27.600000381469727</v>
      </c>
      <c r="M20">
        <f t="shared" si="3"/>
        <v>27.933012883893962</v>
      </c>
      <c r="O20" s="12">
        <v>15</v>
      </c>
      <c r="P20" s="13">
        <v>33.299999237060547</v>
      </c>
      <c r="Q20" s="14">
        <v>33.676894175273205</v>
      </c>
    </row>
    <row r="21" spans="1:17" x14ac:dyDescent="0.25">
      <c r="A21" s="8">
        <v>20</v>
      </c>
      <c r="B21">
        <v>28.700000762939453</v>
      </c>
      <c r="C21">
        <v>20</v>
      </c>
      <c r="D21">
        <f t="shared" si="0"/>
        <v>1.2893161432592304</v>
      </c>
      <c r="K21">
        <v>23</v>
      </c>
      <c r="L21">
        <v>27.100000381469727</v>
      </c>
      <c r="M21">
        <f t="shared" si="3"/>
        <v>27.62036979196245</v>
      </c>
      <c r="O21" s="12">
        <v>16</v>
      </c>
      <c r="P21" s="13">
        <v>32.5</v>
      </c>
      <c r="Q21" s="14">
        <v>33.021403425822548</v>
      </c>
    </row>
    <row r="22" spans="1:17" x14ac:dyDescent="0.25">
      <c r="A22" s="8">
        <v>21</v>
      </c>
      <c r="B22">
        <v>28.200000762939453</v>
      </c>
      <c r="C22">
        <v>21</v>
      </c>
      <c r="D22">
        <f t="shared" si="0"/>
        <v>1.3609256261911127</v>
      </c>
      <c r="K22">
        <v>24</v>
      </c>
      <c r="L22">
        <v>27</v>
      </c>
      <c r="M22">
        <f t="shared" si="3"/>
        <v>27.387000569922552</v>
      </c>
      <c r="O22" s="12">
        <v>17</v>
      </c>
      <c r="P22" s="13">
        <v>31.299999237060547</v>
      </c>
      <c r="Q22" s="14">
        <v>31.974151030608297</v>
      </c>
    </row>
    <row r="23" spans="1:17" x14ac:dyDescent="0.25">
      <c r="A23" s="8">
        <v>22</v>
      </c>
      <c r="B23">
        <v>27.600000381469727</v>
      </c>
      <c r="C23">
        <v>22</v>
      </c>
      <c r="D23">
        <f t="shared" si="0"/>
        <v>1.4454684422260886</v>
      </c>
      <c r="K23">
        <v>25</v>
      </c>
      <c r="L23">
        <v>28.5</v>
      </c>
      <c r="M23">
        <f t="shared" si="3"/>
        <v>27.212804513137659</v>
      </c>
      <c r="O23" s="12">
        <v>18</v>
      </c>
      <c r="P23" s="13">
        <v>30.5</v>
      </c>
      <c r="Q23" s="14">
        <v>30.600039242222508</v>
      </c>
    </row>
    <row r="24" spans="1:17" x14ac:dyDescent="0.25">
      <c r="A24">
        <v>23</v>
      </c>
      <c r="B24">
        <v>27.100000381469727</v>
      </c>
      <c r="C24">
        <v>23</v>
      </c>
      <c r="D24">
        <f t="shared" si="0"/>
        <v>1.5152121004501204</v>
      </c>
      <c r="K24">
        <v>26</v>
      </c>
      <c r="L24">
        <v>28.200000762939453</v>
      </c>
      <c r="M24">
        <f t="shared" si="3"/>
        <v>27.082777657264529</v>
      </c>
      <c r="O24" s="12">
        <v>19</v>
      </c>
      <c r="P24" s="13">
        <v>29.5</v>
      </c>
      <c r="Q24" s="14">
        <v>29.664718002472771</v>
      </c>
    </row>
    <row r="25" spans="1:17" x14ac:dyDescent="0.25">
      <c r="A25">
        <v>24</v>
      </c>
      <c r="B25">
        <v>27</v>
      </c>
      <c r="C25">
        <v>24</v>
      </c>
      <c r="D25">
        <f t="shared" si="0"/>
        <v>1.5291175943723185</v>
      </c>
      <c r="K25">
        <v>27</v>
      </c>
      <c r="L25">
        <v>27.799999237060547</v>
      </c>
      <c r="M25">
        <f t="shared" si="3"/>
        <v>26.985720447358055</v>
      </c>
      <c r="O25" s="12">
        <v>20</v>
      </c>
      <c r="P25" s="13">
        <v>28.700000762939453</v>
      </c>
      <c r="Q25" s="14">
        <v>28.912983276010809</v>
      </c>
    </row>
    <row r="26" spans="1:17" x14ac:dyDescent="0.25">
      <c r="K26">
        <v>28</v>
      </c>
      <c r="L26" s="1">
        <v>27.399999618530273</v>
      </c>
      <c r="M26">
        <f t="shared" si="3"/>
        <v>26.9132730907595</v>
      </c>
      <c r="O26" s="12">
        <v>21</v>
      </c>
      <c r="P26" s="13">
        <v>28.200000762939453</v>
      </c>
      <c r="Q26" s="14">
        <v>28.351858617183442</v>
      </c>
    </row>
    <row r="27" spans="1:17" x14ac:dyDescent="0.25">
      <c r="K27">
        <v>29</v>
      </c>
      <c r="L27" s="8">
        <v>27.200000762939453</v>
      </c>
      <c r="M27">
        <f t="shared" si="3"/>
        <v>26.859195506176391</v>
      </c>
      <c r="O27" s="12">
        <v>22</v>
      </c>
      <c r="P27" s="13">
        <v>27.600000381469727</v>
      </c>
      <c r="Q27" s="14">
        <v>27.933012883893962</v>
      </c>
    </row>
    <row r="28" spans="1:17" x14ac:dyDescent="0.25">
      <c r="K28" s="1">
        <v>30</v>
      </c>
      <c r="L28" s="8">
        <v>26.5</v>
      </c>
      <c r="M28">
        <f t="shared" si="3"/>
        <v>26.818829849075222</v>
      </c>
      <c r="O28" s="12">
        <v>23</v>
      </c>
      <c r="P28" s="13">
        <v>27.100000381469727</v>
      </c>
      <c r="Q28" s="14">
        <v>27.62036979196245</v>
      </c>
    </row>
    <row r="29" spans="1:17" x14ac:dyDescent="0.25">
      <c r="K29" s="1"/>
      <c r="L29" s="1"/>
      <c r="O29" s="16">
        <v>24</v>
      </c>
      <c r="P29" s="17">
        <v>27</v>
      </c>
      <c r="Q29" s="18">
        <v>27.387000569922552</v>
      </c>
    </row>
  </sheetData>
  <mergeCells count="1">
    <mergeCell ref="H1:S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8B0F-C178-4495-862E-924C78400891}">
  <dimension ref="A1:S29"/>
  <sheetViews>
    <sheetView workbookViewId="0">
      <selection activeCell="T8" sqref="T8"/>
    </sheetView>
  </sheetViews>
  <sheetFormatPr defaultRowHeight="13.8" x14ac:dyDescent="0.25"/>
  <sheetData>
    <row r="1" spans="1:19" x14ac:dyDescent="0.25">
      <c r="A1" s="8">
        <v>0</v>
      </c>
      <c r="B1">
        <v>29.299999237060547</v>
      </c>
      <c r="C1">
        <v>0</v>
      </c>
      <c r="D1">
        <f>ACOS((B1-26.7)/7.2)</f>
        <v>1.201337310526462</v>
      </c>
      <c r="H1" s="27" t="s">
        <v>4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8">
        <v>1</v>
      </c>
      <c r="B2">
        <v>28.899999618530273</v>
      </c>
      <c r="C2">
        <v>1</v>
      </c>
      <c r="D2">
        <f t="shared" ref="D2:D25" si="0">ACOS((B2-26.7)/7.2)</f>
        <v>1.2602745477722066</v>
      </c>
      <c r="H2">
        <v>7.3</v>
      </c>
    </row>
    <row r="3" spans="1:19" x14ac:dyDescent="0.25">
      <c r="A3" s="8">
        <v>2</v>
      </c>
      <c r="B3">
        <v>28.5</v>
      </c>
      <c r="C3">
        <v>2</v>
      </c>
      <c r="D3">
        <f t="shared" si="0"/>
        <v>1.3181160716528177</v>
      </c>
      <c r="K3" s="1"/>
      <c r="L3" s="1"/>
      <c r="P3" s="26">
        <v>7.3</v>
      </c>
      <c r="Q3" t="s">
        <v>7</v>
      </c>
    </row>
    <row r="4" spans="1:19" x14ac:dyDescent="0.25">
      <c r="A4" s="8">
        <v>3</v>
      </c>
      <c r="B4">
        <v>27.700000762939453</v>
      </c>
      <c r="C4">
        <v>3</v>
      </c>
      <c r="D4">
        <f t="shared" si="0"/>
        <v>1.4314568790362576</v>
      </c>
      <c r="K4">
        <v>6</v>
      </c>
      <c r="L4" s="19">
        <v>26.799999237060547</v>
      </c>
      <c r="M4">
        <f>27.71+9.86*COS(3.1415*(K4-14.8139)/(-18.24386))</f>
        <v>28.23319718989605</v>
      </c>
      <c r="P4" s="9">
        <v>0</v>
      </c>
      <c r="Q4" s="11">
        <v>28.412257291602408</v>
      </c>
    </row>
    <row r="5" spans="1:19" x14ac:dyDescent="0.25">
      <c r="A5" s="8">
        <v>4</v>
      </c>
      <c r="B5" s="8">
        <v>27.200000762939453</v>
      </c>
      <c r="C5">
        <v>4</v>
      </c>
      <c r="D5">
        <f t="shared" si="0"/>
        <v>1.5012958383227168</v>
      </c>
      <c r="K5">
        <v>7</v>
      </c>
      <c r="L5">
        <v>28.5</v>
      </c>
      <c r="M5">
        <f t="shared" ref="M5:M11" si="1">27.71+9.86*COS(3.1415*(K5-14.8139)/(-18.24386))</f>
        <v>29.912543374218636</v>
      </c>
      <c r="P5" s="12">
        <v>1</v>
      </c>
      <c r="Q5" s="14">
        <v>28.23419273619837</v>
      </c>
    </row>
    <row r="6" spans="1:19" x14ac:dyDescent="0.25">
      <c r="A6" s="8">
        <v>5</v>
      </c>
      <c r="B6" s="23">
        <v>26.700000762939453</v>
      </c>
      <c r="C6" s="1">
        <v>5</v>
      </c>
      <c r="D6">
        <f t="shared" si="0"/>
        <v>1.5707962208310835</v>
      </c>
      <c r="E6" s="20"/>
      <c r="K6">
        <v>8</v>
      </c>
      <c r="L6">
        <v>29.5</v>
      </c>
      <c r="M6">
        <f t="shared" si="1"/>
        <v>31.52674295747174</v>
      </c>
      <c r="P6" s="12">
        <v>2</v>
      </c>
      <c r="Q6" s="14">
        <v>28.101278279298672</v>
      </c>
    </row>
    <row r="7" spans="1:19" x14ac:dyDescent="0.25">
      <c r="A7" s="8">
        <v>6</v>
      </c>
      <c r="B7" s="19">
        <v>26.799999237060547</v>
      </c>
      <c r="C7">
        <v>6</v>
      </c>
      <c r="D7">
        <f t="shared" si="0"/>
        <v>1.5569070973106409</v>
      </c>
      <c r="E7" s="20"/>
      <c r="K7">
        <v>9</v>
      </c>
      <c r="L7">
        <v>30.200000762939453</v>
      </c>
      <c r="M7">
        <f t="shared" si="1"/>
        <v>33.028051310638006</v>
      </c>
      <c r="P7" s="12">
        <v>3</v>
      </c>
      <c r="Q7" s="14">
        <v>28.002065649290095</v>
      </c>
    </row>
    <row r="8" spans="1:19" x14ac:dyDescent="0.25">
      <c r="A8" s="8">
        <v>7</v>
      </c>
      <c r="B8">
        <v>28.5</v>
      </c>
      <c r="C8">
        <v>7</v>
      </c>
      <c r="D8">
        <f t="shared" si="0"/>
        <v>1.3181160716528177</v>
      </c>
      <c r="E8" s="20"/>
      <c r="K8">
        <v>10</v>
      </c>
      <c r="L8">
        <v>32</v>
      </c>
      <c r="M8">
        <f t="shared" si="1"/>
        <v>34.372062889876226</v>
      </c>
      <c r="P8" s="12">
        <v>4</v>
      </c>
      <c r="Q8" s="14">
        <v>27.92800940151378</v>
      </c>
    </row>
    <row r="9" spans="1:19" x14ac:dyDescent="0.25">
      <c r="A9" s="8">
        <v>8</v>
      </c>
      <c r="B9">
        <v>29.5</v>
      </c>
      <c r="C9">
        <v>8</v>
      </c>
      <c r="D9">
        <f t="shared" si="0"/>
        <v>1.1713710869143017</v>
      </c>
      <c r="E9" s="20"/>
      <c r="K9">
        <v>11</v>
      </c>
      <c r="L9">
        <v>32.700000762939453</v>
      </c>
      <c r="M9">
        <f t="shared" si="1"/>
        <v>35.519024659123524</v>
      </c>
      <c r="P9" s="12">
        <v>5</v>
      </c>
      <c r="Q9" s="14">
        <v>27.872730876650234</v>
      </c>
    </row>
    <row r="10" spans="1:19" x14ac:dyDescent="0.25">
      <c r="A10" s="8">
        <v>9</v>
      </c>
      <c r="B10">
        <v>30.200000762939453</v>
      </c>
      <c r="C10">
        <v>9</v>
      </c>
      <c r="D10">
        <f t="shared" si="0"/>
        <v>1.0631620428171642</v>
      </c>
      <c r="E10" s="20"/>
      <c r="K10">
        <v>12</v>
      </c>
      <c r="L10">
        <v>33.200000762939453</v>
      </c>
      <c r="M10">
        <f t="shared" si="1"/>
        <v>36.435011901301564</v>
      </c>
      <c r="P10" s="12">
        <v>6</v>
      </c>
      <c r="Q10" s="14">
        <v>28.23319718989605</v>
      </c>
    </row>
    <row r="11" spans="1:19" x14ac:dyDescent="0.25">
      <c r="A11" s="8">
        <v>10</v>
      </c>
      <c r="B11">
        <v>32</v>
      </c>
      <c r="C11">
        <v>10</v>
      </c>
      <c r="D11">
        <f t="shared" si="0"/>
        <v>0.74348954241435872</v>
      </c>
      <c r="E11" s="20"/>
      <c r="K11">
        <v>13</v>
      </c>
      <c r="L11">
        <v>33.299999237060547</v>
      </c>
      <c r="M11">
        <f t="shared" si="1"/>
        <v>37.09293164010424</v>
      </c>
      <c r="P11" s="12">
        <v>7</v>
      </c>
      <c r="Q11" s="14">
        <v>29.912543374218636</v>
      </c>
    </row>
    <row r="12" spans="1:19" x14ac:dyDescent="0.25">
      <c r="A12" s="8">
        <v>11</v>
      </c>
      <c r="B12">
        <v>32.700000762939453</v>
      </c>
      <c r="C12">
        <v>11</v>
      </c>
      <c r="D12">
        <f t="shared" si="0"/>
        <v>0.58568535176137282</v>
      </c>
      <c r="E12" s="20"/>
      <c r="K12">
        <v>14</v>
      </c>
      <c r="L12" s="1">
        <v>33.900001525878906</v>
      </c>
      <c r="M12">
        <f>27.71+9.86*COS(3.1415*(K12-14)/(12.5865))</f>
        <v>37.57</v>
      </c>
      <c r="P12" s="12">
        <v>8</v>
      </c>
      <c r="Q12" s="14">
        <v>31.52674295747174</v>
      </c>
    </row>
    <row r="13" spans="1:19" x14ac:dyDescent="0.25">
      <c r="A13" s="8">
        <v>12</v>
      </c>
      <c r="B13">
        <v>33.200000762939453</v>
      </c>
      <c r="C13">
        <v>12</v>
      </c>
      <c r="D13">
        <f t="shared" si="0"/>
        <v>0.44461137542708884</v>
      </c>
      <c r="E13" s="20"/>
      <c r="K13" s="1">
        <v>15</v>
      </c>
      <c r="L13" s="8">
        <v>33.299999237060547</v>
      </c>
      <c r="M13">
        <f t="shared" ref="M13:M16" si="2">27.71+9.86*COS(3.1415*(K13-14)/(12.5865))</f>
        <v>37.264468967804696</v>
      </c>
      <c r="P13" s="12">
        <v>9</v>
      </c>
      <c r="Q13" s="14">
        <v>33.028051310638006</v>
      </c>
    </row>
    <row r="14" spans="1:19" x14ac:dyDescent="0.25">
      <c r="A14" s="8">
        <v>13</v>
      </c>
      <c r="B14">
        <v>33.299999237060547</v>
      </c>
      <c r="C14">
        <v>13</v>
      </c>
      <c r="D14">
        <f t="shared" si="0"/>
        <v>0.41113812746205514</v>
      </c>
      <c r="E14" s="20"/>
      <c r="K14">
        <v>16</v>
      </c>
      <c r="L14" s="19">
        <v>32.5</v>
      </c>
      <c r="M14">
        <f t="shared" si="2"/>
        <v>36.366810802584766</v>
      </c>
      <c r="P14" s="12">
        <v>10</v>
      </c>
      <c r="Q14" s="14">
        <v>34.372062889876226</v>
      </c>
    </row>
    <row r="15" spans="1:19" x14ac:dyDescent="0.25">
      <c r="A15" s="8">
        <v>14</v>
      </c>
      <c r="B15" s="1">
        <v>33.900001525878906</v>
      </c>
      <c r="C15" s="1">
        <v>14</v>
      </c>
      <c r="D15">
        <v>0</v>
      </c>
      <c r="E15" s="21"/>
      <c r="F15" s="20"/>
      <c r="K15">
        <v>17</v>
      </c>
      <c r="L15">
        <v>31.299999237060547</v>
      </c>
      <c r="M15">
        <f t="shared" si="2"/>
        <v>34.932656828027476</v>
      </c>
      <c r="P15" s="12">
        <v>11</v>
      </c>
      <c r="Q15" s="14">
        <v>35.519024659123524</v>
      </c>
    </row>
    <row r="16" spans="1:19" x14ac:dyDescent="0.25">
      <c r="A16" s="8">
        <v>15</v>
      </c>
      <c r="B16" s="8">
        <v>33.299999237060547</v>
      </c>
      <c r="C16" s="8">
        <v>15</v>
      </c>
      <c r="D16">
        <f t="shared" si="0"/>
        <v>0.41113812746205514</v>
      </c>
      <c r="E16" s="22"/>
      <c r="F16" s="20"/>
      <c r="K16">
        <v>18</v>
      </c>
      <c r="L16">
        <v>30.5</v>
      </c>
      <c r="M16">
        <f t="shared" si="2"/>
        <v>33.050887073376934</v>
      </c>
      <c r="P16" s="12">
        <v>12</v>
      </c>
      <c r="Q16" s="14">
        <v>36.435011901301564</v>
      </c>
    </row>
    <row r="17" spans="1:17" x14ac:dyDescent="0.25">
      <c r="A17" s="8">
        <v>16</v>
      </c>
      <c r="B17" s="19">
        <v>32.5</v>
      </c>
      <c r="C17">
        <v>16</v>
      </c>
      <c r="D17">
        <f t="shared" si="0"/>
        <v>0.63418384082404067</v>
      </c>
      <c r="E17" s="22"/>
      <c r="F17" s="20"/>
      <c r="K17">
        <v>19</v>
      </c>
      <c r="L17" s="1">
        <v>29.5</v>
      </c>
      <c r="M17">
        <f>27.71+9.86*COS(3.1415*(19-14.4069)/(12.5865))*EXP(-(K17-19)/3.4195)</f>
        <v>31.770016597830768</v>
      </c>
      <c r="P17" s="12">
        <v>13</v>
      </c>
      <c r="Q17" s="14">
        <v>37.09293164010424</v>
      </c>
    </row>
    <row r="18" spans="1:17" x14ac:dyDescent="0.25">
      <c r="A18" s="8">
        <v>17</v>
      </c>
      <c r="B18">
        <v>31.299999237060547</v>
      </c>
      <c r="C18">
        <v>17</v>
      </c>
      <c r="D18">
        <f t="shared" si="0"/>
        <v>0.87774338295565102</v>
      </c>
      <c r="F18" s="20"/>
      <c r="K18">
        <v>20</v>
      </c>
      <c r="L18">
        <v>28.700000762939453</v>
      </c>
      <c r="M18">
        <f t="shared" ref="M18:M28" si="3">27.71+9.86*COS(3.1415*(19-14.4069)/(12.5865))*EXP(-(K18-19)/3.4195)</f>
        <v>30.740557652981469</v>
      </c>
      <c r="P18" s="12">
        <v>14</v>
      </c>
      <c r="Q18" s="14">
        <v>37.57</v>
      </c>
    </row>
    <row r="19" spans="1:17" x14ac:dyDescent="0.25">
      <c r="A19" s="8">
        <v>18</v>
      </c>
      <c r="B19">
        <v>30.5</v>
      </c>
      <c r="C19">
        <v>18</v>
      </c>
      <c r="D19">
        <f t="shared" si="0"/>
        <v>1.0148141742743542</v>
      </c>
      <c r="F19" s="20"/>
      <c r="K19">
        <v>21</v>
      </c>
      <c r="L19">
        <v>28.200000762939453</v>
      </c>
      <c r="M19">
        <f t="shared" si="3"/>
        <v>29.972128606309546</v>
      </c>
      <c r="P19" s="12">
        <v>15</v>
      </c>
      <c r="Q19" s="14">
        <v>37.264468967804696</v>
      </c>
    </row>
    <row r="20" spans="1:17" x14ac:dyDescent="0.25">
      <c r="A20" s="8">
        <v>19</v>
      </c>
      <c r="B20" s="1">
        <v>29.5</v>
      </c>
      <c r="C20" s="1">
        <v>19</v>
      </c>
      <c r="D20">
        <f t="shared" si="0"/>
        <v>1.1713710869143017</v>
      </c>
      <c r="F20" s="20"/>
      <c r="K20">
        <v>22</v>
      </c>
      <c r="L20">
        <v>27.600000381469727</v>
      </c>
      <c r="M20">
        <f t="shared" si="3"/>
        <v>29.398542643777009</v>
      </c>
      <c r="P20" s="12">
        <v>16</v>
      </c>
      <c r="Q20" s="14">
        <v>36.366810802584766</v>
      </c>
    </row>
    <row r="21" spans="1:17" x14ac:dyDescent="0.25">
      <c r="A21" s="8">
        <v>20</v>
      </c>
      <c r="B21">
        <v>28.700000762939453</v>
      </c>
      <c r="C21">
        <v>20</v>
      </c>
      <c r="D21">
        <f t="shared" si="0"/>
        <v>1.2893161432592304</v>
      </c>
      <c r="K21">
        <v>23</v>
      </c>
      <c r="L21">
        <v>27.100000381469727</v>
      </c>
      <c r="M21">
        <f t="shared" si="3"/>
        <v>28.970395298437467</v>
      </c>
      <c r="P21" s="12">
        <v>17</v>
      </c>
      <c r="Q21" s="14">
        <v>34.932656828027476</v>
      </c>
    </row>
    <row r="22" spans="1:17" x14ac:dyDescent="0.25">
      <c r="A22" s="8">
        <v>21</v>
      </c>
      <c r="B22">
        <v>28.200000762939453</v>
      </c>
      <c r="C22">
        <v>21</v>
      </c>
      <c r="D22">
        <f t="shared" si="0"/>
        <v>1.3609256261911127</v>
      </c>
      <c r="K22">
        <v>24</v>
      </c>
      <c r="L22">
        <v>27</v>
      </c>
      <c r="M22">
        <f t="shared" si="3"/>
        <v>28.65080911381061</v>
      </c>
      <c r="P22" s="12">
        <v>18</v>
      </c>
      <c r="Q22" s="14">
        <v>33.050887073376934</v>
      </c>
    </row>
    <row r="23" spans="1:17" x14ac:dyDescent="0.25">
      <c r="A23" s="8">
        <v>22</v>
      </c>
      <c r="B23">
        <v>27.600000381469727</v>
      </c>
      <c r="C23">
        <v>22</v>
      </c>
      <c r="D23">
        <f t="shared" si="0"/>
        <v>1.4454684422260886</v>
      </c>
      <c r="K23">
        <v>25</v>
      </c>
      <c r="L23">
        <v>28.5</v>
      </c>
      <c r="M23">
        <f t="shared" si="3"/>
        <v>28.412257291602408</v>
      </c>
      <c r="P23" s="12">
        <v>19</v>
      </c>
      <c r="Q23" s="14">
        <v>31.770016597830768</v>
      </c>
    </row>
    <row r="24" spans="1:17" x14ac:dyDescent="0.25">
      <c r="A24">
        <v>23</v>
      </c>
      <c r="B24">
        <v>27.100000381469727</v>
      </c>
      <c r="C24">
        <v>23</v>
      </c>
      <c r="D24">
        <f t="shared" si="0"/>
        <v>1.5152121004501204</v>
      </c>
      <c r="K24">
        <v>26</v>
      </c>
      <c r="L24">
        <v>28.200000762939453</v>
      </c>
      <c r="M24">
        <f t="shared" si="3"/>
        <v>28.23419273619837</v>
      </c>
      <c r="P24" s="12">
        <v>20</v>
      </c>
      <c r="Q24" s="14">
        <v>30.740557652981469</v>
      </c>
    </row>
    <row r="25" spans="1:17" x14ac:dyDescent="0.25">
      <c r="A25">
        <v>24</v>
      </c>
      <c r="B25">
        <v>27</v>
      </c>
      <c r="C25">
        <v>24</v>
      </c>
      <c r="D25">
        <f t="shared" si="0"/>
        <v>1.5291175943723185</v>
      </c>
      <c r="K25">
        <v>27</v>
      </c>
      <c r="L25">
        <v>27.799999237060547</v>
      </c>
      <c r="M25">
        <f t="shared" si="3"/>
        <v>28.101278279298672</v>
      </c>
      <c r="P25" s="12">
        <v>21</v>
      </c>
      <c r="Q25" s="14">
        <v>29.972128606309546</v>
      </c>
    </row>
    <row r="26" spans="1:17" x14ac:dyDescent="0.25">
      <c r="K26">
        <v>28</v>
      </c>
      <c r="L26" s="1">
        <v>27.399999618530273</v>
      </c>
      <c r="M26">
        <f t="shared" si="3"/>
        <v>28.002065649290095</v>
      </c>
      <c r="P26" s="12">
        <v>22</v>
      </c>
      <c r="Q26" s="14">
        <v>29.398542643777009</v>
      </c>
    </row>
    <row r="27" spans="1:17" x14ac:dyDescent="0.25">
      <c r="K27">
        <v>29</v>
      </c>
      <c r="L27" s="8">
        <v>27.200000762939453</v>
      </c>
      <c r="M27">
        <f t="shared" si="3"/>
        <v>27.92800940151378</v>
      </c>
      <c r="P27" s="12">
        <v>23</v>
      </c>
      <c r="Q27" s="14">
        <v>28.970395298437467</v>
      </c>
    </row>
    <row r="28" spans="1:17" x14ac:dyDescent="0.25">
      <c r="K28" s="1">
        <v>30</v>
      </c>
      <c r="L28" s="8">
        <v>26.5</v>
      </c>
      <c r="M28">
        <f t="shared" si="3"/>
        <v>27.872730876650234</v>
      </c>
      <c r="P28" s="16">
        <v>24</v>
      </c>
      <c r="Q28" s="18">
        <v>28.65080911381061</v>
      </c>
    </row>
    <row r="29" spans="1:17" x14ac:dyDescent="0.25">
      <c r="K29" s="1"/>
      <c r="L29" s="1"/>
    </row>
  </sheetData>
  <mergeCells count="1">
    <mergeCell ref="H1:S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10D4-DFBC-46FB-B89E-C5708AAE1B7A}">
  <dimension ref="A1:L24"/>
  <sheetViews>
    <sheetView tabSelected="1" workbookViewId="0">
      <selection activeCell="K20" sqref="K20"/>
    </sheetView>
  </sheetViews>
  <sheetFormatPr defaultRowHeight="13.8" x14ac:dyDescent="0.25"/>
  <cols>
    <col min="1" max="16384" width="8.88671875" style="31"/>
  </cols>
  <sheetData>
    <row r="1" spans="1:12" s="28" customFormat="1" x14ac:dyDescent="0.25">
      <c r="A1" s="28" t="str">
        <f>VLOOKUP(B1,[1]中国二级行政区域对照表!$C$2:$D$278,2,FALSE)</f>
        <v>浙江</v>
      </c>
      <c r="B1" s="29" t="s">
        <v>8</v>
      </c>
      <c r="C1" s="29">
        <v>2011</v>
      </c>
      <c r="D1" s="30">
        <v>20110729</v>
      </c>
      <c r="E1" s="30"/>
      <c r="F1" s="30" t="s">
        <v>9</v>
      </c>
      <c r="G1" s="30">
        <v>36</v>
      </c>
      <c r="H1" s="30">
        <v>28</v>
      </c>
      <c r="I1" s="30" t="s">
        <v>10</v>
      </c>
      <c r="J1" s="30" t="s">
        <v>11</v>
      </c>
      <c r="K1" s="30" t="s">
        <v>10</v>
      </c>
      <c r="L1" s="30" t="s">
        <v>11</v>
      </c>
    </row>
    <row r="2" spans="1:12" s="28" customFormat="1" x14ac:dyDescent="0.25">
      <c r="A2" s="28" t="str">
        <f>VLOOKUP(B2,[1]中国二级行政区域对照表!$C$2:$D$278,2,FALSE)</f>
        <v>浙江</v>
      </c>
      <c r="B2" s="29" t="s">
        <v>8</v>
      </c>
      <c r="C2" s="29">
        <v>2012</v>
      </c>
      <c r="D2" s="30">
        <v>20120729</v>
      </c>
      <c r="E2" s="30"/>
      <c r="F2" s="30" t="s">
        <v>12</v>
      </c>
      <c r="G2" s="30">
        <v>37</v>
      </c>
      <c r="H2" s="30">
        <v>28</v>
      </c>
      <c r="I2" s="30" t="s">
        <v>10</v>
      </c>
      <c r="J2" s="30" t="s">
        <v>11</v>
      </c>
      <c r="K2" s="30" t="s">
        <v>10</v>
      </c>
      <c r="L2" s="30" t="s">
        <v>11</v>
      </c>
    </row>
    <row r="3" spans="1:12" s="28" customFormat="1" x14ac:dyDescent="0.25">
      <c r="A3" s="28" t="str">
        <f>VLOOKUP(B3,[1]中国二级行政区域对照表!$C$2:$D$278,2,FALSE)</f>
        <v>浙江</v>
      </c>
      <c r="B3" s="29" t="s">
        <v>8</v>
      </c>
      <c r="C3" s="29">
        <v>2013</v>
      </c>
      <c r="D3" s="30">
        <v>20130729</v>
      </c>
      <c r="E3" s="30"/>
      <c r="F3" s="30" t="s">
        <v>13</v>
      </c>
      <c r="G3" s="30">
        <v>40</v>
      </c>
      <c r="H3" s="30">
        <v>30</v>
      </c>
      <c r="I3" s="30" t="s">
        <v>14</v>
      </c>
      <c r="J3" s="30" t="s">
        <v>11</v>
      </c>
      <c r="K3" s="30" t="s">
        <v>15</v>
      </c>
      <c r="L3" s="30" t="s">
        <v>11</v>
      </c>
    </row>
    <row r="4" spans="1:12" s="28" customFormat="1" x14ac:dyDescent="0.25">
      <c r="A4" s="28" t="str">
        <f>VLOOKUP(B4,[1]中国二级行政区域对照表!$C$2:$D$278,2,FALSE)</f>
        <v>浙江</v>
      </c>
      <c r="B4" s="29" t="s">
        <v>8</v>
      </c>
      <c r="C4" s="29">
        <v>2014</v>
      </c>
      <c r="D4" s="30">
        <v>20140729</v>
      </c>
      <c r="E4" s="30"/>
      <c r="F4" s="30" t="s">
        <v>16</v>
      </c>
      <c r="G4" s="30">
        <v>35</v>
      </c>
      <c r="H4" s="30">
        <v>26</v>
      </c>
      <c r="I4" s="30" t="s">
        <v>10</v>
      </c>
      <c r="J4" s="30" t="s">
        <v>11</v>
      </c>
      <c r="K4" s="30" t="s">
        <v>10</v>
      </c>
      <c r="L4" s="30" t="s">
        <v>11</v>
      </c>
    </row>
    <row r="5" spans="1:12" s="28" customFormat="1" x14ac:dyDescent="0.25">
      <c r="A5" s="28" t="str">
        <f>VLOOKUP(B5,[1]中国二级行政区域对照表!$C$2:$D$278,2,FALSE)</f>
        <v>浙江</v>
      </c>
      <c r="B5" s="29" t="s">
        <v>8</v>
      </c>
      <c r="C5" s="29">
        <v>2015</v>
      </c>
      <c r="D5" s="30">
        <v>20150729</v>
      </c>
      <c r="E5" s="30"/>
      <c r="F5" s="30" t="s">
        <v>13</v>
      </c>
      <c r="G5" s="30">
        <v>38</v>
      </c>
      <c r="H5" s="30">
        <v>28</v>
      </c>
      <c r="I5" s="30" t="s">
        <v>17</v>
      </c>
      <c r="J5" s="30" t="s">
        <v>11</v>
      </c>
      <c r="K5" s="30" t="s">
        <v>15</v>
      </c>
      <c r="L5" s="30" t="s">
        <v>11</v>
      </c>
    </row>
    <row r="6" spans="1:12" s="28" customFormat="1" x14ac:dyDescent="0.25">
      <c r="A6" s="28" t="str">
        <f>VLOOKUP(B6,[1]中国二级行政区域对照表!$C$2:$D$278,2,FALSE)</f>
        <v>浙江</v>
      </c>
      <c r="B6" s="29" t="s">
        <v>8</v>
      </c>
      <c r="C6" s="29">
        <v>2016</v>
      </c>
      <c r="D6" s="30">
        <v>20160729</v>
      </c>
      <c r="E6" s="30"/>
      <c r="F6" s="30" t="s">
        <v>13</v>
      </c>
      <c r="G6" s="30">
        <v>39</v>
      </c>
      <c r="H6" s="30">
        <v>29</v>
      </c>
      <c r="I6" s="30" t="s">
        <v>10</v>
      </c>
      <c r="J6" s="30" t="s">
        <v>11</v>
      </c>
      <c r="K6" s="30" t="s">
        <v>10</v>
      </c>
      <c r="L6" s="30" t="s">
        <v>11</v>
      </c>
    </row>
    <row r="7" spans="1:12" s="28" customFormat="1" x14ac:dyDescent="0.25">
      <c r="A7" s="28" t="str">
        <f>VLOOKUP(B7,[1]中国二级行政区域对照表!$C$2:$D$278,2,FALSE)</f>
        <v>浙江</v>
      </c>
      <c r="B7" s="29" t="s">
        <v>8</v>
      </c>
      <c r="C7" s="29">
        <v>2017</v>
      </c>
      <c r="D7" s="30">
        <v>20170729</v>
      </c>
      <c r="E7" s="30"/>
      <c r="F7" s="30" t="s">
        <v>18</v>
      </c>
      <c r="G7" s="30">
        <v>37</v>
      </c>
      <c r="H7" s="30">
        <v>28</v>
      </c>
      <c r="I7" s="30" t="s">
        <v>19</v>
      </c>
      <c r="J7" s="30" t="s">
        <v>11</v>
      </c>
      <c r="K7" s="30" t="s">
        <v>19</v>
      </c>
      <c r="L7" s="30" t="s">
        <v>11</v>
      </c>
    </row>
    <row r="8" spans="1:12" s="28" customFormat="1" x14ac:dyDescent="0.25">
      <c r="A8" s="28" t="str">
        <f>VLOOKUP(B8,[1]中国二级行政区域对照表!$C$2:$D$278,2,FALSE)</f>
        <v>浙江</v>
      </c>
      <c r="B8" s="29" t="s">
        <v>8</v>
      </c>
      <c r="C8" s="29">
        <v>2018</v>
      </c>
      <c r="D8" s="30">
        <v>20180729</v>
      </c>
      <c r="E8" s="30"/>
      <c r="F8" s="30" t="s">
        <v>9</v>
      </c>
      <c r="G8" s="30">
        <v>38</v>
      </c>
      <c r="H8" s="30">
        <v>27</v>
      </c>
      <c r="I8" s="30" t="s">
        <v>20</v>
      </c>
      <c r="J8" s="30" t="s">
        <v>21</v>
      </c>
      <c r="K8" s="30" t="s">
        <v>20</v>
      </c>
      <c r="L8" s="30" t="s">
        <v>21</v>
      </c>
    </row>
    <row r="9" spans="1:12" s="28" customFormat="1" x14ac:dyDescent="0.25">
      <c r="A9" s="28" t="str">
        <f>VLOOKUP(B9,[1]中国二级行政区域对照表!$C$2:$D$278,2,FALSE)</f>
        <v>浙江</v>
      </c>
      <c r="B9" s="29" t="s">
        <v>8</v>
      </c>
      <c r="C9" s="29">
        <v>2019</v>
      </c>
      <c r="D9" s="30">
        <v>20190729</v>
      </c>
      <c r="E9" s="30"/>
      <c r="F9" s="30" t="s">
        <v>16</v>
      </c>
      <c r="G9" s="30">
        <v>38</v>
      </c>
      <c r="H9" s="30">
        <v>28</v>
      </c>
      <c r="I9" s="30" t="s">
        <v>14</v>
      </c>
      <c r="J9" s="30" t="s">
        <v>22</v>
      </c>
      <c r="K9" s="30" t="s">
        <v>14</v>
      </c>
      <c r="L9" s="30" t="s">
        <v>22</v>
      </c>
    </row>
    <row r="10" spans="1:12" x14ac:dyDescent="0.25">
      <c r="G10" s="31">
        <f>AVERAGE(G1:G9)</f>
        <v>37.555555555555557</v>
      </c>
      <c r="H10" s="31">
        <f>AVERAGE(H1:H9)</f>
        <v>28</v>
      </c>
    </row>
    <row r="15" spans="1:12" s="28" customFormat="1" x14ac:dyDescent="0.25">
      <c r="A15" s="28" t="str">
        <f>VLOOKUP(B15,[1]中国二级行政区域对照表!$C$2:$D$278,2,FALSE)</f>
        <v>浙江</v>
      </c>
      <c r="B15" s="29" t="s">
        <v>8</v>
      </c>
      <c r="C15" s="29">
        <v>2011</v>
      </c>
      <c r="D15" s="30">
        <v>20110730</v>
      </c>
      <c r="E15" s="30"/>
      <c r="F15" s="30" t="s">
        <v>16</v>
      </c>
      <c r="G15" s="30">
        <v>36</v>
      </c>
      <c r="H15" s="30">
        <v>27</v>
      </c>
      <c r="I15" s="30" t="s">
        <v>10</v>
      </c>
      <c r="J15" s="30" t="s">
        <v>11</v>
      </c>
      <c r="K15" s="30" t="s">
        <v>10</v>
      </c>
      <c r="L15" s="30" t="s">
        <v>11</v>
      </c>
    </row>
    <row r="16" spans="1:12" s="28" customFormat="1" x14ac:dyDescent="0.25">
      <c r="A16" s="28" t="str">
        <f>VLOOKUP(B16,[1]中国二级行政区域对照表!$C$2:$D$278,2,FALSE)</f>
        <v>浙江</v>
      </c>
      <c r="B16" s="29" t="s">
        <v>8</v>
      </c>
      <c r="C16" s="29">
        <v>2012</v>
      </c>
      <c r="D16" s="30">
        <v>20120730</v>
      </c>
      <c r="E16" s="30"/>
      <c r="F16" s="30" t="s">
        <v>13</v>
      </c>
      <c r="G16" s="30">
        <v>38</v>
      </c>
      <c r="H16" s="30">
        <v>28</v>
      </c>
      <c r="I16" s="30" t="s">
        <v>10</v>
      </c>
      <c r="J16" s="30" t="s">
        <v>11</v>
      </c>
      <c r="K16" s="30" t="s">
        <v>10</v>
      </c>
      <c r="L16" s="30" t="s">
        <v>11</v>
      </c>
    </row>
    <row r="17" spans="1:12" s="28" customFormat="1" x14ac:dyDescent="0.25">
      <c r="A17" s="28" t="str">
        <f>VLOOKUP(B17,[1]中国二级行政区域对照表!$C$2:$D$278,2,FALSE)</f>
        <v>浙江</v>
      </c>
      <c r="B17" s="29" t="s">
        <v>8</v>
      </c>
      <c r="C17" s="29">
        <v>2013</v>
      </c>
      <c r="D17" s="30">
        <v>20130730</v>
      </c>
      <c r="E17" s="30"/>
      <c r="F17" s="30" t="s">
        <v>13</v>
      </c>
      <c r="G17" s="30">
        <v>40</v>
      </c>
      <c r="H17" s="30">
        <v>30</v>
      </c>
      <c r="I17" s="30" t="s">
        <v>17</v>
      </c>
      <c r="J17" s="30" t="s">
        <v>11</v>
      </c>
      <c r="K17" s="30" t="s">
        <v>17</v>
      </c>
      <c r="L17" s="30" t="s">
        <v>11</v>
      </c>
    </row>
    <row r="18" spans="1:12" s="28" customFormat="1" x14ac:dyDescent="0.25">
      <c r="A18" s="28" t="str">
        <f>VLOOKUP(B18,[1]中国二级行政区域对照表!$C$2:$D$278,2,FALSE)</f>
        <v>浙江</v>
      </c>
      <c r="B18" s="29" t="s">
        <v>8</v>
      </c>
      <c r="C18" s="29">
        <v>2014</v>
      </c>
      <c r="D18" s="30">
        <v>20140730</v>
      </c>
      <c r="E18" s="30"/>
      <c r="F18" s="30" t="s">
        <v>13</v>
      </c>
      <c r="G18" s="30">
        <v>36</v>
      </c>
      <c r="H18" s="30">
        <v>27</v>
      </c>
      <c r="I18" s="30" t="s">
        <v>19</v>
      </c>
      <c r="J18" s="30" t="s">
        <v>11</v>
      </c>
      <c r="K18" s="30" t="s">
        <v>20</v>
      </c>
      <c r="L18" s="30" t="s">
        <v>11</v>
      </c>
    </row>
    <row r="19" spans="1:12" s="28" customFormat="1" x14ac:dyDescent="0.25">
      <c r="A19" s="28" t="str">
        <f>VLOOKUP(B19,[1]中国二级行政区域对照表!$C$2:$D$278,2,FALSE)</f>
        <v>浙江</v>
      </c>
      <c r="B19" s="29" t="s">
        <v>8</v>
      </c>
      <c r="C19" s="29">
        <v>2015</v>
      </c>
      <c r="D19" s="30">
        <v>20150730</v>
      </c>
      <c r="E19" s="30"/>
      <c r="F19" s="32" t="s">
        <v>23</v>
      </c>
      <c r="G19" s="30">
        <v>36</v>
      </c>
      <c r="H19" s="30">
        <v>26</v>
      </c>
      <c r="I19" s="30" t="s">
        <v>14</v>
      </c>
      <c r="J19" s="30" t="s">
        <v>11</v>
      </c>
      <c r="K19" s="30" t="s">
        <v>17</v>
      </c>
      <c r="L19" s="30" t="s">
        <v>11</v>
      </c>
    </row>
    <row r="20" spans="1:12" s="28" customFormat="1" x14ac:dyDescent="0.25">
      <c r="A20" s="28" t="str">
        <f>VLOOKUP(B20,[1]中国二级行政区域对照表!$C$2:$D$278,2,FALSE)</f>
        <v>浙江</v>
      </c>
      <c r="B20" s="29" t="s">
        <v>8</v>
      </c>
      <c r="C20" s="29">
        <v>2016</v>
      </c>
      <c r="D20" s="30">
        <v>20160730</v>
      </c>
      <c r="E20" s="30"/>
      <c r="F20" s="30" t="s">
        <v>12</v>
      </c>
      <c r="G20" s="30">
        <v>39</v>
      </c>
      <c r="H20" s="30">
        <v>28</v>
      </c>
      <c r="I20" s="30" t="s">
        <v>19</v>
      </c>
      <c r="J20" s="30" t="s">
        <v>11</v>
      </c>
      <c r="K20" s="30" t="s">
        <v>19</v>
      </c>
      <c r="L20" s="30" t="s">
        <v>11</v>
      </c>
    </row>
    <row r="21" spans="1:12" s="28" customFormat="1" x14ac:dyDescent="0.25">
      <c r="A21" s="28" t="str">
        <f>VLOOKUP(B21,[1]中国二级行政区域对照表!$C$2:$D$278,2,FALSE)</f>
        <v>浙江</v>
      </c>
      <c r="B21" s="29" t="s">
        <v>8</v>
      </c>
      <c r="C21" s="29">
        <v>2017</v>
      </c>
      <c r="D21" s="30">
        <v>20170730</v>
      </c>
      <c r="E21" s="30"/>
      <c r="F21" s="32" t="s">
        <v>24</v>
      </c>
      <c r="G21" s="30">
        <v>34</v>
      </c>
      <c r="H21" s="30">
        <v>28</v>
      </c>
      <c r="I21" s="30" t="s">
        <v>10</v>
      </c>
      <c r="J21" s="30" t="s">
        <v>25</v>
      </c>
      <c r="K21" s="30" t="s">
        <v>10</v>
      </c>
      <c r="L21" s="30" t="s">
        <v>25</v>
      </c>
    </row>
    <row r="22" spans="1:12" s="28" customFormat="1" x14ac:dyDescent="0.25">
      <c r="A22" s="28" t="str">
        <f>VLOOKUP(B22,[1]中国二级行政区域对照表!$C$2:$D$278,2,FALSE)</f>
        <v>浙江</v>
      </c>
      <c r="B22" s="29" t="s">
        <v>8</v>
      </c>
      <c r="C22" s="29">
        <v>2018</v>
      </c>
      <c r="D22" s="30">
        <v>20180730</v>
      </c>
      <c r="E22" s="30"/>
      <c r="F22" s="30" t="s">
        <v>16</v>
      </c>
      <c r="G22" s="30">
        <v>36</v>
      </c>
      <c r="H22" s="30">
        <v>27</v>
      </c>
      <c r="I22" s="30" t="s">
        <v>26</v>
      </c>
      <c r="J22" s="30" t="s">
        <v>27</v>
      </c>
      <c r="K22" s="30" t="s">
        <v>26</v>
      </c>
      <c r="L22" s="30" t="s">
        <v>27</v>
      </c>
    </row>
    <row r="23" spans="1:12" s="28" customFormat="1" x14ac:dyDescent="0.25">
      <c r="A23" s="28" t="str">
        <f>VLOOKUP(B23,[1]中国二级行政区域对照表!$C$2:$D$278,2,FALSE)</f>
        <v>浙江</v>
      </c>
      <c r="B23" s="29" t="s">
        <v>8</v>
      </c>
      <c r="C23" s="29">
        <v>2019</v>
      </c>
      <c r="D23" s="30">
        <v>20190730</v>
      </c>
      <c r="E23" s="30"/>
      <c r="F23" s="30" t="s">
        <v>16</v>
      </c>
      <c r="G23" s="30">
        <v>38</v>
      </c>
      <c r="H23" s="30">
        <v>27</v>
      </c>
      <c r="I23" s="30" t="s">
        <v>15</v>
      </c>
      <c r="J23" s="30" t="s">
        <v>27</v>
      </c>
      <c r="K23" s="30" t="s">
        <v>15</v>
      </c>
      <c r="L23" s="30" t="s">
        <v>27</v>
      </c>
    </row>
    <row r="24" spans="1:12" x14ac:dyDescent="0.25">
      <c r="G24" s="31">
        <f>AVERAGE(G15:G18,G20,G22:G23)</f>
        <v>37.571428571428569</v>
      </c>
      <c r="H24" s="31">
        <f>AVERAGE(H15:H18,H20,H22:H23)</f>
        <v>27.714285714285715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8C6B-1864-4C7D-909C-832B334DCFCE}">
  <dimension ref="A1:D96"/>
  <sheetViews>
    <sheetView topLeftCell="A48" workbookViewId="0">
      <selection activeCell="D49" sqref="D49:D73"/>
    </sheetView>
  </sheetViews>
  <sheetFormatPr defaultRowHeight="13.8" x14ac:dyDescent="0.25"/>
  <sheetData>
    <row r="1" spans="1:4" ht="15.6" x14ac:dyDescent="0.25">
      <c r="A1" s="3">
        <v>36369</v>
      </c>
      <c r="B1" s="4">
        <v>0</v>
      </c>
      <c r="C1" s="5">
        <v>4992</v>
      </c>
      <c r="D1" s="6">
        <v>28.700000762939453</v>
      </c>
    </row>
    <row r="2" spans="1:4" ht="15.6" x14ac:dyDescent="0.25">
      <c r="A2" s="3">
        <v>36369</v>
      </c>
      <c r="B2" s="4">
        <v>1</v>
      </c>
      <c r="C2" s="7">
        <v>4993</v>
      </c>
      <c r="D2" s="6">
        <v>28.100000381469727</v>
      </c>
    </row>
    <row r="3" spans="1:4" ht="15.6" x14ac:dyDescent="0.25">
      <c r="A3" s="3">
        <v>36369</v>
      </c>
      <c r="B3" s="4">
        <v>2</v>
      </c>
      <c r="C3" s="5">
        <v>4994</v>
      </c>
      <c r="D3" s="6">
        <v>28</v>
      </c>
    </row>
    <row r="4" spans="1:4" ht="15.6" x14ac:dyDescent="0.25">
      <c r="A4" s="3">
        <v>36369</v>
      </c>
      <c r="B4" s="4">
        <v>3</v>
      </c>
      <c r="C4" s="5">
        <v>4995</v>
      </c>
      <c r="D4" s="6">
        <v>27.899999618530273</v>
      </c>
    </row>
    <row r="5" spans="1:4" ht="15.6" x14ac:dyDescent="0.25">
      <c r="A5" s="3">
        <v>36369</v>
      </c>
      <c r="B5" s="4">
        <v>4</v>
      </c>
      <c r="C5" s="7">
        <v>4996</v>
      </c>
      <c r="D5" s="6">
        <v>27.700000762939453</v>
      </c>
    </row>
    <row r="6" spans="1:4" ht="15.6" x14ac:dyDescent="0.25">
      <c r="A6" s="3">
        <v>36369</v>
      </c>
      <c r="B6" s="4">
        <v>5</v>
      </c>
      <c r="C6" s="5">
        <v>4997</v>
      </c>
      <c r="D6" s="6">
        <v>27.5</v>
      </c>
    </row>
    <row r="7" spans="1:4" ht="15.6" x14ac:dyDescent="0.25">
      <c r="A7" s="3">
        <v>36369</v>
      </c>
      <c r="B7" s="4">
        <v>6</v>
      </c>
      <c r="C7" s="7">
        <v>4998</v>
      </c>
      <c r="D7" s="6">
        <v>27.399999618530273</v>
      </c>
    </row>
    <row r="8" spans="1:4" ht="15.6" x14ac:dyDescent="0.25">
      <c r="A8" s="3">
        <v>36369</v>
      </c>
      <c r="B8" s="4">
        <v>7</v>
      </c>
      <c r="C8" s="5">
        <v>4999</v>
      </c>
      <c r="D8" s="6">
        <v>28.700000762939453</v>
      </c>
    </row>
    <row r="9" spans="1:4" ht="15.6" x14ac:dyDescent="0.25">
      <c r="A9" s="3">
        <v>36369</v>
      </c>
      <c r="B9" s="4">
        <v>8</v>
      </c>
      <c r="C9" s="7">
        <v>5000</v>
      </c>
      <c r="D9" s="6">
        <v>29.799999237060547</v>
      </c>
    </row>
    <row r="10" spans="1:4" ht="15.6" x14ac:dyDescent="0.25">
      <c r="A10" s="3">
        <v>36369</v>
      </c>
      <c r="B10" s="4">
        <v>9</v>
      </c>
      <c r="C10" s="5">
        <v>5001</v>
      </c>
      <c r="D10" s="6">
        <v>31.200000762939453</v>
      </c>
    </row>
    <row r="11" spans="1:4" ht="15.6" x14ac:dyDescent="0.25">
      <c r="A11" s="3">
        <v>36369</v>
      </c>
      <c r="B11" s="4">
        <v>10</v>
      </c>
      <c r="C11" s="7">
        <v>5002</v>
      </c>
      <c r="D11" s="6">
        <v>32.599998474121094</v>
      </c>
    </row>
    <row r="12" spans="1:4" ht="15.6" x14ac:dyDescent="0.25">
      <c r="A12" s="3">
        <v>36369</v>
      </c>
      <c r="B12" s="4">
        <v>11</v>
      </c>
      <c r="C12" s="5">
        <v>5003</v>
      </c>
      <c r="D12" s="6">
        <v>33</v>
      </c>
    </row>
    <row r="13" spans="1:4" ht="15.6" x14ac:dyDescent="0.25">
      <c r="A13" s="3">
        <v>36369</v>
      </c>
      <c r="B13" s="4">
        <v>12</v>
      </c>
      <c r="C13" s="7">
        <v>5004</v>
      </c>
      <c r="D13" s="6">
        <v>33.299999237060547</v>
      </c>
    </row>
    <row r="14" spans="1:4" ht="15.6" x14ac:dyDescent="0.25">
      <c r="A14" s="3">
        <v>36369</v>
      </c>
      <c r="B14" s="4">
        <v>13</v>
      </c>
      <c r="C14" s="5">
        <v>5005</v>
      </c>
      <c r="D14" s="6">
        <v>32.900001525878906</v>
      </c>
    </row>
    <row r="15" spans="1:4" ht="15.6" x14ac:dyDescent="0.25">
      <c r="A15" s="3">
        <v>36369</v>
      </c>
      <c r="B15" s="4">
        <v>14</v>
      </c>
      <c r="C15" s="7">
        <v>5006</v>
      </c>
      <c r="D15" s="6">
        <v>34.200000762939453</v>
      </c>
    </row>
    <row r="16" spans="1:4" ht="15.6" x14ac:dyDescent="0.25">
      <c r="A16" s="3">
        <v>36369</v>
      </c>
      <c r="B16" s="4">
        <v>15</v>
      </c>
      <c r="C16" s="5">
        <v>5007</v>
      </c>
      <c r="D16" s="6">
        <v>34.400001525878906</v>
      </c>
    </row>
    <row r="17" spans="1:4" ht="15.6" x14ac:dyDescent="0.25">
      <c r="A17" s="3">
        <v>36369</v>
      </c>
      <c r="B17" s="4">
        <v>16</v>
      </c>
      <c r="C17" s="7">
        <v>5008</v>
      </c>
      <c r="D17" s="6">
        <v>34.099998474121094</v>
      </c>
    </row>
    <row r="18" spans="1:4" ht="15.6" x14ac:dyDescent="0.25">
      <c r="A18" s="3">
        <v>36369</v>
      </c>
      <c r="B18" s="4">
        <v>17</v>
      </c>
      <c r="C18" s="5">
        <v>5009</v>
      </c>
      <c r="D18" s="6">
        <v>33.799999237060547</v>
      </c>
    </row>
    <row r="19" spans="1:4" ht="15.6" x14ac:dyDescent="0.25">
      <c r="A19" s="3">
        <v>36369</v>
      </c>
      <c r="B19" s="4">
        <v>18</v>
      </c>
      <c r="C19" s="7">
        <v>5010</v>
      </c>
      <c r="D19" s="6">
        <v>33.299999237060547</v>
      </c>
    </row>
    <row r="20" spans="1:4" ht="15.6" x14ac:dyDescent="0.25">
      <c r="A20" s="3">
        <v>36369</v>
      </c>
      <c r="B20" s="4">
        <v>19</v>
      </c>
      <c r="C20" s="5">
        <v>5011</v>
      </c>
      <c r="D20" s="6">
        <v>32.299999237060547</v>
      </c>
    </row>
    <row r="21" spans="1:4" ht="15.6" x14ac:dyDescent="0.25">
      <c r="A21" s="3">
        <v>36369</v>
      </c>
      <c r="B21" s="4">
        <v>20</v>
      </c>
      <c r="C21" s="7">
        <v>5012</v>
      </c>
      <c r="D21" s="6">
        <v>31.5</v>
      </c>
    </row>
    <row r="22" spans="1:4" ht="15.6" x14ac:dyDescent="0.25">
      <c r="A22" s="3">
        <v>36369</v>
      </c>
      <c r="B22" s="4">
        <v>21</v>
      </c>
      <c r="C22" s="5">
        <v>5013</v>
      </c>
      <c r="D22" s="6">
        <v>30.700000762939453</v>
      </c>
    </row>
    <row r="23" spans="1:4" ht="15.6" x14ac:dyDescent="0.25">
      <c r="A23" s="3">
        <v>36369</v>
      </c>
      <c r="B23" s="4">
        <v>22</v>
      </c>
      <c r="C23" s="7">
        <v>5014</v>
      </c>
      <c r="D23" s="6">
        <v>30.200000762939453</v>
      </c>
    </row>
    <row r="24" spans="1:4" ht="15.6" x14ac:dyDescent="0.25">
      <c r="A24" s="3">
        <v>36369</v>
      </c>
      <c r="B24" s="4">
        <v>23</v>
      </c>
      <c r="C24" s="5">
        <v>5015</v>
      </c>
      <c r="D24" s="6">
        <v>29.700000762939453</v>
      </c>
    </row>
    <row r="25" spans="1:4" ht="15.6" x14ac:dyDescent="0.25">
      <c r="A25" s="3">
        <v>36370</v>
      </c>
      <c r="B25" s="4">
        <v>0</v>
      </c>
      <c r="C25" s="7">
        <v>5016</v>
      </c>
      <c r="D25" s="6">
        <v>29.100000381469727</v>
      </c>
    </row>
    <row r="26" spans="1:4" ht="15.6" x14ac:dyDescent="0.25">
      <c r="A26" s="3">
        <v>36370</v>
      </c>
      <c r="B26" s="4">
        <v>1</v>
      </c>
      <c r="C26" s="5">
        <v>5017</v>
      </c>
      <c r="D26" s="6">
        <v>28.5</v>
      </c>
    </row>
    <row r="27" spans="1:4" ht="15.6" x14ac:dyDescent="0.25">
      <c r="A27" s="3">
        <v>36370</v>
      </c>
      <c r="B27" s="4">
        <v>2</v>
      </c>
      <c r="C27" s="7">
        <v>5018</v>
      </c>
      <c r="D27" s="6">
        <v>28.200000762939453</v>
      </c>
    </row>
    <row r="28" spans="1:4" ht="15.6" x14ac:dyDescent="0.25">
      <c r="A28" s="3">
        <v>36370</v>
      </c>
      <c r="B28" s="4">
        <v>3</v>
      </c>
      <c r="C28" s="5">
        <v>5019</v>
      </c>
      <c r="D28" s="6">
        <v>27.799999237060547</v>
      </c>
    </row>
    <row r="29" spans="1:4" ht="15.6" x14ac:dyDescent="0.25">
      <c r="A29" s="3">
        <v>36370</v>
      </c>
      <c r="B29" s="4">
        <v>4</v>
      </c>
      <c r="C29" s="7">
        <v>5020</v>
      </c>
      <c r="D29" s="6">
        <v>27.399999618530273</v>
      </c>
    </row>
    <row r="30" spans="1:4" ht="15.6" x14ac:dyDescent="0.25">
      <c r="A30" s="3">
        <v>36370</v>
      </c>
      <c r="B30" s="4">
        <v>5</v>
      </c>
      <c r="C30" s="5">
        <v>5021</v>
      </c>
      <c r="D30" s="6">
        <v>27.200000762939453</v>
      </c>
    </row>
    <row r="31" spans="1:4" ht="15.6" x14ac:dyDescent="0.25">
      <c r="A31" s="3">
        <v>36370</v>
      </c>
      <c r="B31" s="4">
        <v>6</v>
      </c>
      <c r="C31" s="5">
        <v>5022</v>
      </c>
      <c r="D31" s="6">
        <v>26.799999237060547</v>
      </c>
    </row>
    <row r="32" spans="1:4" ht="15.6" x14ac:dyDescent="0.25">
      <c r="A32" s="3">
        <v>36370</v>
      </c>
      <c r="B32" s="4">
        <v>7</v>
      </c>
      <c r="C32" s="7">
        <v>5023</v>
      </c>
      <c r="D32" s="6">
        <v>28.600000381469727</v>
      </c>
    </row>
    <row r="33" spans="1:4" ht="15.6" x14ac:dyDescent="0.25">
      <c r="A33" s="3">
        <v>36370</v>
      </c>
      <c r="B33" s="4">
        <v>8</v>
      </c>
      <c r="C33" s="5">
        <v>5024</v>
      </c>
      <c r="D33" s="6">
        <v>30.100000381469727</v>
      </c>
    </row>
    <row r="34" spans="1:4" ht="15.6" x14ac:dyDescent="0.25">
      <c r="A34" s="3">
        <v>36370</v>
      </c>
      <c r="B34" s="4">
        <v>9</v>
      </c>
      <c r="C34" s="7">
        <v>5025</v>
      </c>
      <c r="D34" s="6">
        <v>31.100000381469727</v>
      </c>
    </row>
    <row r="35" spans="1:4" ht="15.6" x14ac:dyDescent="0.25">
      <c r="A35" s="3">
        <v>36370</v>
      </c>
      <c r="B35" s="4">
        <v>10</v>
      </c>
      <c r="C35" s="5">
        <v>5026</v>
      </c>
      <c r="D35" s="6">
        <v>31.600000381469727</v>
      </c>
    </row>
    <row r="36" spans="1:4" ht="15.6" x14ac:dyDescent="0.25">
      <c r="A36" s="3">
        <v>36370</v>
      </c>
      <c r="B36" s="4">
        <v>11</v>
      </c>
      <c r="C36" s="7">
        <v>5027</v>
      </c>
      <c r="D36" s="6">
        <v>32.900001525878906</v>
      </c>
    </row>
    <row r="37" spans="1:4" ht="15.6" x14ac:dyDescent="0.25">
      <c r="A37" s="3">
        <v>36370</v>
      </c>
      <c r="B37" s="4">
        <v>12</v>
      </c>
      <c r="C37" s="5">
        <v>5028</v>
      </c>
      <c r="D37" s="6">
        <v>34.200000762939453</v>
      </c>
    </row>
    <row r="38" spans="1:4" ht="15.6" x14ac:dyDescent="0.25">
      <c r="A38" s="3">
        <v>36370</v>
      </c>
      <c r="B38" s="4">
        <v>13</v>
      </c>
      <c r="C38" s="7">
        <v>5029</v>
      </c>
      <c r="D38" s="6">
        <v>34.900001525878906</v>
      </c>
    </row>
    <row r="39" spans="1:4" ht="15.6" x14ac:dyDescent="0.25">
      <c r="A39" s="3">
        <v>36370</v>
      </c>
      <c r="B39" s="4">
        <v>14</v>
      </c>
      <c r="C39" s="5">
        <v>5030</v>
      </c>
      <c r="D39" s="6">
        <v>35.400001525878906</v>
      </c>
    </row>
    <row r="40" spans="1:4" ht="15.6" x14ac:dyDescent="0.25">
      <c r="A40" s="3">
        <v>36370</v>
      </c>
      <c r="B40" s="4">
        <v>15</v>
      </c>
      <c r="C40" s="7">
        <v>5031</v>
      </c>
      <c r="D40" s="6">
        <v>35.599998474121094</v>
      </c>
    </row>
    <row r="41" spans="1:4" ht="15.6" x14ac:dyDescent="0.25">
      <c r="A41" s="3">
        <v>36370</v>
      </c>
      <c r="B41" s="4">
        <v>16</v>
      </c>
      <c r="C41" s="5">
        <v>5032</v>
      </c>
      <c r="D41" s="6">
        <v>35.799999237060547</v>
      </c>
    </row>
    <row r="42" spans="1:4" ht="15.6" x14ac:dyDescent="0.25">
      <c r="A42" s="3">
        <v>36370</v>
      </c>
      <c r="B42" s="4">
        <v>17</v>
      </c>
      <c r="C42" s="7">
        <v>5033</v>
      </c>
      <c r="D42" s="6">
        <v>35.599998474121094</v>
      </c>
    </row>
    <row r="43" spans="1:4" ht="15.6" x14ac:dyDescent="0.25">
      <c r="A43" s="3">
        <v>36370</v>
      </c>
      <c r="B43" s="4">
        <v>18</v>
      </c>
      <c r="C43" s="5">
        <v>5034</v>
      </c>
      <c r="D43" s="6">
        <v>33.5</v>
      </c>
    </row>
    <row r="44" spans="1:4" ht="15.6" x14ac:dyDescent="0.25">
      <c r="A44" s="3">
        <v>36370</v>
      </c>
      <c r="B44" s="4">
        <v>19</v>
      </c>
      <c r="C44" s="7">
        <v>5035</v>
      </c>
      <c r="D44" s="6">
        <v>32.099998474121094</v>
      </c>
    </row>
    <row r="45" spans="1:4" ht="15.6" x14ac:dyDescent="0.25">
      <c r="A45" s="3">
        <v>36370</v>
      </c>
      <c r="B45" s="4">
        <v>20</v>
      </c>
      <c r="C45" s="5">
        <v>5036</v>
      </c>
      <c r="D45" s="6">
        <v>31.5</v>
      </c>
    </row>
    <row r="46" spans="1:4" ht="15.6" x14ac:dyDescent="0.25">
      <c r="A46" s="3">
        <v>36370</v>
      </c>
      <c r="B46" s="4">
        <v>21</v>
      </c>
      <c r="C46" s="7">
        <v>5037</v>
      </c>
      <c r="D46" s="6">
        <v>31.100000381469727</v>
      </c>
    </row>
    <row r="47" spans="1:4" ht="15.6" x14ac:dyDescent="0.25">
      <c r="A47" s="3">
        <v>36370</v>
      </c>
      <c r="B47" s="4">
        <v>22</v>
      </c>
      <c r="C47" s="5">
        <v>5038</v>
      </c>
      <c r="D47" s="6">
        <v>30.5</v>
      </c>
    </row>
    <row r="48" spans="1:4" ht="15.6" x14ac:dyDescent="0.25">
      <c r="A48" s="3">
        <v>36370</v>
      </c>
      <c r="B48" s="4">
        <v>23</v>
      </c>
      <c r="C48" s="7">
        <v>5039</v>
      </c>
      <c r="D48" s="6">
        <v>30</v>
      </c>
    </row>
    <row r="49" spans="1:4" ht="15.6" x14ac:dyDescent="0.25">
      <c r="A49" s="3">
        <v>36371</v>
      </c>
      <c r="B49" s="4">
        <v>0</v>
      </c>
      <c r="C49" s="5">
        <v>5040</v>
      </c>
      <c r="D49" s="6">
        <v>29.299999237060547</v>
      </c>
    </row>
    <row r="50" spans="1:4" ht="15.6" x14ac:dyDescent="0.25">
      <c r="A50" s="3">
        <v>36371</v>
      </c>
      <c r="B50" s="4">
        <v>1</v>
      </c>
      <c r="C50" s="7">
        <v>5041</v>
      </c>
      <c r="D50" s="6">
        <v>28.899999618530273</v>
      </c>
    </row>
    <row r="51" spans="1:4" ht="15.6" x14ac:dyDescent="0.25">
      <c r="A51" s="3">
        <v>36371</v>
      </c>
      <c r="B51" s="4">
        <v>2</v>
      </c>
      <c r="C51" s="5">
        <v>5042</v>
      </c>
      <c r="D51" s="6">
        <v>28.5</v>
      </c>
    </row>
    <row r="52" spans="1:4" ht="15.6" x14ac:dyDescent="0.25">
      <c r="A52" s="3">
        <v>36371</v>
      </c>
      <c r="B52" s="4">
        <v>3</v>
      </c>
      <c r="C52" s="7">
        <v>5043</v>
      </c>
      <c r="D52" s="6">
        <v>27.700000762939453</v>
      </c>
    </row>
    <row r="53" spans="1:4" ht="15.6" x14ac:dyDescent="0.25">
      <c r="A53" s="3">
        <v>36371</v>
      </c>
      <c r="B53" s="4">
        <v>4</v>
      </c>
      <c r="C53" s="5">
        <v>5044</v>
      </c>
      <c r="D53" s="6">
        <v>27.200000762939453</v>
      </c>
    </row>
    <row r="54" spans="1:4" ht="15.6" x14ac:dyDescent="0.25">
      <c r="A54" s="3">
        <v>36371</v>
      </c>
      <c r="B54" s="4">
        <v>5</v>
      </c>
      <c r="C54" s="7">
        <v>5045</v>
      </c>
      <c r="D54" s="6">
        <v>26.700000762939453</v>
      </c>
    </row>
    <row r="55" spans="1:4" ht="15.6" x14ac:dyDescent="0.25">
      <c r="A55" s="3">
        <v>36371</v>
      </c>
      <c r="B55" s="4">
        <v>6</v>
      </c>
      <c r="C55" s="5">
        <v>5046</v>
      </c>
      <c r="D55" s="6">
        <v>26.799999237060547</v>
      </c>
    </row>
    <row r="56" spans="1:4" ht="15.6" x14ac:dyDescent="0.25">
      <c r="A56" s="3">
        <v>36371</v>
      </c>
      <c r="B56" s="4">
        <v>7</v>
      </c>
      <c r="C56" s="7">
        <v>5047</v>
      </c>
      <c r="D56" s="6">
        <v>28.5</v>
      </c>
    </row>
    <row r="57" spans="1:4" ht="15.6" x14ac:dyDescent="0.25">
      <c r="A57" s="3">
        <v>36371</v>
      </c>
      <c r="B57" s="4">
        <v>8</v>
      </c>
      <c r="C57" s="5">
        <v>5048</v>
      </c>
      <c r="D57" s="6">
        <v>29.5</v>
      </c>
    </row>
    <row r="58" spans="1:4" ht="15.6" x14ac:dyDescent="0.25">
      <c r="A58" s="3">
        <v>36371</v>
      </c>
      <c r="B58" s="4">
        <v>9</v>
      </c>
      <c r="C58" s="5">
        <v>5049</v>
      </c>
      <c r="D58" s="6">
        <v>30.200000762939453</v>
      </c>
    </row>
    <row r="59" spans="1:4" ht="15.6" x14ac:dyDescent="0.25">
      <c r="A59" s="3">
        <v>36371</v>
      </c>
      <c r="B59" s="4">
        <v>10</v>
      </c>
      <c r="C59" s="7">
        <v>5050</v>
      </c>
      <c r="D59" s="6">
        <v>32</v>
      </c>
    </row>
    <row r="60" spans="1:4" ht="15.6" x14ac:dyDescent="0.25">
      <c r="A60" s="3">
        <v>36371</v>
      </c>
      <c r="B60" s="4">
        <v>11</v>
      </c>
      <c r="C60" s="5">
        <v>5051</v>
      </c>
      <c r="D60" s="6">
        <v>32.700000762939453</v>
      </c>
    </row>
    <row r="61" spans="1:4" ht="15.6" x14ac:dyDescent="0.25">
      <c r="A61" s="3">
        <v>36371</v>
      </c>
      <c r="B61" s="4">
        <v>12</v>
      </c>
      <c r="C61" s="7">
        <v>5052</v>
      </c>
      <c r="D61" s="6">
        <v>33.200000762939453</v>
      </c>
    </row>
    <row r="62" spans="1:4" ht="15.6" x14ac:dyDescent="0.25">
      <c r="A62" s="3">
        <v>36371</v>
      </c>
      <c r="B62" s="4">
        <v>13</v>
      </c>
      <c r="C62" s="5">
        <v>5053</v>
      </c>
      <c r="D62" s="6">
        <v>33.299999237060547</v>
      </c>
    </row>
    <row r="63" spans="1:4" ht="15.6" x14ac:dyDescent="0.25">
      <c r="A63" s="3">
        <v>36371</v>
      </c>
      <c r="B63" s="4">
        <v>14</v>
      </c>
      <c r="C63" s="7">
        <v>5054</v>
      </c>
      <c r="D63" s="6">
        <v>33.900001525878906</v>
      </c>
    </row>
    <row r="64" spans="1:4" ht="15.6" x14ac:dyDescent="0.25">
      <c r="A64" s="3">
        <v>36371</v>
      </c>
      <c r="B64" s="4">
        <v>15</v>
      </c>
      <c r="C64" s="5">
        <v>5055</v>
      </c>
      <c r="D64" s="6">
        <v>33.299999237060547</v>
      </c>
    </row>
    <row r="65" spans="1:4" ht="15.6" x14ac:dyDescent="0.25">
      <c r="A65" s="3">
        <v>36371</v>
      </c>
      <c r="B65" s="4">
        <v>16</v>
      </c>
      <c r="C65" s="7">
        <v>5056</v>
      </c>
      <c r="D65" s="6">
        <v>32.5</v>
      </c>
    </row>
    <row r="66" spans="1:4" ht="15.6" x14ac:dyDescent="0.25">
      <c r="A66" s="3">
        <v>36371</v>
      </c>
      <c r="B66" s="4">
        <v>17</v>
      </c>
      <c r="C66" s="5">
        <v>5057</v>
      </c>
      <c r="D66" s="6">
        <v>31.299999237060547</v>
      </c>
    </row>
    <row r="67" spans="1:4" ht="15.6" x14ac:dyDescent="0.25">
      <c r="A67" s="3">
        <v>36371</v>
      </c>
      <c r="B67" s="4">
        <v>18</v>
      </c>
      <c r="C67" s="7">
        <v>5058</v>
      </c>
      <c r="D67" s="6">
        <v>30.5</v>
      </c>
    </row>
    <row r="68" spans="1:4" ht="15.6" x14ac:dyDescent="0.25">
      <c r="A68" s="3">
        <v>36371</v>
      </c>
      <c r="B68" s="4">
        <v>19</v>
      </c>
      <c r="C68" s="5">
        <v>5059</v>
      </c>
      <c r="D68" s="6">
        <v>29.5</v>
      </c>
    </row>
    <row r="69" spans="1:4" ht="15.6" x14ac:dyDescent="0.25">
      <c r="A69" s="3">
        <v>36371</v>
      </c>
      <c r="B69" s="4">
        <v>20</v>
      </c>
      <c r="C69" s="7">
        <v>5060</v>
      </c>
      <c r="D69" s="6">
        <v>28.700000762939453</v>
      </c>
    </row>
    <row r="70" spans="1:4" ht="15.6" x14ac:dyDescent="0.25">
      <c r="A70" s="3">
        <v>36371</v>
      </c>
      <c r="B70" s="4">
        <v>21</v>
      </c>
      <c r="C70" s="5">
        <v>5061</v>
      </c>
      <c r="D70" s="6">
        <v>28.200000762939453</v>
      </c>
    </row>
    <row r="71" spans="1:4" ht="15.6" x14ac:dyDescent="0.25">
      <c r="A71" s="3">
        <v>36371</v>
      </c>
      <c r="B71" s="4">
        <v>22</v>
      </c>
      <c r="C71" s="7">
        <v>5062</v>
      </c>
      <c r="D71" s="6">
        <v>27.600000381469727</v>
      </c>
    </row>
    <row r="72" spans="1:4" ht="15.6" x14ac:dyDescent="0.25">
      <c r="A72" s="3">
        <v>36371</v>
      </c>
      <c r="B72" s="4">
        <v>23</v>
      </c>
      <c r="C72" s="5">
        <v>5063</v>
      </c>
      <c r="D72" s="6">
        <v>27.100000381469727</v>
      </c>
    </row>
    <row r="73" spans="1:4" ht="15.6" x14ac:dyDescent="0.25">
      <c r="A73" s="3">
        <v>36372</v>
      </c>
      <c r="B73" s="4">
        <v>0</v>
      </c>
      <c r="C73" s="7">
        <v>5064</v>
      </c>
      <c r="D73" s="6">
        <v>27</v>
      </c>
    </row>
    <row r="74" spans="1:4" ht="15.6" x14ac:dyDescent="0.25">
      <c r="A74" s="3">
        <v>36372</v>
      </c>
      <c r="B74" s="4">
        <v>1</v>
      </c>
      <c r="C74" s="5">
        <v>5065</v>
      </c>
      <c r="D74" s="6">
        <v>26.899999618530273</v>
      </c>
    </row>
    <row r="75" spans="1:4" ht="15.6" x14ac:dyDescent="0.25">
      <c r="A75" s="3">
        <v>36372</v>
      </c>
      <c r="B75" s="4">
        <v>2</v>
      </c>
      <c r="C75" s="7">
        <v>5066</v>
      </c>
      <c r="D75" s="6">
        <v>27</v>
      </c>
    </row>
    <row r="76" spans="1:4" ht="15.6" x14ac:dyDescent="0.25">
      <c r="A76" s="3">
        <v>36372</v>
      </c>
      <c r="B76" s="4">
        <v>3</v>
      </c>
      <c r="C76" s="5">
        <v>5067</v>
      </c>
      <c r="D76" s="6">
        <v>27</v>
      </c>
    </row>
    <row r="77" spans="1:4" ht="15.6" x14ac:dyDescent="0.25">
      <c r="A77" s="3">
        <v>36372</v>
      </c>
      <c r="B77" s="4">
        <v>4</v>
      </c>
      <c r="C77" s="7">
        <v>5068</v>
      </c>
      <c r="D77" s="6">
        <v>26.799999237060547</v>
      </c>
    </row>
    <row r="78" spans="1:4" ht="15.6" x14ac:dyDescent="0.25">
      <c r="A78" s="3">
        <v>36372</v>
      </c>
      <c r="B78" s="4">
        <v>5</v>
      </c>
      <c r="C78" s="5">
        <v>5069</v>
      </c>
      <c r="D78" s="6">
        <v>27</v>
      </c>
    </row>
    <row r="79" spans="1:4" ht="15.6" x14ac:dyDescent="0.25">
      <c r="A79" s="3">
        <v>36372</v>
      </c>
      <c r="B79" s="4">
        <v>6</v>
      </c>
      <c r="C79" s="7">
        <v>5070</v>
      </c>
      <c r="D79" s="6">
        <v>26.899999618530273</v>
      </c>
    </row>
    <row r="80" spans="1:4" ht="15.6" x14ac:dyDescent="0.25">
      <c r="A80" s="3">
        <v>36372</v>
      </c>
      <c r="B80" s="4">
        <v>7</v>
      </c>
      <c r="C80" s="5">
        <v>5071</v>
      </c>
      <c r="D80" s="6">
        <v>27.100000381469727</v>
      </c>
    </row>
    <row r="81" spans="1:4" ht="15.6" x14ac:dyDescent="0.25">
      <c r="A81" s="3">
        <v>36372</v>
      </c>
      <c r="B81" s="4">
        <v>8</v>
      </c>
      <c r="C81" s="7">
        <v>5072</v>
      </c>
      <c r="D81" s="6">
        <v>27.899999618530273</v>
      </c>
    </row>
    <row r="82" spans="1:4" ht="15.6" x14ac:dyDescent="0.25">
      <c r="A82" s="3">
        <v>36372</v>
      </c>
      <c r="B82" s="4">
        <v>9</v>
      </c>
      <c r="C82" s="5">
        <v>5073</v>
      </c>
      <c r="D82" s="6">
        <v>29.299999237060547</v>
      </c>
    </row>
    <row r="83" spans="1:4" ht="15.6" x14ac:dyDescent="0.25">
      <c r="A83" s="3">
        <v>36372</v>
      </c>
      <c r="B83" s="4">
        <v>10</v>
      </c>
      <c r="C83" s="7">
        <v>5074</v>
      </c>
      <c r="D83" s="6">
        <v>29.299999237060547</v>
      </c>
    </row>
    <row r="84" spans="1:4" ht="15.6" x14ac:dyDescent="0.25">
      <c r="A84" s="3">
        <v>36372</v>
      </c>
      <c r="B84" s="4">
        <v>11</v>
      </c>
      <c r="C84" s="5">
        <v>5075</v>
      </c>
      <c r="D84" s="6">
        <v>30.899999618530273</v>
      </c>
    </row>
    <row r="85" spans="1:4" ht="15.6" x14ac:dyDescent="0.25">
      <c r="A85" s="3">
        <v>36372</v>
      </c>
      <c r="B85" s="4">
        <v>12</v>
      </c>
      <c r="C85" s="5">
        <v>5076</v>
      </c>
      <c r="D85" s="6">
        <v>31.299999237060547</v>
      </c>
    </row>
    <row r="86" spans="1:4" ht="15.6" x14ac:dyDescent="0.25">
      <c r="A86" s="3">
        <v>36372</v>
      </c>
      <c r="B86" s="4">
        <v>13</v>
      </c>
      <c r="C86" s="7">
        <v>5077</v>
      </c>
      <c r="D86" s="6">
        <v>30.200000762939453</v>
      </c>
    </row>
    <row r="87" spans="1:4" ht="15.6" x14ac:dyDescent="0.25">
      <c r="A87" s="3">
        <v>36372</v>
      </c>
      <c r="B87" s="4">
        <v>14</v>
      </c>
      <c r="C87" s="5">
        <v>5078</v>
      </c>
      <c r="D87" s="6">
        <v>31.5</v>
      </c>
    </row>
    <row r="88" spans="1:4" ht="15.6" x14ac:dyDescent="0.25">
      <c r="A88" s="3">
        <v>36372</v>
      </c>
      <c r="B88" s="4">
        <v>15</v>
      </c>
      <c r="C88" s="7">
        <v>5079</v>
      </c>
      <c r="D88" s="6">
        <v>31.700000762939453</v>
      </c>
    </row>
    <row r="89" spans="1:4" ht="15.6" x14ac:dyDescent="0.25">
      <c r="A89" s="3">
        <v>36372</v>
      </c>
      <c r="B89" s="4">
        <v>16</v>
      </c>
      <c r="C89" s="5">
        <v>5080</v>
      </c>
      <c r="D89" s="6">
        <v>30.899999618530273</v>
      </c>
    </row>
    <row r="90" spans="1:4" ht="15.6" x14ac:dyDescent="0.25">
      <c r="A90" s="3">
        <v>36372</v>
      </c>
      <c r="B90" s="4">
        <v>17</v>
      </c>
      <c r="C90" s="7">
        <v>5081</v>
      </c>
      <c r="D90" s="6">
        <v>30.600000381469727</v>
      </c>
    </row>
    <row r="91" spans="1:4" ht="15.6" x14ac:dyDescent="0.25">
      <c r="A91" s="3">
        <v>36372</v>
      </c>
      <c r="B91" s="4">
        <v>18</v>
      </c>
      <c r="C91" s="5">
        <v>5082</v>
      </c>
      <c r="D91" s="6">
        <v>30.399999618530273</v>
      </c>
    </row>
    <row r="92" spans="1:4" ht="15.6" x14ac:dyDescent="0.25">
      <c r="A92" s="3">
        <v>36372</v>
      </c>
      <c r="B92" s="4">
        <v>19</v>
      </c>
      <c r="C92" s="7">
        <v>5083</v>
      </c>
      <c r="D92" s="6">
        <v>29.700000762939453</v>
      </c>
    </row>
    <row r="93" spans="1:4" ht="15.6" x14ac:dyDescent="0.25">
      <c r="A93" s="3">
        <v>36372</v>
      </c>
      <c r="B93" s="4">
        <v>20</v>
      </c>
      <c r="C93" s="5">
        <v>5084</v>
      </c>
      <c r="D93" s="6">
        <v>29.299999237060547</v>
      </c>
    </row>
    <row r="94" spans="1:4" ht="15.6" x14ac:dyDescent="0.25">
      <c r="A94" s="3">
        <v>36372</v>
      </c>
      <c r="B94" s="4">
        <v>21</v>
      </c>
      <c r="C94" s="7">
        <v>5085</v>
      </c>
      <c r="D94" s="6">
        <v>27.799999237060547</v>
      </c>
    </row>
    <row r="95" spans="1:4" ht="15.6" x14ac:dyDescent="0.25">
      <c r="A95" s="3">
        <v>36372</v>
      </c>
      <c r="B95" s="4">
        <v>22</v>
      </c>
      <c r="C95" s="5">
        <v>5086</v>
      </c>
      <c r="D95" s="6">
        <v>27.700000762939453</v>
      </c>
    </row>
    <row r="96" spans="1:4" ht="15.6" x14ac:dyDescent="0.25">
      <c r="A96" s="3">
        <v>36372</v>
      </c>
      <c r="B96" s="4">
        <v>23</v>
      </c>
      <c r="C96" s="7">
        <v>5087</v>
      </c>
      <c r="D96" s="6">
        <v>27.5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workbookViewId="0">
      <selection activeCell="D2" sqref="D2"/>
    </sheetView>
  </sheetViews>
  <sheetFormatPr defaultRowHeight="13.8" x14ac:dyDescent="0.25"/>
  <sheetData>
    <row r="1" spans="1:17" x14ac:dyDescent="0.25">
      <c r="A1">
        <v>0</v>
      </c>
      <c r="B1">
        <v>31.4</v>
      </c>
      <c r="C1">
        <v>0</v>
      </c>
      <c r="D1">
        <f>ACOS((B1-29.8)/7)</f>
        <v>1.3401863155087834</v>
      </c>
      <c r="G1">
        <v>5</v>
      </c>
      <c r="H1">
        <v>15</v>
      </c>
      <c r="Q1" s="2"/>
    </row>
    <row r="2" spans="1:17" x14ac:dyDescent="0.25">
      <c r="A2">
        <v>1</v>
      </c>
      <c r="B2">
        <v>31</v>
      </c>
      <c r="C2">
        <v>1</v>
      </c>
      <c r="D2">
        <f t="shared" ref="D2:D30" si="0">ACOS((B2-29.8)/7)</f>
        <v>1.3985168030668753</v>
      </c>
      <c r="G2">
        <v>29.8</v>
      </c>
      <c r="H2">
        <v>36.799999999999997</v>
      </c>
      <c r="I2">
        <f>H2-G2</f>
        <v>6.9999999999999964</v>
      </c>
    </row>
    <row r="3" spans="1:17" x14ac:dyDescent="0.25">
      <c r="A3">
        <v>2</v>
      </c>
      <c r="B3">
        <v>30.6</v>
      </c>
      <c r="C3">
        <v>2</v>
      </c>
      <c r="D3">
        <f t="shared" si="0"/>
        <v>1.4562603535625964</v>
      </c>
      <c r="J3" s="1"/>
      <c r="K3" s="1"/>
    </row>
    <row r="4" spans="1:17" x14ac:dyDescent="0.25">
      <c r="A4">
        <v>3</v>
      </c>
      <c r="B4">
        <v>30.3</v>
      </c>
      <c r="C4">
        <v>3</v>
      </c>
      <c r="D4">
        <f t="shared" si="0"/>
        <v>1.499306876909376</v>
      </c>
      <c r="J4">
        <v>6</v>
      </c>
      <c r="K4">
        <v>30</v>
      </c>
      <c r="L4">
        <f t="shared" ref="L4:L13" si="1">29.8+7*COS(3.1415*(A7-15.7447)/(-19.561598))</f>
        <v>29.840905353864866</v>
      </c>
    </row>
    <row r="5" spans="1:17" x14ac:dyDescent="0.25">
      <c r="A5">
        <v>4</v>
      </c>
      <c r="B5">
        <v>29.8</v>
      </c>
      <c r="C5">
        <v>4</v>
      </c>
      <c r="D5">
        <f t="shared" si="0"/>
        <v>1.5707963267948966</v>
      </c>
      <c r="J5">
        <v>7</v>
      </c>
      <c r="K5">
        <v>30.6</v>
      </c>
      <c r="L5">
        <f t="shared" si="1"/>
        <v>30.959700759400441</v>
      </c>
    </row>
    <row r="6" spans="1:17" x14ac:dyDescent="0.25">
      <c r="A6" s="1">
        <v>5</v>
      </c>
      <c r="B6" s="1">
        <v>29.8</v>
      </c>
      <c r="C6" s="1">
        <v>5</v>
      </c>
      <c r="D6">
        <f t="shared" si="0"/>
        <v>1.5707963267948966</v>
      </c>
      <c r="J6">
        <v>8</v>
      </c>
      <c r="K6">
        <v>31.6</v>
      </c>
      <c r="L6">
        <f t="shared" si="1"/>
        <v>32.048650737165154</v>
      </c>
    </row>
    <row r="7" spans="1:17" x14ac:dyDescent="0.25">
      <c r="A7">
        <v>6</v>
      </c>
      <c r="B7">
        <v>30</v>
      </c>
      <c r="C7">
        <v>6</v>
      </c>
      <c r="D7">
        <f t="shared" si="0"/>
        <v>1.5422210095256039</v>
      </c>
      <c r="J7">
        <v>9</v>
      </c>
      <c r="K7">
        <v>32.700000000000003</v>
      </c>
      <c r="L7">
        <f t="shared" si="1"/>
        <v>33.079730663010046</v>
      </c>
    </row>
    <row r="8" spans="1:17" x14ac:dyDescent="0.25">
      <c r="A8">
        <v>7</v>
      </c>
      <c r="B8">
        <v>30.6</v>
      </c>
      <c r="C8">
        <v>7</v>
      </c>
      <c r="D8">
        <f t="shared" si="0"/>
        <v>1.4562603535625964</v>
      </c>
      <c r="F8">
        <v>0</v>
      </c>
      <c r="G8">
        <v>31.4</v>
      </c>
      <c r="H8">
        <v>30.437799995019652</v>
      </c>
      <c r="J8">
        <v>10</v>
      </c>
      <c r="K8">
        <v>33.9</v>
      </c>
      <c r="L8">
        <f t="shared" si="1"/>
        <v>34.026405224956292</v>
      </c>
    </row>
    <row r="9" spans="1:17" x14ac:dyDescent="0.25">
      <c r="A9">
        <v>8</v>
      </c>
      <c r="B9">
        <v>31.6</v>
      </c>
      <c r="C9">
        <v>8</v>
      </c>
      <c r="D9">
        <f t="shared" si="0"/>
        <v>1.3107318540805033</v>
      </c>
      <c r="F9">
        <v>1</v>
      </c>
      <c r="G9">
        <v>31</v>
      </c>
      <c r="H9">
        <v>30.258830138909563</v>
      </c>
      <c r="J9">
        <v>11</v>
      </c>
      <c r="K9">
        <v>34.799999999999997</v>
      </c>
      <c r="L9">
        <f t="shared" si="1"/>
        <v>34.864311321546843</v>
      </c>
    </row>
    <row r="10" spans="1:17" x14ac:dyDescent="0.25">
      <c r="A10">
        <v>9</v>
      </c>
      <c r="B10">
        <v>32.700000000000003</v>
      </c>
      <c r="C10">
        <v>9</v>
      </c>
      <c r="D10">
        <f t="shared" si="0"/>
        <v>1.143638466812225</v>
      </c>
      <c r="F10">
        <v>2</v>
      </c>
      <c r="G10">
        <v>30.6</v>
      </c>
      <c r="H10">
        <v>30.130080116048418</v>
      </c>
      <c r="J10">
        <v>12</v>
      </c>
      <c r="K10">
        <v>35.299999999999997</v>
      </c>
      <c r="L10">
        <f t="shared" si="1"/>
        <v>35.571885057370025</v>
      </c>
    </row>
    <row r="11" spans="1:17" x14ac:dyDescent="0.25">
      <c r="A11">
        <v>10</v>
      </c>
      <c r="B11">
        <v>33.9</v>
      </c>
      <c r="C11">
        <v>10</v>
      </c>
      <c r="D11">
        <f t="shared" si="0"/>
        <v>0.94503527828207379</v>
      </c>
      <c r="F11">
        <v>3</v>
      </c>
      <c r="G11">
        <v>30.3</v>
      </c>
      <c r="H11">
        <v>30.037457991032305</v>
      </c>
      <c r="J11">
        <v>13</v>
      </c>
      <c r="K11">
        <v>35.700000000000003</v>
      </c>
      <c r="L11">
        <f t="shared" si="1"/>
        <v>36.130916699739281</v>
      </c>
    </row>
    <row r="12" spans="1:17" x14ac:dyDescent="0.25">
      <c r="A12">
        <v>11</v>
      </c>
      <c r="B12">
        <v>34.799999999999997</v>
      </c>
      <c r="C12">
        <v>11</v>
      </c>
      <c r="D12">
        <f t="shared" si="0"/>
        <v>0.77519337331036209</v>
      </c>
      <c r="F12">
        <v>4</v>
      </c>
      <c r="G12">
        <v>29.8</v>
      </c>
      <c r="H12">
        <v>29.970826095737397</v>
      </c>
      <c r="J12">
        <v>14</v>
      </c>
      <c r="K12">
        <v>36.700000000000003</v>
      </c>
      <c r="L12">
        <f t="shared" si="1"/>
        <v>36.527019314466031</v>
      </c>
    </row>
    <row r="13" spans="1:17" x14ac:dyDescent="0.25">
      <c r="A13">
        <v>12</v>
      </c>
      <c r="B13">
        <v>35.299999999999997</v>
      </c>
      <c r="C13">
        <v>12</v>
      </c>
      <c r="D13">
        <f t="shared" si="0"/>
        <v>0.66694634450366486</v>
      </c>
      <c r="F13">
        <v>5</v>
      </c>
      <c r="G13" s="1">
        <v>29.8</v>
      </c>
      <c r="H13">
        <v>29.92289144222109</v>
      </c>
      <c r="J13" s="1">
        <v>15</v>
      </c>
      <c r="K13" s="1">
        <v>36.799999999999997</v>
      </c>
      <c r="L13">
        <f t="shared" si="1"/>
        <v>36.749999020170222</v>
      </c>
    </row>
    <row r="14" spans="1:17" x14ac:dyDescent="0.25">
      <c r="A14">
        <v>13</v>
      </c>
      <c r="B14">
        <v>35.700000000000003</v>
      </c>
      <c r="C14">
        <v>13</v>
      </c>
      <c r="D14">
        <f t="shared" si="0"/>
        <v>0.56822565491094457</v>
      </c>
      <c r="F14">
        <v>6</v>
      </c>
      <c r="G14">
        <v>30</v>
      </c>
      <c r="H14">
        <v>29.840905353864866</v>
      </c>
      <c r="J14">
        <v>16</v>
      </c>
      <c r="K14">
        <v>36.6</v>
      </c>
      <c r="L14">
        <f>29.8+7*COS(3.1415*(A17-14.9192)/(13.500613))</f>
        <v>36.579790738373667</v>
      </c>
    </row>
    <row r="15" spans="1:17" x14ac:dyDescent="0.25">
      <c r="A15">
        <v>14</v>
      </c>
      <c r="B15">
        <v>36.700000000000003</v>
      </c>
      <c r="C15">
        <v>14</v>
      </c>
      <c r="D15">
        <f t="shared" si="0"/>
        <v>0.16923272771438014</v>
      </c>
      <c r="F15">
        <v>7</v>
      </c>
      <c r="G15">
        <v>30.6</v>
      </c>
      <c r="H15">
        <v>30.959700759400441</v>
      </c>
      <c r="J15">
        <v>17</v>
      </c>
      <c r="K15">
        <v>35.799999999999997</v>
      </c>
      <c r="L15">
        <f t="shared" ref="L15:L16" si="2">29.8+7*COS(3.1415*(A18-14.9192)/(13.500613))</f>
        <v>35.995372918130755</v>
      </c>
      <c r="O15">
        <v>173.96899999999999</v>
      </c>
      <c r="P15">
        <v>3.0363327</v>
      </c>
    </row>
    <row r="16" spans="1:17" x14ac:dyDescent="0.25">
      <c r="A16" s="1">
        <v>15</v>
      </c>
      <c r="B16" s="1">
        <v>36.799999999999997</v>
      </c>
      <c r="C16" s="1">
        <v>15</v>
      </c>
      <c r="D16">
        <f t="shared" si="0"/>
        <v>3.3320009418247309E-8</v>
      </c>
      <c r="F16">
        <v>8</v>
      </c>
      <c r="G16">
        <v>31.6</v>
      </c>
      <c r="H16">
        <v>32.048650737165154</v>
      </c>
      <c r="J16">
        <v>18</v>
      </c>
      <c r="K16">
        <v>35.1</v>
      </c>
      <c r="L16">
        <f t="shared" si="2"/>
        <v>35.077010742472581</v>
      </c>
    </row>
    <row r="17" spans="1:12" x14ac:dyDescent="0.25">
      <c r="A17">
        <v>16</v>
      </c>
      <c r="B17">
        <v>36.6</v>
      </c>
      <c r="C17">
        <v>16</v>
      </c>
      <c r="D17">
        <f t="shared" si="0"/>
        <v>0.23961856862908792</v>
      </c>
      <c r="F17">
        <v>9</v>
      </c>
      <c r="G17">
        <v>32.700000000000003</v>
      </c>
      <c r="H17">
        <v>33.079730663010046</v>
      </c>
      <c r="J17">
        <v>19</v>
      </c>
      <c r="K17">
        <v>34</v>
      </c>
      <c r="L17">
        <f>29.8+7*COS(3.1415*(A20-14.9192)/(13.500613))</f>
        <v>33.874205971638702</v>
      </c>
    </row>
    <row r="18" spans="1:12" x14ac:dyDescent="0.25">
      <c r="A18">
        <v>17</v>
      </c>
      <c r="B18">
        <v>35.799999999999997</v>
      </c>
      <c r="C18">
        <v>17</v>
      </c>
      <c r="D18">
        <f t="shared" si="0"/>
        <v>0.54109952595714672</v>
      </c>
      <c r="F18">
        <v>10</v>
      </c>
      <c r="G18">
        <v>33.9</v>
      </c>
      <c r="H18">
        <v>34.026405224956292</v>
      </c>
    </row>
    <row r="19" spans="1:12" x14ac:dyDescent="0.25">
      <c r="A19">
        <v>18</v>
      </c>
      <c r="B19">
        <v>35.1</v>
      </c>
      <c r="C19">
        <v>18</v>
      </c>
      <c r="D19">
        <f t="shared" si="0"/>
        <v>0.71186810860912952</v>
      </c>
      <c r="F19">
        <v>11</v>
      </c>
      <c r="G19">
        <v>34.799999999999997</v>
      </c>
      <c r="H19">
        <v>34.864311321546843</v>
      </c>
      <c r="J19">
        <v>20</v>
      </c>
      <c r="K19">
        <v>32.4</v>
      </c>
      <c r="L19">
        <f t="shared" ref="L19:L22" si="3">29.8+7*COS(3.1415*(19-15.331954)/(13.500613))*EXP(-(A21-19)/3.0363327)</f>
        <v>33.110147771845952</v>
      </c>
    </row>
    <row r="20" spans="1:12" x14ac:dyDescent="0.25">
      <c r="A20">
        <v>19</v>
      </c>
      <c r="B20">
        <v>34</v>
      </c>
      <c r="C20">
        <v>19</v>
      </c>
      <c r="D20">
        <f t="shared" si="0"/>
        <v>0.9272952180016123</v>
      </c>
      <c r="F20">
        <v>12</v>
      </c>
      <c r="G20">
        <v>35.299999999999997</v>
      </c>
      <c r="H20">
        <v>35.571885057370025</v>
      </c>
      <c r="J20">
        <v>21</v>
      </c>
      <c r="K20">
        <v>31.7</v>
      </c>
      <c r="L20">
        <f t="shared" si="3"/>
        <v>32.181303815972058</v>
      </c>
    </row>
    <row r="21" spans="1:12" x14ac:dyDescent="0.25">
      <c r="A21">
        <v>20</v>
      </c>
      <c r="B21">
        <v>32.4</v>
      </c>
      <c r="C21">
        <v>20</v>
      </c>
      <c r="D21">
        <f t="shared" si="0"/>
        <v>1.1902491351050772</v>
      </c>
      <c r="F21">
        <v>13</v>
      </c>
      <c r="G21">
        <v>35.700000000000003</v>
      </c>
      <c r="H21">
        <v>36.130916699739281</v>
      </c>
      <c r="J21">
        <v>22</v>
      </c>
      <c r="K21">
        <v>31.3</v>
      </c>
      <c r="L21">
        <f t="shared" si="3"/>
        <v>31.513098101599486</v>
      </c>
    </row>
    <row r="22" spans="1:12" x14ac:dyDescent="0.25">
      <c r="A22">
        <v>21</v>
      </c>
      <c r="B22">
        <v>31.7</v>
      </c>
      <c r="C22">
        <v>21</v>
      </c>
      <c r="D22">
        <f t="shared" si="0"/>
        <v>1.2959193113910286</v>
      </c>
      <c r="F22">
        <v>14</v>
      </c>
      <c r="G22">
        <v>36.700000000000003</v>
      </c>
      <c r="H22">
        <v>36.527019314466031</v>
      </c>
      <c r="J22">
        <v>23</v>
      </c>
      <c r="K22">
        <v>30.6</v>
      </c>
      <c r="L22">
        <f t="shared" si="3"/>
        <v>31.032394239668157</v>
      </c>
    </row>
    <row r="23" spans="1:12" x14ac:dyDescent="0.25">
      <c r="A23">
        <v>22</v>
      </c>
      <c r="B23">
        <v>31.3</v>
      </c>
      <c r="C23">
        <v>22</v>
      </c>
      <c r="D23">
        <f t="shared" si="0"/>
        <v>1.3548358281099404</v>
      </c>
      <c r="F23">
        <v>15</v>
      </c>
      <c r="G23">
        <v>36.799999999999997</v>
      </c>
      <c r="H23">
        <v>36.749999020170222</v>
      </c>
      <c r="J23">
        <v>24</v>
      </c>
      <c r="K23">
        <v>30.6</v>
      </c>
      <c r="L23">
        <f>29.8+7*COS(3.1415*(19-15.331954)/(13.500613))*EXP(-(A25-19)/3.0363327)</f>
        <v>30.686578276252359</v>
      </c>
    </row>
    <row r="24" spans="1:12" x14ac:dyDescent="0.25">
      <c r="A24">
        <v>23</v>
      </c>
      <c r="B24">
        <v>30.6</v>
      </c>
      <c r="C24">
        <v>23</v>
      </c>
      <c r="D24">
        <f t="shared" si="0"/>
        <v>1.4562603535625964</v>
      </c>
      <c r="F24">
        <v>16</v>
      </c>
      <c r="G24">
        <v>36.6</v>
      </c>
      <c r="H24">
        <v>36.579790738373667</v>
      </c>
      <c r="J24">
        <v>25</v>
      </c>
      <c r="K24">
        <v>31.4</v>
      </c>
      <c r="L24">
        <f>29.8+7*COS(3.1415*(19-15.331954)/(13.500613))*EXP(-(J24-19)/3.0363327)</f>
        <v>30.437799995019652</v>
      </c>
    </row>
    <row r="25" spans="1:12" x14ac:dyDescent="0.25">
      <c r="A25">
        <v>24</v>
      </c>
      <c r="B25">
        <v>30.6</v>
      </c>
      <c r="C25">
        <v>24</v>
      </c>
      <c r="D25">
        <f t="shared" si="0"/>
        <v>1.4562603535625964</v>
      </c>
      <c r="F25">
        <v>17</v>
      </c>
      <c r="G25">
        <v>35.799999999999997</v>
      </c>
      <c r="H25">
        <v>35.995372918130755</v>
      </c>
      <c r="J25">
        <v>26</v>
      </c>
      <c r="K25">
        <v>31</v>
      </c>
      <c r="L25">
        <f>29.8+7*COS(3.1415*(19-15.331954)/(13.500613))*EXP(-(J25-19)/3.0363327)</f>
        <v>30.258830138909563</v>
      </c>
    </row>
    <row r="26" spans="1:12" x14ac:dyDescent="0.25">
      <c r="A26">
        <v>25</v>
      </c>
      <c r="B26">
        <v>30.8</v>
      </c>
      <c r="D26">
        <f t="shared" si="0"/>
        <v>1.4274487578895312</v>
      </c>
      <c r="F26">
        <v>18</v>
      </c>
      <c r="G26">
        <v>35.1</v>
      </c>
      <c r="H26">
        <v>35.077010742472581</v>
      </c>
      <c r="J26">
        <v>27</v>
      </c>
      <c r="K26">
        <v>30.6</v>
      </c>
      <c r="L26">
        <f t="shared" ref="L26:L27" si="4">29.8+7*COS(3.1415*(19-15.331954)/(13.500613))*EXP(-(J26-19)/3.0363327)</f>
        <v>30.130080116048418</v>
      </c>
    </row>
    <row r="27" spans="1:12" x14ac:dyDescent="0.25">
      <c r="A27">
        <v>26</v>
      </c>
      <c r="B27">
        <v>30.9</v>
      </c>
      <c r="D27">
        <f t="shared" si="0"/>
        <v>1.4129994310128819</v>
      </c>
      <c r="F27">
        <v>19</v>
      </c>
      <c r="G27">
        <v>34</v>
      </c>
      <c r="H27">
        <v>33.874205971638702</v>
      </c>
      <c r="J27">
        <v>28</v>
      </c>
      <c r="K27">
        <v>30.3</v>
      </c>
      <c r="L27">
        <f t="shared" si="4"/>
        <v>30.037457991032305</v>
      </c>
    </row>
    <row r="28" spans="1:12" x14ac:dyDescent="0.25">
      <c r="A28">
        <v>27</v>
      </c>
      <c r="B28">
        <v>30.7</v>
      </c>
      <c r="D28">
        <f t="shared" si="0"/>
        <v>1.4418680095771337</v>
      </c>
      <c r="F28">
        <v>20</v>
      </c>
      <c r="G28">
        <v>32.4</v>
      </c>
      <c r="H28">
        <v>33.110147771845952</v>
      </c>
      <c r="J28">
        <v>29</v>
      </c>
      <c r="K28">
        <v>29.8</v>
      </c>
      <c r="L28">
        <f>29.8+7*COS(3.1415*(19-15.331954)/(13.500613))*EXP(-(J28-19)/3.0363327)</f>
        <v>29.970826095737397</v>
      </c>
    </row>
    <row r="29" spans="1:12" x14ac:dyDescent="0.25">
      <c r="A29">
        <v>28</v>
      </c>
      <c r="B29">
        <v>30.4</v>
      </c>
      <c r="D29">
        <f t="shared" si="0"/>
        <v>1.4849767362890012</v>
      </c>
      <c r="F29">
        <v>21</v>
      </c>
      <c r="G29">
        <v>31.7</v>
      </c>
      <c r="H29">
        <v>32.181303815972058</v>
      </c>
      <c r="J29" s="1">
        <v>30</v>
      </c>
      <c r="K29" s="1">
        <v>29.8</v>
      </c>
      <c r="L29">
        <f>29.8+7*COS(3.1415*(19-15.331954)/(13.500613))*EXP(-(J29-19)/3.0363327)</f>
        <v>29.92289144222109</v>
      </c>
    </row>
    <row r="30" spans="1:12" x14ac:dyDescent="0.25">
      <c r="A30">
        <v>29</v>
      </c>
      <c r="B30">
        <v>30.2</v>
      </c>
      <c r="D30">
        <f t="shared" si="0"/>
        <v>1.5136223257142338</v>
      </c>
      <c r="F30">
        <v>22</v>
      </c>
      <c r="G30">
        <v>31.3</v>
      </c>
      <c r="H30">
        <v>31.513098101599486</v>
      </c>
      <c r="J30">
        <v>25</v>
      </c>
      <c r="K30">
        <v>30.8</v>
      </c>
      <c r="L30">
        <f>29.8+7*COS(3.1415*(19-15.331954)/(13.500613))*EXP(-(J30-19)/3.0363327)</f>
        <v>30.437799995019652</v>
      </c>
    </row>
    <row r="31" spans="1:12" x14ac:dyDescent="0.25">
      <c r="A31">
        <v>30</v>
      </c>
      <c r="F31">
        <v>23</v>
      </c>
      <c r="G31">
        <v>30.6</v>
      </c>
      <c r="H31">
        <v>31.032394239668157</v>
      </c>
      <c r="J31">
        <v>26</v>
      </c>
      <c r="K31">
        <v>30.9</v>
      </c>
      <c r="L31">
        <f>29.8+7*COS(3.1415*(19-15.331954)/(13.500613))*EXP(-(J31-19)/3.0363327)</f>
        <v>30.258830138909563</v>
      </c>
    </row>
    <row r="32" spans="1:12" x14ac:dyDescent="0.25">
      <c r="F32">
        <v>24</v>
      </c>
      <c r="G32">
        <v>30.6</v>
      </c>
      <c r="H32">
        <v>30.686578276252359</v>
      </c>
      <c r="J32">
        <v>27</v>
      </c>
      <c r="K32">
        <v>30.7</v>
      </c>
      <c r="L32">
        <f t="shared" ref="L32:L34" si="5">29.8+7*COS(3.1415*(19-15.331954)/(13.500613))*EXP(-(J32-19)/3.0363327)</f>
        <v>30.130080116048418</v>
      </c>
    </row>
    <row r="33" spans="6:12" x14ac:dyDescent="0.25">
      <c r="F33">
        <v>25</v>
      </c>
      <c r="G33">
        <v>30.8</v>
      </c>
      <c r="H33">
        <v>30.437799995019652</v>
      </c>
      <c r="J33">
        <v>28</v>
      </c>
      <c r="K33">
        <v>30.4</v>
      </c>
      <c r="L33">
        <f t="shared" si="5"/>
        <v>30.037457991032305</v>
      </c>
    </row>
    <row r="34" spans="6:12" x14ac:dyDescent="0.25">
      <c r="F34">
        <v>26</v>
      </c>
      <c r="G34">
        <v>30.9</v>
      </c>
      <c r="H34">
        <v>30.258830138909563</v>
      </c>
      <c r="J34">
        <v>29</v>
      </c>
      <c r="K34">
        <v>30.2</v>
      </c>
      <c r="L34">
        <f t="shared" si="5"/>
        <v>29.970826095737397</v>
      </c>
    </row>
    <row r="35" spans="6:12" x14ac:dyDescent="0.25">
      <c r="F35">
        <v>27</v>
      </c>
      <c r="G35">
        <v>30.7</v>
      </c>
      <c r="H35">
        <v>30.130080116048418</v>
      </c>
    </row>
    <row r="36" spans="6:12" x14ac:dyDescent="0.25">
      <c r="F36">
        <v>28</v>
      </c>
      <c r="G36">
        <v>30.4</v>
      </c>
      <c r="H36">
        <v>30.037457991032305</v>
      </c>
    </row>
    <row r="37" spans="6:12" x14ac:dyDescent="0.25">
      <c r="F37">
        <v>29</v>
      </c>
      <c r="G37">
        <v>30.2</v>
      </c>
      <c r="H37">
        <v>29.970826095737397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</vt:lpstr>
      <vt:lpstr>Sheet5</vt:lpstr>
      <vt:lpstr>Sheet6</vt:lpstr>
      <vt:lpstr>Sheet4</vt:lpstr>
      <vt:lpstr>Sheet7</vt:lpstr>
      <vt:lpstr>Sheet8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张豪</dc:creator>
  <cp:lastModifiedBy>张豪</cp:lastModifiedBy>
  <dcterms:created xsi:type="dcterms:W3CDTF">2015-06-05T18:19:34Z</dcterms:created>
  <dcterms:modified xsi:type="dcterms:W3CDTF">2022-06-28T16:04:04Z</dcterms:modified>
</cp:coreProperties>
</file>