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7080" yWindow="444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D27" i="1"/>
  <c r="D26" i="1"/>
  <c r="D24" i="1"/>
  <c r="D23" i="1"/>
  <c r="G33" i="1"/>
  <c r="G32" i="1"/>
  <c r="G31" i="1"/>
  <c r="K26" i="1"/>
  <c r="K25" i="1"/>
  <c r="K24" i="1"/>
  <c r="G26" i="1"/>
  <c r="G34" i="1"/>
  <c r="G25" i="1"/>
  <c r="G24" i="1"/>
  <c r="C24" i="1"/>
  <c r="C25" i="1"/>
  <c r="C26" i="1"/>
  <c r="D46" i="1"/>
  <c r="D47" i="1"/>
  <c r="D48" i="1"/>
  <c r="D45" i="1"/>
  <c r="I25" i="1"/>
  <c r="I24" i="1"/>
  <c r="I32" i="1"/>
  <c r="I26" i="1"/>
  <c r="I33" i="1"/>
  <c r="I34" i="1"/>
  <c r="I31" i="1"/>
  <c r="H25" i="1"/>
  <c r="H24" i="1"/>
  <c r="H32" i="1"/>
  <c r="H26" i="1"/>
  <c r="H33" i="1"/>
  <c r="H34" i="1"/>
  <c r="H31" i="1"/>
  <c r="F25" i="1"/>
  <c r="F24" i="1"/>
  <c r="F32" i="1"/>
  <c r="F26" i="1"/>
  <c r="F33" i="1"/>
  <c r="F34" i="1"/>
  <c r="F31" i="1"/>
  <c r="E32" i="1"/>
  <c r="E33" i="1"/>
  <c r="E34" i="1"/>
  <c r="E31" i="1"/>
  <c r="D25" i="1"/>
  <c r="D32" i="1"/>
  <c r="D33" i="1"/>
  <c r="D34" i="1"/>
  <c r="D31" i="1"/>
  <c r="D30" i="1"/>
  <c r="C32" i="1"/>
  <c r="C33" i="1"/>
  <c r="C34" i="1"/>
  <c r="C31" i="1"/>
  <c r="B25" i="1"/>
  <c r="B24" i="1"/>
  <c r="B32" i="1"/>
  <c r="B26" i="1"/>
  <c r="B33" i="1"/>
  <c r="B27" i="1"/>
  <c r="B34" i="1"/>
  <c r="B23" i="1"/>
  <c r="B31" i="1"/>
  <c r="B30" i="1"/>
  <c r="L26" i="1"/>
  <c r="L24" i="1"/>
  <c r="L25" i="1"/>
  <c r="J25" i="1"/>
  <c r="J26" i="1"/>
  <c r="J24" i="1"/>
</calcChain>
</file>

<file path=xl/sharedStrings.xml><?xml version="1.0" encoding="utf-8"?>
<sst xmlns="http://schemas.openxmlformats.org/spreadsheetml/2006/main" count="42" uniqueCount="30">
  <si>
    <t>BV</t>
  </si>
  <si>
    <t>WB</t>
  </si>
  <si>
    <t>LG</t>
  </si>
  <si>
    <t>SONY</t>
  </si>
  <si>
    <t>UNI</t>
  </si>
  <si>
    <t>P/DW</t>
  </si>
  <si>
    <t>WEIN</t>
  </si>
  <si>
    <t>FOX</t>
  </si>
  <si>
    <t>SGEM</t>
  </si>
  <si>
    <t>PAR.</t>
  </si>
  <si>
    <t>RELA</t>
  </si>
  <si>
    <t>Min</t>
  </si>
  <si>
    <t>Q1</t>
  </si>
  <si>
    <t>Q3</t>
  </si>
  <si>
    <t>Max</t>
  </si>
  <si>
    <t>Me</t>
  </si>
  <si>
    <t>Median</t>
  </si>
  <si>
    <t>Min Extreme</t>
  </si>
  <si>
    <t>Max Extreme</t>
  </si>
  <si>
    <t>Lower Quartile</t>
  </si>
  <si>
    <t>Upper Quartile</t>
  </si>
  <si>
    <t>in</t>
  </si>
  <si>
    <t>Paramount</t>
  </si>
  <si>
    <t>Lionsgate</t>
  </si>
  <si>
    <t>20th Century Fox</t>
  </si>
  <si>
    <t>Weinstein Company</t>
  </si>
  <si>
    <t>Universal</t>
  </si>
  <si>
    <t>Sony / Columbia</t>
  </si>
  <si>
    <t>Warner Bros.</t>
  </si>
  <si>
    <t>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</si>
</sst>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45162458141"/>
          <c:y val="0.0672479160529605"/>
          <c:w val="0.793729115757082"/>
          <c:h val="0.8256809152647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Min Extreme</c:v>
                </c:pt>
              </c:strCache>
            </c:strRef>
          </c:tx>
          <c:spPr>
            <a:noFill/>
          </c:spPr>
          <c:invertIfNegative val="0"/>
          <c:cat>
            <c:strRef>
              <c:f>Sheet1!$B$29:$I$29</c:f>
              <c:strCache>
                <c:ptCount val="8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 formatCode="#,##0">
                  <c:v>7.30781E7</c:v>
                </c:pt>
                <c:pt idx="1">
                  <c:v>7.9727149E7</c:v>
                </c:pt>
                <c:pt idx="2" formatCode="#,##0">
                  <c:v>6.5653242E7</c:v>
                </c:pt>
                <c:pt idx="3">
                  <c:v>6.6486205E7</c:v>
                </c:pt>
                <c:pt idx="4">
                  <c:v>6.5001093E7</c:v>
                </c:pt>
                <c:pt idx="5">
                  <c:v>8.0070736E7</c:v>
                </c:pt>
                <c:pt idx="6">
                  <c:v>1.16624134E8</c:v>
                </c:pt>
                <c:pt idx="7">
                  <c:v>6.4575175E7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Lower Quartile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(Sheet1!$B$31,Sheet1!$C$31,Sheet1!$D$31,Sheet1!$E$31,Sheet1!$F$31,Sheet1!$G$31,Sheet1!$H$31,Sheet1!$I$31)</c:f>
                <c:numCache>
                  <c:formatCode>General</c:formatCode>
                  <c:ptCount val="8"/>
                  <c:pt idx="0">
                    <c:v>1.7210612E7</c:v>
                  </c:pt>
                  <c:pt idx="1">
                    <c:v>2.038008375E7</c:v>
                  </c:pt>
                  <c:pt idx="2">
                    <c:v>2.754889925E7</c:v>
                  </c:pt>
                  <c:pt idx="3">
                    <c:v>2.6188184E7</c:v>
                  </c:pt>
                  <c:pt idx="4">
                    <c:v>5.79984825E6</c:v>
                  </c:pt>
                  <c:pt idx="5">
                    <c:v>2.8244681E7</c:v>
                  </c:pt>
                  <c:pt idx="6">
                    <c:v>7.734412E6</c:v>
                  </c:pt>
                  <c:pt idx="7">
                    <c:v>3.069823E7</c:v>
                  </c:pt>
                </c:numCache>
              </c:numRef>
            </c:minus>
          </c:errBars>
          <c:cat>
            <c:strRef>
              <c:f>Sheet1!$B$29:$I$29</c:f>
              <c:strCache>
                <c:ptCount val="8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 formatCode="#,##0">
                  <c:v>1.7210612E7</c:v>
                </c:pt>
                <c:pt idx="1">
                  <c:v>2.038008375E7</c:v>
                </c:pt>
                <c:pt idx="2" formatCode="#,##0">
                  <c:v>2.754889925E7</c:v>
                </c:pt>
                <c:pt idx="3">
                  <c:v>2.6188184E7</c:v>
                </c:pt>
                <c:pt idx="4">
                  <c:v>5.79984825E6</c:v>
                </c:pt>
                <c:pt idx="5">
                  <c:v>2.8244681E7</c:v>
                </c:pt>
                <c:pt idx="6">
                  <c:v>7.734412E6</c:v>
                </c:pt>
                <c:pt idx="7">
                  <c:v>3.069823E7</c:v>
                </c:pt>
              </c:numCache>
            </c:numRef>
          </c:val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000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EEECE1"/>
              </a:solidFill>
              <a:ln>
                <a:solidFill>
                  <a:srgbClr val="00000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solidFill>
                  <a:srgbClr val="00000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00000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  <a:ln>
                <a:solidFill>
                  <a:srgbClr val="00000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rgbClr val="000000"/>
                </a:solidFill>
              </a:ln>
            </c:spPr>
          </c:dPt>
          <c:cat>
            <c:strRef>
              <c:f>Sheet1!$B$29:$I$29</c:f>
              <c:strCache>
                <c:ptCount val="8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 formatCode="#,##0">
                  <c:v>1.14386078E8</c:v>
                </c:pt>
                <c:pt idx="1">
                  <c:v>2.476630425E7</c:v>
                </c:pt>
                <c:pt idx="2" formatCode="#,##0">
                  <c:v>8.17394925E6</c:v>
                </c:pt>
                <c:pt idx="3">
                  <c:v>2.9389088E7</c:v>
                </c:pt>
                <c:pt idx="4">
                  <c:v>3.819593675E7</c:v>
                </c:pt>
                <c:pt idx="5" formatCode="#,##0">
                  <c:v>2.8244681E7</c:v>
                </c:pt>
                <c:pt idx="6">
                  <c:v>7.734412E6</c:v>
                </c:pt>
                <c:pt idx="7">
                  <c:v>3.1203679E7</c:v>
                </c:pt>
              </c:numCache>
            </c:numRef>
          </c:val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Upper Quartile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D7E4BD"/>
              </a:solidFill>
              <a:ln>
                <a:solidFill>
                  <a:schemeClr val="tx1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f>(Sheet1!$B$34,Sheet1!$C$34,Sheet1!$D$34,Sheet1!$E$34,Sheet1!$F$34,Sheet1!$G$34,Sheet1!$H$34,Sheet1!$I$34)</c:f>
                <c:numCache>
                  <c:formatCode>General</c:formatCode>
                  <c:ptCount val="8"/>
                  <c:pt idx="0">
                    <c:v>3.54865146E8</c:v>
                  </c:pt>
                  <c:pt idx="1">
                    <c:v>1.914327725E8</c:v>
                  </c:pt>
                  <c:pt idx="2">
                    <c:v>4.231943275E7</c:v>
                  </c:pt>
                  <c:pt idx="3">
                    <c:v>1.6344626475E8</c:v>
                  </c:pt>
                  <c:pt idx="4">
                    <c:v>2.1435953675E8</c:v>
                  </c:pt>
                  <c:pt idx="5">
                    <c:v>2.8244681E7</c:v>
                  </c:pt>
                  <c:pt idx="6">
                    <c:v>1.5356238E7</c:v>
                  </c:pt>
                  <c:pt idx="7">
                    <c:v>3.74501875E7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Sheet1!$B$29:$I$29</c:f>
              <c:strCache>
                <c:ptCount val="8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 formatCode="#,##0">
                  <c:v>6.3817974E7</c:v>
                </c:pt>
                <c:pt idx="1">
                  <c:v>1.318327895E8</c:v>
                </c:pt>
                <c:pt idx="2" formatCode="#,##0">
                  <c:v>2.7771311275E8</c:v>
                </c:pt>
                <c:pt idx="3">
                  <c:v>1.885053525E7</c:v>
                </c:pt>
                <c:pt idx="4">
                  <c:v>4.470485025E7</c:v>
                </c:pt>
                <c:pt idx="5" formatCode="#,##0">
                  <c:v>2.8244681E7</c:v>
                </c:pt>
                <c:pt idx="6">
                  <c:v>1.5356238E7</c:v>
                </c:pt>
                <c:pt idx="7">
                  <c:v>2.32411535E7</c:v>
                </c:pt>
              </c:numCache>
            </c:numRef>
          </c:val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Max Extreme</c:v>
                </c:pt>
              </c:strCache>
            </c:strRef>
          </c:tx>
          <c:spPr>
            <a:noFill/>
          </c:spPr>
          <c:invertIfNegative val="0"/>
          <c:cat>
            <c:strRef>
              <c:f>Sheet1!$B$29:$I$29</c:f>
              <c:strCache>
                <c:ptCount val="8"/>
                <c:pt idx="0">
                  <c:v>Buena Vista</c:v>
                </c:pt>
                <c:pt idx="1">
                  <c:v>Warner Bros.</c:v>
                </c:pt>
                <c:pt idx="2">
                  <c:v>Lionsgate</c:v>
                </c:pt>
                <c:pt idx="3">
                  <c:v>Sony / Columbia</c:v>
                </c:pt>
                <c:pt idx="4">
                  <c:v>Universal</c:v>
                </c:pt>
                <c:pt idx="5">
                  <c:v>Paramount</c:v>
                </c:pt>
                <c:pt idx="6">
                  <c:v>Weinstein Company</c:v>
                </c:pt>
                <c:pt idx="7">
                  <c:v>20th Century Fox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 formatCode="#,##0">
                  <c:v>3.54865146E8</c:v>
                </c:pt>
                <c:pt idx="1">
                  <c:v>1.914327725E8</c:v>
                </c:pt>
                <c:pt idx="2" formatCode="#,##0">
                  <c:v>4.231943275E7</c:v>
                </c:pt>
                <c:pt idx="3">
                  <c:v>1.6344626475E8</c:v>
                </c:pt>
                <c:pt idx="4">
                  <c:v>2.1435953675E8</c:v>
                </c:pt>
                <c:pt idx="5">
                  <c:v>2.8244681E7</c:v>
                </c:pt>
                <c:pt idx="6">
                  <c:v>1.5356238E7</c:v>
                </c:pt>
                <c:pt idx="7">
                  <c:v>3.74501875E7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637208"/>
        <c:axId val="-2103631528"/>
      </c:barChart>
      <c:catAx>
        <c:axId val="-21036372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400">
                    <a:solidFill>
                      <a:schemeClr val="tx2"/>
                    </a:solidFill>
                  </a:defRPr>
                </a:pPr>
                <a:r>
                  <a:rPr lang="en-US" sz="1400">
                    <a:solidFill>
                      <a:schemeClr val="tx2"/>
                    </a:solidFill>
                  </a:rPr>
                  <a:t>Studio</a:t>
                </a:r>
              </a:p>
            </c:rich>
          </c:tx>
          <c:layout>
            <c:manualLayout>
              <c:xMode val="edge"/>
              <c:yMode val="edge"/>
              <c:x val="0.00229885057471264"/>
              <c:y val="0.448743580965423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3631528"/>
        <c:crosses val="autoZero"/>
        <c:auto val="1"/>
        <c:lblAlgn val="ctr"/>
        <c:lblOffset val="100"/>
        <c:noMultiLvlLbl val="0"/>
      </c:catAx>
      <c:valAx>
        <c:axId val="-2103631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solidFill>
                      <a:schemeClr val="tx2"/>
                    </a:solidFill>
                  </a:defRPr>
                </a:pPr>
                <a:r>
                  <a:rPr lang="en-US" sz="1400">
                    <a:solidFill>
                      <a:schemeClr val="tx2"/>
                    </a:solidFill>
                  </a:rPr>
                  <a:t>Gross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36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28</xdr:row>
      <xdr:rowOff>19050</xdr:rowOff>
    </xdr:from>
    <xdr:to>
      <xdr:col>24</xdr:col>
      <xdr:colOff>228600</xdr:colOff>
      <xdr:row>68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0" workbookViewId="0">
      <selection activeCell="C26" sqref="C26"/>
    </sheetView>
  </sheetViews>
  <sheetFormatPr baseColWidth="10" defaultRowHeight="15" x14ac:dyDescent="0"/>
  <cols>
    <col min="1" max="1" width="17.1640625" customWidth="1"/>
    <col min="2" max="2" width="11.83203125" customWidth="1"/>
    <col min="3" max="3" width="11.33203125" bestFit="1" customWidth="1"/>
    <col min="4" max="4" width="15.33203125" customWidth="1"/>
    <col min="5" max="5" width="16.83203125" customWidth="1"/>
    <col min="6" max="6" width="13.83203125" customWidth="1"/>
    <col min="7" max="11" width="11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73078100</v>
      </c>
      <c r="B2" s="1">
        <v>79727149</v>
      </c>
      <c r="C2" s="1">
        <v>65653242</v>
      </c>
      <c r="D2" s="1">
        <v>66486205</v>
      </c>
      <c r="E2" s="1">
        <v>65001093</v>
      </c>
      <c r="F2" s="1">
        <v>103412758</v>
      </c>
      <c r="G2" s="1">
        <v>116624134</v>
      </c>
      <c r="H2" s="1">
        <v>64575175</v>
      </c>
      <c r="I2" s="1">
        <v>91547205</v>
      </c>
      <c r="J2" s="1">
        <v>80070736</v>
      </c>
      <c r="K2" s="1">
        <v>64935167</v>
      </c>
    </row>
    <row r="3" spans="1:11">
      <c r="A3" s="1">
        <v>81042113</v>
      </c>
      <c r="B3" s="1">
        <v>83670083</v>
      </c>
      <c r="C3" s="1">
        <v>85028192</v>
      </c>
      <c r="D3" s="1">
        <v>71017784</v>
      </c>
      <c r="E3" s="1">
        <v>65422625</v>
      </c>
      <c r="F3" s="1">
        <v>216391482</v>
      </c>
      <c r="G3" s="1">
        <v>132092958</v>
      </c>
      <c r="H3" s="1">
        <v>77267296</v>
      </c>
      <c r="I3" s="1">
        <v>125014030</v>
      </c>
      <c r="J3" s="1">
        <v>93772375</v>
      </c>
      <c r="K3" s="1">
        <v>70012847</v>
      </c>
    </row>
    <row r="4" spans="1:11">
      <c r="A4" s="1">
        <v>89302115</v>
      </c>
      <c r="B4" s="1">
        <v>86907746</v>
      </c>
      <c r="C4" s="1">
        <v>117723989</v>
      </c>
      <c r="D4" s="1">
        <v>73103784</v>
      </c>
      <c r="E4" s="1">
        <v>66528000</v>
      </c>
      <c r="G4" s="1">
        <v>162805434</v>
      </c>
      <c r="H4" s="1">
        <v>83028128</v>
      </c>
      <c r="J4" s="1">
        <v>102003019</v>
      </c>
      <c r="K4" s="1">
        <v>71349120</v>
      </c>
    </row>
    <row r="5" spans="1:11">
      <c r="A5" s="1">
        <v>90288712</v>
      </c>
      <c r="B5" s="1">
        <v>95020213</v>
      </c>
      <c r="C5" s="1">
        <v>292324737</v>
      </c>
      <c r="D5" s="1">
        <v>91547205</v>
      </c>
      <c r="E5" s="1">
        <v>67544505</v>
      </c>
      <c r="H5" s="1">
        <v>159582188</v>
      </c>
      <c r="J5" s="1">
        <v>103412758</v>
      </c>
    </row>
    <row r="6" spans="1:11">
      <c r="A6" s="1">
        <v>182207973</v>
      </c>
      <c r="B6" s="1">
        <v>101802906</v>
      </c>
      <c r="C6" s="1">
        <v>408010692</v>
      </c>
      <c r="D6" s="1">
        <v>93050117</v>
      </c>
      <c r="E6" s="1">
        <v>70525195</v>
      </c>
      <c r="H6" s="1">
        <v>107518682</v>
      </c>
      <c r="J6" s="1">
        <v>103927541</v>
      </c>
    </row>
    <row r="7" spans="1:11">
      <c r="A7" s="1">
        <v>189422889</v>
      </c>
      <c r="B7" s="1">
        <v>103860290</v>
      </c>
      <c r="C7" s="1">
        <v>421408636</v>
      </c>
      <c r="D7" s="1">
        <v>101470202</v>
      </c>
      <c r="E7" s="1">
        <v>71628180</v>
      </c>
      <c r="H7" s="1">
        <v>124987023</v>
      </c>
      <c r="J7" s="1">
        <v>122523060</v>
      </c>
    </row>
    <row r="8" spans="1:11">
      <c r="A8" s="1">
        <v>204674790</v>
      </c>
      <c r="B8" s="1">
        <v>112200072</v>
      </c>
      <c r="D8" s="1">
        <v>106545338</v>
      </c>
      <c r="E8" s="1">
        <v>75612460</v>
      </c>
      <c r="H8" s="1">
        <v>126477084</v>
      </c>
      <c r="J8" s="1">
        <v>124411129</v>
      </c>
    </row>
    <row r="9" spans="1:11">
      <c r="A9" s="1">
        <v>234911825</v>
      </c>
      <c r="B9" s="1">
        <v>113721571</v>
      </c>
      <c r="D9" s="1">
        <v>119112924</v>
      </c>
      <c r="E9" s="1">
        <v>89107235</v>
      </c>
      <c r="H9" s="1">
        <v>132556852</v>
      </c>
      <c r="J9" s="1">
        <v>202359711</v>
      </c>
    </row>
    <row r="10" spans="1:11">
      <c r="A10" s="1">
        <v>237283207</v>
      </c>
      <c r="B10" s="1">
        <v>136025503</v>
      </c>
      <c r="D10" s="1">
        <v>125014030</v>
      </c>
      <c r="E10" s="1">
        <v>104789886</v>
      </c>
      <c r="H10" s="1">
        <v>161321843</v>
      </c>
      <c r="J10" s="1">
        <v>216391482</v>
      </c>
    </row>
    <row r="11" spans="1:11">
      <c r="A11" s="1">
        <v>268492764</v>
      </c>
      <c r="B11" s="1">
        <v>144840419</v>
      </c>
      <c r="D11" s="1">
        <v>133481413</v>
      </c>
      <c r="E11" s="1">
        <v>113203870</v>
      </c>
      <c r="H11" s="1">
        <v>139854287</v>
      </c>
      <c r="J11" s="1">
        <v>228778661</v>
      </c>
    </row>
    <row r="12" spans="1:11">
      <c r="A12" s="1">
        <v>359635842</v>
      </c>
      <c r="B12" s="1">
        <v>150394119</v>
      </c>
      <c r="D12" s="1">
        <v>133668525</v>
      </c>
      <c r="E12" s="1">
        <v>126373434</v>
      </c>
      <c r="H12" s="1">
        <v>187168425</v>
      </c>
    </row>
    <row r="13" spans="1:11">
      <c r="A13" s="1">
        <v>409013994</v>
      </c>
      <c r="B13" s="1">
        <v>254264916</v>
      </c>
      <c r="D13" s="1">
        <v>138447667</v>
      </c>
      <c r="E13" s="1">
        <v>134506920</v>
      </c>
    </row>
    <row r="14" spans="1:11">
      <c r="A14" s="1">
        <v>623357910</v>
      </c>
      <c r="B14" s="1">
        <v>264030558</v>
      </c>
      <c r="D14" s="1">
        <v>148313048</v>
      </c>
      <c r="E14" s="1">
        <v>148809770</v>
      </c>
    </row>
    <row r="15" spans="1:11">
      <c r="B15" s="1">
        <v>291045518</v>
      </c>
      <c r="D15" s="1">
        <v>179020854</v>
      </c>
      <c r="E15" s="1">
        <v>155332381</v>
      </c>
    </row>
    <row r="16" spans="1:11">
      <c r="B16" s="1">
        <v>303003568</v>
      </c>
      <c r="D16" s="1">
        <v>262030663</v>
      </c>
      <c r="E16" s="1">
        <v>214030500</v>
      </c>
    </row>
    <row r="17" spans="1:12">
      <c r="B17" s="1">
        <v>448139099</v>
      </c>
      <c r="D17" s="1">
        <v>304360277</v>
      </c>
      <c r="E17" s="1">
        <v>218815487</v>
      </c>
    </row>
    <row r="18" spans="1:12">
      <c r="E18" s="1">
        <v>238679850</v>
      </c>
    </row>
    <row r="19" spans="1:12">
      <c r="E19" s="1">
        <v>368061265</v>
      </c>
    </row>
    <row r="22" spans="1:1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</row>
    <row r="23" spans="1:12">
      <c r="A23" t="s">
        <v>11</v>
      </c>
      <c r="B23" s="1">
        <f>MIN(A2,A14)</f>
        <v>73078100</v>
      </c>
      <c r="C23">
        <v>79727149</v>
      </c>
      <c r="D23" s="1">
        <f>MIN(C2:C7)</f>
        <v>65653242</v>
      </c>
      <c r="E23">
        <v>66486205</v>
      </c>
      <c r="F23">
        <v>65001093</v>
      </c>
      <c r="G23">
        <v>103412758</v>
      </c>
      <c r="H23">
        <v>116624134</v>
      </c>
      <c r="I23">
        <v>64575175</v>
      </c>
      <c r="J23">
        <v>91547205</v>
      </c>
      <c r="K23">
        <v>80070736</v>
      </c>
      <c r="L23">
        <v>64935167</v>
      </c>
    </row>
    <row r="24" spans="1:12">
      <c r="A24" t="s">
        <v>12</v>
      </c>
      <c r="B24">
        <f>QUARTILE(A2:A14,1)</f>
        <v>90288712</v>
      </c>
      <c r="C24">
        <f>QUARTILE(B2:B17,1)</f>
        <v>100107232.75</v>
      </c>
      <c r="D24">
        <f>QUARTILE(C2:C7,1)</f>
        <v>93202141.25</v>
      </c>
      <c r="E24">
        <f>QUARTILE(D2:D17,1)</f>
        <v>92674389</v>
      </c>
      <c r="F24">
        <f>QUARTILE(E2:E19,1)</f>
        <v>70800941.25</v>
      </c>
      <c r="G24">
        <f>QUARTILE(F2:F3,1)</f>
        <v>131657439</v>
      </c>
      <c r="H24">
        <f>QUARTILE(G2:G4,1)</f>
        <v>124358546</v>
      </c>
      <c r="I24">
        <f>QUARTILE(H2:H12,1)</f>
        <v>95273405</v>
      </c>
      <c r="J24">
        <f>QUARTILE(I2:I3,1)</f>
        <v>99913911.25</v>
      </c>
      <c r="K24">
        <f>QUARTILE(J2:J11,1)</f>
        <v>102355453.75</v>
      </c>
      <c r="L24">
        <f>QUARTILE(K2:K4,1)</f>
        <v>67474007</v>
      </c>
    </row>
    <row r="25" spans="1:12">
      <c r="A25" t="s">
        <v>15</v>
      </c>
      <c r="B25" s="1">
        <f>MEDIAN(A2:A14)</f>
        <v>204674790</v>
      </c>
      <c r="C25" s="1">
        <f>MEDIAN(B2:B17)</f>
        <v>124873537</v>
      </c>
      <c r="D25" s="1">
        <f>MEDIAN(C2:C5)</f>
        <v>101376090.5</v>
      </c>
      <c r="E25" s="1">
        <f>MEDIAN(D2:D17)</f>
        <v>122063477</v>
      </c>
      <c r="F25" s="1">
        <f>MEDIAN(E2:E19)</f>
        <v>108996878</v>
      </c>
      <c r="G25" s="1">
        <f>MEDIAN(F2:F3)</f>
        <v>159902120</v>
      </c>
      <c r="H25" s="1">
        <f>MEDIAN(G2:G4)</f>
        <v>132092958</v>
      </c>
      <c r="I25" s="1">
        <f>MEDIAN(H2:H12)</f>
        <v>126477084</v>
      </c>
      <c r="J25" s="1">
        <f>MEDIAN(I2:I3)</f>
        <v>108280617.5</v>
      </c>
      <c r="K25" s="1">
        <f>MEDIAN(J2:J11)</f>
        <v>113225300.5</v>
      </c>
      <c r="L25" s="1">
        <f>MEDIAN(K2:K4)</f>
        <v>70012847</v>
      </c>
    </row>
    <row r="26" spans="1:12">
      <c r="A26" t="s">
        <v>13</v>
      </c>
      <c r="B26">
        <f>QUARTILE(A2:A14,3)</f>
        <v>268492764</v>
      </c>
      <c r="C26">
        <f>QUARTILE(B2:B17,3)</f>
        <v>256706326.5</v>
      </c>
      <c r="D26">
        <f>QUARTILE(C2:C7,3)</f>
        <v>379089203.25</v>
      </c>
      <c r="E26">
        <f>QUARTILE(D2:D17,3)</f>
        <v>140914012.25</v>
      </c>
      <c r="F26">
        <f>QUARTILE(E2:E19,3)</f>
        <v>153701728.25</v>
      </c>
      <c r="G26">
        <f>QUARTILE(F2:F3,3)</f>
        <v>188146801</v>
      </c>
      <c r="H26">
        <f>QUARTILE(G2:G4,3)</f>
        <v>147449196</v>
      </c>
      <c r="I26">
        <f>QUARTILE(H2:H12,3)</f>
        <v>149718237.5</v>
      </c>
      <c r="J26">
        <f>QUARTILE(I2:I3,3)</f>
        <v>116647323.75</v>
      </c>
      <c r="K26">
        <f>QUARTILE(J2:J11,3)</f>
        <v>182872565.5</v>
      </c>
      <c r="L26">
        <f>QUARTILE(K2:K4,3)</f>
        <v>70680983.5</v>
      </c>
    </row>
    <row r="27" spans="1:12">
      <c r="A27" t="s">
        <v>14</v>
      </c>
      <c r="B27" s="1">
        <f>MAX(A2,A14)</f>
        <v>623357910</v>
      </c>
      <c r="C27">
        <v>448139099</v>
      </c>
      <c r="D27" s="1">
        <f>MAX(C2:C7)</f>
        <v>421408636</v>
      </c>
      <c r="E27">
        <v>304360277</v>
      </c>
      <c r="F27">
        <v>368061265</v>
      </c>
      <c r="G27">
        <v>216391482</v>
      </c>
      <c r="H27">
        <v>162805434</v>
      </c>
      <c r="I27">
        <v>187168425</v>
      </c>
      <c r="J27">
        <v>125014030</v>
      </c>
      <c r="K27">
        <v>228778661</v>
      </c>
      <c r="L27">
        <v>71349120</v>
      </c>
    </row>
    <row r="29" spans="1:12">
      <c r="B29" t="s">
        <v>29</v>
      </c>
      <c r="C29" t="s">
        <v>28</v>
      </c>
      <c r="D29" t="s">
        <v>23</v>
      </c>
      <c r="E29" t="s">
        <v>27</v>
      </c>
      <c r="F29" t="s">
        <v>26</v>
      </c>
      <c r="G29" t="s">
        <v>22</v>
      </c>
      <c r="H29" t="s">
        <v>25</v>
      </c>
      <c r="I29" t="s">
        <v>24</v>
      </c>
    </row>
    <row r="30" spans="1:12">
      <c r="A30" t="s">
        <v>17</v>
      </c>
      <c r="B30" s="1">
        <f>MIN(A2,A14)</f>
        <v>73078100</v>
      </c>
      <c r="C30">
        <v>79727149</v>
      </c>
      <c r="D30" s="1">
        <f>MIN(C2:C5)</f>
        <v>65653242</v>
      </c>
      <c r="E30">
        <v>66486205</v>
      </c>
      <c r="F30">
        <v>65001093</v>
      </c>
      <c r="G30">
        <v>80070736</v>
      </c>
      <c r="H30">
        <v>116624134</v>
      </c>
      <c r="I30">
        <v>64575175</v>
      </c>
    </row>
    <row r="31" spans="1:12">
      <c r="A31" t="s">
        <v>19</v>
      </c>
      <c r="B31" s="1">
        <f t="shared" ref="B31:I31" si="0">B24-B23</f>
        <v>17210612</v>
      </c>
      <c r="C31">
        <f t="shared" si="0"/>
        <v>20380083.75</v>
      </c>
      <c r="D31" s="1">
        <f t="shared" si="0"/>
        <v>27548899.25</v>
      </c>
      <c r="E31">
        <f t="shared" si="0"/>
        <v>26188184</v>
      </c>
      <c r="F31">
        <f t="shared" si="0"/>
        <v>5799848.25</v>
      </c>
      <c r="G31">
        <f>G24-G23</f>
        <v>28244681</v>
      </c>
      <c r="H31">
        <f t="shared" si="0"/>
        <v>7734412</v>
      </c>
      <c r="I31">
        <f t="shared" si="0"/>
        <v>30698230</v>
      </c>
    </row>
    <row r="32" spans="1:12">
      <c r="A32" t="s">
        <v>16</v>
      </c>
      <c r="B32" s="1">
        <f t="shared" ref="B32:I34" si="1">B25-B24</f>
        <v>114386078</v>
      </c>
      <c r="C32">
        <f t="shared" si="1"/>
        <v>24766304.25</v>
      </c>
      <c r="D32" s="1">
        <f t="shared" si="1"/>
        <v>8173949.25</v>
      </c>
      <c r="E32">
        <f t="shared" si="1"/>
        <v>29389088</v>
      </c>
      <c r="F32">
        <f t="shared" si="1"/>
        <v>38195936.75</v>
      </c>
      <c r="G32" s="1">
        <f>G25-G24</f>
        <v>28244681</v>
      </c>
      <c r="H32">
        <f t="shared" si="1"/>
        <v>7734412</v>
      </c>
      <c r="I32">
        <f t="shared" si="1"/>
        <v>31203679</v>
      </c>
    </row>
    <row r="33" spans="1:9">
      <c r="A33" t="s">
        <v>20</v>
      </c>
      <c r="B33" s="1">
        <f t="shared" si="1"/>
        <v>63817974</v>
      </c>
      <c r="C33">
        <f t="shared" si="1"/>
        <v>131832789.5</v>
      </c>
      <c r="D33" s="1">
        <f t="shared" si="1"/>
        <v>277713112.75</v>
      </c>
      <c r="E33">
        <f t="shared" si="1"/>
        <v>18850535.25</v>
      </c>
      <c r="F33">
        <f t="shared" si="1"/>
        <v>44704850.25</v>
      </c>
      <c r="G33" s="1">
        <f>G26-G25</f>
        <v>28244681</v>
      </c>
      <c r="H33">
        <f t="shared" si="1"/>
        <v>15356238</v>
      </c>
      <c r="I33">
        <f t="shared" si="1"/>
        <v>23241153.5</v>
      </c>
    </row>
    <row r="34" spans="1:9">
      <c r="A34" t="s">
        <v>18</v>
      </c>
      <c r="B34" s="1">
        <f t="shared" si="1"/>
        <v>354865146</v>
      </c>
      <c r="C34">
        <f t="shared" si="1"/>
        <v>191432772.5</v>
      </c>
      <c r="D34" s="1">
        <f t="shared" si="1"/>
        <v>42319432.75</v>
      </c>
      <c r="E34">
        <f t="shared" si="1"/>
        <v>163446264.75</v>
      </c>
      <c r="F34">
        <f t="shared" si="1"/>
        <v>214359536.75</v>
      </c>
      <c r="G34">
        <f t="shared" ref="G34" si="2">G27-G26</f>
        <v>28244681</v>
      </c>
      <c r="H34">
        <f t="shared" si="1"/>
        <v>15356238</v>
      </c>
      <c r="I34">
        <f t="shared" si="1"/>
        <v>37450187.5</v>
      </c>
    </row>
    <row r="43" spans="1:9">
      <c r="D43" t="s">
        <v>9</v>
      </c>
    </row>
    <row r="44" spans="1:9">
      <c r="D44">
        <v>80070736</v>
      </c>
    </row>
    <row r="45" spans="1:9">
      <c r="D45">
        <f>K24-K23</f>
        <v>22284717.75</v>
      </c>
    </row>
    <row r="46" spans="1:9">
      <c r="D46">
        <f>K25-K24</f>
        <v>10869846.75</v>
      </c>
    </row>
    <row r="47" spans="1:9">
      <c r="D47">
        <f>K26-K25</f>
        <v>69647265</v>
      </c>
    </row>
    <row r="48" spans="1:9">
      <c r="D48">
        <f>K27-K26</f>
        <v>45906095.5</v>
      </c>
    </row>
    <row r="54" spans="7:7">
      <c r="G54" t="s">
        <v>21</v>
      </c>
    </row>
  </sheetData>
  <sortState ref="E2:E19">
    <sortCondition ref="E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2014-02-04T01:53:35Z</dcterms:created>
  <dcterms:modified xsi:type="dcterms:W3CDTF">2014-02-05T19:22:38Z</dcterms:modified>
</cp:coreProperties>
</file>