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ack 2T/0-Opioid Manuscript/0-Organized data/"/>
    </mc:Choice>
  </mc:AlternateContent>
  <xr:revisionPtr revIDLastSave="0" documentId="13_ncr:1_{5F3094B4-CD94-DE43-A33A-0B7FDAAF47BC}" xr6:coauthVersionLast="47" xr6:coauthVersionMax="47" xr10:uidLastSave="{00000000-0000-0000-0000-000000000000}"/>
  <bookViews>
    <workbookView xWindow="0" yWindow="500" windowWidth="43920" windowHeight="23160" xr2:uid="{968354A7-821D-4044-B68E-317ED48AF46A}"/>
  </bookViews>
  <sheets>
    <sheet name="Max dff % EC50" sheetId="1" r:id="rId1"/>
    <sheet name=" dff at 10nM % EC50" sheetId="3" r:id="rId2"/>
    <sheet name="Receptor vs sensor binding stud" sheetId="2" r:id="rId3"/>
    <sheet name="SuppTable1" sheetId="5" r:id="rId4"/>
    <sheet name="SupplementaryT1" sheetId="6" r:id="rId5"/>
    <sheet name="Gea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P16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5" i="5"/>
  <c r="P14" i="5"/>
  <c r="P13" i="5"/>
  <c r="Z15" i="5"/>
  <c r="Z16" i="5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W15" i="5"/>
  <c r="W16" i="5" s="1"/>
  <c r="Z14" i="5"/>
  <c r="W14" i="5"/>
  <c r="AB14" i="5"/>
  <c r="AB13" i="5"/>
  <c r="AF5" i="2"/>
  <c r="M57" i="3"/>
  <c r="N57" i="3"/>
  <c r="O57" i="3"/>
  <c r="E19" i="3" s="1"/>
  <c r="M58" i="3"/>
  <c r="N58" i="3"/>
  <c r="O58" i="3"/>
  <c r="M59" i="3"/>
  <c r="C8" i="3" s="1"/>
  <c r="N59" i="3"/>
  <c r="D8" i="3" s="1"/>
  <c r="O59" i="3"/>
  <c r="M60" i="3"/>
  <c r="N60" i="3"/>
  <c r="O60" i="3"/>
  <c r="E23" i="3" s="1"/>
  <c r="M61" i="3"/>
  <c r="C20" i="3" s="1"/>
  <c r="N61" i="3"/>
  <c r="D20" i="3" s="1"/>
  <c r="O61" i="3"/>
  <c r="E20" i="3" s="1"/>
  <c r="M62" i="3"/>
  <c r="N62" i="3"/>
  <c r="O62" i="3"/>
  <c r="M63" i="3"/>
  <c r="C22" i="3" s="1"/>
  <c r="N63" i="3"/>
  <c r="O63" i="3"/>
  <c r="E22" i="3" s="1"/>
  <c r="M64" i="3"/>
  <c r="C4" i="3" s="1"/>
  <c r="N64" i="3"/>
  <c r="O64" i="3"/>
  <c r="E4" i="3" s="1"/>
  <c r="M65" i="3"/>
  <c r="C3" i="3" s="1"/>
  <c r="N65" i="3"/>
  <c r="D3" i="3" s="1"/>
  <c r="O65" i="3"/>
  <c r="E3" i="3" s="1"/>
  <c r="M66" i="3"/>
  <c r="N66" i="3"/>
  <c r="O66" i="3"/>
  <c r="M67" i="3"/>
  <c r="N67" i="3"/>
  <c r="O67" i="3"/>
  <c r="M68" i="3"/>
  <c r="N68" i="3"/>
  <c r="O68" i="3"/>
  <c r="M69" i="3"/>
  <c r="N69" i="3"/>
  <c r="D18" i="3" s="1"/>
  <c r="O69" i="3"/>
  <c r="E18" i="3" s="1"/>
  <c r="M70" i="3"/>
  <c r="N70" i="3"/>
  <c r="O70" i="3"/>
  <c r="M71" i="3"/>
  <c r="N71" i="3"/>
  <c r="O71" i="3"/>
  <c r="M72" i="3"/>
  <c r="N72" i="3"/>
  <c r="D21" i="3" s="1"/>
  <c r="O72" i="3"/>
  <c r="E21" i="3" s="1"/>
  <c r="M73" i="3"/>
  <c r="C13" i="3" s="1"/>
  <c r="N73" i="3"/>
  <c r="D13" i="3" s="1"/>
  <c r="O73" i="3"/>
  <c r="E13" i="3" s="1"/>
  <c r="M74" i="3"/>
  <c r="N74" i="3"/>
  <c r="O74" i="3"/>
  <c r="E16" i="3" s="1"/>
  <c r="M75" i="3"/>
  <c r="C2" i="3" s="1"/>
  <c r="N75" i="3"/>
  <c r="O75" i="3"/>
  <c r="M76" i="3"/>
  <c r="N76" i="3"/>
  <c r="O76" i="3"/>
  <c r="E14" i="3" s="1"/>
  <c r="M77" i="3"/>
  <c r="C25" i="3" s="1"/>
  <c r="N77" i="3"/>
  <c r="D25" i="3" s="1"/>
  <c r="O77" i="3"/>
  <c r="E25" i="3" s="1"/>
  <c r="M78" i="3"/>
  <c r="N78" i="3"/>
  <c r="D10" i="3" s="1"/>
  <c r="O78" i="3"/>
  <c r="M79" i="3"/>
  <c r="N79" i="3"/>
  <c r="D7" i="3" s="1"/>
  <c r="O79" i="3"/>
  <c r="M80" i="3"/>
  <c r="C24" i="3" s="1"/>
  <c r="N80" i="3"/>
  <c r="O80" i="3"/>
  <c r="E24" i="3" s="1"/>
  <c r="E8" i="3"/>
  <c r="D23" i="3"/>
  <c r="D4" i="3"/>
  <c r="C17" i="3"/>
  <c r="D17" i="3"/>
  <c r="E17" i="3"/>
  <c r="C18" i="3"/>
  <c r="C16" i="3"/>
  <c r="D2" i="3"/>
  <c r="E2" i="3"/>
  <c r="C14" i="3"/>
  <c r="D14" i="3"/>
  <c r="D19" i="3"/>
  <c r="D5" i="3"/>
  <c r="E5" i="3"/>
  <c r="D6" i="3"/>
  <c r="E6" i="3"/>
  <c r="E7" i="3"/>
  <c r="D9" i="3"/>
  <c r="E9" i="3"/>
  <c r="E10" i="3"/>
  <c r="D11" i="3"/>
  <c r="E11" i="3"/>
  <c r="D12" i="3"/>
  <c r="E12" i="3"/>
  <c r="D15" i="3"/>
  <c r="E15" i="3"/>
  <c r="D16" i="3"/>
  <c r="D22" i="3"/>
  <c r="D24" i="3"/>
  <c r="C15" i="3"/>
  <c r="C12" i="3"/>
  <c r="C6" i="3"/>
  <c r="C5" i="3"/>
  <c r="C23" i="3"/>
  <c r="C9" i="3"/>
  <c r="C11" i="3"/>
  <c r="C21" i="3"/>
  <c r="C10" i="3"/>
  <c r="C7" i="3"/>
  <c r="C19" i="3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D6" i="4"/>
  <c r="D7" i="4" s="1"/>
  <c r="G5" i="4"/>
  <c r="D5" i="4"/>
  <c r="I5" i="4"/>
  <c r="I4" i="4"/>
  <c r="E14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D15" i="1"/>
  <c r="E15" i="1"/>
  <c r="D16" i="1"/>
  <c r="D17" i="1"/>
  <c r="E17" i="1"/>
  <c r="D18" i="1"/>
  <c r="E18" i="1"/>
  <c r="D19" i="1"/>
  <c r="E19" i="1"/>
  <c r="D20" i="1"/>
  <c r="E20" i="1"/>
  <c r="D21" i="1"/>
  <c r="E21" i="1"/>
  <c r="D22" i="1"/>
  <c r="D23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6" i="1"/>
  <c r="E6" i="1"/>
  <c r="C6" i="1"/>
  <c r="D5" i="1"/>
  <c r="E5" i="1"/>
  <c r="C5" i="1"/>
  <c r="D4" i="1"/>
  <c r="C4" i="1"/>
  <c r="D3" i="1"/>
  <c r="E3" i="1"/>
  <c r="C3" i="1"/>
  <c r="E2" i="1"/>
  <c r="D2" i="1"/>
  <c r="C2" i="1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T4" i="2"/>
  <c r="U4" i="2"/>
  <c r="T5" i="2"/>
  <c r="U5" i="2"/>
  <c r="T6" i="2"/>
  <c r="U6" i="2"/>
  <c r="T7" i="2"/>
  <c r="U7" i="2"/>
  <c r="T8" i="2"/>
  <c r="U8" i="2"/>
  <c r="S5" i="2"/>
  <c r="S6" i="2"/>
  <c r="S7" i="2"/>
  <c r="S8" i="2"/>
  <c r="S4" i="2"/>
  <c r="AD4" i="2"/>
  <c r="AE4" i="2"/>
  <c r="AF4" i="2"/>
  <c r="AD5" i="2"/>
  <c r="AE5" i="2"/>
  <c r="AD6" i="2"/>
  <c r="AE6" i="2"/>
  <c r="AF6" i="2"/>
  <c r="AD7" i="2"/>
  <c r="AE7" i="2"/>
  <c r="AF7" i="2"/>
  <c r="AD8" i="2"/>
  <c r="AE8" i="2"/>
  <c r="AF8" i="2"/>
  <c r="W17" i="5" l="1"/>
  <c r="AB16" i="5"/>
  <c r="AB15" i="5"/>
  <c r="D8" i="4"/>
  <c r="I7" i="4"/>
  <c r="I6" i="4"/>
  <c r="W18" i="5" l="1"/>
  <c r="AB17" i="5"/>
  <c r="D9" i="4"/>
  <c r="I8" i="4"/>
  <c r="W19" i="5" l="1"/>
  <c r="AB18" i="5"/>
  <c r="D10" i="4"/>
  <c r="I9" i="4"/>
  <c r="W20" i="5" l="1"/>
  <c r="AB19" i="5"/>
  <c r="D11" i="4"/>
  <c r="I10" i="4"/>
  <c r="W21" i="5" l="1"/>
  <c r="AB20" i="5"/>
  <c r="D12" i="4"/>
  <c r="I11" i="4"/>
  <c r="W22" i="5" l="1"/>
  <c r="AB21" i="5"/>
  <c r="D13" i="4"/>
  <c r="I12" i="4"/>
  <c r="W23" i="5" l="1"/>
  <c r="AB22" i="5"/>
  <c r="D14" i="4"/>
  <c r="I13" i="4"/>
  <c r="W24" i="5" l="1"/>
  <c r="AB23" i="5"/>
  <c r="D15" i="4"/>
  <c r="I14" i="4"/>
  <c r="W25" i="5" l="1"/>
  <c r="AB24" i="5"/>
  <c r="D16" i="4"/>
  <c r="I15" i="4"/>
  <c r="W26" i="5" l="1"/>
  <c r="AB25" i="5"/>
  <c r="D17" i="4"/>
  <c r="I16" i="4"/>
  <c r="W27" i="5" l="1"/>
  <c r="AB26" i="5"/>
  <c r="D18" i="4"/>
  <c r="I17" i="4"/>
  <c r="W28" i="5" l="1"/>
  <c r="AB27" i="5"/>
  <c r="D19" i="4"/>
  <c r="I18" i="4"/>
  <c r="W29" i="5" l="1"/>
  <c r="AB28" i="5"/>
  <c r="I19" i="4"/>
  <c r="D20" i="4"/>
  <c r="W30" i="5" l="1"/>
  <c r="AB29" i="5"/>
  <c r="I20" i="4"/>
  <c r="D21" i="4"/>
  <c r="W31" i="5" l="1"/>
  <c r="AB30" i="5"/>
  <c r="D22" i="4"/>
  <c r="I21" i="4"/>
  <c r="W32" i="5" l="1"/>
  <c r="AB31" i="5"/>
  <c r="I22" i="4"/>
  <c r="D23" i="4"/>
  <c r="W33" i="5" l="1"/>
  <c r="AB32" i="5"/>
  <c r="I23" i="4"/>
  <c r="D24" i="4"/>
  <c r="W34" i="5" l="1"/>
  <c r="AB33" i="5"/>
  <c r="I24" i="4"/>
  <c r="D25" i="4"/>
  <c r="W35" i="5" l="1"/>
  <c r="AB34" i="5"/>
  <c r="I25" i="4"/>
  <c r="D26" i="4"/>
  <c r="W36" i="5" l="1"/>
  <c r="AB36" i="5" s="1"/>
  <c r="AB35" i="5"/>
  <c r="I26" i="4"/>
  <c r="D27" i="4"/>
  <c r="I27" i="4" s="1"/>
</calcChain>
</file>

<file path=xl/sharedStrings.xml><?xml version="1.0" encoding="utf-8"?>
<sst xmlns="http://schemas.openxmlformats.org/spreadsheetml/2006/main" count="930" uniqueCount="247">
  <si>
    <t>κLight</t>
  </si>
  <si>
    <t>δLight</t>
  </si>
  <si>
    <t>μLight</t>
  </si>
  <si>
    <t>Dyn A1-17</t>
  </si>
  <si>
    <t>DynA1-13</t>
  </si>
  <si>
    <t>DynA1-8</t>
  </si>
  <si>
    <t>DynB1-9</t>
  </si>
  <si>
    <t>beta-neo-endorphin</t>
  </si>
  <si>
    <t>U50,488</t>
  </si>
  <si>
    <t>Nalfurafine</t>
  </si>
  <si>
    <t>Met-Enk</t>
  </si>
  <si>
    <t>Leu-Enk</t>
  </si>
  <si>
    <t>Deltorphin I</t>
  </si>
  <si>
    <t>SNC80</t>
  </si>
  <si>
    <t>b-endorphin</t>
  </si>
  <si>
    <t>Endomorphin I</t>
  </si>
  <si>
    <t>BAM18</t>
  </si>
  <si>
    <t>metorphinmide</t>
  </si>
  <si>
    <t>DAMGO</t>
  </si>
  <si>
    <t>Morphine</t>
  </si>
  <si>
    <t>Oxycodone</t>
  </si>
  <si>
    <t>Methadone</t>
  </si>
  <si>
    <t>Fentanyl</t>
  </si>
  <si>
    <t>s-slope nM ^-1</t>
  </si>
  <si>
    <t>KOR ligands</t>
  </si>
  <si>
    <t>DOR ligands</t>
  </si>
  <si>
    <t>MOR ligands</t>
  </si>
  <si>
    <t>Radio ligand binding data</t>
  </si>
  <si>
    <t>MORLight</t>
  </si>
  <si>
    <t>DORLight</t>
  </si>
  <si>
    <t>KORlight</t>
  </si>
  <si>
    <t>EC50 in M</t>
  </si>
  <si>
    <t>dFF max in %</t>
  </si>
  <si>
    <t>IC50 [nM]</t>
  </si>
  <si>
    <t>% bound</t>
  </si>
  <si>
    <t>Dyn A8</t>
  </si>
  <si>
    <t>48±2</t>
  </si>
  <si>
    <t>42±2</t>
  </si>
  <si>
    <t>222±1</t>
  </si>
  <si>
    <t>51±3</t>
  </si>
  <si>
    <t>1±2</t>
  </si>
  <si>
    <t>29±3</t>
  </si>
  <si>
    <t>b-endorphin 31</t>
  </si>
  <si>
    <t>12±4</t>
  </si>
  <si>
    <t>46±3</t>
  </si>
  <si>
    <t>2±2</t>
  </si>
  <si>
    <t>59±2</t>
  </si>
  <si>
    <t>81±2</t>
  </si>
  <si>
    <t>38±4</t>
  </si>
  <si>
    <t>Met-enk</t>
  </si>
  <si>
    <t>77±3</t>
  </si>
  <si>
    <t>947±1</t>
  </si>
  <si>
    <t>77±4</t>
  </si>
  <si>
    <t>130±3</t>
  </si>
  <si>
    <t>90±5</t>
  </si>
  <si>
    <t>Leu-enk</t>
  </si>
  <si>
    <t>67±2</t>
  </si>
  <si>
    <t>70±2</t>
  </si>
  <si>
    <t>343±1</t>
  </si>
  <si>
    <t>65±3</t>
  </si>
  <si>
    <t>14±3</t>
  </si>
  <si>
    <t>87±8</t>
  </si>
  <si>
    <t>Dyn A17</t>
  </si>
  <si>
    <t>15±2</t>
  </si>
  <si>
    <t>60±2</t>
  </si>
  <si>
    <t>47±2</t>
  </si>
  <si>
    <t>26±4</t>
  </si>
  <si>
    <t>BAM 18</t>
  </si>
  <si>
    <t>14±2</t>
  </si>
  <si>
    <t>82±2</t>
  </si>
  <si>
    <t>32±3</t>
  </si>
  <si>
    <t>33±3</t>
  </si>
  <si>
    <t>243±2</t>
  </si>
  <si>
    <t>34±3</t>
  </si>
  <si>
    <t>Metorphamide</t>
  </si>
  <si>
    <t>1490±2</t>
  </si>
  <si>
    <t>40±3</t>
  </si>
  <si>
    <t>56±1</t>
  </si>
  <si>
    <t>53±3</t>
  </si>
  <si>
    <t>13±2</t>
  </si>
  <si>
    <t>72±3</t>
  </si>
  <si>
    <t>S-Slope in nM-1 (Fluorescence)</t>
  </si>
  <si>
    <t>Binding in %</t>
  </si>
  <si>
    <t>IC50 in nM</t>
  </si>
  <si>
    <t>wt receptors</t>
  </si>
  <si>
    <t>Sensors</t>
  </si>
  <si>
    <t>S-Slope in nM-1 (Receptor Binding)</t>
  </si>
  <si>
    <t>S-Slope in nM-1 (Sensor Binding)</t>
  </si>
  <si>
    <t>KOR</t>
  </si>
  <si>
    <t>DOR</t>
  </si>
  <si>
    <t>MOR</t>
  </si>
  <si>
    <t>IC50 in M</t>
  </si>
  <si>
    <t>DPDPE</t>
  </si>
  <si>
    <t>buprenorphine</t>
  </si>
  <si>
    <t>dff at 10nM in %</t>
  </si>
  <si>
    <t>Buprenorphin</t>
  </si>
  <si>
    <t>U69,593</t>
  </si>
  <si>
    <t>SNC162</t>
  </si>
  <si>
    <t>=AVERAGE(</t>
  </si>
  <si>
    <t>:</t>
  </si>
  <si>
    <t>)</t>
  </si>
  <si>
    <t>C</t>
  </si>
  <si>
    <t>=AVERAGE(C82:C85)</t>
  </si>
  <si>
    <t>=AVERAGE(C86:C89)</t>
  </si>
  <si>
    <t>=AVERAGE(C90:C93)</t>
  </si>
  <si>
    <t>=AVERAGE(C94:C97)</t>
  </si>
  <si>
    <t>=AVERAGE(C98:C101)</t>
  </si>
  <si>
    <t>=AVERAGE(C102:C105)</t>
  </si>
  <si>
    <t>=AVERAGE(C106:C109)</t>
  </si>
  <si>
    <t>=AVERAGE(C110:C113)</t>
  </si>
  <si>
    <t>=AVERAGE(C114:C117)</t>
  </si>
  <si>
    <t>=AVERAGE(C118:C121)</t>
  </si>
  <si>
    <t>=AVERAGE(C122:C125)</t>
  </si>
  <si>
    <t>=AVERAGE(C126:C129)</t>
  </si>
  <si>
    <t>=AVERAGE(C130:C133)</t>
  </si>
  <si>
    <t>=AVERAGE(C134:C137)</t>
  </si>
  <si>
    <t>=AVERAGE(C138:C141)</t>
  </si>
  <si>
    <t>=AVERAGE(C142:C145)</t>
  </si>
  <si>
    <t>=AVERAGE(C146:C149)</t>
  </si>
  <si>
    <t>=AVERAGE(C150:C153)</t>
  </si>
  <si>
    <t>=AVERAGE(C154:C157)</t>
  </si>
  <si>
    <t>=AVERAGE(C158:C161)</t>
  </si>
  <si>
    <t>=AVERAGE(C162:C165)</t>
  </si>
  <si>
    <t>=AVERAGE(C166:C169)</t>
  </si>
  <si>
    <t>=AVERAGE(C170:C173)</t>
  </si>
  <si>
    <t>=AVERAGE(C174:C177)</t>
  </si>
  <si>
    <t>High IC50</t>
  </si>
  <si>
    <t>Low IC50</t>
  </si>
  <si>
    <t>Conc. (M)</t>
  </si>
  <si>
    <t>K</t>
  </si>
  <si>
    <t>D</t>
  </si>
  <si>
    <t>M</t>
  </si>
  <si>
    <t>kLight</t>
  </si>
  <si>
    <t>deltaLight</t>
  </si>
  <si>
    <t>muLight</t>
  </si>
  <si>
    <t>DFF max</t>
  </si>
  <si>
    <t>±</t>
  </si>
  <si>
    <t>=</t>
  </si>
  <si>
    <t>,$B$12,</t>
  </si>
  <si>
    <t>concatenate(</t>
  </si>
  <si>
    <t>J</t>
  </si>
  <si>
    <t>=concatenate(J13,$B$12,J14)</t>
  </si>
  <si>
    <t>=concatenate(J16,$B$12,J17)</t>
  </si>
  <si>
    <t>=concatenate(J19,$B$12,J20)</t>
  </si>
  <si>
    <t>=concatenate(J22,$B$12,J23)</t>
  </si>
  <si>
    <t>=concatenate(J25,$B$12,J26)</t>
  </si>
  <si>
    <t>=concatenate(J28,$B$12,J29)</t>
  </si>
  <si>
    <t>=concatenate(J31,$B$12,J32)</t>
  </si>
  <si>
    <t>=concatenate(J34,$B$12,J35)</t>
  </si>
  <si>
    <t>=concatenate(J37,$B$12,J38)</t>
  </si>
  <si>
    <t>=concatenate(J40,$B$12,J41)</t>
  </si>
  <si>
    <t>=concatenate(J43,$B$12,J44)</t>
  </si>
  <si>
    <t>=concatenate(J46,$B$12,J47)</t>
  </si>
  <si>
    <t>=concatenate(J49,$B$12,J50)</t>
  </si>
  <si>
    <t>=concatenate(J52,$B$12,J53)</t>
  </si>
  <si>
    <t>=concatenate(J55,$B$12,J56)</t>
  </si>
  <si>
    <t>=concatenate(J58,$B$12,J59)</t>
  </si>
  <si>
    <t>=concatenate(J61,$B$12,J62)</t>
  </si>
  <si>
    <t>=concatenate(J64,$B$12,J65)</t>
  </si>
  <si>
    <t>=concatenate(J67,$B$12,J68)</t>
  </si>
  <si>
    <t>=concatenate(J70,$B$12,J71)</t>
  </si>
  <si>
    <t>=concatenate(J73,$B$12,J74)</t>
  </si>
  <si>
    <t>=concatenate(J76,$B$12,J77)</t>
  </si>
  <si>
    <t>=concatenate(J79,$B$12,J80)</t>
  </si>
  <si>
    <t>=concatenate(J82,$B$12,J83)</t>
  </si>
  <si>
    <t>93.6±3.93</t>
  </si>
  <si>
    <t>126.9±8.55</t>
  </si>
  <si>
    <t>80.3±1.79</t>
  </si>
  <si>
    <t>112.6±2.21</t>
  </si>
  <si>
    <t>177.2±3.94</t>
  </si>
  <si>
    <t>189.7±2.79</t>
  </si>
  <si>
    <t>52.9±2.09</t>
  </si>
  <si>
    <t>95.9±3.55</t>
  </si>
  <si>
    <t>41.7±6.31</t>
  </si>
  <si>
    <t>20.5±1.67</t>
  </si>
  <si>
    <t>37.8±7.27</t>
  </si>
  <si>
    <t>94.0±6.42</t>
  </si>
  <si>
    <t>99.5±1.70</t>
  </si>
  <si>
    <t>105.3±8.15</t>
  </si>
  <si>
    <t>92.0±1.40</t>
  </si>
  <si>
    <t>199.4±25.33</t>
  </si>
  <si>
    <t>40.1±2.78</t>
  </si>
  <si>
    <t>34.5±4.44</t>
  </si>
  <si>
    <t>149.9±2.96</t>
  </si>
  <si>
    <t>103.9±11.88</t>
  </si>
  <si>
    <t>42.4±3.39</t>
  </si>
  <si>
    <t>58.6±3.31</t>
  </si>
  <si>
    <t>163.4±4.97</t>
  </si>
  <si>
    <t>12.2±2.39</t>
  </si>
  <si>
    <t>147.9±4.07</t>
  </si>
  <si>
    <t>246.1±4.56</t>
  </si>
  <si>
    <t>217.1±20.88</t>
  </si>
  <si>
    <t>36.1±0.87</t>
  </si>
  <si>
    <t>101.5±22.50</t>
  </si>
  <si>
    <t>214.9±5.53</t>
  </si>
  <si>
    <t>11.6±1.074</t>
  </si>
  <si>
    <t>17.1±4.08</t>
  </si>
  <si>
    <t>167.4±3.65</t>
  </si>
  <si>
    <t>155.0±1.73</t>
  </si>
  <si>
    <t>161.3±2.69</t>
  </si>
  <si>
    <t>157.5±3.66</t>
  </si>
  <si>
    <t>39.74±3.24</t>
  </si>
  <si>
    <t>26.7±1.25</t>
  </si>
  <si>
    <t>45.0±6.45</t>
  </si>
  <si>
    <t>146.7±3.20</t>
  </si>
  <si>
    <t>134.1±5.97</t>
  </si>
  <si>
    <t>209.4±5.29</t>
  </si>
  <si>
    <t>253.8±29.88</t>
  </si>
  <si>
    <t>23.9±1.59</t>
  </si>
  <si>
    <t>152.1±5.20</t>
  </si>
  <si>
    <t>54.9±2.78</t>
  </si>
  <si>
    <t>40.0±1.55</t>
  </si>
  <si>
    <t>42.3±3.28</t>
  </si>
  <si>
    <t>13.4±1.61</t>
  </si>
  <si>
    <t>50.5±1.95</t>
  </si>
  <si>
    <t>27.0±3.68</t>
  </si>
  <si>
    <t>26.6±4.37</t>
  </si>
  <si>
    <t>-15.2±4.96</t>
  </si>
  <si>
    <t>43.1±9.43</t>
  </si>
  <si>
    <t>7.3±2.08</t>
  </si>
  <si>
    <t>13.2±2.173</t>
  </si>
  <si>
    <t>40.9±1.55</t>
  </si>
  <si>
    <t>14.2±4.45</t>
  </si>
  <si>
    <t>-12.8±1.33</t>
  </si>
  <si>
    <t>-1.8±3.06</t>
  </si>
  <si>
    <t>-12.8±2.78</t>
  </si>
  <si>
    <t>26.7±5.31</t>
  </si>
  <si>
    <t>13.9±2.20</t>
  </si>
  <si>
    <t>38.8±0</t>
  </si>
  <si>
    <t>-8.3±1.63</t>
  </si>
  <si>
    <t>30.8±9.63</t>
  </si>
  <si>
    <t>2.9±1.69</t>
  </si>
  <si>
    <t>n/a</t>
  </si>
  <si>
    <t>EC50 (M)</t>
  </si>
  <si>
    <t>ΔF/F max (%)</t>
  </si>
  <si>
    <t>β-endorphin</t>
  </si>
  <si>
    <t>DynA13</t>
  </si>
  <si>
    <t>DynA8</t>
  </si>
  <si>
    <t>DynB9</t>
  </si>
  <si>
    <t>LE</t>
  </si>
  <si>
    <t>ME</t>
  </si>
  <si>
    <t>Metorphinmide</t>
  </si>
  <si>
    <t>β-neoendorphin</t>
  </si>
  <si>
    <t>232.6 ± 6.82</t>
  </si>
  <si>
    <t>45.6 ± 0.83</t>
  </si>
  <si>
    <t>231.6 ± 15.57</t>
  </si>
  <si>
    <t>24.8 ± 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</si>
</sst>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2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4"/>
      <name val="Calibri"/>
      <family val="2"/>
      <scheme val="minor"/>
    </font>
    <font>
      <sz val="12"/>
      <color theme="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11" fontId="4" fillId="0" borderId="0" xfId="0" applyNumberFormat="1" applyFont="1"/>
    <xf numFmtId="0" fontId="0" fillId="0" borderId="0" xfId="0" applyAlignment="1">
      <alignment horizontal="left"/>
    </xf>
    <xf numFmtId="11" fontId="1" fillId="0" borderId="0" xfId="0" applyNumberFormat="1" applyFont="1"/>
    <xf numFmtId="11" fontId="5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/>
    <xf numFmtId="49" fontId="0" fillId="0" borderId="0" xfId="0" applyNumberFormat="1"/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1" fontId="1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'Max dff % EC50'!$C$1</c:f>
              <c:strCache>
                <c:ptCount val="1"/>
                <c:pt idx="0">
                  <c:v>κLight</c:v>
                </c:pt>
              </c:strCache>
            </c:strRef>
          </c:tx>
          <c:marker>
            <c:symbol val="none"/>
          </c:marker>
          <c:cat>
            <c:strRef>
              <c:f>'Max dff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'Max dff % EC50'!$C$2:$C$21</c:f>
              <c:numCache>
                <c:formatCode>0.00</c:formatCode>
                <c:ptCount val="20"/>
                <c:pt idx="0">
                  <c:v>18726.591760299627</c:v>
                </c:pt>
                <c:pt idx="1">
                  <c:v>1002.2271714922049</c:v>
                </c:pt>
                <c:pt idx="2">
                  <c:v>78.114807566862353</c:v>
                </c:pt>
                <c:pt idx="3">
                  <c:v>16.949152542372882</c:v>
                </c:pt>
                <c:pt idx="4">
                  <c:v>10.496183206106871</c:v>
                </c:pt>
                <c:pt idx="5">
                  <c:v>3.4669187145557663</c:v>
                </c:pt>
                <c:pt idx="6">
                  <c:v>3.3905645784996135</c:v>
                </c:pt>
                <c:pt idx="7">
                  <c:v>16.121602947950255</c:v>
                </c:pt>
                <c:pt idx="8">
                  <c:v>6.0123252667969336</c:v>
                </c:pt>
                <c:pt idx="9">
                  <c:v>1.164233027246726E-2</c:v>
                </c:pt>
                <c:pt idx="10">
                  <c:v>1.7831036548831638E-2</c:v>
                </c:pt>
                <c:pt idx="11">
                  <c:v>6.8316831683168324</c:v>
                </c:pt>
                <c:pt idx="12">
                  <c:v>3.1512915129151291</c:v>
                </c:pt>
                <c:pt idx="13">
                  <c:v>2.0691205394773813</c:v>
                </c:pt>
                <c:pt idx="14">
                  <c:v>1.0193788160339794</c:v>
                </c:pt>
                <c:pt idx="15">
                  <c:v>0.75100725221595499</c:v>
                </c:pt>
                <c:pt idx="16">
                  <c:v>0.43969392635102822</c:v>
                </c:pt>
                <c:pt idx="17">
                  <c:v>6.7552289429055973E-2</c:v>
                </c:pt>
                <c:pt idx="18">
                  <c:v>3.4303892215568864E-2</c:v>
                </c:pt>
                <c:pt idx="19">
                  <c:v>2.3498233215547702E-2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AB-2945-9603-B96465E5301E}"/>
            </c:ext>
          </c:extLst>
        </c:ser>
        <c:ser>
          <c:idx val="2"/>
          <c:order val="1"/>
          <c:tx>
            <c:strRef>
              <c:f>'Max dff % EC50'!$C$1</c:f>
              <c:strCache>
                <c:ptCount val="1"/>
                <c:pt idx="0">
                  <c:v>κLight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'Max dff % EC50'!$C$2:$C$21</c:f>
              <c:numCache>
                <c:formatCode>0.00</c:formatCode>
                <c:ptCount val="20"/>
                <c:pt idx="0">
                  <c:v>18726.591760299627</c:v>
                </c:pt>
                <c:pt idx="1">
                  <c:v>1002.2271714922049</c:v>
                </c:pt>
                <c:pt idx="2">
                  <c:v>78.114807566862353</c:v>
                </c:pt>
                <c:pt idx="3">
                  <c:v>16.949152542372882</c:v>
                </c:pt>
                <c:pt idx="4">
                  <c:v>10.496183206106871</c:v>
                </c:pt>
                <c:pt idx="5">
                  <c:v>3.4669187145557663</c:v>
                </c:pt>
                <c:pt idx="6">
                  <c:v>3.3905645784996135</c:v>
                </c:pt>
                <c:pt idx="7">
                  <c:v>16.121602947950255</c:v>
                </c:pt>
                <c:pt idx="8">
                  <c:v>6.0123252667969336</c:v>
                </c:pt>
                <c:pt idx="9">
                  <c:v>1.164233027246726E-2</c:v>
                </c:pt>
                <c:pt idx="10">
                  <c:v>1.7831036548831638E-2</c:v>
                </c:pt>
                <c:pt idx="11">
                  <c:v>6.8316831683168324</c:v>
                </c:pt>
                <c:pt idx="12">
                  <c:v>3.1512915129151291</c:v>
                </c:pt>
                <c:pt idx="13">
                  <c:v>2.0691205394773813</c:v>
                </c:pt>
                <c:pt idx="14">
                  <c:v>1.0193788160339794</c:v>
                </c:pt>
                <c:pt idx="15">
                  <c:v>0.75100725221595499</c:v>
                </c:pt>
                <c:pt idx="16">
                  <c:v>0.43969392635102822</c:v>
                </c:pt>
                <c:pt idx="17">
                  <c:v>6.7552289429055973E-2</c:v>
                </c:pt>
                <c:pt idx="18">
                  <c:v>3.4303892215568864E-2</c:v>
                </c:pt>
                <c:pt idx="19">
                  <c:v>2.3498233215547702E-2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AB-2945-9603-B96465E5301E}"/>
            </c:ext>
          </c:extLst>
        </c:ser>
        <c:ser>
          <c:idx val="0"/>
          <c:order val="2"/>
          <c:tx>
            <c:strRef>
              <c:f>'Max dff % EC50'!$C$1</c:f>
              <c:strCache>
                <c:ptCount val="1"/>
                <c:pt idx="0">
                  <c:v>κLight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'Max dff % EC50'!$C$2:$C$21</c:f>
              <c:numCache>
                <c:formatCode>0.00</c:formatCode>
                <c:ptCount val="20"/>
                <c:pt idx="0">
                  <c:v>18726.591760299627</c:v>
                </c:pt>
                <c:pt idx="1">
                  <c:v>1002.2271714922049</c:v>
                </c:pt>
                <c:pt idx="2">
                  <c:v>78.114807566862353</c:v>
                </c:pt>
                <c:pt idx="3">
                  <c:v>16.949152542372882</c:v>
                </c:pt>
                <c:pt idx="4">
                  <c:v>10.496183206106871</c:v>
                </c:pt>
                <c:pt idx="5">
                  <c:v>3.4669187145557663</c:v>
                </c:pt>
                <c:pt idx="6">
                  <c:v>3.3905645784996135</c:v>
                </c:pt>
                <c:pt idx="7">
                  <c:v>16.121602947950255</c:v>
                </c:pt>
                <c:pt idx="8">
                  <c:v>6.0123252667969336</c:v>
                </c:pt>
                <c:pt idx="9">
                  <c:v>1.164233027246726E-2</c:v>
                </c:pt>
                <c:pt idx="10">
                  <c:v>1.7831036548831638E-2</c:v>
                </c:pt>
                <c:pt idx="11">
                  <c:v>6.8316831683168324</c:v>
                </c:pt>
                <c:pt idx="12">
                  <c:v>3.1512915129151291</c:v>
                </c:pt>
                <c:pt idx="13">
                  <c:v>2.0691205394773813</c:v>
                </c:pt>
                <c:pt idx="14">
                  <c:v>1.0193788160339794</c:v>
                </c:pt>
                <c:pt idx="15">
                  <c:v>0.75100725221595499</c:v>
                </c:pt>
                <c:pt idx="16">
                  <c:v>0.43969392635102822</c:v>
                </c:pt>
                <c:pt idx="17">
                  <c:v>6.7552289429055973E-2</c:v>
                </c:pt>
                <c:pt idx="18">
                  <c:v>3.4303892215568864E-2</c:v>
                </c:pt>
                <c:pt idx="19">
                  <c:v>2.3498233215547702E-2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AB-2945-9603-B96465E5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79327"/>
        <c:axId val="1783462687"/>
      </c:radarChart>
      <c:catAx>
        <c:axId val="1783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62687"/>
        <c:crosses val="autoZero"/>
        <c:auto val="1"/>
        <c:lblAlgn val="ctr"/>
        <c:lblOffset val="100"/>
        <c:noMultiLvlLbl val="0"/>
      </c:catAx>
      <c:valAx>
        <c:axId val="178346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79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Deltrophin 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EC50'!$B$9</c:f>
              <c:strCache>
                <c:ptCount val="1"/>
                <c:pt idx="0">
                  <c:v>Deltorphin I</c:v>
                </c:pt>
              </c:strCache>
            </c:strRef>
          </c:tx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EC50'!$C$9:$E$9</c:f>
              <c:numCache>
                <c:formatCode>0.00</c:formatCode>
                <c:ptCount val="3"/>
                <c:pt idx="0">
                  <c:v>16.121602947950255</c:v>
                </c:pt>
                <c:pt idx="1">
                  <c:v>32.083672914968766</c:v>
                </c:pt>
                <c:pt idx="2">
                  <c:v>5.9213559322033914E-3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3-FD45-AB20-DD232C5E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SNC80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EC50'!$B$10</c:f>
              <c:strCache>
                <c:ptCount val="1"/>
                <c:pt idx="0">
                  <c:v>SNC80</c:v>
                </c:pt>
              </c:strCache>
            </c:strRef>
          </c:tx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EC50'!$C$10:$E$10</c:f>
              <c:numCache>
                <c:formatCode>0.00</c:formatCode>
                <c:ptCount val="3"/>
                <c:pt idx="0">
                  <c:v>6.0123252667969336</c:v>
                </c:pt>
                <c:pt idx="1">
                  <c:v>0.91153846153846174</c:v>
                </c:pt>
                <c:pt idx="2">
                  <c:v>1.770092226613966E-2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A347-95DD-D80C60C9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EC50'!$B$11</c:f>
              <c:strCache>
                <c:ptCount val="1"/>
                <c:pt idx="0">
                  <c:v>Met-Enk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EC50'!$C$11:$E$11</c:f>
              <c:numCache>
                <c:formatCode>0.00</c:formatCode>
                <c:ptCount val="3"/>
                <c:pt idx="0">
                  <c:v>1.164233027246726E-2</c:v>
                </c:pt>
                <c:pt idx="1">
                  <c:v>35.525516403402193</c:v>
                </c:pt>
                <c:pt idx="2">
                  <c:v>0.10096131301289565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9643-A213-07FD54A9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EC50'!$B$12</c:f>
              <c:strCache>
                <c:ptCount val="1"/>
                <c:pt idx="0">
                  <c:v>Leu-Enk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EC50'!$C$12:$E$12</c:f>
              <c:numCache>
                <c:formatCode>0.00</c:formatCode>
                <c:ptCount val="3"/>
                <c:pt idx="0">
                  <c:v>1.7831036548831638E-2</c:v>
                </c:pt>
                <c:pt idx="1">
                  <c:v>28.480398947222607</c:v>
                </c:pt>
                <c:pt idx="2">
                  <c:v>1.8782118972192893E-2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F-8944-9623-3538EBEE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EC50'!$B$13</c:f>
              <c:strCache>
                <c:ptCount val="1"/>
                <c:pt idx="0">
                  <c:v>metorphinmide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EC50'!$C$13:$E$13</c:f>
              <c:numCache>
                <c:formatCode>0.00</c:formatCode>
                <c:ptCount val="3"/>
                <c:pt idx="0">
                  <c:v>6.8316831683168324</c:v>
                </c:pt>
                <c:pt idx="1">
                  <c:v>1.6987850858818598</c:v>
                </c:pt>
                <c:pt idx="2">
                  <c:v>0.55147058823529416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9-DE44-9FA9-78F3D651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EC50'!$B$14</c:f>
              <c:strCache>
                <c:ptCount val="1"/>
                <c:pt idx="0">
                  <c:v>Oxycodone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EC50'!$C$14:$E$14</c:f>
              <c:numCache>
                <c:formatCode>0.00</c:formatCode>
                <c:ptCount val="3"/>
                <c:pt idx="0">
                  <c:v>3.1512915129151291</c:v>
                </c:pt>
                <c:pt idx="1">
                  <c:v>0.4496769562096195</c:v>
                </c:pt>
                <c:pt idx="2">
                  <c:v>451.3801756587203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2-AF43-B0FE-FF823543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EC50'!$B$15</c:f>
              <c:strCache>
                <c:ptCount val="1"/>
                <c:pt idx="0">
                  <c:v>BAM18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EC50'!$C$15:$E$15</c:f>
              <c:numCache>
                <c:formatCode>0.00</c:formatCode>
                <c:ptCount val="3"/>
                <c:pt idx="0">
                  <c:v>2.0691205394773813</c:v>
                </c:pt>
                <c:pt idx="1">
                  <c:v>0.74986286341195829</c:v>
                </c:pt>
                <c:pt idx="2">
                  <c:v>8.3843263553408473E-2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7D4B-8346-4BCF494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EC50'!$B$16</c:f>
              <c:strCache>
                <c:ptCount val="1"/>
                <c:pt idx="0">
                  <c:v>Morphine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EC50'!$C$16:$E$16</c:f>
              <c:numCache>
                <c:formatCode>0.00</c:formatCode>
                <c:ptCount val="3"/>
                <c:pt idx="0">
                  <c:v>1.0193788160339794</c:v>
                </c:pt>
                <c:pt idx="1">
                  <c:v>206.77392040643522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C84B-B54A-80648F75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EC50'!$B$17</c:f>
              <c:strCache>
                <c:ptCount val="1"/>
                <c:pt idx="0">
                  <c:v>Endomorphin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EC50'!$C$17:$E$17</c:f>
              <c:numCache>
                <c:formatCode>0.00</c:formatCode>
                <c:ptCount val="3"/>
                <c:pt idx="0">
                  <c:v>0.75100725221595499</c:v>
                </c:pt>
                <c:pt idx="1">
                  <c:v>83.485714285714295</c:v>
                </c:pt>
                <c:pt idx="2">
                  <c:v>0.33297029702970293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E-1142-8CC1-C9A6E327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EC50'!$B$18</c:f>
              <c:strCache>
                <c:ptCount val="1"/>
                <c:pt idx="0">
                  <c:v>Fentanyl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EC50'!$C$18:$E$18</c:f>
              <c:numCache>
                <c:formatCode>0.00</c:formatCode>
                <c:ptCount val="3"/>
                <c:pt idx="0">
                  <c:v>0.43969392635102822</c:v>
                </c:pt>
                <c:pt idx="1">
                  <c:v>0.19666666666666671</c:v>
                </c:pt>
                <c:pt idx="2">
                  <c:v>0.85206935123042526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3-0A40-9AF2-6E806D22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EC50'!$D$1</c:f>
              <c:strCache>
                <c:ptCount val="1"/>
                <c:pt idx="0">
                  <c:v>δLight</c:v>
                </c:pt>
              </c:strCache>
            </c:strRef>
          </c:tx>
          <c:marker>
            <c:symbol val="none"/>
          </c:marker>
          <c:cat>
            <c:strRef>
              <c:f>'Max dff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'Max dff % EC50'!$D$2:$D$21</c:f>
              <c:numCache>
                <c:formatCode>0.00</c:formatCode>
                <c:ptCount val="20"/>
                <c:pt idx="0">
                  <c:v>110.14267990074444</c:v>
                </c:pt>
                <c:pt idx="1">
                  <c:v>1.0398873768183954</c:v>
                </c:pt>
                <c:pt idx="2">
                  <c:v>0.79051987767584098</c:v>
                </c:pt>
                <c:pt idx="3">
                  <c:v>10.488418932527695</c:v>
                </c:pt>
                <c:pt idx="4">
                  <c:v>11.664129883307966</c:v>
                </c:pt>
                <c:pt idx="5">
                  <c:v>1.2133971291866028E-3</c:v>
                </c:pt>
                <c:pt idx="6">
                  <c:v>4.7234814143245698</c:v>
                </c:pt>
                <c:pt idx="7">
                  <c:v>32.083672914968766</c:v>
                </c:pt>
                <c:pt idx="8">
                  <c:v>0.91153846153846174</c:v>
                </c:pt>
                <c:pt idx="9">
                  <c:v>35.525516403402193</c:v>
                </c:pt>
                <c:pt idx="10">
                  <c:v>28.480398947222607</c:v>
                </c:pt>
                <c:pt idx="11">
                  <c:v>1.6987850858818598</c:v>
                </c:pt>
                <c:pt idx="12">
                  <c:v>0.4496769562096195</c:v>
                </c:pt>
                <c:pt idx="13">
                  <c:v>0.74986286341195829</c:v>
                </c:pt>
                <c:pt idx="14">
                  <c:v>206.77392040643522</c:v>
                </c:pt>
                <c:pt idx="15">
                  <c:v>83.485714285714295</c:v>
                </c:pt>
                <c:pt idx="16">
                  <c:v>0.19666666666666671</c:v>
                </c:pt>
                <c:pt idx="17">
                  <c:v>0.35859431030360989</c:v>
                </c:pt>
                <c:pt idx="18">
                  <c:v>6.6446062210456661E-3</c:v>
                </c:pt>
                <c:pt idx="19">
                  <c:v>9.3162868260144548E-3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4-A64D-8B8E-7920937E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79327"/>
        <c:axId val="1783462687"/>
      </c:radarChart>
      <c:catAx>
        <c:axId val="1783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62687"/>
        <c:crosses val="autoZero"/>
        <c:auto val="1"/>
        <c:lblAlgn val="ctr"/>
        <c:lblOffset val="100"/>
        <c:noMultiLvlLbl val="0"/>
      </c:catAx>
      <c:valAx>
        <c:axId val="178346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79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EC50'!$B$19</c:f>
              <c:strCache>
                <c:ptCount val="1"/>
                <c:pt idx="0">
                  <c:v>b-endorphin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EC50'!$C$19:$E$19</c:f>
              <c:numCache>
                <c:formatCode>0.00</c:formatCode>
                <c:ptCount val="3"/>
                <c:pt idx="0">
                  <c:v>6.7552289429055973E-2</c:v>
                </c:pt>
                <c:pt idx="1">
                  <c:v>0.35859431030360989</c:v>
                </c:pt>
                <c:pt idx="2">
                  <c:v>4.1797263681592041E-2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0-E942-8D83-4098BD56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EC50'!$B$20</c:f>
              <c:strCache>
                <c:ptCount val="1"/>
                <c:pt idx="0">
                  <c:v>DAMGO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EC50'!$C$20:$E$20</c:f>
              <c:numCache>
                <c:formatCode>0.00</c:formatCode>
                <c:ptCount val="3"/>
                <c:pt idx="0">
                  <c:v>3.4303892215568864E-2</c:v>
                </c:pt>
                <c:pt idx="1">
                  <c:v>6.6446062210456661E-3</c:v>
                </c:pt>
                <c:pt idx="2">
                  <c:v>9.9049128367670367E-2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2-1D44-A419-F2B3970D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EC50'!$B$21</c:f>
              <c:strCache>
                <c:ptCount val="1"/>
                <c:pt idx="0">
                  <c:v>Methadone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EC50'!$C$21:$E$21</c:f>
              <c:numCache>
                <c:formatCode>0.00</c:formatCode>
                <c:ptCount val="3"/>
                <c:pt idx="0">
                  <c:v>2.3498233215547702E-2</c:v>
                </c:pt>
                <c:pt idx="1">
                  <c:v>9.3162868260144548E-3</c:v>
                </c:pt>
                <c:pt idx="2">
                  <c:v>1.0778220451527225E-2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9F46-8F40-E4DE1AC1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EC50'!$E$1</c:f>
              <c:strCache>
                <c:ptCount val="1"/>
                <c:pt idx="0">
                  <c:v>μLight</c:v>
                </c:pt>
              </c:strCache>
            </c:strRef>
          </c:tx>
          <c:marker>
            <c:symbol val="none"/>
          </c:marker>
          <c:cat>
            <c:strRef>
              <c:f>'Max dff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'Max dff % EC50'!$E$2:$E$21</c:f>
              <c:numCache>
                <c:formatCode>0.00</c:formatCode>
                <c:ptCount val="20"/>
                <c:pt idx="0">
                  <c:v>9.8024054982817876</c:v>
                </c:pt>
                <c:pt idx="1">
                  <c:v>1.2581507215392838E-2</c:v>
                </c:pt>
                <c:pt idx="3">
                  <c:v>1.2362183754993343E-2</c:v>
                </c:pt>
                <c:pt idx="4">
                  <c:v>4.7142857142857151E-3</c:v>
                </c:pt>
                <c:pt idx="5">
                  <c:v>1.443720930232558E-3</c:v>
                </c:pt>
                <c:pt idx="6">
                  <c:v>4.1015067406819988E-3</c:v>
                </c:pt>
                <c:pt idx="7">
                  <c:v>5.9213559322033914E-3</c:v>
                </c:pt>
                <c:pt idx="8">
                  <c:v>1.770092226613966E-2</c:v>
                </c:pt>
                <c:pt idx="9">
                  <c:v>0.10096131301289565</c:v>
                </c:pt>
                <c:pt idx="10">
                  <c:v>1.8782118972192893E-2</c:v>
                </c:pt>
                <c:pt idx="11">
                  <c:v>0.55147058823529416</c:v>
                </c:pt>
                <c:pt idx="12">
                  <c:v>451.3801756587203</c:v>
                </c:pt>
                <c:pt idx="13">
                  <c:v>8.3843263553408473E-2</c:v>
                </c:pt>
                <c:pt idx="15">
                  <c:v>0.33297029702970293</c:v>
                </c:pt>
                <c:pt idx="16">
                  <c:v>0.85206935123042526</c:v>
                </c:pt>
                <c:pt idx="17">
                  <c:v>4.1797263681592041E-2</c:v>
                </c:pt>
                <c:pt idx="18">
                  <c:v>9.9049128367670367E-2</c:v>
                </c:pt>
                <c:pt idx="19">
                  <c:v>1.0778220451527225E-2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8-C94B-A8E2-AF6579AF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79327"/>
        <c:axId val="1783462687"/>
      </c:radarChart>
      <c:catAx>
        <c:axId val="1783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62687"/>
        <c:crosses val="autoZero"/>
        <c:auto val="1"/>
        <c:lblAlgn val="ctr"/>
        <c:lblOffset val="100"/>
        <c:noMultiLvlLbl val="0"/>
      </c:catAx>
      <c:valAx>
        <c:axId val="178346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79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EC50'!$B$23</c:f>
              <c:strCache>
                <c:ptCount val="1"/>
                <c:pt idx="0">
                  <c:v>buprenorphine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EC50'!$C$23:$E$23</c:f>
              <c:numCache>
                <c:formatCode>0.00</c:formatCode>
                <c:ptCount val="3"/>
                <c:pt idx="0">
                  <c:v>2.3993650793650794</c:v>
                </c:pt>
                <c:pt idx="1">
                  <c:v>47.851321313904663</c:v>
                </c:pt>
                <c:pt idx="2">
                  <c:v>114.71189211279118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D-424E-9FE5-5614B5E0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EC50'!$B$22</c:f>
              <c:strCache>
                <c:ptCount val="1"/>
                <c:pt idx="0">
                  <c:v>DPDPE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EC50'!$C$22:$E$22</c:f>
              <c:numCache>
                <c:formatCode>0.00</c:formatCode>
                <c:ptCount val="3"/>
                <c:pt idx="0">
                  <c:v>114.66505733252866</c:v>
                </c:pt>
                <c:pt idx="1">
                  <c:v>103.78827192527245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374E-BF75-A858A9C8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 dff at 10nM % EC50'!$C$1</c:f>
              <c:strCache>
                <c:ptCount val="1"/>
                <c:pt idx="0">
                  <c:v>κLight</c:v>
                </c:pt>
              </c:strCache>
            </c:strRef>
          </c:tx>
          <c:marker>
            <c:symbol val="none"/>
          </c:marker>
          <c:cat>
            <c:strRef>
              <c:f>' dff at 10nM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 dff at 10nM % EC50'!$C$2:$C$21</c:f>
              <c:numCache>
                <c:formatCode>0.00</c:formatCode>
                <c:ptCount val="20"/>
                <c:pt idx="0">
                  <c:v>17017.993133583022</c:v>
                </c:pt>
                <c:pt idx="1">
                  <c:v>951.39053452115809</c:v>
                </c:pt>
                <c:pt idx="2">
                  <c:v>83.016394868449666</c:v>
                </c:pt>
                <c:pt idx="3">
                  <c:v>8.3404541375872387</c:v>
                </c:pt>
                <c:pt idx="4">
                  <c:v>5.0392729007633594</c:v>
                </c:pt>
                <c:pt idx="5">
                  <c:v>0.6793344517958414</c:v>
                </c:pt>
                <c:pt idx="6">
                  <c:v>0.87144209203402945</c:v>
                </c:pt>
                <c:pt idx="7">
                  <c:v>10.266440580377708</c:v>
                </c:pt>
                <c:pt idx="8">
                  <c:v>2.2391928453329326</c:v>
                </c:pt>
                <c:pt idx="9">
                  <c:v>2.3339985699232279E-3</c:v>
                </c:pt>
                <c:pt idx="10">
                  <c:v>4.2398936488915514E-3</c:v>
                </c:pt>
                <c:pt idx="11">
                  <c:v>2.3152851485148518</c:v>
                </c:pt>
                <c:pt idx="12">
                  <c:v>1.265185516605166</c:v>
                </c:pt>
                <c:pt idx="13">
                  <c:v>1.1655531048047203</c:v>
                </c:pt>
                <c:pt idx="14">
                  <c:v>0.18688277143615611</c:v>
                </c:pt>
                <c:pt idx="15">
                  <c:v>0.26751019339242549</c:v>
                </c:pt>
                <c:pt idx="16">
                  <c:v>0.10817392395982785</c:v>
                </c:pt>
                <c:pt idx="17">
                  <c:v>1.0171844262295083E-2</c:v>
                </c:pt>
                <c:pt idx="18">
                  <c:v>1.1485254678143712E-2</c:v>
                </c:pt>
                <c:pt idx="19">
                  <c:v>5.5110773704358069E-4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7-6A47-B2B6-5477C33D5979}"/>
            </c:ext>
          </c:extLst>
        </c:ser>
        <c:ser>
          <c:idx val="2"/>
          <c:order val="1"/>
          <c:tx>
            <c:strRef>
              <c:f>' dff at 10nM % EC50'!$C$1</c:f>
              <c:strCache>
                <c:ptCount val="1"/>
                <c:pt idx="0">
                  <c:v>κLight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 dff at 10nM % EC50'!$C$2:$C$21</c:f>
              <c:numCache>
                <c:formatCode>0.00</c:formatCode>
                <c:ptCount val="20"/>
                <c:pt idx="0">
                  <c:v>17017.993133583022</c:v>
                </c:pt>
                <c:pt idx="1">
                  <c:v>951.39053452115809</c:v>
                </c:pt>
                <c:pt idx="2">
                  <c:v>83.016394868449666</c:v>
                </c:pt>
                <c:pt idx="3">
                  <c:v>8.3404541375872387</c:v>
                </c:pt>
                <c:pt idx="4">
                  <c:v>5.0392729007633594</c:v>
                </c:pt>
                <c:pt idx="5">
                  <c:v>0.6793344517958414</c:v>
                </c:pt>
                <c:pt idx="6">
                  <c:v>0.87144209203402945</c:v>
                </c:pt>
                <c:pt idx="7">
                  <c:v>10.266440580377708</c:v>
                </c:pt>
                <c:pt idx="8">
                  <c:v>2.2391928453329326</c:v>
                </c:pt>
                <c:pt idx="9">
                  <c:v>2.3339985699232279E-3</c:v>
                </c:pt>
                <c:pt idx="10">
                  <c:v>4.2398936488915514E-3</c:v>
                </c:pt>
                <c:pt idx="11">
                  <c:v>2.3152851485148518</c:v>
                </c:pt>
                <c:pt idx="12">
                  <c:v>1.265185516605166</c:v>
                </c:pt>
                <c:pt idx="13">
                  <c:v>1.1655531048047203</c:v>
                </c:pt>
                <c:pt idx="14">
                  <c:v>0.18688277143615611</c:v>
                </c:pt>
                <c:pt idx="15">
                  <c:v>0.26751019339242549</c:v>
                </c:pt>
                <c:pt idx="16">
                  <c:v>0.10817392395982785</c:v>
                </c:pt>
                <c:pt idx="17">
                  <c:v>1.0171844262295083E-2</c:v>
                </c:pt>
                <c:pt idx="18">
                  <c:v>1.1485254678143712E-2</c:v>
                </c:pt>
                <c:pt idx="19">
                  <c:v>5.5110773704358069E-4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6A47-B2B6-5477C33D5979}"/>
            </c:ext>
          </c:extLst>
        </c:ser>
        <c:ser>
          <c:idx val="0"/>
          <c:order val="2"/>
          <c:tx>
            <c:strRef>
              <c:f>' dff at 10nM % EC50'!$C$1</c:f>
              <c:strCache>
                <c:ptCount val="1"/>
                <c:pt idx="0">
                  <c:v>κLight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 dff at 10nM % EC50'!$C$2:$C$21</c:f>
              <c:numCache>
                <c:formatCode>0.00</c:formatCode>
                <c:ptCount val="20"/>
                <c:pt idx="0">
                  <c:v>17017.993133583022</c:v>
                </c:pt>
                <c:pt idx="1">
                  <c:v>951.39053452115809</c:v>
                </c:pt>
                <c:pt idx="2">
                  <c:v>83.016394868449666</c:v>
                </c:pt>
                <c:pt idx="3">
                  <c:v>8.3404541375872387</c:v>
                </c:pt>
                <c:pt idx="4">
                  <c:v>5.0392729007633594</c:v>
                </c:pt>
                <c:pt idx="5">
                  <c:v>0.6793344517958414</c:v>
                </c:pt>
                <c:pt idx="6">
                  <c:v>0.87144209203402945</c:v>
                </c:pt>
                <c:pt idx="7">
                  <c:v>10.266440580377708</c:v>
                </c:pt>
                <c:pt idx="8">
                  <c:v>2.2391928453329326</c:v>
                </c:pt>
                <c:pt idx="9">
                  <c:v>2.3339985699232279E-3</c:v>
                </c:pt>
                <c:pt idx="10">
                  <c:v>4.2398936488915514E-3</c:v>
                </c:pt>
                <c:pt idx="11">
                  <c:v>2.3152851485148518</c:v>
                </c:pt>
                <c:pt idx="12">
                  <c:v>1.265185516605166</c:v>
                </c:pt>
                <c:pt idx="13">
                  <c:v>1.1655531048047203</c:v>
                </c:pt>
                <c:pt idx="14">
                  <c:v>0.18688277143615611</c:v>
                </c:pt>
                <c:pt idx="15">
                  <c:v>0.26751019339242549</c:v>
                </c:pt>
                <c:pt idx="16">
                  <c:v>0.10817392395982785</c:v>
                </c:pt>
                <c:pt idx="17">
                  <c:v>1.0171844262295083E-2</c:v>
                </c:pt>
                <c:pt idx="18">
                  <c:v>1.1485254678143712E-2</c:v>
                </c:pt>
                <c:pt idx="19">
                  <c:v>5.5110773704358069E-4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7-6A47-B2B6-5477C33D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79327"/>
        <c:axId val="1783462687"/>
      </c:radarChart>
      <c:catAx>
        <c:axId val="1783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62687"/>
        <c:crosses val="autoZero"/>
        <c:auto val="1"/>
        <c:lblAlgn val="ctr"/>
        <c:lblOffset val="100"/>
        <c:noMultiLvlLbl val="0"/>
      </c:catAx>
      <c:valAx>
        <c:axId val="178346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79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EC50'!$D$1</c:f>
              <c:strCache>
                <c:ptCount val="1"/>
                <c:pt idx="0">
                  <c:v>δLight</c:v>
                </c:pt>
              </c:strCache>
            </c:strRef>
          </c:tx>
          <c:marker>
            <c:symbol val="none"/>
          </c:marker>
          <c:cat>
            <c:strRef>
              <c:f>' dff at 10nM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 dff at 10nM % EC50'!$D$2:$D$21</c:f>
              <c:numCache>
                <c:formatCode>0.00</c:formatCode>
                <c:ptCount val="20"/>
                <c:pt idx="0">
                  <c:v>107.82876861042185</c:v>
                </c:pt>
                <c:pt idx="1">
                  <c:v>0.10685462224307836</c:v>
                </c:pt>
                <c:pt idx="2">
                  <c:v>9.0463506625891948E-2</c:v>
                </c:pt>
                <c:pt idx="3">
                  <c:v>3.8777847432024175</c:v>
                </c:pt>
                <c:pt idx="4">
                  <c:v>4.2770494672754955</c:v>
                </c:pt>
                <c:pt idx="5">
                  <c:v>3.0900992822966511E-5</c:v>
                </c:pt>
                <c:pt idx="6">
                  <c:v>1.1423792686612271</c:v>
                </c:pt>
                <c:pt idx="7">
                  <c:v>19.514214887258898</c:v>
                </c:pt>
                <c:pt idx="8">
                  <c:v>0.33772293956043958</c:v>
                </c:pt>
                <c:pt idx="9">
                  <c:v>21.758437120291621</c:v>
                </c:pt>
                <c:pt idx="10">
                  <c:v>16.670768111926861</c:v>
                </c:pt>
                <c:pt idx="11">
                  <c:v>0.11939731357352325</c:v>
                </c:pt>
                <c:pt idx="12">
                  <c:v>0.22832580760947596</c:v>
                </c:pt>
                <c:pt idx="13">
                  <c:v>0.18642767416346681</c:v>
                </c:pt>
                <c:pt idx="14">
                  <c:v>156.37648179508886</c:v>
                </c:pt>
                <c:pt idx="15">
                  <c:v>100.42061428571429</c:v>
                </c:pt>
                <c:pt idx="16">
                  <c:v>6.1299895833333347E-2</c:v>
                </c:pt>
                <c:pt idx="17">
                  <c:v>1.2451001075782932E-2</c:v>
                </c:pt>
                <c:pt idx="18">
                  <c:v>1.9744654202514893E-3</c:v>
                </c:pt>
                <c:pt idx="19">
                  <c:v>5.5601492495831021E-4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E-7345-928F-F0D4DE23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79327"/>
        <c:axId val="1783462687"/>
      </c:radarChart>
      <c:catAx>
        <c:axId val="1783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62687"/>
        <c:crosses val="autoZero"/>
        <c:auto val="1"/>
        <c:lblAlgn val="ctr"/>
        <c:lblOffset val="100"/>
        <c:noMultiLvlLbl val="0"/>
      </c:catAx>
      <c:valAx>
        <c:axId val="178346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79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</c:f>
              <c:strCache>
                <c:ptCount val="1"/>
                <c:pt idx="0">
                  <c:v>Nalfurafine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EC50'!$C$2:$E$2</c:f>
              <c:numCache>
                <c:formatCode>0.00</c:formatCode>
                <c:ptCount val="3"/>
                <c:pt idx="0">
                  <c:v>17017.993133583022</c:v>
                </c:pt>
                <c:pt idx="1">
                  <c:v>107.82876861042185</c:v>
                </c:pt>
                <c:pt idx="2">
                  <c:v>9.3047422680412382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A041-BF50-9E4ED6B8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EC50'!$B$3</c:f>
              <c:strCache>
                <c:ptCount val="1"/>
                <c:pt idx="0">
                  <c:v>DynA1-13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EC50'!$C$3:$E$3</c:f>
              <c:numCache>
                <c:formatCode>0.00</c:formatCode>
                <c:ptCount val="3"/>
                <c:pt idx="0">
                  <c:v>951.39053452115809</c:v>
                </c:pt>
                <c:pt idx="1">
                  <c:v>0.10685462224307836</c:v>
                </c:pt>
                <c:pt idx="2">
                  <c:v>7.4211698289684662E-4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1-C848-9C57-A0F2C2A7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EC50'!$B$2</c:f>
              <c:strCache>
                <c:ptCount val="1"/>
                <c:pt idx="0">
                  <c:v>Nalfurafine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EC50'!$C$2:$E$2</c:f>
              <c:numCache>
                <c:formatCode>0.00</c:formatCode>
                <c:ptCount val="3"/>
                <c:pt idx="0">
                  <c:v>18726.591760299627</c:v>
                </c:pt>
                <c:pt idx="1">
                  <c:v>110.14267990074444</c:v>
                </c:pt>
                <c:pt idx="2">
                  <c:v>9.8024054982817876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AF4B-A8FA-3F8166E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DynA1-17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 dff at 10nM % EC50'!$B$4</c:f>
              <c:strCache>
                <c:ptCount val="1"/>
                <c:pt idx="0">
                  <c:v>Dyn A1-17</c:v>
                </c:pt>
              </c:strCache>
            </c:strRef>
          </c:tx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EC50'!$C$4:$E$4</c:f>
              <c:numCache>
                <c:formatCode>0.00</c:formatCode>
                <c:ptCount val="3"/>
                <c:pt idx="0">
                  <c:v>83.016394868449666</c:v>
                </c:pt>
                <c:pt idx="1">
                  <c:v>9.0463506625891948E-2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0-964E-961D-948ABAAC3FF7}"/>
            </c:ext>
          </c:extLst>
        </c:ser>
        <c:ser>
          <c:idx val="0"/>
          <c:order val="1"/>
          <c:tx>
            <c:strRef>
              <c:f>' dff at 10nM % EC50'!$B$4</c:f>
              <c:strCache>
                <c:ptCount val="1"/>
                <c:pt idx="0">
                  <c:v>Dyn A1-17</c:v>
                </c:pt>
              </c:strCache>
            </c:strRef>
          </c:tx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EC50'!$C$4:$E$4</c:f>
              <c:numCache>
                <c:formatCode>0.00</c:formatCode>
                <c:ptCount val="3"/>
                <c:pt idx="0">
                  <c:v>83.016394868449666</c:v>
                </c:pt>
                <c:pt idx="1">
                  <c:v>9.0463506625891948E-2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0-964E-961D-948ABAA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EC50'!$B$5</c:f>
              <c:strCache>
                <c:ptCount val="1"/>
                <c:pt idx="0">
                  <c:v>DynB1-9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EC50'!$C$5:$E$5</c:f>
              <c:numCache>
                <c:formatCode>0.00</c:formatCode>
                <c:ptCount val="3"/>
                <c:pt idx="0">
                  <c:v>8.3404541375872387</c:v>
                </c:pt>
                <c:pt idx="1">
                  <c:v>3.8777847432024175</c:v>
                </c:pt>
                <c:pt idx="2">
                  <c:v>1.1804971371504663E-3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C-3C42-A08A-9D1F39ED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EC50'!$B$6</c:f>
              <c:strCache>
                <c:ptCount val="1"/>
                <c:pt idx="0">
                  <c:v>DynA1-8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EC50'!$C$6:$E$6</c:f>
              <c:numCache>
                <c:formatCode>0.00</c:formatCode>
                <c:ptCount val="3"/>
                <c:pt idx="0">
                  <c:v>5.0392729007633594</c:v>
                </c:pt>
                <c:pt idx="1">
                  <c:v>4.2770494672754955</c:v>
                </c:pt>
                <c:pt idx="2">
                  <c:v>1.1743397081413211E-3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1-8948-B38E-E2FCDD1D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EC50'!$B$7</c:f>
              <c:strCache>
                <c:ptCount val="1"/>
                <c:pt idx="0">
                  <c:v>U50,488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EC50'!$C$7:$E$7</c:f>
              <c:numCache>
                <c:formatCode>0.00</c:formatCode>
                <c:ptCount val="3"/>
                <c:pt idx="0">
                  <c:v>0.6793344517958414</c:v>
                </c:pt>
                <c:pt idx="1">
                  <c:v>3.0900992822966511E-5</c:v>
                </c:pt>
                <c:pt idx="2">
                  <c:v>4.5464418604651151E-6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3C48-92C0-3DBC0F77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EC50'!$B$8</c:f>
              <c:strCache>
                <c:ptCount val="1"/>
                <c:pt idx="0">
                  <c:v>beta-neo-endorphin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EC50'!$C$8:$E$8</c:f>
              <c:numCache>
                <c:formatCode>0.00</c:formatCode>
                <c:ptCount val="3"/>
                <c:pt idx="0">
                  <c:v>0.87144209203402945</c:v>
                </c:pt>
                <c:pt idx="1">
                  <c:v>1.1423792686612271</c:v>
                </c:pt>
                <c:pt idx="2">
                  <c:v>2.1058644329896904E-3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2-7C4A-B235-B97AB19B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Deltrophin 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EC50'!$B$9</c:f>
              <c:strCache>
                <c:ptCount val="1"/>
                <c:pt idx="0">
                  <c:v>Deltorphin I</c:v>
                </c:pt>
              </c:strCache>
            </c:strRef>
          </c:tx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EC50'!$C$9:$E$9</c:f>
              <c:numCache>
                <c:formatCode>0.00</c:formatCode>
                <c:ptCount val="3"/>
                <c:pt idx="0">
                  <c:v>10.266440580377708</c:v>
                </c:pt>
                <c:pt idx="1">
                  <c:v>19.514214887258898</c:v>
                </c:pt>
                <c:pt idx="2">
                  <c:v>2.4217786440677972E-3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164B-B2BF-8BDD7790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SNC80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EC50'!$B$10</c:f>
              <c:strCache>
                <c:ptCount val="1"/>
                <c:pt idx="0">
                  <c:v>SNC80</c:v>
                </c:pt>
              </c:strCache>
            </c:strRef>
          </c:tx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EC50'!$C$10:$E$10</c:f>
              <c:numCache>
                <c:formatCode>0.00</c:formatCode>
                <c:ptCount val="3"/>
                <c:pt idx="0">
                  <c:v>2.2391928453329326</c:v>
                </c:pt>
                <c:pt idx="1">
                  <c:v>0.33772293956043958</c:v>
                </c:pt>
                <c:pt idx="2">
                  <c:v>6.7716161067193697E-3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6249-A63F-96FC7F61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EC50'!$B$11</c:f>
              <c:strCache>
                <c:ptCount val="1"/>
                <c:pt idx="0">
                  <c:v>Met-Enk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EC50'!$C$11:$E$11</c:f>
              <c:numCache>
                <c:formatCode>0.00</c:formatCode>
                <c:ptCount val="3"/>
                <c:pt idx="0">
                  <c:v>2.3339985699232279E-3</c:v>
                </c:pt>
                <c:pt idx="1">
                  <c:v>21.758437120291621</c:v>
                </c:pt>
                <c:pt idx="2">
                  <c:v>1.1066143024618991E-2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9-164F-8C80-78E78E11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EC50'!$B$12</c:f>
              <c:strCache>
                <c:ptCount val="1"/>
                <c:pt idx="0">
                  <c:v>Leu-Enk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EC50'!$C$12:$E$12</c:f>
              <c:numCache>
                <c:formatCode>0.00</c:formatCode>
                <c:ptCount val="3"/>
                <c:pt idx="0">
                  <c:v>4.2398936488915514E-3</c:v>
                </c:pt>
                <c:pt idx="1">
                  <c:v>16.670768111926861</c:v>
                </c:pt>
                <c:pt idx="2">
                  <c:v>4.2806324357620553E-3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6-5748-A7B2-605C2B5A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EC50'!$B$13</c:f>
              <c:strCache>
                <c:ptCount val="1"/>
                <c:pt idx="0">
                  <c:v>metorphinmide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EC50'!$C$13:$E$13</c:f>
              <c:numCache>
                <c:formatCode>0.00</c:formatCode>
                <c:ptCount val="3"/>
                <c:pt idx="0">
                  <c:v>2.3152851485148518</c:v>
                </c:pt>
                <c:pt idx="1">
                  <c:v>0.11939731357352325</c:v>
                </c:pt>
                <c:pt idx="2">
                  <c:v>0.15397487484355446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F04E-8D0E-8C9C7AC0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EC50'!$B$3</c:f>
              <c:strCache>
                <c:ptCount val="1"/>
                <c:pt idx="0">
                  <c:v>DynA1-13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EC50'!$C$3:$E$3</c:f>
              <c:numCache>
                <c:formatCode>0.00</c:formatCode>
                <c:ptCount val="3"/>
                <c:pt idx="0">
                  <c:v>1002.2271714922049</c:v>
                </c:pt>
                <c:pt idx="1">
                  <c:v>1.0398873768183954</c:v>
                </c:pt>
                <c:pt idx="2">
                  <c:v>1.2581507215392838E-2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9D4D-B5AE-0E6596CB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EC50'!$B$14</c:f>
              <c:strCache>
                <c:ptCount val="1"/>
                <c:pt idx="0">
                  <c:v>Oxycodone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EC50'!$C$14:$E$14</c:f>
              <c:numCache>
                <c:formatCode>0.00</c:formatCode>
                <c:ptCount val="3"/>
                <c:pt idx="0">
                  <c:v>1.265185516605166</c:v>
                </c:pt>
                <c:pt idx="1">
                  <c:v>0.22832580760947596</c:v>
                </c:pt>
                <c:pt idx="2">
                  <c:v>814.87468632371417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8-C34A-A063-AD72F774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EC50'!$B$15</c:f>
              <c:strCache>
                <c:ptCount val="1"/>
                <c:pt idx="0">
                  <c:v>BAM18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EC50'!$C$15:$E$15</c:f>
              <c:numCache>
                <c:formatCode>0.00</c:formatCode>
                <c:ptCount val="3"/>
                <c:pt idx="0">
                  <c:v>1.1655531048047203</c:v>
                </c:pt>
                <c:pt idx="1">
                  <c:v>0.18642767416346681</c:v>
                </c:pt>
                <c:pt idx="2">
                  <c:v>1.8375340848094477E-2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F843-98E6-A001386E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EC50'!$B$16</c:f>
              <c:strCache>
                <c:ptCount val="1"/>
                <c:pt idx="0">
                  <c:v>Morphine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EC50'!$C$16:$E$16</c:f>
              <c:numCache>
                <c:formatCode>0.00</c:formatCode>
                <c:ptCount val="3"/>
                <c:pt idx="0">
                  <c:v>0.18688277143615611</c:v>
                </c:pt>
                <c:pt idx="1">
                  <c:v>156.37648179508886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8-B74D-8F8F-8B1A34C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EC50'!$B$17</c:f>
              <c:strCache>
                <c:ptCount val="1"/>
                <c:pt idx="0">
                  <c:v>Endomorphin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EC50'!$C$17:$E$17</c:f>
              <c:numCache>
                <c:formatCode>0.00</c:formatCode>
                <c:ptCount val="3"/>
                <c:pt idx="0">
                  <c:v>0.26751019339242549</c:v>
                </c:pt>
                <c:pt idx="1">
                  <c:v>100.42061428571429</c:v>
                </c:pt>
                <c:pt idx="2">
                  <c:v>1.8995388613861387E-2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8-4645-BF7C-EE565A5C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EC50'!$B$19</c:f>
              <c:strCache>
                <c:ptCount val="1"/>
                <c:pt idx="0">
                  <c:v>b-endorphin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EC50'!$C$19:$E$19</c:f>
              <c:numCache>
                <c:formatCode>0.00</c:formatCode>
                <c:ptCount val="3"/>
                <c:pt idx="0">
                  <c:v>1.0171844262295083E-2</c:v>
                </c:pt>
                <c:pt idx="1">
                  <c:v>1.2451001075782932E-2</c:v>
                </c:pt>
                <c:pt idx="2">
                  <c:v>6.5710199004975157E-5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1-134C-876C-5762F1B9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EC50'!$B$20</c:f>
              <c:strCache>
                <c:ptCount val="1"/>
                <c:pt idx="0">
                  <c:v>DAMGO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EC50'!$C$20:$E$20</c:f>
              <c:numCache>
                <c:formatCode>0.00</c:formatCode>
                <c:ptCount val="3"/>
                <c:pt idx="0">
                  <c:v>1.1485254678143712E-2</c:v>
                </c:pt>
                <c:pt idx="1">
                  <c:v>1.9744654202514893E-3</c:v>
                </c:pt>
                <c:pt idx="2">
                  <c:v>1.416491679873219E-4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9-E54A-8264-FE90FE78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EC50'!$B$21</c:f>
              <c:strCache>
                <c:ptCount val="1"/>
                <c:pt idx="0">
                  <c:v>Methadone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EC50'!$C$21:$E$21</c:f>
              <c:numCache>
                <c:formatCode>0.00</c:formatCode>
                <c:ptCount val="3"/>
                <c:pt idx="0">
                  <c:v>5.5110773704358069E-4</c:v>
                </c:pt>
                <c:pt idx="1">
                  <c:v>5.5601492495831021E-4</c:v>
                </c:pt>
                <c:pt idx="2">
                  <c:v>2.7079496237273136E-3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8F49-8CE9-34F3620D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EC50'!$E$1</c:f>
              <c:strCache>
                <c:ptCount val="1"/>
                <c:pt idx="0">
                  <c:v>μLight</c:v>
                </c:pt>
              </c:strCache>
            </c:strRef>
          </c:tx>
          <c:marker>
            <c:symbol val="none"/>
          </c:marker>
          <c:cat>
            <c:strRef>
              <c:f>' dff at 10nM % EC50'!$B$2:$B$21</c:f>
              <c:strCache>
                <c:ptCount val="20"/>
                <c:pt idx="0">
                  <c:v>Nalfurafine</c:v>
                </c:pt>
                <c:pt idx="1">
                  <c:v>DynA1-13</c:v>
                </c:pt>
                <c:pt idx="2">
                  <c:v>Dyn A1-17</c:v>
                </c:pt>
                <c:pt idx="3">
                  <c:v>DynB1-9</c:v>
                </c:pt>
                <c:pt idx="4">
                  <c:v>DynA1-8</c:v>
                </c:pt>
                <c:pt idx="5">
                  <c:v>U50,488</c:v>
                </c:pt>
                <c:pt idx="6">
                  <c:v>beta-neo-endorphin</c:v>
                </c:pt>
                <c:pt idx="7">
                  <c:v>Deltorphin I</c:v>
                </c:pt>
                <c:pt idx="8">
                  <c:v>SNC80</c:v>
                </c:pt>
                <c:pt idx="9">
                  <c:v>Met-Enk</c:v>
                </c:pt>
                <c:pt idx="10">
                  <c:v>Leu-Enk</c:v>
                </c:pt>
                <c:pt idx="11">
                  <c:v>metorphinmide</c:v>
                </c:pt>
                <c:pt idx="12">
                  <c:v>Oxycodone</c:v>
                </c:pt>
                <c:pt idx="13">
                  <c:v>BAM18</c:v>
                </c:pt>
                <c:pt idx="14">
                  <c:v>Morphine</c:v>
                </c:pt>
                <c:pt idx="15">
                  <c:v>Endomorphin I</c:v>
                </c:pt>
                <c:pt idx="16">
                  <c:v>Fentanyl</c:v>
                </c:pt>
                <c:pt idx="17">
                  <c:v>b-endorphin</c:v>
                </c:pt>
                <c:pt idx="18">
                  <c:v>DAMGO</c:v>
                </c:pt>
                <c:pt idx="19">
                  <c:v>Methadone</c:v>
                </c:pt>
              </c:strCache>
            </c:strRef>
          </c:cat>
          <c:val>
            <c:numRef>
              <c:f>' dff at 10nM % EC50'!$E$2:$E$21</c:f>
              <c:numCache>
                <c:formatCode>0.00</c:formatCode>
                <c:ptCount val="20"/>
                <c:pt idx="0">
                  <c:v>9.3047422680412382</c:v>
                </c:pt>
                <c:pt idx="1">
                  <c:v>7.4211698289684662E-4</c:v>
                </c:pt>
                <c:pt idx="2">
                  <c:v>0</c:v>
                </c:pt>
                <c:pt idx="3">
                  <c:v>1.1804971371504663E-3</c:v>
                </c:pt>
                <c:pt idx="4">
                  <c:v>1.1743397081413211E-3</c:v>
                </c:pt>
                <c:pt idx="5">
                  <c:v>4.5464418604651151E-6</c:v>
                </c:pt>
                <c:pt idx="6">
                  <c:v>2.1058644329896904E-3</c:v>
                </c:pt>
                <c:pt idx="7">
                  <c:v>2.4217786440677972E-3</c:v>
                </c:pt>
                <c:pt idx="8">
                  <c:v>6.7716161067193697E-3</c:v>
                </c:pt>
                <c:pt idx="9">
                  <c:v>1.1066143024618991E-2</c:v>
                </c:pt>
                <c:pt idx="10">
                  <c:v>4.2806324357620553E-3</c:v>
                </c:pt>
                <c:pt idx="11">
                  <c:v>0.15397487484355446</c:v>
                </c:pt>
                <c:pt idx="12">
                  <c:v>814.87468632371417</c:v>
                </c:pt>
                <c:pt idx="13">
                  <c:v>1.8375340848094477E-2</c:v>
                </c:pt>
                <c:pt idx="14">
                  <c:v>0</c:v>
                </c:pt>
                <c:pt idx="15">
                  <c:v>1.8995388613861387E-2</c:v>
                </c:pt>
                <c:pt idx="16">
                  <c:v>6.3138282997762902E-3</c:v>
                </c:pt>
                <c:pt idx="17">
                  <c:v>6.5710199004975157E-5</c:v>
                </c:pt>
                <c:pt idx="18">
                  <c:v>1.416491679873219E-4</c:v>
                </c:pt>
                <c:pt idx="19">
                  <c:v>2.7079496237273136E-3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2844-9E45-AB265C9F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79327"/>
        <c:axId val="1783462687"/>
      </c:radarChart>
      <c:catAx>
        <c:axId val="1783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62687"/>
        <c:crosses val="autoZero"/>
        <c:auto val="1"/>
        <c:lblAlgn val="ctr"/>
        <c:lblOffset val="100"/>
        <c:noMultiLvlLbl val="0"/>
      </c:catAx>
      <c:valAx>
        <c:axId val="178346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79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EC50'!$B$23</c:f>
              <c:strCache>
                <c:ptCount val="1"/>
                <c:pt idx="0">
                  <c:v>buprenorphine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EC50'!$C$23:$E$23</c:f>
              <c:numCache>
                <c:formatCode>0.00</c:formatCode>
                <c:ptCount val="3"/>
                <c:pt idx="0">
                  <c:v>1.4519842857142859</c:v>
                </c:pt>
                <c:pt idx="1">
                  <c:v>177.40633489750553</c:v>
                </c:pt>
                <c:pt idx="2">
                  <c:v>93.337198610543538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C548-A8A2-E68708FD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EC50'!$B$22</c:f>
              <c:strCache>
                <c:ptCount val="1"/>
                <c:pt idx="0">
                  <c:v>DPDPE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EC50'!$C$22:$E$22</c:f>
              <c:numCache>
                <c:formatCode>0.00</c:formatCode>
                <c:ptCount val="3"/>
                <c:pt idx="0">
                  <c:v>101.06434821967412</c:v>
                </c:pt>
                <c:pt idx="1">
                  <c:v>116.15373637778933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7-8D44-8E0F-4364C612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DynA1-17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'Max dff % EC50'!$B$4</c:f>
              <c:strCache>
                <c:ptCount val="1"/>
                <c:pt idx="0">
                  <c:v>Dyn A1-17</c:v>
                </c:pt>
              </c:strCache>
            </c:strRef>
          </c:tx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EC50'!$C$4:$E$4</c:f>
              <c:numCache>
                <c:formatCode>0.00</c:formatCode>
                <c:ptCount val="3"/>
                <c:pt idx="0">
                  <c:v>78.114807566862353</c:v>
                </c:pt>
                <c:pt idx="1">
                  <c:v>0.79051987767584098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5-934F-AA46-A541AD419BD3}"/>
            </c:ext>
          </c:extLst>
        </c:ser>
        <c:ser>
          <c:idx val="0"/>
          <c:order val="1"/>
          <c:tx>
            <c:strRef>
              <c:f>'Max dff % EC50'!$B$4</c:f>
              <c:strCache>
                <c:ptCount val="1"/>
                <c:pt idx="0">
                  <c:v>Dyn A1-17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EC50'!$C$4:$E$4</c:f>
              <c:numCache>
                <c:formatCode>0.00</c:formatCode>
                <c:ptCount val="3"/>
                <c:pt idx="0">
                  <c:v>78.114807566862353</c:v>
                </c:pt>
                <c:pt idx="1">
                  <c:v>0.79051987767584098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5-934F-AA46-A541AD41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EC50'!$B$18</c:f>
              <c:strCache>
                <c:ptCount val="1"/>
                <c:pt idx="0">
                  <c:v>Fentanyl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EC50'!$C$18:$E$18</c:f>
              <c:numCache>
                <c:formatCode>0.00</c:formatCode>
                <c:ptCount val="3"/>
                <c:pt idx="0">
                  <c:v>0.10817392395982785</c:v>
                </c:pt>
                <c:pt idx="1">
                  <c:v>6.1299895833333347E-2</c:v>
                </c:pt>
                <c:pt idx="2">
                  <c:v>6.3138282997762902E-3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CC47-8BB0-028F8C53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EC50'!$B$25</c:f>
              <c:strCache>
                <c:ptCount val="1"/>
                <c:pt idx="0">
                  <c:v>SNC162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EC50'!$C$25:$E$25</c:f>
              <c:numCache>
                <c:formatCode>0.00</c:formatCode>
                <c:ptCount val="3"/>
                <c:pt idx="0">
                  <c:v>9.2515975604594918E-5</c:v>
                </c:pt>
                <c:pt idx="1">
                  <c:v>7.5658250872206034</c:v>
                </c:pt>
                <c:pt idx="2">
                  <c:v>2.8470446267033094E-2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0-2C49-A856-BBB9C4CD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 dff at 10nM % EC50'!$B$24</c:f>
              <c:strCache>
                <c:ptCount val="1"/>
                <c:pt idx="0">
                  <c:v>U69,593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dff at 10nM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 dff at 10nM % EC50'!$C$24:$E$24</c:f>
              <c:numCache>
                <c:formatCode>0.00</c:formatCode>
                <c:ptCount val="3"/>
                <c:pt idx="0">
                  <c:v>3.9303152721247209E-2</c:v>
                </c:pt>
                <c:pt idx="1">
                  <c:v>9.4730805579927208E-20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3-FE4B-9708-F453F950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EC50'!$B$5</c:f>
              <c:strCache>
                <c:ptCount val="1"/>
                <c:pt idx="0">
                  <c:v>DynB1-9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EC50'!$C$5:$E$5</c:f>
              <c:numCache>
                <c:formatCode>0.00</c:formatCode>
                <c:ptCount val="3"/>
                <c:pt idx="0">
                  <c:v>16.949152542372882</c:v>
                </c:pt>
                <c:pt idx="1">
                  <c:v>10.488418932527695</c:v>
                </c:pt>
                <c:pt idx="2">
                  <c:v>1.2362183754993343E-2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1-134E-9718-F7DFCCDC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EC50'!$B$6</c:f>
              <c:strCache>
                <c:ptCount val="1"/>
                <c:pt idx="0">
                  <c:v>DynA1-8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EC50'!$C$6:$E$6</c:f>
              <c:numCache>
                <c:formatCode>0.00</c:formatCode>
                <c:ptCount val="3"/>
                <c:pt idx="0">
                  <c:v>10.496183206106871</c:v>
                </c:pt>
                <c:pt idx="1">
                  <c:v>11.664129883307966</c:v>
                </c:pt>
                <c:pt idx="2">
                  <c:v>4.7142857142857151E-3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024C-8EFE-5CF0C214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EC50'!$B$7</c:f>
              <c:strCache>
                <c:ptCount val="1"/>
                <c:pt idx="0">
                  <c:v>U50,488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EC50'!$C$7:$E$7</c:f>
              <c:numCache>
                <c:formatCode>0.00</c:formatCode>
                <c:ptCount val="3"/>
                <c:pt idx="0">
                  <c:v>3.4669187145557663</c:v>
                </c:pt>
                <c:pt idx="1">
                  <c:v>1.2133971291866028E-3</c:v>
                </c:pt>
                <c:pt idx="2">
                  <c:v>1.443720930232558E-3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1-5949-9237-5BEFE75D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'Max dff % EC50'!$B$8</c:f>
              <c:strCache>
                <c:ptCount val="1"/>
                <c:pt idx="0">
                  <c:v>beta-neo-endorphin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'Max dff % EC50'!$C$8:$E$8</c:f>
              <c:numCache>
                <c:formatCode>0.00</c:formatCode>
                <c:ptCount val="3"/>
                <c:pt idx="0">
                  <c:v>3.3905645784996135</c:v>
                </c:pt>
                <c:pt idx="1">
                  <c:v>4.7234814143245698</c:v>
                </c:pt>
                <c:pt idx="2">
                  <c:v>4.1015067406819988E-3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7645-9331-984D8201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26" Type="http://schemas.openxmlformats.org/officeDocument/2006/relationships/chart" Target="../charts/chart51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Relationship Id="rId27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531283</xdr:colOff>
      <xdr:row>0</xdr:row>
      <xdr:rowOff>67310</xdr:rowOff>
    </xdr:from>
    <xdr:to>
      <xdr:col>14</xdr:col>
      <xdr:colOff>49334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B9A96-F4A5-B573-A7E7-98E68D67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23</xdr:row>
      <xdr:rowOff>50800</xdr:rowOff>
    </xdr:from>
    <xdr:to>
      <xdr:col>13</xdr:col>
      <xdr:colOff>711851</xdr:colOff>
      <xdr:row>43</xdr:row>
      <xdr:rowOff>21590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44950-E94B-6A45-BC96-EE04CDBB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22552</xdr:colOff>
      <xdr:row>17</xdr:row>
      <xdr:rowOff>76437</xdr:rowOff>
    </xdr:from>
    <xdr:to>
      <xdr:col>26</xdr:col>
      <xdr:colOff>440346</xdr:colOff>
      <xdr:row>30</xdr:row>
      <xdr:rowOff>196553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B5D30-EBF4-4727-F98A-F4F95205D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367944</xdr:colOff>
      <xdr:row>17</xdr:row>
      <xdr:rowOff>35607</xdr:rowOff>
    </xdr:from>
    <xdr:to>
      <xdr:col>20</xdr:col>
      <xdr:colOff>785739</xdr:colOff>
      <xdr:row>30</xdr:row>
      <xdr:rowOff>155723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B0415A-6440-984F-A20C-D8FC4F38C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296729</xdr:colOff>
      <xdr:row>2</xdr:row>
      <xdr:rowOff>189907</xdr:rowOff>
    </xdr:from>
    <xdr:to>
      <xdr:col>20</xdr:col>
      <xdr:colOff>714524</xdr:colOff>
      <xdr:row>16</xdr:row>
      <xdr:rowOff>108247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2381E-DFB4-7F4E-9F2F-E15D67399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332335</xdr:colOff>
      <xdr:row>44</xdr:row>
      <xdr:rowOff>178036</xdr:rowOff>
    </xdr:from>
    <xdr:to>
      <xdr:col>20</xdr:col>
      <xdr:colOff>750130</xdr:colOff>
      <xdr:row>58</xdr:row>
      <xdr:rowOff>96376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6D5FC4-042E-C94B-A99C-9E7B6EA3F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356074</xdr:colOff>
      <xdr:row>31</xdr:row>
      <xdr:rowOff>11869</xdr:rowOff>
    </xdr:from>
    <xdr:to>
      <xdr:col>20</xdr:col>
      <xdr:colOff>773869</xdr:colOff>
      <xdr:row>44</xdr:row>
      <xdr:rowOff>131985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0C6E51-33ED-9D4C-BB67-833E534B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130560</xdr:colOff>
      <xdr:row>31</xdr:row>
      <xdr:rowOff>71215</xdr:rowOff>
    </xdr:from>
    <xdr:to>
      <xdr:col>26</xdr:col>
      <xdr:colOff>548354</xdr:colOff>
      <xdr:row>44</xdr:row>
      <xdr:rowOff>191331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AD33D8-5FDF-3446-817D-4C30B6FF6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783365</xdr:colOff>
      <xdr:row>2</xdr:row>
      <xdr:rowOff>166169</xdr:rowOff>
    </xdr:from>
    <xdr:to>
      <xdr:col>26</xdr:col>
      <xdr:colOff>370318</xdr:colOff>
      <xdr:row>16</xdr:row>
      <xdr:rowOff>84509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800AE8-7C0A-0D49-93E2-B8AC4875F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128840</xdr:colOff>
      <xdr:row>32</xdr:row>
      <xdr:rowOff>165652</xdr:rowOff>
    </xdr:from>
    <xdr:to>
      <xdr:col>36</xdr:col>
      <xdr:colOff>546635</xdr:colOff>
      <xdr:row>46</xdr:row>
      <xdr:rowOff>84729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99315D-C376-3241-9E55-96923C2A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128840</xdr:colOff>
      <xdr:row>47</xdr:row>
      <xdr:rowOff>165653</xdr:rowOff>
    </xdr:from>
    <xdr:to>
      <xdr:col>36</xdr:col>
      <xdr:colOff>546635</xdr:colOff>
      <xdr:row>61</xdr:row>
      <xdr:rowOff>84729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DBA15F-829A-1449-8FF5-FA800FED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18405</xdr:colOff>
      <xdr:row>3</xdr:row>
      <xdr:rowOff>0</xdr:rowOff>
    </xdr:from>
    <xdr:to>
      <xdr:col>36</xdr:col>
      <xdr:colOff>436200</xdr:colOff>
      <xdr:row>16</xdr:row>
      <xdr:rowOff>120116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3A7108-9179-2643-8646-AFB42051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18405</xdr:colOff>
      <xdr:row>18</xdr:row>
      <xdr:rowOff>0</xdr:rowOff>
    </xdr:from>
    <xdr:to>
      <xdr:col>36</xdr:col>
      <xdr:colOff>436200</xdr:colOff>
      <xdr:row>31</xdr:row>
      <xdr:rowOff>120116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A2509B-0394-C348-B15E-DE2C43CD9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791449</xdr:colOff>
      <xdr:row>19</xdr:row>
      <xdr:rowOff>110434</xdr:rowOff>
    </xdr:from>
    <xdr:to>
      <xdr:col>53</xdr:col>
      <xdr:colOff>380983</xdr:colOff>
      <xdr:row>33</xdr:row>
      <xdr:rowOff>28087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F17F34-CBB7-964F-91E4-30A8E9E0E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147248</xdr:colOff>
      <xdr:row>51</xdr:row>
      <xdr:rowOff>36810</xdr:rowOff>
    </xdr:from>
    <xdr:to>
      <xdr:col>47</xdr:col>
      <xdr:colOff>565042</xdr:colOff>
      <xdr:row>64</xdr:row>
      <xdr:rowOff>156926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160C0DB-EC9B-2746-8032-5073B0BA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773043</xdr:colOff>
      <xdr:row>35</xdr:row>
      <xdr:rowOff>18406</xdr:rowOff>
    </xdr:from>
    <xdr:to>
      <xdr:col>53</xdr:col>
      <xdr:colOff>362577</xdr:colOff>
      <xdr:row>48</xdr:row>
      <xdr:rowOff>138522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C3170F-6856-934D-B734-8EF3C7BC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386522</xdr:colOff>
      <xdr:row>66</xdr:row>
      <xdr:rowOff>128840</xdr:rowOff>
    </xdr:from>
    <xdr:to>
      <xdr:col>47</xdr:col>
      <xdr:colOff>804316</xdr:colOff>
      <xdr:row>80</xdr:row>
      <xdr:rowOff>46493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90E3AA-372E-6B4A-A066-FCD18D2A6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753349</xdr:colOff>
      <xdr:row>51</xdr:row>
      <xdr:rowOff>12700</xdr:rowOff>
    </xdr:from>
    <xdr:to>
      <xdr:col>53</xdr:col>
      <xdr:colOff>342883</xdr:colOff>
      <xdr:row>64</xdr:row>
      <xdr:rowOff>132816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6935F4-9F79-F644-AB58-5FA23CDAB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717827</xdr:colOff>
      <xdr:row>19</xdr:row>
      <xdr:rowOff>36811</xdr:rowOff>
    </xdr:from>
    <xdr:to>
      <xdr:col>47</xdr:col>
      <xdr:colOff>307360</xdr:colOff>
      <xdr:row>32</xdr:row>
      <xdr:rowOff>156927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0EF3514-799F-FB4A-AA57-49332F7CF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662609</xdr:colOff>
      <xdr:row>3</xdr:row>
      <xdr:rowOff>128840</xdr:rowOff>
    </xdr:from>
    <xdr:to>
      <xdr:col>53</xdr:col>
      <xdr:colOff>252143</xdr:colOff>
      <xdr:row>17</xdr:row>
      <xdr:rowOff>46492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A3B19ED-F0DF-934A-B299-2B672B819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644203</xdr:colOff>
      <xdr:row>3</xdr:row>
      <xdr:rowOff>92030</xdr:rowOff>
    </xdr:from>
    <xdr:to>
      <xdr:col>47</xdr:col>
      <xdr:colOff>233736</xdr:colOff>
      <xdr:row>17</xdr:row>
      <xdr:rowOff>9682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92DF241-B772-3F41-948D-336B2370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18405</xdr:colOff>
      <xdr:row>34</xdr:row>
      <xdr:rowOff>110434</xdr:rowOff>
    </xdr:from>
    <xdr:to>
      <xdr:col>47</xdr:col>
      <xdr:colOff>436199</xdr:colOff>
      <xdr:row>48</xdr:row>
      <xdr:rowOff>28086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C1CE00-32B3-8F4C-9EA1-B477329CB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331304</xdr:colOff>
      <xdr:row>47</xdr:row>
      <xdr:rowOff>18405</xdr:rowOff>
    </xdr:from>
    <xdr:to>
      <xdr:col>13</xdr:col>
      <xdr:colOff>674855</xdr:colOff>
      <xdr:row>66</xdr:row>
      <xdr:rowOff>191658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14EC640-CA85-6D4C-B622-40400838B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48</xdr:col>
      <xdr:colOff>0</xdr:colOff>
      <xdr:row>67</xdr:row>
      <xdr:rowOff>0</xdr:rowOff>
    </xdr:from>
    <xdr:to>
      <xdr:col>53</xdr:col>
      <xdr:colOff>415034</xdr:colOff>
      <xdr:row>80</xdr:row>
      <xdr:rowOff>120116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58E8D2-C174-9E43-B4E0-E3CC97436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</xdr:col>
      <xdr:colOff>241300</xdr:colOff>
      <xdr:row>65</xdr:row>
      <xdr:rowOff>12700</xdr:rowOff>
    </xdr:from>
    <xdr:to>
      <xdr:col>36</xdr:col>
      <xdr:colOff>669034</xdr:colOff>
      <xdr:row>78</xdr:row>
      <xdr:rowOff>132816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157323-4EA9-554A-B4EC-F3068729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1453229</xdr:colOff>
      <xdr:row>96</xdr:row>
      <xdr:rowOff>29211</xdr:rowOff>
    </xdr:from>
    <xdr:to>
      <xdr:col>8</xdr:col>
      <xdr:colOff>475980</xdr:colOff>
      <xdr:row>114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FA45C-34BD-E340-8E6A-CB4C81ACE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152216</xdr:colOff>
      <xdr:row>95</xdr:row>
      <xdr:rowOff>183506</xdr:rowOff>
    </xdr:from>
    <xdr:to>
      <xdr:col>17</xdr:col>
      <xdr:colOff>493006</xdr:colOff>
      <xdr:row>116</xdr:row>
      <xdr:rowOff>154296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45E5A-2044-704E-8467-47D0326FF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22552</xdr:colOff>
      <xdr:row>17</xdr:row>
      <xdr:rowOff>76437</xdr:rowOff>
    </xdr:from>
    <xdr:to>
      <xdr:col>26</xdr:col>
      <xdr:colOff>440346</xdr:colOff>
      <xdr:row>32</xdr:row>
      <xdr:rowOff>196553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E4777-EF96-2940-BB8B-CC91A329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367944</xdr:colOff>
      <xdr:row>17</xdr:row>
      <xdr:rowOff>35607</xdr:rowOff>
    </xdr:from>
    <xdr:to>
      <xdr:col>20</xdr:col>
      <xdr:colOff>785739</xdr:colOff>
      <xdr:row>32</xdr:row>
      <xdr:rowOff>155723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34681-99B0-A54D-8A79-1AFE710A7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296729</xdr:colOff>
      <xdr:row>2</xdr:row>
      <xdr:rowOff>189907</xdr:rowOff>
    </xdr:from>
    <xdr:to>
      <xdr:col>20</xdr:col>
      <xdr:colOff>714524</xdr:colOff>
      <xdr:row>16</xdr:row>
      <xdr:rowOff>108247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9B0C9F-38C4-3546-B817-70A3ED798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332335</xdr:colOff>
      <xdr:row>46</xdr:row>
      <xdr:rowOff>178036</xdr:rowOff>
    </xdr:from>
    <xdr:to>
      <xdr:col>20</xdr:col>
      <xdr:colOff>750130</xdr:colOff>
      <xdr:row>60</xdr:row>
      <xdr:rowOff>96376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572AB9-E068-A94D-A947-15328CFC1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356074</xdr:colOff>
      <xdr:row>33</xdr:row>
      <xdr:rowOff>11869</xdr:rowOff>
    </xdr:from>
    <xdr:to>
      <xdr:col>20</xdr:col>
      <xdr:colOff>773869</xdr:colOff>
      <xdr:row>46</xdr:row>
      <xdr:rowOff>131985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083836-C11F-8846-88E4-E45C38995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130560</xdr:colOff>
      <xdr:row>33</xdr:row>
      <xdr:rowOff>71215</xdr:rowOff>
    </xdr:from>
    <xdr:to>
      <xdr:col>26</xdr:col>
      <xdr:colOff>548354</xdr:colOff>
      <xdr:row>46</xdr:row>
      <xdr:rowOff>191331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CBAA8E-0035-F64D-A4AF-FD53213B6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783365</xdr:colOff>
      <xdr:row>2</xdr:row>
      <xdr:rowOff>166169</xdr:rowOff>
    </xdr:from>
    <xdr:to>
      <xdr:col>26</xdr:col>
      <xdr:colOff>370318</xdr:colOff>
      <xdr:row>16</xdr:row>
      <xdr:rowOff>84509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DD13D4-1FF0-DD45-8349-AEA188222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128840</xdr:colOff>
      <xdr:row>34</xdr:row>
      <xdr:rowOff>165652</xdr:rowOff>
    </xdr:from>
    <xdr:to>
      <xdr:col>36</xdr:col>
      <xdr:colOff>546635</xdr:colOff>
      <xdr:row>48</xdr:row>
      <xdr:rowOff>84729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5AE211-B98C-2A40-B765-DA4B1AFAE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128840</xdr:colOff>
      <xdr:row>49</xdr:row>
      <xdr:rowOff>165653</xdr:rowOff>
    </xdr:from>
    <xdr:to>
      <xdr:col>36</xdr:col>
      <xdr:colOff>546635</xdr:colOff>
      <xdr:row>63</xdr:row>
      <xdr:rowOff>84729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8D9BD5-59DD-894F-A53F-72E5F878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18405</xdr:colOff>
      <xdr:row>3</xdr:row>
      <xdr:rowOff>0</xdr:rowOff>
    </xdr:from>
    <xdr:to>
      <xdr:col>36</xdr:col>
      <xdr:colOff>436200</xdr:colOff>
      <xdr:row>16</xdr:row>
      <xdr:rowOff>120116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D23912-4CB5-A545-BCB4-5FEFA7D0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18405</xdr:colOff>
      <xdr:row>18</xdr:row>
      <xdr:rowOff>0</xdr:rowOff>
    </xdr:from>
    <xdr:to>
      <xdr:col>36</xdr:col>
      <xdr:colOff>436200</xdr:colOff>
      <xdr:row>33</xdr:row>
      <xdr:rowOff>120116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831496-A7F0-E244-9E4F-727A9FD8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791449</xdr:colOff>
      <xdr:row>19</xdr:row>
      <xdr:rowOff>110434</xdr:rowOff>
    </xdr:from>
    <xdr:to>
      <xdr:col>53</xdr:col>
      <xdr:colOff>380983</xdr:colOff>
      <xdr:row>35</xdr:row>
      <xdr:rowOff>28087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3A8B0B-28E4-6A40-AD3B-2512D8FDF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147248</xdr:colOff>
      <xdr:row>53</xdr:row>
      <xdr:rowOff>36810</xdr:rowOff>
    </xdr:from>
    <xdr:to>
      <xdr:col>47</xdr:col>
      <xdr:colOff>565042</xdr:colOff>
      <xdr:row>66</xdr:row>
      <xdr:rowOff>156926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C99A58-32B9-0B43-A9C1-CE60CCDE1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773043</xdr:colOff>
      <xdr:row>37</xdr:row>
      <xdr:rowOff>18406</xdr:rowOff>
    </xdr:from>
    <xdr:to>
      <xdr:col>53</xdr:col>
      <xdr:colOff>362577</xdr:colOff>
      <xdr:row>50</xdr:row>
      <xdr:rowOff>138522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CD079C-77F2-A149-BA4D-2B7C07AA8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386522</xdr:colOff>
      <xdr:row>68</xdr:row>
      <xdr:rowOff>128840</xdr:rowOff>
    </xdr:from>
    <xdr:to>
      <xdr:col>47</xdr:col>
      <xdr:colOff>804316</xdr:colOff>
      <xdr:row>82</xdr:row>
      <xdr:rowOff>46493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3347CBE-E0AF-6A42-9EB1-514C626C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753349</xdr:colOff>
      <xdr:row>53</xdr:row>
      <xdr:rowOff>12700</xdr:rowOff>
    </xdr:from>
    <xdr:to>
      <xdr:col>53</xdr:col>
      <xdr:colOff>342883</xdr:colOff>
      <xdr:row>66</xdr:row>
      <xdr:rowOff>132816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CB9114-AB04-B741-8430-A3E58D47E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662609</xdr:colOff>
      <xdr:row>3</xdr:row>
      <xdr:rowOff>128840</xdr:rowOff>
    </xdr:from>
    <xdr:to>
      <xdr:col>53</xdr:col>
      <xdr:colOff>252143</xdr:colOff>
      <xdr:row>17</xdr:row>
      <xdr:rowOff>46492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DD3C22F-FDF1-5543-A135-DBD444976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644203</xdr:colOff>
      <xdr:row>3</xdr:row>
      <xdr:rowOff>92030</xdr:rowOff>
    </xdr:from>
    <xdr:to>
      <xdr:col>47</xdr:col>
      <xdr:colOff>233736</xdr:colOff>
      <xdr:row>17</xdr:row>
      <xdr:rowOff>9682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26C9F9-D9E6-8B45-B0A4-1CCC7004E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18405</xdr:colOff>
      <xdr:row>36</xdr:row>
      <xdr:rowOff>110434</xdr:rowOff>
    </xdr:from>
    <xdr:to>
      <xdr:col>47</xdr:col>
      <xdr:colOff>436199</xdr:colOff>
      <xdr:row>50</xdr:row>
      <xdr:rowOff>28086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0BF2DEC-044A-8348-ACAA-26031FE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417444</xdr:colOff>
      <xdr:row>96</xdr:row>
      <xdr:rowOff>127552</xdr:rowOff>
    </xdr:from>
    <xdr:to>
      <xdr:col>26</xdr:col>
      <xdr:colOff>758234</xdr:colOff>
      <xdr:row>116</xdr:row>
      <xdr:rowOff>98341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56EC73-CA8C-EF49-B917-9F248E0A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69</xdr:row>
      <xdr:rowOff>0</xdr:rowOff>
    </xdr:from>
    <xdr:to>
      <xdr:col>53</xdr:col>
      <xdr:colOff>415034</xdr:colOff>
      <xdr:row>82</xdr:row>
      <xdr:rowOff>120116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BFE690-4775-D64E-B26E-0F290114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215900</xdr:colOff>
      <xdr:row>82</xdr:row>
      <xdr:rowOff>76200</xdr:rowOff>
    </xdr:from>
    <xdr:to>
      <xdr:col>36</xdr:col>
      <xdr:colOff>643634</xdr:colOff>
      <xdr:row>95</xdr:row>
      <xdr:rowOff>196316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86543BF-D9A6-A948-87B9-0DBD2B43F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0</xdr:colOff>
      <xdr:row>18</xdr:row>
      <xdr:rowOff>0</xdr:rowOff>
    </xdr:from>
    <xdr:to>
      <xdr:col>47</xdr:col>
      <xdr:colOff>419266</xdr:colOff>
      <xdr:row>31</xdr:row>
      <xdr:rowOff>120852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64D9F36-7325-1048-9841-15E5D5D7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0</xdr:colOff>
      <xdr:row>66</xdr:row>
      <xdr:rowOff>0</xdr:rowOff>
    </xdr:from>
    <xdr:to>
      <xdr:col>36</xdr:col>
      <xdr:colOff>417794</xdr:colOff>
      <xdr:row>79</xdr:row>
      <xdr:rowOff>120116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4F89B5-F12F-4E4E-B0DD-A29BEB44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26</xdr:col>
      <xdr:colOff>417794</xdr:colOff>
      <xdr:row>61</xdr:row>
      <xdr:rowOff>120116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EB7754F-8911-CB40-97FE-4C4FDB14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6109-8C86-E04B-BC0F-73A6F4281F11}">
  <dimension ref="A1:AV76"/>
  <sheetViews>
    <sheetView tabSelected="1" topLeftCell="AC27" zoomScale="88" workbookViewId="0">
      <selection activeCell="E42" sqref="E42"/>
    </sheetView>
  </sheetViews>
  <sheetFormatPr baseColWidth="10" defaultRowHeight="16" x14ac:dyDescent="0.2"/>
  <cols>
    <col min="1" max="2" width="19.5" bestFit="1" customWidth="1"/>
  </cols>
  <sheetData>
    <row r="1" spans="1:48" x14ac:dyDescent="0.2">
      <c r="A1" s="2" t="s">
        <v>23</v>
      </c>
      <c r="C1" s="1" t="s">
        <v>0</v>
      </c>
      <c r="D1" s="1" t="s">
        <v>1</v>
      </c>
      <c r="E1" s="1" t="s">
        <v>2</v>
      </c>
    </row>
    <row r="2" spans="1:48" x14ac:dyDescent="0.2">
      <c r="B2" s="2" t="s">
        <v>9</v>
      </c>
      <c r="C2" s="15">
        <f>C65/C36*0.000000001</f>
        <v>18726.591760299627</v>
      </c>
      <c r="D2" s="15">
        <f t="shared" ref="D2" si="0">D65/D36*0.000000001</f>
        <v>110.14267990074444</v>
      </c>
      <c r="E2" s="15">
        <f>-E65/E36*0.000000001</f>
        <v>9.8024054982817876</v>
      </c>
      <c r="T2" t="s">
        <v>24</v>
      </c>
      <c r="AH2" t="s">
        <v>25</v>
      </c>
      <c r="AV2" t="s">
        <v>26</v>
      </c>
    </row>
    <row r="3" spans="1:48" x14ac:dyDescent="0.2">
      <c r="B3" s="2" t="s">
        <v>4</v>
      </c>
      <c r="C3" s="15">
        <f>C55/C26*0.000000001</f>
        <v>1002.2271714922049</v>
      </c>
      <c r="D3" s="15">
        <f t="shared" ref="D3:E3" si="1">D55/D26*0.000000001</f>
        <v>1.0398873768183954</v>
      </c>
      <c r="E3" s="15">
        <f t="shared" si="1"/>
        <v>1.2581507215392838E-2</v>
      </c>
    </row>
    <row r="4" spans="1:48" x14ac:dyDescent="0.2">
      <c r="B4" s="2" t="s">
        <v>3</v>
      </c>
      <c r="C4" s="15">
        <f>C73/C44*0.000000001</f>
        <v>78.114807566862353</v>
      </c>
      <c r="D4" s="15">
        <f t="shared" ref="D4" si="2">D73/D44*0.000000001</f>
        <v>0.79051987767584098</v>
      </c>
      <c r="E4" s="15"/>
    </row>
    <row r="5" spans="1:48" x14ac:dyDescent="0.2">
      <c r="B5" s="2" t="s">
        <v>6</v>
      </c>
      <c r="C5" s="15">
        <f>C57/C28*0.000000001</f>
        <v>16.949152542372882</v>
      </c>
      <c r="D5" s="15">
        <f t="shared" ref="D5:E5" si="3">D57/D28*0.000000001</f>
        <v>10.488418932527695</v>
      </c>
      <c r="E5" s="15">
        <f t="shared" si="3"/>
        <v>1.2362183754993343E-2</v>
      </c>
    </row>
    <row r="6" spans="1:48" x14ac:dyDescent="0.2">
      <c r="B6" s="2" t="s">
        <v>5</v>
      </c>
      <c r="C6" s="15">
        <f>C56/C27*0.000000001</f>
        <v>10.496183206106871</v>
      </c>
      <c r="D6" s="15">
        <f t="shared" ref="D6:E6" si="4">D56/D27*0.000000001</f>
        <v>11.664129883307966</v>
      </c>
      <c r="E6" s="15">
        <f t="shared" si="4"/>
        <v>4.7142857142857151E-3</v>
      </c>
    </row>
    <row r="7" spans="1:48" x14ac:dyDescent="0.2">
      <c r="B7" s="2" t="s">
        <v>8</v>
      </c>
      <c r="C7" s="15">
        <f>C72/C43*0.000000001</f>
        <v>3.4669187145557663</v>
      </c>
      <c r="D7" s="15">
        <f t="shared" ref="D7:E7" si="5">D72/D43*0.000000001</f>
        <v>1.2133971291866028E-3</v>
      </c>
      <c r="E7" s="15">
        <f t="shared" si="5"/>
        <v>1.443720930232558E-3</v>
      </c>
    </row>
    <row r="8" spans="1:48" x14ac:dyDescent="0.2">
      <c r="B8" s="2" t="s">
        <v>7</v>
      </c>
      <c r="C8" s="15">
        <f>C76/C47*0.000000001</f>
        <v>3.3905645784996135</v>
      </c>
      <c r="D8" s="15">
        <f t="shared" ref="D8:E8" si="6">D76/D47*0.000000001</f>
        <v>4.7234814143245698</v>
      </c>
      <c r="E8" s="15">
        <f t="shared" si="6"/>
        <v>4.1015067406819988E-3</v>
      </c>
    </row>
    <row r="9" spans="1:48" x14ac:dyDescent="0.2">
      <c r="B9" s="2" t="s">
        <v>12</v>
      </c>
      <c r="C9" s="15">
        <f>C64/C35*0.000000001</f>
        <v>16.121602947950255</v>
      </c>
      <c r="D9" s="15">
        <f t="shared" ref="D9:E9" si="7">D64/D35*0.000000001</f>
        <v>32.083672914968766</v>
      </c>
      <c r="E9" s="15">
        <f t="shared" si="7"/>
        <v>5.9213559322033914E-3</v>
      </c>
    </row>
    <row r="10" spans="1:48" x14ac:dyDescent="0.2">
      <c r="B10" s="2" t="s">
        <v>13</v>
      </c>
      <c r="C10" s="15">
        <f>C70/C41*0.000000001</f>
        <v>6.0123252667969336</v>
      </c>
      <c r="D10" s="15">
        <f t="shared" ref="D10:E10" si="8">D70/D41*0.000000001</f>
        <v>0.91153846153846174</v>
      </c>
      <c r="E10" s="15">
        <f t="shared" si="8"/>
        <v>1.770092226613966E-2</v>
      </c>
    </row>
    <row r="11" spans="1:48" x14ac:dyDescent="0.2">
      <c r="B11" s="2" t="s">
        <v>10</v>
      </c>
      <c r="C11" s="15">
        <f>C60/C31*0.000000001</f>
        <v>1.164233027246726E-2</v>
      </c>
      <c r="D11" s="15">
        <f t="shared" ref="D11:E11" si="9">D60/D31*0.000000001</f>
        <v>35.525516403402193</v>
      </c>
      <c r="E11" s="15">
        <f t="shared" si="9"/>
        <v>0.10096131301289565</v>
      </c>
    </row>
    <row r="12" spans="1:48" x14ac:dyDescent="0.2">
      <c r="B12" s="2" t="s">
        <v>11</v>
      </c>
      <c r="C12" s="15">
        <f>C61/C32*0.000000001</f>
        <v>1.7831036548831638E-2</v>
      </c>
      <c r="D12" s="15">
        <f t="shared" ref="D12:E12" si="10">D61/D32*0.000000001</f>
        <v>28.480398947222607</v>
      </c>
      <c r="E12" s="15">
        <f t="shared" si="10"/>
        <v>1.8782118972192893E-2</v>
      </c>
    </row>
    <row r="13" spans="1:48" x14ac:dyDescent="0.2">
      <c r="B13" s="2" t="s">
        <v>17</v>
      </c>
      <c r="C13" s="15">
        <f>C75/C46*0.000000001</f>
        <v>6.8316831683168324</v>
      </c>
      <c r="D13" s="15">
        <f t="shared" ref="D13:E13" si="11">D75/D46*0.000000001</f>
        <v>1.6987850858818598</v>
      </c>
      <c r="E13" s="15">
        <f t="shared" si="11"/>
        <v>0.55147058823529416</v>
      </c>
    </row>
    <row r="14" spans="1:48" x14ac:dyDescent="0.2">
      <c r="B14" s="2" t="s">
        <v>20</v>
      </c>
      <c r="C14" s="15">
        <f>C67/C38*0.000000001</f>
        <v>3.1512915129151291</v>
      </c>
      <c r="D14" s="15">
        <f t="shared" ref="D14" si="12">D67/D38*0.000000001</f>
        <v>0.4496769562096195</v>
      </c>
      <c r="E14" s="15">
        <f>-E67/E38*0.000000001</f>
        <v>451.3801756587203</v>
      </c>
    </row>
    <row r="15" spans="1:48" x14ac:dyDescent="0.2">
      <c r="B15" s="2" t="s">
        <v>16</v>
      </c>
      <c r="C15" s="15">
        <f>C74/C45*0.000000001</f>
        <v>2.0691205394773813</v>
      </c>
      <c r="D15" s="15">
        <f t="shared" ref="D15:E15" si="13">D74/D45*0.000000001</f>
        <v>0.74986286341195829</v>
      </c>
      <c r="E15" s="15">
        <f t="shared" si="13"/>
        <v>8.3843263553408473E-2</v>
      </c>
    </row>
    <row r="16" spans="1:48" x14ac:dyDescent="0.2">
      <c r="B16" s="2" t="s">
        <v>19</v>
      </c>
      <c r="C16" s="15">
        <f>C66/C37*0.000000001</f>
        <v>1.0193788160339794</v>
      </c>
      <c r="D16" s="15">
        <f t="shared" ref="D16" si="14">D66/D37*0.000000001</f>
        <v>206.77392040643522</v>
      </c>
      <c r="E16" s="15"/>
    </row>
    <row r="17" spans="1:5" x14ac:dyDescent="0.2">
      <c r="B17" s="2" t="s">
        <v>15</v>
      </c>
      <c r="C17" s="15">
        <f>C62/C33*0.000000001</f>
        <v>0.75100725221595499</v>
      </c>
      <c r="D17" s="15">
        <f t="shared" ref="D17:E17" si="15">D62/D33*0.000000001</f>
        <v>83.485714285714295</v>
      </c>
      <c r="E17" s="15">
        <f t="shared" si="15"/>
        <v>0.33297029702970293</v>
      </c>
    </row>
    <row r="18" spans="1:5" x14ac:dyDescent="0.2">
      <c r="B18" s="2" t="s">
        <v>22</v>
      </c>
      <c r="C18" s="15">
        <f>C69/C40*0.000000001</f>
        <v>0.43969392635102822</v>
      </c>
      <c r="D18" s="15">
        <f t="shared" ref="D18:E18" si="16">D69/D40*0.000000001</f>
        <v>0.19666666666666671</v>
      </c>
      <c r="E18" s="15">
        <f t="shared" si="16"/>
        <v>0.85206935123042526</v>
      </c>
    </row>
    <row r="19" spans="1:5" x14ac:dyDescent="0.2">
      <c r="B19" s="2" t="s">
        <v>14</v>
      </c>
      <c r="C19" s="15">
        <f>C59/C30*0.000000001</f>
        <v>6.7552289429055973E-2</v>
      </c>
      <c r="D19" s="15">
        <f t="shared" ref="D19:E19" si="17">D59/D30*0.000000001</f>
        <v>0.35859431030360989</v>
      </c>
      <c r="E19" s="15">
        <f t="shared" si="17"/>
        <v>4.1797263681592041E-2</v>
      </c>
    </row>
    <row r="20" spans="1:5" x14ac:dyDescent="0.2">
      <c r="B20" s="2" t="s">
        <v>18</v>
      </c>
      <c r="C20" s="15">
        <f>C58/C29*0.000000001</f>
        <v>3.4303892215568864E-2</v>
      </c>
      <c r="D20" s="15">
        <f t="shared" ref="D20:E20" si="18">D58/D29*0.000000001</f>
        <v>6.6446062210456661E-3</v>
      </c>
      <c r="E20" s="15">
        <f t="shared" si="18"/>
        <v>9.9049128367670367E-2</v>
      </c>
    </row>
    <row r="21" spans="1:5" x14ac:dyDescent="0.2">
      <c r="B21" s="2" t="s">
        <v>21</v>
      </c>
      <c r="C21" s="15">
        <f>C68/C39*0.000000001</f>
        <v>2.3498233215547702E-2</v>
      </c>
      <c r="D21" s="15">
        <f t="shared" ref="D21:E23" si="19">D68/D39*0.000000001</f>
        <v>9.3162868260144548E-3</v>
      </c>
      <c r="E21" s="15">
        <f t="shared" si="19"/>
        <v>1.0778220451527225E-2</v>
      </c>
    </row>
    <row r="22" spans="1:5" x14ac:dyDescent="0.2">
      <c r="B22" s="2" t="s">
        <v>92</v>
      </c>
      <c r="C22" s="16">
        <f>C63/C34*0.000000001</f>
        <v>114.66505733252866</v>
      </c>
      <c r="D22" s="16">
        <f t="shared" ref="D22" si="20">D63/D34*0.000000001</f>
        <v>103.78827192527245</v>
      </c>
      <c r="E22" s="16"/>
    </row>
    <row r="23" spans="1:5" x14ac:dyDescent="0.2">
      <c r="B23" s="2" t="s">
        <v>93</v>
      </c>
      <c r="C23" s="16">
        <f>C71/C42*0.000000001</f>
        <v>2.3993650793650794</v>
      </c>
      <c r="D23" s="16">
        <f t="shared" ref="D23" si="21">D71/D42*0.000000001</f>
        <v>47.851321313904663</v>
      </c>
      <c r="E23" s="15">
        <f>-E71/E42*0.000000001</f>
        <v>114.71189211279118</v>
      </c>
    </row>
    <row r="25" spans="1:5" x14ac:dyDescent="0.2">
      <c r="A25" t="s">
        <v>31</v>
      </c>
      <c r="B25" s="8"/>
      <c r="C25" s="4" t="s">
        <v>0</v>
      </c>
      <c r="D25" s="4" t="s">
        <v>1</v>
      </c>
      <c r="E25" s="4" t="s">
        <v>2</v>
      </c>
    </row>
    <row r="26" spans="1:5" x14ac:dyDescent="0.2">
      <c r="A26" s="2"/>
      <c r="B26" s="8" t="s">
        <v>4</v>
      </c>
      <c r="C26" s="9">
        <v>8.9800000000000003E-11</v>
      </c>
      <c r="D26" s="9">
        <v>2.131E-7</v>
      </c>
      <c r="E26" s="9">
        <v>3.7419999999999999E-6</v>
      </c>
    </row>
    <row r="27" spans="1:5" x14ac:dyDescent="0.2">
      <c r="A27" s="2"/>
      <c r="B27" s="8" t="s">
        <v>5</v>
      </c>
      <c r="C27" s="9">
        <v>1.048E-8</v>
      </c>
      <c r="D27" s="9">
        <v>1.9709999999999999E-8</v>
      </c>
      <c r="E27" s="9">
        <v>6.5100000000000004E-6</v>
      </c>
    </row>
    <row r="28" spans="1:5" x14ac:dyDescent="0.2">
      <c r="A28" s="2"/>
      <c r="B28" s="8" t="s">
        <v>6</v>
      </c>
      <c r="C28" s="9">
        <v>1.0029999999999999E-8</v>
      </c>
      <c r="D28" s="9">
        <v>1.986E-8</v>
      </c>
      <c r="E28" s="9">
        <v>3.755E-6</v>
      </c>
    </row>
    <row r="29" spans="1:5" x14ac:dyDescent="0.2">
      <c r="A29" s="2"/>
      <c r="B29" s="8" t="s">
        <v>18</v>
      </c>
      <c r="C29" s="9">
        <v>1.336E-6</v>
      </c>
      <c r="D29" s="9">
        <v>1.5109999999999999E-5</v>
      </c>
      <c r="E29" s="9">
        <v>5.0480000000000002E-7</v>
      </c>
    </row>
    <row r="30" spans="1:5" x14ac:dyDescent="0.2">
      <c r="A30" s="2"/>
      <c r="B30" s="8" t="s">
        <v>14</v>
      </c>
      <c r="C30" s="9">
        <v>1.7689999999999999E-6</v>
      </c>
      <c r="D30" s="9">
        <v>4.1829999999999998E-7</v>
      </c>
      <c r="E30" s="9">
        <v>1.6080000000000001E-6</v>
      </c>
    </row>
    <row r="31" spans="1:5" x14ac:dyDescent="0.2">
      <c r="A31" s="2"/>
      <c r="B31" s="8" t="s">
        <v>10</v>
      </c>
      <c r="C31" s="9">
        <v>6.6429999999999998E-6</v>
      </c>
      <c r="D31" s="9">
        <v>6.5839999999999996E-9</v>
      </c>
      <c r="E31" s="9">
        <v>4.2650000000000001E-7</v>
      </c>
    </row>
    <row r="32" spans="1:5" x14ac:dyDescent="0.2">
      <c r="A32" s="2"/>
      <c r="B32" s="8" t="s">
        <v>11</v>
      </c>
      <c r="C32" s="9">
        <v>5.0069999999999997E-6</v>
      </c>
      <c r="D32" s="9">
        <v>7.219E-9</v>
      </c>
      <c r="E32" s="9">
        <v>2.841E-6</v>
      </c>
    </row>
    <row r="33" spans="1:5" x14ac:dyDescent="0.2">
      <c r="A33" s="2"/>
      <c r="B33" s="8" t="s">
        <v>15</v>
      </c>
      <c r="C33" s="9">
        <v>4.964E-8</v>
      </c>
      <c r="D33" s="9">
        <v>1.7499999999999999E-10</v>
      </c>
      <c r="E33" s="9">
        <v>1.01E-7</v>
      </c>
    </row>
    <row r="34" spans="1:5" x14ac:dyDescent="0.2">
      <c r="A34" s="2"/>
      <c r="B34" s="8" t="s">
        <v>92</v>
      </c>
      <c r="C34" s="9">
        <v>1.6570000000000001E-10</v>
      </c>
      <c r="D34" s="9">
        <v>1.9269999999999999E-10</v>
      </c>
      <c r="E34" s="9"/>
    </row>
    <row r="35" spans="1:5" x14ac:dyDescent="0.2">
      <c r="A35" s="2"/>
      <c r="B35" s="8" t="s">
        <v>12</v>
      </c>
      <c r="C35" s="9">
        <v>2.1710000000000001E-9</v>
      </c>
      <c r="D35" s="9">
        <v>7.362E-9</v>
      </c>
      <c r="E35" s="9">
        <v>7.3749999999999997E-6</v>
      </c>
    </row>
    <row r="36" spans="1:5" x14ac:dyDescent="0.2">
      <c r="A36" s="2"/>
      <c r="B36" s="8" t="s">
        <v>9</v>
      </c>
      <c r="C36" s="9">
        <v>9.6120000000000006E-12</v>
      </c>
      <c r="D36" s="9">
        <v>3.2239999999999999E-10</v>
      </c>
      <c r="E36" s="9">
        <v>1.1639999999999999E-9</v>
      </c>
    </row>
    <row r="37" spans="1:5" x14ac:dyDescent="0.2">
      <c r="A37" s="2"/>
      <c r="B37" s="8" t="s">
        <v>19</v>
      </c>
      <c r="C37" s="9">
        <v>3.7669999999999999E-8</v>
      </c>
      <c r="D37" s="9">
        <v>1.1810000000000001E-10</v>
      </c>
      <c r="E37" s="9"/>
    </row>
    <row r="38" spans="1:5" x14ac:dyDescent="0.2">
      <c r="A38" s="2"/>
      <c r="B38" s="8" t="s">
        <v>20</v>
      </c>
      <c r="C38" s="9">
        <v>1.084E-8</v>
      </c>
      <c r="D38" s="9">
        <v>6.9650000000000005E-8</v>
      </c>
      <c r="E38" s="9">
        <v>1.5939999999999999E-11</v>
      </c>
    </row>
    <row r="39" spans="1:5" x14ac:dyDescent="0.2">
      <c r="A39" s="2"/>
      <c r="B39" s="8" t="s">
        <v>21</v>
      </c>
      <c r="C39" s="9">
        <v>6.7920000000000004E-6</v>
      </c>
      <c r="D39" s="9">
        <v>1.7989999999999999E-5</v>
      </c>
      <c r="E39" s="9">
        <v>3.765E-6</v>
      </c>
    </row>
    <row r="40" spans="1:5" x14ac:dyDescent="0.2">
      <c r="A40" s="2"/>
      <c r="B40" s="8" t="s">
        <v>22</v>
      </c>
      <c r="C40" s="9">
        <v>2.0910000000000001E-7</v>
      </c>
      <c r="D40" s="9">
        <v>5.9999999999999997E-7</v>
      </c>
      <c r="E40" s="9">
        <v>3.5759999999999997E-8</v>
      </c>
    </row>
    <row r="41" spans="1:5" x14ac:dyDescent="0.2">
      <c r="A41" s="2"/>
      <c r="B41" s="8" t="s">
        <v>13</v>
      </c>
      <c r="C41" s="9">
        <v>6.6530000000000001E-9</v>
      </c>
      <c r="D41" s="9">
        <v>1.8199999999999999E-7</v>
      </c>
      <c r="E41" s="9">
        <v>1.5179999999999999E-6</v>
      </c>
    </row>
    <row r="42" spans="1:5" ht="17" x14ac:dyDescent="0.2">
      <c r="A42" s="2"/>
      <c r="B42" s="8" t="s">
        <v>93</v>
      </c>
      <c r="C42" s="9">
        <v>1.5749999999999999E-8</v>
      </c>
      <c r="D42" s="9">
        <v>8.0980000000000004E-10</v>
      </c>
      <c r="E42" s="34">
        <v>7.3409999999999995E-11</v>
      </c>
    </row>
    <row r="43" spans="1:5" x14ac:dyDescent="0.2">
      <c r="A43" s="2"/>
      <c r="B43" s="8" t="s">
        <v>8</v>
      </c>
      <c r="C43" s="10">
        <v>5.2899999999999997E-8</v>
      </c>
      <c r="D43" s="9">
        <v>4.18E-5</v>
      </c>
      <c r="E43" s="9">
        <v>1.075E-5</v>
      </c>
    </row>
    <row r="44" spans="1:5" x14ac:dyDescent="0.2">
      <c r="A44" s="2"/>
      <c r="B44" s="11" t="s">
        <v>3</v>
      </c>
      <c r="C44" s="7">
        <v>9.1979999999999997E-10</v>
      </c>
      <c r="D44" s="9">
        <v>1.962E-7</v>
      </c>
    </row>
    <row r="45" spans="1:5" x14ac:dyDescent="0.2">
      <c r="A45" s="2"/>
      <c r="B45" s="11" t="s">
        <v>16</v>
      </c>
      <c r="C45" s="7">
        <v>3.5590000000000003E-8</v>
      </c>
      <c r="D45" s="9">
        <v>1.8230000000000001E-7</v>
      </c>
      <c r="E45" s="9">
        <v>1.8629999999999999E-7</v>
      </c>
    </row>
    <row r="46" spans="1:5" x14ac:dyDescent="0.2">
      <c r="B46" s="11" t="s">
        <v>17</v>
      </c>
      <c r="C46" s="7">
        <v>1.515E-8</v>
      </c>
      <c r="D46" s="9">
        <v>9.5480000000000005E-8</v>
      </c>
      <c r="E46" s="9">
        <v>6.3920000000000006E-8</v>
      </c>
    </row>
    <row r="47" spans="1:5" x14ac:dyDescent="0.2">
      <c r="B47" s="11" t="s">
        <v>7</v>
      </c>
      <c r="C47" s="7">
        <v>2.5860000000000001E-8</v>
      </c>
      <c r="D47" s="9">
        <v>3.3090000000000001E-8</v>
      </c>
      <c r="E47" s="9">
        <v>6.3049999999999998E-6</v>
      </c>
    </row>
    <row r="48" spans="1:5" x14ac:dyDescent="0.2">
      <c r="B48" s="8"/>
    </row>
    <row r="49" spans="1:5" x14ac:dyDescent="0.2">
      <c r="B49" s="8"/>
    </row>
    <row r="50" spans="1:5" x14ac:dyDescent="0.2">
      <c r="B50" s="8"/>
      <c r="C50" s="3"/>
    </row>
    <row r="51" spans="1:5" x14ac:dyDescent="0.2">
      <c r="B51" s="8"/>
    </row>
    <row r="52" spans="1:5" x14ac:dyDescent="0.2">
      <c r="B52" s="8"/>
    </row>
    <row r="53" spans="1:5" x14ac:dyDescent="0.2">
      <c r="B53" s="8"/>
    </row>
    <row r="54" spans="1:5" x14ac:dyDescent="0.2">
      <c r="A54" t="s">
        <v>32</v>
      </c>
      <c r="B54" s="8"/>
      <c r="C54" s="4" t="s">
        <v>0</v>
      </c>
      <c r="D54" s="4" t="s">
        <v>1</v>
      </c>
      <c r="E54" s="4" t="s">
        <v>2</v>
      </c>
    </row>
    <row r="55" spans="1:5" x14ac:dyDescent="0.2">
      <c r="B55" s="8" t="s">
        <v>4</v>
      </c>
      <c r="C55" s="12">
        <v>90</v>
      </c>
      <c r="D55" s="12">
        <v>221.60000000000002</v>
      </c>
      <c r="E55" s="12">
        <v>47.08</v>
      </c>
    </row>
    <row r="56" spans="1:5" x14ac:dyDescent="0.2">
      <c r="B56" s="8" t="s">
        <v>5</v>
      </c>
      <c r="C56" s="12">
        <v>110</v>
      </c>
      <c r="D56" s="12">
        <v>229.9</v>
      </c>
      <c r="E56" s="12">
        <v>30.69</v>
      </c>
    </row>
    <row r="57" spans="1:5" x14ac:dyDescent="0.2">
      <c r="B57" s="8" t="s">
        <v>6</v>
      </c>
      <c r="C57" s="13">
        <v>170</v>
      </c>
      <c r="D57" s="12">
        <v>208.3</v>
      </c>
      <c r="E57" s="12">
        <v>46.42</v>
      </c>
    </row>
    <row r="58" spans="1:5" x14ac:dyDescent="0.2">
      <c r="B58" s="8" t="s">
        <v>18</v>
      </c>
      <c r="C58" s="13">
        <v>45.83</v>
      </c>
      <c r="D58" s="12">
        <v>100.4</v>
      </c>
      <c r="E58" s="12">
        <v>50</v>
      </c>
    </row>
    <row r="59" spans="1:5" x14ac:dyDescent="0.2">
      <c r="B59" s="8" t="s">
        <v>14</v>
      </c>
      <c r="C59" s="13">
        <v>119.5</v>
      </c>
      <c r="D59" s="12">
        <v>150</v>
      </c>
      <c r="E59" s="12">
        <v>67.210000000000008</v>
      </c>
    </row>
    <row r="60" spans="1:5" x14ac:dyDescent="0.2">
      <c r="B60" s="8" t="s">
        <v>10</v>
      </c>
      <c r="C60" s="12">
        <v>77.34</v>
      </c>
      <c r="D60" s="12">
        <v>233.9</v>
      </c>
      <c r="E60" s="12">
        <v>43.059999999999995</v>
      </c>
    </row>
    <row r="61" spans="1:5" x14ac:dyDescent="0.2">
      <c r="B61" s="8" t="s">
        <v>11</v>
      </c>
      <c r="C61" s="13">
        <v>89.28</v>
      </c>
      <c r="D61" s="12">
        <v>205.6</v>
      </c>
      <c r="E61" s="12">
        <v>53.36</v>
      </c>
    </row>
    <row r="62" spans="1:5" x14ac:dyDescent="0.2">
      <c r="B62" s="8" t="s">
        <v>15</v>
      </c>
      <c r="C62" s="13">
        <v>37.28</v>
      </c>
      <c r="D62" s="12">
        <v>14.610000000000001</v>
      </c>
      <c r="E62" s="12">
        <v>33.629999999999995</v>
      </c>
    </row>
    <row r="63" spans="1:5" x14ac:dyDescent="0.2">
      <c r="B63" s="8" t="s">
        <v>92</v>
      </c>
      <c r="C63" s="12">
        <v>19</v>
      </c>
      <c r="D63" s="12">
        <v>20</v>
      </c>
    </row>
    <row r="64" spans="1:5" x14ac:dyDescent="0.2">
      <c r="B64" s="8" t="s">
        <v>12</v>
      </c>
      <c r="C64" s="12">
        <v>35</v>
      </c>
      <c r="D64" s="12">
        <v>236.20000000000002</v>
      </c>
      <c r="E64" s="13">
        <v>43.67</v>
      </c>
    </row>
    <row r="65" spans="2:5" x14ac:dyDescent="0.2">
      <c r="B65" s="8" t="s">
        <v>9</v>
      </c>
      <c r="C65" s="12">
        <v>180</v>
      </c>
      <c r="D65" s="12">
        <v>35.510000000000005</v>
      </c>
      <c r="E65" s="12">
        <v>-11.41</v>
      </c>
    </row>
    <row r="66" spans="2:5" x14ac:dyDescent="0.2">
      <c r="B66" s="8" t="s">
        <v>19</v>
      </c>
      <c r="C66" s="13">
        <v>38.4</v>
      </c>
      <c r="D66" s="12">
        <v>24.42</v>
      </c>
      <c r="E66" s="12">
        <v>-4.9880000000000004</v>
      </c>
    </row>
    <row r="67" spans="2:5" x14ac:dyDescent="0.2">
      <c r="B67" s="8" t="s">
        <v>20</v>
      </c>
      <c r="C67" s="13">
        <v>34.159999999999997</v>
      </c>
      <c r="D67" s="12">
        <v>31.319999999999997</v>
      </c>
      <c r="E67" s="12">
        <v>-7.1950000000000003</v>
      </c>
    </row>
    <row r="68" spans="2:5" x14ac:dyDescent="0.2">
      <c r="B68" s="8" t="s">
        <v>21</v>
      </c>
      <c r="C68" s="13">
        <v>159.6</v>
      </c>
      <c r="D68" s="12">
        <v>167.6</v>
      </c>
      <c r="E68" s="12">
        <v>40.58</v>
      </c>
    </row>
    <row r="69" spans="2:5" x14ac:dyDescent="0.2">
      <c r="B69" s="8" t="s">
        <v>22</v>
      </c>
      <c r="C69" s="13">
        <v>91.94</v>
      </c>
      <c r="D69" s="12">
        <v>118</v>
      </c>
      <c r="E69" s="12">
        <v>30.470000000000002</v>
      </c>
    </row>
    <row r="70" spans="2:5" x14ac:dyDescent="0.2">
      <c r="B70" s="8" t="s">
        <v>13</v>
      </c>
      <c r="C70" s="12">
        <v>40</v>
      </c>
      <c r="D70" s="12">
        <v>165.9</v>
      </c>
      <c r="E70" s="13">
        <v>26.87</v>
      </c>
    </row>
    <row r="71" spans="2:5" x14ac:dyDescent="0.2">
      <c r="B71" s="8" t="s">
        <v>93</v>
      </c>
      <c r="C71" s="13">
        <v>37.79</v>
      </c>
      <c r="D71" s="12">
        <v>38.75</v>
      </c>
      <c r="E71" s="12">
        <v>-8.4209999999999994</v>
      </c>
    </row>
    <row r="72" spans="2:5" x14ac:dyDescent="0.2">
      <c r="B72" s="8" t="s">
        <v>8</v>
      </c>
      <c r="C72" s="13">
        <v>183.4</v>
      </c>
      <c r="D72" s="12">
        <v>50.72</v>
      </c>
      <c r="E72" s="12">
        <v>15.52</v>
      </c>
    </row>
    <row r="73" spans="2:5" x14ac:dyDescent="0.2">
      <c r="B73" s="11" t="s">
        <v>3</v>
      </c>
      <c r="C73" s="13">
        <v>71.849999999999994</v>
      </c>
      <c r="D73" s="13">
        <v>155.1</v>
      </c>
      <c r="E73" s="13">
        <v>-7.3949999999999996</v>
      </c>
    </row>
    <row r="74" spans="2:5" x14ac:dyDescent="0.2">
      <c r="B74" s="11" t="s">
        <v>16</v>
      </c>
      <c r="C74" s="14">
        <v>73.64</v>
      </c>
      <c r="D74" s="14">
        <v>136.69999999999999</v>
      </c>
      <c r="E74" s="14">
        <v>15.62</v>
      </c>
    </row>
    <row r="75" spans="2:5" x14ac:dyDescent="0.2">
      <c r="B75" s="11" t="s">
        <v>17</v>
      </c>
      <c r="C75" s="14">
        <v>103.5</v>
      </c>
      <c r="D75" s="14">
        <v>162.19999999999999</v>
      </c>
      <c r="E75" s="14">
        <v>35.25</v>
      </c>
    </row>
    <row r="76" spans="2:5" x14ac:dyDescent="0.2">
      <c r="B76" s="11" t="s">
        <v>7</v>
      </c>
      <c r="C76" s="14">
        <v>87.68</v>
      </c>
      <c r="D76" s="14">
        <v>156.30000000000001</v>
      </c>
      <c r="E76" s="14">
        <v>25.86</v>
      </c>
    </row>
  </sheetData>
  <sortState xmlns:xlrd2="http://schemas.microsoft.com/office/spreadsheetml/2017/richdata2" ref="B13:E21">
    <sortCondition descending="1" ref="C13:C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A928-66F7-284B-8A7E-B19330D27875}">
  <dimension ref="A1:CZ179"/>
  <sheetViews>
    <sheetView topLeftCell="T38" zoomScale="86" workbookViewId="0">
      <selection activeCell="O60" sqref="O60"/>
    </sheetView>
  </sheetViews>
  <sheetFormatPr baseColWidth="10" defaultRowHeight="16" x14ac:dyDescent="0.2"/>
  <cols>
    <col min="1" max="2" width="19.5" bestFit="1" customWidth="1"/>
    <col min="3" max="5" width="11" bestFit="1" customWidth="1"/>
    <col min="8" max="8" width="11" bestFit="1" customWidth="1"/>
    <col min="9" max="9" width="14" bestFit="1" customWidth="1"/>
    <col min="10" max="10" width="11.83203125" bestFit="1" customWidth="1"/>
    <col min="13" max="15" width="11" bestFit="1" customWidth="1"/>
  </cols>
  <sheetData>
    <row r="1" spans="1:48" x14ac:dyDescent="0.2">
      <c r="A1" s="2" t="s">
        <v>23</v>
      </c>
      <c r="C1" s="1" t="s">
        <v>0</v>
      </c>
      <c r="D1" s="1" t="s">
        <v>1</v>
      </c>
      <c r="E1" s="1" t="s">
        <v>2</v>
      </c>
    </row>
    <row r="2" spans="1:48" x14ac:dyDescent="0.2">
      <c r="B2" s="2" t="s">
        <v>9</v>
      </c>
      <c r="C2" s="15">
        <f>M75</f>
        <v>17017.993133583022</v>
      </c>
      <c r="D2" s="15">
        <f>N75</f>
        <v>107.82876861042185</v>
      </c>
      <c r="E2" s="15">
        <f>O75</f>
        <v>9.3047422680412382</v>
      </c>
      <c r="T2" t="s">
        <v>24</v>
      </c>
      <c r="AH2" t="s">
        <v>25</v>
      </c>
      <c r="AV2" t="s">
        <v>26</v>
      </c>
    </row>
    <row r="3" spans="1:48" x14ac:dyDescent="0.2">
      <c r="B3" s="2" t="s">
        <v>4</v>
      </c>
      <c r="C3" s="15">
        <f>M65</f>
        <v>951.39053452115809</v>
      </c>
      <c r="D3" s="15">
        <f>N65</f>
        <v>0.10685462224307836</v>
      </c>
      <c r="E3" s="15">
        <f>O65</f>
        <v>7.4211698289684662E-4</v>
      </c>
    </row>
    <row r="4" spans="1:48" x14ac:dyDescent="0.2">
      <c r="B4" s="2" t="s">
        <v>3</v>
      </c>
      <c r="C4" s="15">
        <f>M64</f>
        <v>83.016394868449666</v>
      </c>
      <c r="D4" s="15">
        <f>N64</f>
        <v>9.0463506625891948E-2</v>
      </c>
      <c r="E4" s="15" t="e">
        <f>O64</f>
        <v>#DIV/0!</v>
      </c>
    </row>
    <row r="5" spans="1:48" x14ac:dyDescent="0.2">
      <c r="B5" s="2" t="s">
        <v>6</v>
      </c>
      <c r="C5" s="15">
        <f>M67</f>
        <v>8.3404541375872387</v>
      </c>
      <c r="D5" s="15">
        <f>N67</f>
        <v>3.8777847432024175</v>
      </c>
      <c r="E5" s="15">
        <f>O67</f>
        <v>1.1804971371504663E-3</v>
      </c>
    </row>
    <row r="6" spans="1:48" x14ac:dyDescent="0.2">
      <c r="B6" s="2" t="s">
        <v>5</v>
      </c>
      <c r="C6" s="15">
        <f>M66</f>
        <v>5.0392729007633594</v>
      </c>
      <c r="D6" s="15">
        <f>N66</f>
        <v>4.2770494672754955</v>
      </c>
      <c r="E6" s="15">
        <f>O66</f>
        <v>1.1743397081413211E-3</v>
      </c>
    </row>
    <row r="7" spans="1:48" x14ac:dyDescent="0.2">
      <c r="B7" s="2" t="s">
        <v>8</v>
      </c>
      <c r="C7" s="15">
        <f>M79</f>
        <v>0.6793344517958414</v>
      </c>
      <c r="D7" s="15">
        <f>N79</f>
        <v>3.0900992822966511E-5</v>
      </c>
      <c r="E7" s="15">
        <f>O79</f>
        <v>4.5464418604651151E-6</v>
      </c>
    </row>
    <row r="8" spans="1:48" x14ac:dyDescent="0.2">
      <c r="B8" s="2" t="s">
        <v>7</v>
      </c>
      <c r="C8" s="15">
        <f>M59</f>
        <v>0.87144209203402945</v>
      </c>
      <c r="D8" s="15">
        <f>N59</f>
        <v>1.1423792686612271</v>
      </c>
      <c r="E8" s="15">
        <f>O59</f>
        <v>2.1058644329896904E-3</v>
      </c>
    </row>
    <row r="9" spans="1:48" x14ac:dyDescent="0.2">
      <c r="B9" s="2" t="s">
        <v>12</v>
      </c>
      <c r="C9" s="15">
        <f>M62</f>
        <v>10.266440580377708</v>
      </c>
      <c r="D9" s="15">
        <f>N62</f>
        <v>19.514214887258898</v>
      </c>
      <c r="E9" s="15">
        <f>O62</f>
        <v>2.4217786440677972E-3</v>
      </c>
    </row>
    <row r="10" spans="1:48" x14ac:dyDescent="0.2">
      <c r="B10" s="2" t="s">
        <v>13</v>
      </c>
      <c r="C10" s="15">
        <f>M78</f>
        <v>2.2391928453329326</v>
      </c>
      <c r="D10" s="15">
        <f>N78</f>
        <v>0.33772293956043958</v>
      </c>
      <c r="E10" s="15">
        <f>O78</f>
        <v>6.7716161067193697E-3</v>
      </c>
    </row>
    <row r="11" spans="1:48" x14ac:dyDescent="0.2">
      <c r="B11" s="2" t="s">
        <v>10</v>
      </c>
      <c r="C11" s="15">
        <f>M71</f>
        <v>2.3339985699232279E-3</v>
      </c>
      <c r="D11" s="15">
        <f>N71</f>
        <v>21.758437120291621</v>
      </c>
      <c r="E11" s="15">
        <f>O71</f>
        <v>1.1066143024618991E-2</v>
      </c>
    </row>
    <row r="12" spans="1:48" x14ac:dyDescent="0.2">
      <c r="B12" s="2" t="s">
        <v>11</v>
      </c>
      <c r="C12" s="15">
        <f>M70</f>
        <v>4.2398936488915514E-3</v>
      </c>
      <c r="D12" s="15">
        <f>N70</f>
        <v>16.670768111926861</v>
      </c>
      <c r="E12" s="15">
        <f>O70</f>
        <v>4.2806324357620553E-3</v>
      </c>
    </row>
    <row r="13" spans="1:48" x14ac:dyDescent="0.2">
      <c r="B13" s="2" t="s">
        <v>17</v>
      </c>
      <c r="C13" s="15">
        <f>M73</f>
        <v>2.3152851485148518</v>
      </c>
      <c r="D13" s="15">
        <f>N73</f>
        <v>0.11939731357352325</v>
      </c>
      <c r="E13" s="15">
        <f>O73</f>
        <v>0.15397487484355446</v>
      </c>
    </row>
    <row r="14" spans="1:48" x14ac:dyDescent="0.2">
      <c r="B14" s="2" t="s">
        <v>20</v>
      </c>
      <c r="C14" s="15">
        <f>M76</f>
        <v>1.265185516605166</v>
      </c>
      <c r="D14" s="15">
        <f>N76</f>
        <v>0.22832580760947596</v>
      </c>
      <c r="E14" s="15">
        <f>O76</f>
        <v>814.87468632371417</v>
      </c>
    </row>
    <row r="15" spans="1:48" x14ac:dyDescent="0.2">
      <c r="B15" s="2" t="s">
        <v>16</v>
      </c>
      <c r="C15" s="15">
        <f>M58</f>
        <v>1.1655531048047203</v>
      </c>
      <c r="D15" s="15">
        <f>N58</f>
        <v>0.18642767416346681</v>
      </c>
      <c r="E15" s="15">
        <f>O58</f>
        <v>1.8375340848094477E-2</v>
      </c>
    </row>
    <row r="16" spans="1:48" x14ac:dyDescent="0.2">
      <c r="B16" s="2" t="s">
        <v>19</v>
      </c>
      <c r="C16" s="15">
        <f>M74</f>
        <v>0.18688277143615611</v>
      </c>
      <c r="D16" s="15">
        <f>N74</f>
        <v>156.37648179508886</v>
      </c>
      <c r="E16" s="15" t="e">
        <f>O74</f>
        <v>#DIV/0!</v>
      </c>
    </row>
    <row r="17" spans="1:5" x14ac:dyDescent="0.2">
      <c r="B17" s="2" t="s">
        <v>15</v>
      </c>
      <c r="C17" s="15">
        <f t="shared" ref="C17:E18" si="0">M68</f>
        <v>0.26751019339242549</v>
      </c>
      <c r="D17" s="15">
        <f t="shared" si="0"/>
        <v>100.42061428571429</v>
      </c>
      <c r="E17" s="15">
        <f t="shared" si="0"/>
        <v>1.8995388613861387E-2</v>
      </c>
    </row>
    <row r="18" spans="1:5" x14ac:dyDescent="0.2">
      <c r="B18" s="2" t="s">
        <v>22</v>
      </c>
      <c r="C18" s="15">
        <f t="shared" si="0"/>
        <v>0.10817392395982785</v>
      </c>
      <c r="D18" s="15">
        <f t="shared" si="0"/>
        <v>6.1299895833333347E-2</v>
      </c>
      <c r="E18" s="15">
        <f t="shared" si="0"/>
        <v>6.3138282997762902E-3</v>
      </c>
    </row>
    <row r="19" spans="1:5" x14ac:dyDescent="0.2">
      <c r="B19" s="2" t="s">
        <v>14</v>
      </c>
      <c r="C19" s="15">
        <f>M57</f>
        <v>1.0171844262295083E-2</v>
      </c>
      <c r="D19" s="15">
        <f>N57</f>
        <v>1.2451001075782932E-2</v>
      </c>
      <c r="E19" s="15">
        <f>O57</f>
        <v>6.5710199004975157E-5</v>
      </c>
    </row>
    <row r="20" spans="1:5" x14ac:dyDescent="0.2">
      <c r="B20" s="2" t="s">
        <v>18</v>
      </c>
      <c r="C20" s="15">
        <f>M61</f>
        <v>1.1485254678143712E-2</v>
      </c>
      <c r="D20" s="15">
        <f>N61</f>
        <v>1.9744654202514893E-3</v>
      </c>
      <c r="E20" s="15">
        <f>O61</f>
        <v>1.416491679873219E-4</v>
      </c>
    </row>
    <row r="21" spans="1:5" x14ac:dyDescent="0.2">
      <c r="B21" s="2" t="s">
        <v>21</v>
      </c>
      <c r="C21" s="15">
        <f>M72</f>
        <v>5.5110773704358069E-4</v>
      </c>
      <c r="D21" s="15">
        <f>N72</f>
        <v>5.5601492495831021E-4</v>
      </c>
      <c r="E21" s="15">
        <f>O72</f>
        <v>2.7079496237273136E-3</v>
      </c>
    </row>
    <row r="22" spans="1:5" x14ac:dyDescent="0.2">
      <c r="B22" s="2" t="s">
        <v>92</v>
      </c>
      <c r="C22" s="16">
        <f>M63</f>
        <v>101.06434821967412</v>
      </c>
      <c r="D22" s="16">
        <f>N63</f>
        <v>116.15373637778933</v>
      </c>
      <c r="E22" s="16" t="e">
        <f>O63</f>
        <v>#DIV/0!</v>
      </c>
    </row>
    <row r="23" spans="1:5" x14ac:dyDescent="0.2">
      <c r="B23" s="2" t="s">
        <v>93</v>
      </c>
      <c r="C23" s="16">
        <f>M60</f>
        <v>1.4519842857142859</v>
      </c>
      <c r="D23" s="16">
        <f>N60</f>
        <v>177.40633489750553</v>
      </c>
      <c r="E23" s="16">
        <f>O60</f>
        <v>93.337198610543538</v>
      </c>
    </row>
    <row r="24" spans="1:5" x14ac:dyDescent="0.2">
      <c r="B24" s="19" t="s">
        <v>96</v>
      </c>
      <c r="C24" s="16">
        <f>M80</f>
        <v>3.9303152721247209E-2</v>
      </c>
      <c r="D24" s="16">
        <f>N80</f>
        <v>9.4730805579927208E-20</v>
      </c>
      <c r="E24" s="16" t="e">
        <f>O80</f>
        <v>#DIV/0!</v>
      </c>
    </row>
    <row r="25" spans="1:5" x14ac:dyDescent="0.2">
      <c r="B25" s="19" t="s">
        <v>97</v>
      </c>
      <c r="C25" s="16">
        <f>M77</f>
        <v>9.2515975604594918E-5</v>
      </c>
      <c r="D25" s="16">
        <f>N77</f>
        <v>7.5658250872206034</v>
      </c>
      <c r="E25" s="16">
        <f>O77</f>
        <v>2.8470446267033094E-2</v>
      </c>
    </row>
    <row r="27" spans="1:5" x14ac:dyDescent="0.2">
      <c r="B27" s="8"/>
      <c r="C27" s="4"/>
      <c r="D27" s="4"/>
      <c r="E27" s="4"/>
    </row>
    <row r="28" spans="1:5" x14ac:dyDescent="0.2">
      <c r="A28" s="2"/>
      <c r="B28" s="8"/>
      <c r="C28" s="9"/>
      <c r="D28" s="9"/>
      <c r="E28" s="9"/>
    </row>
    <row r="29" spans="1:5" x14ac:dyDescent="0.2">
      <c r="A29" s="2"/>
      <c r="B29" s="8"/>
      <c r="C29" s="9"/>
      <c r="D29" s="9"/>
      <c r="E29" s="9"/>
    </row>
    <row r="30" spans="1:5" x14ac:dyDescent="0.2">
      <c r="A30" s="2"/>
      <c r="B30" s="8"/>
      <c r="C30" s="9"/>
      <c r="D30" s="9"/>
      <c r="E30" s="9"/>
    </row>
    <row r="31" spans="1:5" x14ac:dyDescent="0.2">
      <c r="A31" s="2"/>
      <c r="B31" s="8"/>
      <c r="C31" s="9"/>
      <c r="D31" s="9"/>
      <c r="E31" s="9"/>
    </row>
    <row r="32" spans="1:5" x14ac:dyDescent="0.2">
      <c r="A32" s="2"/>
      <c r="B32" s="8"/>
      <c r="C32" s="9"/>
      <c r="D32" s="9"/>
      <c r="E32" s="9"/>
    </row>
    <row r="33" spans="1:5" x14ac:dyDescent="0.2">
      <c r="A33" s="2"/>
      <c r="B33" s="8"/>
      <c r="C33" s="9"/>
      <c r="D33" s="9"/>
      <c r="E33" s="9"/>
    </row>
    <row r="34" spans="1:5" x14ac:dyDescent="0.2">
      <c r="A34" s="2"/>
      <c r="B34" s="8"/>
      <c r="C34" s="9"/>
      <c r="D34" s="9"/>
      <c r="E34" s="9"/>
    </row>
    <row r="35" spans="1:5" x14ac:dyDescent="0.2">
      <c r="A35" s="2"/>
      <c r="B35" s="8"/>
      <c r="C35" s="9"/>
      <c r="D35" s="9"/>
      <c r="E35" s="9"/>
    </row>
    <row r="36" spans="1:5" x14ac:dyDescent="0.2">
      <c r="A36" s="2"/>
      <c r="B36" s="8"/>
      <c r="C36" s="9"/>
      <c r="D36" s="9"/>
      <c r="E36" s="9"/>
    </row>
    <row r="37" spans="1:5" x14ac:dyDescent="0.2">
      <c r="A37" s="2"/>
      <c r="B37" s="8"/>
      <c r="C37" s="9"/>
      <c r="D37" s="9"/>
      <c r="E37" s="9"/>
    </row>
    <row r="38" spans="1:5" x14ac:dyDescent="0.2">
      <c r="A38" s="2"/>
      <c r="B38" s="8"/>
      <c r="C38" s="9"/>
      <c r="D38" s="9"/>
      <c r="E38" s="9"/>
    </row>
    <row r="39" spans="1:5" x14ac:dyDescent="0.2">
      <c r="A39" s="2"/>
      <c r="B39" s="8"/>
      <c r="C39" s="9"/>
      <c r="D39" s="9"/>
      <c r="E39" s="9"/>
    </row>
    <row r="40" spans="1:5" x14ac:dyDescent="0.2">
      <c r="A40" s="2"/>
      <c r="B40" s="8"/>
      <c r="C40" s="9"/>
      <c r="D40" s="9"/>
      <c r="E40" s="9"/>
    </row>
    <row r="41" spans="1:5" x14ac:dyDescent="0.2">
      <c r="A41" s="2"/>
      <c r="B41" s="8"/>
      <c r="C41" s="9"/>
      <c r="D41" s="9"/>
      <c r="E41" s="9"/>
    </row>
    <row r="42" spans="1:5" x14ac:dyDescent="0.2">
      <c r="A42" s="2"/>
      <c r="B42" s="8"/>
      <c r="C42" s="9"/>
      <c r="D42" s="9"/>
      <c r="E42" s="9"/>
    </row>
    <row r="43" spans="1:5" x14ac:dyDescent="0.2">
      <c r="A43" s="2"/>
      <c r="B43" s="8"/>
      <c r="C43" s="9"/>
      <c r="D43" s="9"/>
      <c r="E43" s="9"/>
    </row>
    <row r="44" spans="1:5" x14ac:dyDescent="0.2">
      <c r="A44" s="2"/>
      <c r="B44" s="8"/>
      <c r="C44" s="9"/>
      <c r="D44" s="9"/>
      <c r="E44" s="9"/>
    </row>
    <row r="45" spans="1:5" x14ac:dyDescent="0.2">
      <c r="A45" s="2"/>
      <c r="B45" s="8"/>
      <c r="C45" s="10"/>
      <c r="D45" s="9"/>
      <c r="E45" s="9"/>
    </row>
    <row r="46" spans="1:5" x14ac:dyDescent="0.2">
      <c r="A46" s="2"/>
      <c r="B46" s="11"/>
      <c r="C46" s="7"/>
      <c r="D46" s="9"/>
      <c r="E46" s="9"/>
    </row>
    <row r="47" spans="1:5" x14ac:dyDescent="0.2">
      <c r="A47" s="2"/>
      <c r="B47" s="11"/>
      <c r="C47" s="7"/>
      <c r="D47" s="9"/>
      <c r="E47" s="9"/>
    </row>
    <row r="48" spans="1:5" x14ac:dyDescent="0.2">
      <c r="B48" s="11"/>
      <c r="C48" s="7"/>
      <c r="D48" s="9"/>
      <c r="E48" s="9"/>
    </row>
    <row r="49" spans="2:15" x14ac:dyDescent="0.2">
      <c r="B49" s="11"/>
      <c r="C49" s="7"/>
      <c r="D49" s="9"/>
      <c r="E49" s="9"/>
    </row>
    <row r="50" spans="2:15" x14ac:dyDescent="0.2">
      <c r="B50" s="8"/>
    </row>
    <row r="51" spans="2:15" x14ac:dyDescent="0.2">
      <c r="B51" s="8"/>
    </row>
    <row r="52" spans="2:15" x14ac:dyDescent="0.2">
      <c r="B52" s="8"/>
      <c r="C52" s="3"/>
    </row>
    <row r="53" spans="2:15" x14ac:dyDescent="0.2">
      <c r="B53" s="8"/>
    </row>
    <row r="54" spans="2:15" x14ac:dyDescent="0.2">
      <c r="B54" s="8"/>
    </row>
    <row r="55" spans="2:15" x14ac:dyDescent="0.2">
      <c r="B55" s="8"/>
    </row>
    <row r="56" spans="2:15" x14ac:dyDescent="0.2">
      <c r="B56" t="s">
        <v>94</v>
      </c>
      <c r="C56" s="4" t="s">
        <v>0</v>
      </c>
      <c r="D56" s="4" t="s">
        <v>1</v>
      </c>
      <c r="E56" s="4" t="s">
        <v>2</v>
      </c>
      <c r="G56" t="s">
        <v>31</v>
      </c>
      <c r="H56" s="4" t="s">
        <v>0</v>
      </c>
      <c r="I56" s="4" t="s">
        <v>1</v>
      </c>
      <c r="J56" s="4" t="s">
        <v>2</v>
      </c>
      <c r="L56" s="2" t="s">
        <v>23</v>
      </c>
      <c r="M56" s="1" t="s">
        <v>0</v>
      </c>
      <c r="N56" s="1" t="s">
        <v>1</v>
      </c>
      <c r="O56" s="1" t="s">
        <v>2</v>
      </c>
    </row>
    <row r="57" spans="2:15" x14ac:dyDescent="0.2">
      <c r="B57" s="19" t="s">
        <v>14</v>
      </c>
      <c r="C57">
        <v>17.993992500000001</v>
      </c>
      <c r="D57">
        <v>-5.2082537499999999</v>
      </c>
      <c r="E57">
        <v>-0.10566200000000003</v>
      </c>
      <c r="F57" s="2"/>
      <c r="G57" s="8" t="s">
        <v>14</v>
      </c>
      <c r="H57" s="9">
        <v>1.7689999999999999E-6</v>
      </c>
      <c r="I57" s="9">
        <v>4.1829999999999998E-7</v>
      </c>
      <c r="J57" s="9">
        <v>1.6080000000000001E-6</v>
      </c>
      <c r="L57" s="8" t="s">
        <v>14</v>
      </c>
      <c r="M57" s="15">
        <f>ABS(C57)/H57*0.000000001</f>
        <v>1.0171844262295083E-2</v>
      </c>
      <c r="N57" s="15">
        <f t="shared" ref="N57:O57" si="1">ABS(D57)/I57*0.000000001</f>
        <v>1.2451001075782932E-2</v>
      </c>
      <c r="O57" s="15">
        <f t="shared" si="1"/>
        <v>6.5710199004975157E-5</v>
      </c>
    </row>
    <row r="58" spans="2:15" x14ac:dyDescent="0.2">
      <c r="B58" s="19" t="s">
        <v>16</v>
      </c>
      <c r="C58">
        <v>41.482034999999996</v>
      </c>
      <c r="D58">
        <v>33.985765000000001</v>
      </c>
      <c r="E58">
        <v>3.4233260000000003</v>
      </c>
      <c r="F58" s="2"/>
      <c r="G58" s="11" t="s">
        <v>16</v>
      </c>
      <c r="H58" s="7">
        <v>3.5590000000000003E-8</v>
      </c>
      <c r="I58" s="9">
        <v>1.8230000000000001E-7</v>
      </c>
      <c r="J58" s="9">
        <v>1.8629999999999999E-7</v>
      </c>
      <c r="L58" s="11" t="s">
        <v>16</v>
      </c>
      <c r="M58" s="15">
        <f t="shared" ref="M58:M80" si="2">ABS(C58)/H58*0.000000001</f>
        <v>1.1655531048047203</v>
      </c>
      <c r="N58" s="15">
        <f t="shared" ref="N58:N80" si="3">ABS(D58)/I58*0.000000001</f>
        <v>0.18642767416346681</v>
      </c>
      <c r="O58" s="15">
        <f t="shared" ref="O58:O80" si="4">ABS(E58)/J58*0.000000001</f>
        <v>1.8375340848094477E-2</v>
      </c>
    </row>
    <row r="59" spans="2:15" x14ac:dyDescent="0.2">
      <c r="B59" s="19" t="s">
        <v>7</v>
      </c>
      <c r="C59">
        <v>22.5354925</v>
      </c>
      <c r="D59">
        <v>37.80133</v>
      </c>
      <c r="E59">
        <v>-13.277475249999998</v>
      </c>
      <c r="F59" s="2"/>
      <c r="G59" s="11" t="s">
        <v>7</v>
      </c>
      <c r="H59" s="7">
        <v>2.5860000000000001E-8</v>
      </c>
      <c r="I59" s="9">
        <v>3.3090000000000001E-8</v>
      </c>
      <c r="J59" s="9">
        <v>6.3049999999999998E-6</v>
      </c>
      <c r="L59" s="11" t="s">
        <v>7</v>
      </c>
      <c r="M59" s="15">
        <f t="shared" si="2"/>
        <v>0.87144209203402945</v>
      </c>
      <c r="N59" s="15">
        <f t="shared" si="3"/>
        <v>1.1423792686612271</v>
      </c>
      <c r="O59" s="15">
        <f t="shared" si="4"/>
        <v>2.1058644329896904E-3</v>
      </c>
    </row>
    <row r="60" spans="2:15" x14ac:dyDescent="0.2">
      <c r="B60" s="19" t="s">
        <v>95</v>
      </c>
      <c r="C60">
        <v>22.868752499999999</v>
      </c>
      <c r="D60">
        <v>143.66364999999999</v>
      </c>
      <c r="E60">
        <v>-6.8518837500000007</v>
      </c>
      <c r="F60" s="2"/>
      <c r="G60" s="8" t="s">
        <v>93</v>
      </c>
      <c r="H60" s="9">
        <v>1.5749999999999999E-8</v>
      </c>
      <c r="I60" s="9">
        <v>8.0980000000000004E-10</v>
      </c>
      <c r="J60" s="18">
        <v>7.3409999999999995E-11</v>
      </c>
      <c r="L60" s="8" t="s">
        <v>93</v>
      </c>
      <c r="M60" s="15">
        <f t="shared" si="2"/>
        <v>1.4519842857142859</v>
      </c>
      <c r="N60" s="15">
        <f t="shared" si="3"/>
        <v>177.40633489750553</v>
      </c>
      <c r="O60" s="15">
        <f t="shared" si="4"/>
        <v>93.337198610543538</v>
      </c>
    </row>
    <row r="61" spans="2:15" x14ac:dyDescent="0.2">
      <c r="B61" s="19" t="s">
        <v>18</v>
      </c>
      <c r="C61" s="19">
        <v>15.34430025</v>
      </c>
      <c r="D61" s="19">
        <v>29.834172500000001</v>
      </c>
      <c r="E61" s="19">
        <v>-7.1504500000000082E-2</v>
      </c>
      <c r="F61" s="2"/>
      <c r="G61" s="8" t="s">
        <v>18</v>
      </c>
      <c r="H61" s="9">
        <v>1.336E-6</v>
      </c>
      <c r="I61" s="9">
        <v>1.5109999999999999E-5</v>
      </c>
      <c r="J61" s="9">
        <v>5.0480000000000002E-7</v>
      </c>
      <c r="L61" s="8" t="s">
        <v>18</v>
      </c>
      <c r="M61" s="15">
        <f t="shared" si="2"/>
        <v>1.1485254678143712E-2</v>
      </c>
      <c r="N61" s="15">
        <f t="shared" si="3"/>
        <v>1.9744654202514893E-3</v>
      </c>
      <c r="O61" s="15">
        <f t="shared" si="4"/>
        <v>1.416491679873219E-4</v>
      </c>
    </row>
    <row r="62" spans="2:15" x14ac:dyDescent="0.2">
      <c r="B62" s="19" t="s">
        <v>12</v>
      </c>
      <c r="C62">
        <v>22.288442500000002</v>
      </c>
      <c r="D62">
        <v>143.66364999999999</v>
      </c>
      <c r="E62">
        <v>17.8606175</v>
      </c>
      <c r="F62" s="2"/>
      <c r="G62" s="8" t="s">
        <v>12</v>
      </c>
      <c r="H62" s="9">
        <v>2.1710000000000001E-9</v>
      </c>
      <c r="I62" s="9">
        <v>7.362E-9</v>
      </c>
      <c r="J62" s="9">
        <v>7.3749999999999997E-6</v>
      </c>
      <c r="L62" s="8" t="s">
        <v>12</v>
      </c>
      <c r="M62" s="15">
        <f t="shared" si="2"/>
        <v>10.266440580377708</v>
      </c>
      <c r="N62" s="15">
        <f t="shared" si="3"/>
        <v>19.514214887258898</v>
      </c>
      <c r="O62" s="15">
        <f t="shared" si="4"/>
        <v>2.4217786440677972E-3</v>
      </c>
    </row>
    <row r="63" spans="2:15" x14ac:dyDescent="0.2">
      <c r="B63" s="19" t="s">
        <v>92</v>
      </c>
      <c r="C63">
        <v>16.7463625</v>
      </c>
      <c r="D63">
        <v>22.382825</v>
      </c>
      <c r="F63" s="2"/>
      <c r="G63" s="8" t="s">
        <v>92</v>
      </c>
      <c r="H63" s="9">
        <v>1.6570000000000001E-10</v>
      </c>
      <c r="I63" s="9">
        <v>1.9269999999999999E-10</v>
      </c>
      <c r="J63" s="18"/>
      <c r="L63" s="8" t="s">
        <v>92</v>
      </c>
      <c r="M63" s="15">
        <f t="shared" si="2"/>
        <v>101.06434821967412</v>
      </c>
      <c r="N63" s="15">
        <f t="shared" si="3"/>
        <v>116.15373637778933</v>
      </c>
      <c r="O63" s="15" t="e">
        <f t="shared" si="4"/>
        <v>#DIV/0!</v>
      </c>
    </row>
    <row r="64" spans="2:15" x14ac:dyDescent="0.2">
      <c r="B64" s="19" t="s">
        <v>3</v>
      </c>
      <c r="C64">
        <v>76.35848</v>
      </c>
      <c r="D64">
        <v>17.748939999999997</v>
      </c>
      <c r="F64" s="2"/>
      <c r="G64" s="11" t="s">
        <v>3</v>
      </c>
      <c r="H64" s="7">
        <v>9.1979999999999997E-10</v>
      </c>
      <c r="I64" s="9">
        <v>1.962E-7</v>
      </c>
      <c r="J64" s="18"/>
      <c r="L64" s="11" t="s">
        <v>3</v>
      </c>
      <c r="M64" s="15">
        <f t="shared" si="2"/>
        <v>83.016394868449666</v>
      </c>
      <c r="N64" s="15">
        <f t="shared" si="3"/>
        <v>9.0463506625891948E-2</v>
      </c>
      <c r="O64" s="15" t="e">
        <f t="shared" si="4"/>
        <v>#DIV/0!</v>
      </c>
    </row>
    <row r="65" spans="2:15" x14ac:dyDescent="0.2">
      <c r="B65" s="19" t="s">
        <v>4</v>
      </c>
      <c r="C65">
        <v>85.434870000000004</v>
      </c>
      <c r="D65">
        <v>22.770719999999997</v>
      </c>
      <c r="E65">
        <v>-2.7770017499999997</v>
      </c>
      <c r="F65" s="2"/>
      <c r="G65" s="8" t="s">
        <v>4</v>
      </c>
      <c r="H65" s="9">
        <v>8.9800000000000003E-11</v>
      </c>
      <c r="I65" s="9">
        <v>2.131E-7</v>
      </c>
      <c r="J65" s="9">
        <v>3.7419999999999999E-6</v>
      </c>
      <c r="L65" s="8" t="s">
        <v>4</v>
      </c>
      <c r="M65" s="15">
        <f t="shared" si="2"/>
        <v>951.39053452115809</v>
      </c>
      <c r="N65" s="15">
        <f t="shared" si="3"/>
        <v>0.10685462224307836</v>
      </c>
      <c r="O65" s="15">
        <f t="shared" si="4"/>
        <v>7.4211698289684662E-4</v>
      </c>
    </row>
    <row r="66" spans="2:15" x14ac:dyDescent="0.2">
      <c r="B66" s="19" t="s">
        <v>5</v>
      </c>
      <c r="C66">
        <v>52.811579999999999</v>
      </c>
      <c r="D66">
        <v>84.300645000000003</v>
      </c>
      <c r="E66">
        <v>-7.6449515000000003</v>
      </c>
      <c r="F66" s="2"/>
      <c r="G66" s="8" t="s">
        <v>5</v>
      </c>
      <c r="H66" s="9">
        <v>1.048E-8</v>
      </c>
      <c r="I66" s="9">
        <v>1.9709999999999999E-8</v>
      </c>
      <c r="J66" s="9">
        <v>6.5100000000000004E-6</v>
      </c>
      <c r="L66" s="8" t="s">
        <v>5</v>
      </c>
      <c r="M66" s="15">
        <f t="shared" si="2"/>
        <v>5.0392729007633594</v>
      </c>
      <c r="N66" s="15">
        <f t="shared" si="3"/>
        <v>4.2770494672754955</v>
      </c>
      <c r="O66" s="15">
        <f t="shared" si="4"/>
        <v>1.1743397081413211E-3</v>
      </c>
    </row>
    <row r="67" spans="2:15" x14ac:dyDescent="0.2">
      <c r="B67" s="19" t="s">
        <v>6</v>
      </c>
      <c r="C67">
        <v>83.654754999999994</v>
      </c>
      <c r="D67">
        <v>77.012805000000014</v>
      </c>
      <c r="E67">
        <v>-4.4327667500000008</v>
      </c>
      <c r="F67" s="2"/>
      <c r="G67" s="8" t="s">
        <v>6</v>
      </c>
      <c r="H67" s="9">
        <v>1.0029999999999999E-8</v>
      </c>
      <c r="I67" s="9">
        <v>1.986E-8</v>
      </c>
      <c r="J67" s="9">
        <v>3.755E-6</v>
      </c>
      <c r="L67" s="8" t="s">
        <v>6</v>
      </c>
      <c r="M67" s="15">
        <f t="shared" si="2"/>
        <v>8.3404541375872387</v>
      </c>
      <c r="N67" s="15">
        <f t="shared" si="3"/>
        <v>3.8777847432024175</v>
      </c>
      <c r="O67" s="15">
        <f t="shared" si="4"/>
        <v>1.1804971371504663E-3</v>
      </c>
    </row>
    <row r="68" spans="2:15" x14ac:dyDescent="0.2">
      <c r="B68" s="19" t="s">
        <v>15</v>
      </c>
      <c r="C68">
        <v>13.279206</v>
      </c>
      <c r="D68">
        <v>17.573607500000001</v>
      </c>
      <c r="E68">
        <v>-1.91853425</v>
      </c>
      <c r="F68" s="2"/>
      <c r="G68" s="8" t="s">
        <v>15</v>
      </c>
      <c r="H68" s="9">
        <v>4.964E-8</v>
      </c>
      <c r="I68" s="9">
        <v>1.7499999999999999E-10</v>
      </c>
      <c r="J68" s="9">
        <v>1.01E-7</v>
      </c>
      <c r="L68" s="8" t="s">
        <v>15</v>
      </c>
      <c r="M68" s="15">
        <f t="shared" si="2"/>
        <v>0.26751019339242549</v>
      </c>
      <c r="N68" s="15">
        <f t="shared" si="3"/>
        <v>100.42061428571429</v>
      </c>
      <c r="O68" s="15">
        <f t="shared" si="4"/>
        <v>1.8995388613861387E-2</v>
      </c>
    </row>
    <row r="69" spans="2:15" x14ac:dyDescent="0.2">
      <c r="B69" s="19" t="s">
        <v>22</v>
      </c>
      <c r="C69">
        <v>22.619167500000003</v>
      </c>
      <c r="D69">
        <v>36.779937500000003</v>
      </c>
      <c r="E69">
        <v>-0.22578250000000011</v>
      </c>
      <c r="F69" s="2"/>
      <c r="G69" s="8" t="s">
        <v>22</v>
      </c>
      <c r="H69" s="9">
        <v>2.0910000000000001E-7</v>
      </c>
      <c r="I69" s="9">
        <v>5.9999999999999997E-7</v>
      </c>
      <c r="J69" s="9">
        <v>3.5759999999999997E-8</v>
      </c>
      <c r="L69" s="8" t="s">
        <v>22</v>
      </c>
      <c r="M69" s="15">
        <f t="shared" si="2"/>
        <v>0.10817392395982785</v>
      </c>
      <c r="N69" s="15">
        <f t="shared" si="3"/>
        <v>6.1299895833333347E-2</v>
      </c>
      <c r="O69" s="15">
        <f t="shared" si="4"/>
        <v>6.3138282997762902E-3</v>
      </c>
    </row>
    <row r="70" spans="2:15" x14ac:dyDescent="0.2">
      <c r="B70" s="19" t="s">
        <v>11</v>
      </c>
      <c r="C70">
        <v>21.229147499999996</v>
      </c>
      <c r="D70">
        <v>120.34627499999999</v>
      </c>
      <c r="E70">
        <v>-12.161276749999999</v>
      </c>
      <c r="F70" s="2"/>
      <c r="G70" s="8" t="s">
        <v>11</v>
      </c>
      <c r="H70" s="9">
        <v>5.0069999999999997E-6</v>
      </c>
      <c r="I70" s="9">
        <v>7.219E-9</v>
      </c>
      <c r="J70" s="9">
        <v>2.841E-6</v>
      </c>
      <c r="L70" s="8" t="s">
        <v>11</v>
      </c>
      <c r="M70" s="15">
        <f t="shared" si="2"/>
        <v>4.2398936488915514E-3</v>
      </c>
      <c r="N70" s="15">
        <f t="shared" si="3"/>
        <v>16.670768111926861</v>
      </c>
      <c r="O70" s="15">
        <f t="shared" si="4"/>
        <v>4.2806324357620553E-3</v>
      </c>
    </row>
    <row r="71" spans="2:15" x14ac:dyDescent="0.2">
      <c r="B71" s="19" t="s">
        <v>10</v>
      </c>
      <c r="C71">
        <v>15.5047525</v>
      </c>
      <c r="D71">
        <v>143.25755000000001</v>
      </c>
      <c r="E71">
        <v>-4.7197100000000001</v>
      </c>
      <c r="F71" s="2"/>
      <c r="G71" s="8" t="s">
        <v>10</v>
      </c>
      <c r="H71" s="9">
        <v>6.6429999999999998E-6</v>
      </c>
      <c r="I71" s="9">
        <v>6.5839999999999996E-9</v>
      </c>
      <c r="J71" s="9">
        <v>4.2650000000000001E-7</v>
      </c>
      <c r="L71" s="8" t="s">
        <v>10</v>
      </c>
      <c r="M71" s="15">
        <f t="shared" si="2"/>
        <v>2.3339985699232279E-3</v>
      </c>
      <c r="N71" s="15">
        <f t="shared" si="3"/>
        <v>21.758437120291621</v>
      </c>
      <c r="O71" s="15">
        <f t="shared" si="4"/>
        <v>1.1066143024618991E-2</v>
      </c>
    </row>
    <row r="72" spans="2:15" x14ac:dyDescent="0.2">
      <c r="B72" s="19" t="s">
        <v>21</v>
      </c>
      <c r="C72">
        <v>3.7431237499999996</v>
      </c>
      <c r="D72">
        <v>10.002708500000001</v>
      </c>
      <c r="E72">
        <v>-10.195430333333334</v>
      </c>
      <c r="F72" s="2"/>
      <c r="G72" s="8" t="s">
        <v>21</v>
      </c>
      <c r="H72" s="9">
        <v>6.7920000000000004E-6</v>
      </c>
      <c r="I72" s="9">
        <v>1.7989999999999999E-5</v>
      </c>
      <c r="J72" s="9">
        <v>3.765E-6</v>
      </c>
      <c r="L72" s="8" t="s">
        <v>21</v>
      </c>
      <c r="M72" s="15">
        <f t="shared" si="2"/>
        <v>5.5110773704358069E-4</v>
      </c>
      <c r="N72" s="15">
        <f t="shared" si="3"/>
        <v>5.5601492495831021E-4</v>
      </c>
      <c r="O72" s="15">
        <f t="shared" si="4"/>
        <v>2.7079496237273136E-3</v>
      </c>
    </row>
    <row r="73" spans="2:15" x14ac:dyDescent="0.2">
      <c r="B73" s="19" t="s">
        <v>17</v>
      </c>
      <c r="C73">
        <v>35.076570000000004</v>
      </c>
      <c r="D73">
        <v>11.400055499999999</v>
      </c>
      <c r="E73">
        <v>9.8420740000000002</v>
      </c>
      <c r="F73" s="2"/>
      <c r="G73" s="11" t="s">
        <v>17</v>
      </c>
      <c r="H73" s="7">
        <v>1.515E-8</v>
      </c>
      <c r="I73" s="9">
        <v>9.5480000000000005E-8</v>
      </c>
      <c r="J73" s="9">
        <v>6.3920000000000006E-8</v>
      </c>
      <c r="L73" s="11" t="s">
        <v>17</v>
      </c>
      <c r="M73" s="15">
        <f t="shared" si="2"/>
        <v>2.3152851485148518</v>
      </c>
      <c r="N73" s="15">
        <f t="shared" si="3"/>
        <v>0.11939731357352325</v>
      </c>
      <c r="O73" s="15">
        <f t="shared" si="4"/>
        <v>0.15397487484355446</v>
      </c>
    </row>
    <row r="74" spans="2:15" x14ac:dyDescent="0.2">
      <c r="B74" s="19" t="s">
        <v>19</v>
      </c>
      <c r="C74">
        <v>7.0398740000000002</v>
      </c>
      <c r="D74">
        <v>18.468062499999998</v>
      </c>
      <c r="F74" s="2"/>
      <c r="G74" s="8" t="s">
        <v>19</v>
      </c>
      <c r="H74" s="9">
        <v>3.7669999999999999E-8</v>
      </c>
      <c r="I74" s="9">
        <v>1.1810000000000001E-10</v>
      </c>
      <c r="J74" s="18"/>
      <c r="L74" s="8" t="s">
        <v>19</v>
      </c>
      <c r="M74" s="15">
        <f t="shared" si="2"/>
        <v>0.18688277143615611</v>
      </c>
      <c r="N74" s="15">
        <f t="shared" si="3"/>
        <v>156.37648179508886</v>
      </c>
      <c r="O74" s="15" t="e">
        <f t="shared" si="4"/>
        <v>#DIV/0!</v>
      </c>
    </row>
    <row r="75" spans="2:15" x14ac:dyDescent="0.2">
      <c r="B75" s="19" t="s">
        <v>9</v>
      </c>
      <c r="C75">
        <v>163.57695000000001</v>
      </c>
      <c r="D75">
        <v>34.763995000000001</v>
      </c>
      <c r="E75">
        <v>-10.830719999999999</v>
      </c>
      <c r="F75" s="2"/>
      <c r="G75" s="8" t="s">
        <v>9</v>
      </c>
      <c r="H75" s="9">
        <v>9.6120000000000006E-12</v>
      </c>
      <c r="I75" s="9">
        <v>3.2239999999999999E-10</v>
      </c>
      <c r="J75" s="9">
        <v>1.1639999999999999E-9</v>
      </c>
      <c r="L75" s="8" t="s">
        <v>9</v>
      </c>
      <c r="M75" s="15">
        <f t="shared" si="2"/>
        <v>17017.993133583022</v>
      </c>
      <c r="N75" s="15">
        <f t="shared" si="3"/>
        <v>107.82876861042185</v>
      </c>
      <c r="O75" s="15">
        <f t="shared" si="4"/>
        <v>9.3047422680412382</v>
      </c>
    </row>
    <row r="76" spans="2:15" x14ac:dyDescent="0.2">
      <c r="B76" s="19" t="s">
        <v>20</v>
      </c>
      <c r="C76">
        <v>13.714611</v>
      </c>
      <c r="D76">
        <v>15.9028925</v>
      </c>
      <c r="E76">
        <v>-12.989102500000001</v>
      </c>
      <c r="F76" s="2"/>
      <c r="G76" s="8" t="s">
        <v>20</v>
      </c>
      <c r="H76" s="9">
        <v>1.084E-8</v>
      </c>
      <c r="I76" s="9">
        <v>6.9650000000000005E-8</v>
      </c>
      <c r="J76" s="9">
        <v>1.5939999999999999E-11</v>
      </c>
      <c r="L76" s="8" t="s">
        <v>20</v>
      </c>
      <c r="M76" s="15">
        <f t="shared" si="2"/>
        <v>1.265185516605166</v>
      </c>
      <c r="N76" s="15">
        <f t="shared" si="3"/>
        <v>0.22832580760947596</v>
      </c>
      <c r="O76" s="15">
        <f t="shared" si="4"/>
        <v>814.87468632371417</v>
      </c>
    </row>
    <row r="77" spans="2:15" x14ac:dyDescent="0.2">
      <c r="B77" s="19" t="s">
        <v>97</v>
      </c>
      <c r="C77">
        <v>0.76510711825</v>
      </c>
      <c r="D77">
        <v>77.852340147500001</v>
      </c>
      <c r="E77">
        <v>2.4863240725</v>
      </c>
      <c r="G77" s="19" t="s">
        <v>97</v>
      </c>
      <c r="H77" s="3">
        <v>8.2700000000000004E-6</v>
      </c>
      <c r="I77" s="18">
        <v>1.029E-8</v>
      </c>
      <c r="J77" s="18">
        <v>8.7330000000000002E-8</v>
      </c>
      <c r="L77" s="19" t="s">
        <v>97</v>
      </c>
      <c r="M77" s="15">
        <f t="shared" si="2"/>
        <v>9.2515975604594918E-5</v>
      </c>
      <c r="N77" s="15">
        <f t="shared" si="3"/>
        <v>7.5658250872206034</v>
      </c>
      <c r="O77" s="15">
        <f t="shared" si="4"/>
        <v>2.8470446267033094E-2</v>
      </c>
    </row>
    <row r="78" spans="2:15" x14ac:dyDescent="0.2">
      <c r="B78" s="19" t="s">
        <v>13</v>
      </c>
      <c r="C78">
        <v>14.897349999999999</v>
      </c>
      <c r="D78">
        <v>61.465575000000001</v>
      </c>
      <c r="E78">
        <v>10.279313250000001</v>
      </c>
      <c r="G78" s="8" t="s">
        <v>13</v>
      </c>
      <c r="H78" s="9">
        <v>6.6530000000000001E-9</v>
      </c>
      <c r="I78" s="9">
        <v>1.8199999999999999E-7</v>
      </c>
      <c r="J78" s="9">
        <v>1.5179999999999999E-6</v>
      </c>
      <c r="L78" s="8" t="s">
        <v>13</v>
      </c>
      <c r="M78" s="15">
        <f t="shared" si="2"/>
        <v>2.2391928453329326</v>
      </c>
      <c r="N78" s="15">
        <f t="shared" si="3"/>
        <v>0.33772293956043958</v>
      </c>
      <c r="O78" s="15">
        <f t="shared" si="4"/>
        <v>6.7716161067193697E-3</v>
      </c>
    </row>
    <row r="79" spans="2:15" x14ac:dyDescent="0.2">
      <c r="B79" s="19" t="s">
        <v>8</v>
      </c>
      <c r="C79" s="18">
        <v>35.936792500000003</v>
      </c>
      <c r="D79" s="18">
        <v>1.2916615</v>
      </c>
      <c r="E79" s="18">
        <v>-4.887424999999998E-2</v>
      </c>
      <c r="G79" s="8" t="s">
        <v>8</v>
      </c>
      <c r="H79" s="10">
        <v>5.2899999999999997E-8</v>
      </c>
      <c r="I79" s="9">
        <v>4.18E-5</v>
      </c>
      <c r="J79" s="9">
        <v>1.075E-5</v>
      </c>
      <c r="L79" s="8" t="s">
        <v>8</v>
      </c>
      <c r="M79" s="15">
        <f t="shared" si="2"/>
        <v>0.6793344517958414</v>
      </c>
      <c r="N79" s="15">
        <f t="shared" si="3"/>
        <v>3.0900992822966511E-5</v>
      </c>
      <c r="O79" s="15">
        <f t="shared" si="4"/>
        <v>4.5464418604651151E-6</v>
      </c>
    </row>
    <row r="80" spans="2:15" x14ac:dyDescent="0.2">
      <c r="B80" s="19" t="s">
        <v>96</v>
      </c>
      <c r="C80">
        <v>10.525384298750001</v>
      </c>
      <c r="D80">
        <v>2.0474520699999998</v>
      </c>
      <c r="G80" s="19" t="s">
        <v>96</v>
      </c>
      <c r="H80" s="3">
        <v>2.678E-7</v>
      </c>
      <c r="I80" s="18">
        <v>21613371252</v>
      </c>
      <c r="J80" s="18"/>
      <c r="L80" s="19" t="s">
        <v>96</v>
      </c>
      <c r="M80" s="15">
        <f t="shared" si="2"/>
        <v>3.9303152721247209E-2</v>
      </c>
      <c r="N80" s="15">
        <f t="shared" si="3"/>
        <v>9.4730805579927208E-20</v>
      </c>
      <c r="O80" s="15" t="e">
        <f t="shared" si="4"/>
        <v>#DIV/0!</v>
      </c>
    </row>
    <row r="83" spans="3:104" x14ac:dyDescent="0.2">
      <c r="C83" s="4"/>
      <c r="D83" s="4"/>
      <c r="E83" s="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>
        <v>0.72952700000000004</v>
      </c>
      <c r="CH83" s="18">
        <v>-1.2439750000000001</v>
      </c>
      <c r="CI83" s="18">
        <v>-2.0711330000000001</v>
      </c>
      <c r="CJ83" s="18">
        <v>1.6824509999999999</v>
      </c>
      <c r="CK83" s="18">
        <v>13.07396</v>
      </c>
      <c r="CL83" s="18">
        <v>6.4788030000000001</v>
      </c>
      <c r="CM83" s="18">
        <v>11.32896</v>
      </c>
      <c r="CN83" s="18">
        <v>10.235530000000001</v>
      </c>
      <c r="CO83" s="18">
        <v>-8.595777</v>
      </c>
      <c r="CP83" s="18">
        <v>-8.9269590000000001</v>
      </c>
      <c r="CQ83" s="18">
        <v>-4.8478789999999998</v>
      </c>
      <c r="CR83" s="18">
        <v>-5.0369200000000003</v>
      </c>
      <c r="CS83" s="18">
        <v>11.433886899999999</v>
      </c>
      <c r="CT83" s="18">
        <v>10.93414172</v>
      </c>
      <c r="CU83" s="18">
        <v>5.6148798199999996</v>
      </c>
      <c r="CV83" s="18">
        <v>8.1275320050000008</v>
      </c>
      <c r="CW83" s="18">
        <v>0.97463838000000003</v>
      </c>
      <c r="CX83" s="18">
        <v>-1.3326028999999999</v>
      </c>
      <c r="CY83" s="18">
        <v>8.8711753699999996</v>
      </c>
      <c r="CZ83" s="18">
        <v>1.43208544</v>
      </c>
    </row>
    <row r="95" spans="3:104" x14ac:dyDescent="0.2">
      <c r="G95" s="18"/>
      <c r="H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</row>
    <row r="96" spans="3:104" x14ac:dyDescent="0.2">
      <c r="F96" s="19"/>
      <c r="G96" s="19"/>
      <c r="H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108" spans="3:3" x14ac:dyDescent="0.2">
      <c r="C108" s="18"/>
    </row>
    <row r="109" spans="3:3" x14ac:dyDescent="0.2">
      <c r="C109" s="18"/>
    </row>
    <row r="110" spans="3:3" x14ac:dyDescent="0.2">
      <c r="C110" s="18"/>
    </row>
    <row r="111" spans="3:3" x14ac:dyDescent="0.2">
      <c r="C111" s="18"/>
    </row>
    <row r="112" spans="3:3" x14ac:dyDescent="0.2">
      <c r="C112" s="18"/>
    </row>
    <row r="113" spans="3:3" x14ac:dyDescent="0.2">
      <c r="C113" s="18"/>
    </row>
    <row r="114" spans="3:3" x14ac:dyDescent="0.2">
      <c r="C114" s="18"/>
    </row>
    <row r="115" spans="3:3" x14ac:dyDescent="0.2">
      <c r="C115" s="18"/>
    </row>
    <row r="116" spans="3:3" x14ac:dyDescent="0.2">
      <c r="C116" s="18"/>
    </row>
    <row r="117" spans="3:3" x14ac:dyDescent="0.2">
      <c r="C117" s="18"/>
    </row>
    <row r="118" spans="3:3" x14ac:dyDescent="0.2">
      <c r="C118" s="18"/>
    </row>
    <row r="119" spans="3:3" x14ac:dyDescent="0.2">
      <c r="C119" s="18"/>
    </row>
    <row r="120" spans="3:3" x14ac:dyDescent="0.2">
      <c r="C120" s="18"/>
    </row>
    <row r="121" spans="3:3" x14ac:dyDescent="0.2">
      <c r="C121" s="18"/>
    </row>
    <row r="122" spans="3:3" x14ac:dyDescent="0.2">
      <c r="C122" s="18"/>
    </row>
    <row r="123" spans="3:3" x14ac:dyDescent="0.2">
      <c r="C123" s="18"/>
    </row>
    <row r="124" spans="3:3" x14ac:dyDescent="0.2">
      <c r="C124" s="18"/>
    </row>
    <row r="125" spans="3:3" x14ac:dyDescent="0.2">
      <c r="C125" s="18"/>
    </row>
    <row r="126" spans="3:3" x14ac:dyDescent="0.2">
      <c r="C126" s="18"/>
    </row>
    <row r="127" spans="3:3" x14ac:dyDescent="0.2">
      <c r="C127" s="18"/>
    </row>
    <row r="128" spans="3:3" x14ac:dyDescent="0.2">
      <c r="C128" s="18"/>
    </row>
    <row r="129" spans="3:3" x14ac:dyDescent="0.2">
      <c r="C129" s="18"/>
    </row>
    <row r="130" spans="3:3" x14ac:dyDescent="0.2">
      <c r="C130" s="18"/>
    </row>
    <row r="131" spans="3:3" x14ac:dyDescent="0.2">
      <c r="C131" s="18"/>
    </row>
    <row r="132" spans="3:3" x14ac:dyDescent="0.2">
      <c r="C132" s="18"/>
    </row>
    <row r="133" spans="3:3" x14ac:dyDescent="0.2">
      <c r="C133" s="18"/>
    </row>
    <row r="134" spans="3:3" x14ac:dyDescent="0.2">
      <c r="C134" s="18"/>
    </row>
    <row r="135" spans="3:3" x14ac:dyDescent="0.2">
      <c r="C135" s="18"/>
    </row>
    <row r="136" spans="3:3" x14ac:dyDescent="0.2">
      <c r="C136" s="18"/>
    </row>
    <row r="137" spans="3:3" x14ac:dyDescent="0.2">
      <c r="C137" s="18"/>
    </row>
    <row r="138" spans="3:3" x14ac:dyDescent="0.2">
      <c r="C138" s="18"/>
    </row>
    <row r="139" spans="3:3" x14ac:dyDescent="0.2">
      <c r="C139" s="18"/>
    </row>
    <row r="140" spans="3:3" x14ac:dyDescent="0.2">
      <c r="C140" s="18"/>
    </row>
    <row r="141" spans="3:3" x14ac:dyDescent="0.2">
      <c r="C141" s="18"/>
    </row>
    <row r="142" spans="3:3" x14ac:dyDescent="0.2">
      <c r="C142" s="18"/>
    </row>
    <row r="143" spans="3:3" x14ac:dyDescent="0.2">
      <c r="C143" s="18"/>
    </row>
    <row r="144" spans="3:3" x14ac:dyDescent="0.2">
      <c r="C144" s="18"/>
    </row>
    <row r="145" spans="3:3" x14ac:dyDescent="0.2">
      <c r="C145" s="18"/>
    </row>
    <row r="146" spans="3:3" x14ac:dyDescent="0.2">
      <c r="C146" s="18"/>
    </row>
    <row r="147" spans="3:3" x14ac:dyDescent="0.2">
      <c r="C147" s="18"/>
    </row>
    <row r="148" spans="3:3" x14ac:dyDescent="0.2">
      <c r="C148" s="18"/>
    </row>
    <row r="149" spans="3:3" x14ac:dyDescent="0.2">
      <c r="C149" s="18"/>
    </row>
    <row r="150" spans="3:3" x14ac:dyDescent="0.2">
      <c r="C150" s="18"/>
    </row>
    <row r="151" spans="3:3" x14ac:dyDescent="0.2">
      <c r="C151" s="18"/>
    </row>
    <row r="152" spans="3:3" x14ac:dyDescent="0.2">
      <c r="C152" s="18"/>
    </row>
    <row r="153" spans="3:3" x14ac:dyDescent="0.2">
      <c r="C153" s="18"/>
    </row>
    <row r="154" spans="3:3" x14ac:dyDescent="0.2">
      <c r="C154" s="18"/>
    </row>
    <row r="155" spans="3:3" x14ac:dyDescent="0.2">
      <c r="C155" s="18"/>
    </row>
    <row r="156" spans="3:3" x14ac:dyDescent="0.2">
      <c r="C156" s="18"/>
    </row>
    <row r="157" spans="3:3" x14ac:dyDescent="0.2">
      <c r="C157" s="18"/>
    </row>
    <row r="158" spans="3:3" x14ac:dyDescent="0.2">
      <c r="C158" s="18"/>
    </row>
    <row r="159" spans="3:3" x14ac:dyDescent="0.2">
      <c r="C159" s="18"/>
    </row>
    <row r="160" spans="3:3" x14ac:dyDescent="0.2">
      <c r="C160" s="18">
        <v>0.72952700000000004</v>
      </c>
    </row>
    <row r="161" spans="3:3" x14ac:dyDescent="0.2">
      <c r="C161" s="18">
        <v>-1.2439750000000001</v>
      </c>
    </row>
    <row r="162" spans="3:3" x14ac:dyDescent="0.2">
      <c r="C162" s="18">
        <v>-2.0711330000000001</v>
      </c>
    </row>
    <row r="163" spans="3:3" x14ac:dyDescent="0.2">
      <c r="C163" s="18">
        <v>1.6824509999999999</v>
      </c>
    </row>
    <row r="164" spans="3:3" x14ac:dyDescent="0.2">
      <c r="C164" s="18">
        <v>13.07396</v>
      </c>
    </row>
    <row r="165" spans="3:3" x14ac:dyDescent="0.2">
      <c r="C165" s="18">
        <v>6.4788030000000001</v>
      </c>
    </row>
    <row r="166" spans="3:3" x14ac:dyDescent="0.2">
      <c r="C166" s="18">
        <v>11.32896</v>
      </c>
    </row>
    <row r="167" spans="3:3" x14ac:dyDescent="0.2">
      <c r="C167" s="18">
        <v>10.235530000000001</v>
      </c>
    </row>
    <row r="168" spans="3:3" x14ac:dyDescent="0.2">
      <c r="C168" s="18">
        <v>-8.595777</v>
      </c>
    </row>
    <row r="169" spans="3:3" x14ac:dyDescent="0.2">
      <c r="C169" s="18">
        <v>-8.9269590000000001</v>
      </c>
    </row>
    <row r="170" spans="3:3" x14ac:dyDescent="0.2">
      <c r="C170" s="18">
        <v>-4.8478789999999998</v>
      </c>
    </row>
    <row r="171" spans="3:3" x14ac:dyDescent="0.2">
      <c r="C171" s="18">
        <v>-5.0369200000000003</v>
      </c>
    </row>
    <row r="172" spans="3:3" x14ac:dyDescent="0.2">
      <c r="C172" s="18">
        <v>11.433886899999999</v>
      </c>
    </row>
    <row r="173" spans="3:3" x14ac:dyDescent="0.2">
      <c r="C173" s="18">
        <v>10.93414172</v>
      </c>
    </row>
    <row r="174" spans="3:3" x14ac:dyDescent="0.2">
      <c r="C174" s="18">
        <v>5.6148798199999996</v>
      </c>
    </row>
    <row r="175" spans="3:3" x14ac:dyDescent="0.2">
      <c r="C175" s="18">
        <v>8.1275320050000008</v>
      </c>
    </row>
    <row r="176" spans="3:3" x14ac:dyDescent="0.2">
      <c r="C176" s="18">
        <v>0.97463838000000003</v>
      </c>
    </row>
    <row r="177" spans="3:3" x14ac:dyDescent="0.2">
      <c r="C177" s="18">
        <v>-1.3326028999999999</v>
      </c>
    </row>
    <row r="178" spans="3:3" x14ac:dyDescent="0.2">
      <c r="C178" s="18">
        <v>8.8711753699999996</v>
      </c>
    </row>
    <row r="179" spans="3:3" x14ac:dyDescent="0.2">
      <c r="C179" s="18">
        <v>1.43208544</v>
      </c>
    </row>
  </sheetData>
  <sortState xmlns:xlrd2="http://schemas.microsoft.com/office/spreadsheetml/2017/richdata2" ref="G57:J80">
    <sortCondition ref="G57:G8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8829-C184-0A48-91B9-2AFD55D882C3}">
  <dimension ref="A1:AQ25"/>
  <sheetViews>
    <sheetView zoomScale="75" workbookViewId="0">
      <selection activeCell="R4" sqref="R4:R8"/>
    </sheetView>
  </sheetViews>
  <sheetFormatPr baseColWidth="10" defaultRowHeight="16" x14ac:dyDescent="0.2"/>
  <cols>
    <col min="2" max="2" width="15.1640625" bestFit="1" customWidth="1"/>
  </cols>
  <sheetData>
    <row r="1" spans="1:43" x14ac:dyDescent="0.2">
      <c r="A1" t="s">
        <v>27</v>
      </c>
      <c r="B1" s="3"/>
      <c r="C1" s="4" t="s">
        <v>28</v>
      </c>
      <c r="D1" s="4"/>
      <c r="E1" t="s">
        <v>29</v>
      </c>
      <c r="G1" t="s">
        <v>30</v>
      </c>
      <c r="M1" s="30" t="s">
        <v>84</v>
      </c>
      <c r="N1" s="30"/>
      <c r="O1" s="30"/>
      <c r="P1" s="30"/>
      <c r="Q1" s="30"/>
      <c r="R1" s="30"/>
      <c r="S1" s="30"/>
      <c r="T1" s="30"/>
      <c r="U1" s="30"/>
      <c r="V1" s="17"/>
      <c r="X1" s="30" t="s">
        <v>85</v>
      </c>
      <c r="Y1" s="30"/>
      <c r="Z1" s="30"/>
      <c r="AA1" s="30"/>
      <c r="AB1" s="30"/>
      <c r="AC1" s="30"/>
      <c r="AD1" s="30"/>
      <c r="AE1" s="30"/>
      <c r="AF1" s="30"/>
      <c r="AG1" s="17"/>
      <c r="AI1" s="30" t="s">
        <v>85</v>
      </c>
      <c r="AJ1" s="30"/>
      <c r="AK1" s="30"/>
      <c r="AL1" s="30"/>
      <c r="AM1" s="30"/>
      <c r="AN1" s="30"/>
      <c r="AO1" s="30"/>
      <c r="AP1" s="30"/>
      <c r="AQ1" s="30"/>
    </row>
    <row r="2" spans="1:43" x14ac:dyDescent="0.2">
      <c r="B2" s="3"/>
      <c r="C2" s="5" t="s">
        <v>33</v>
      </c>
      <c r="D2" s="5" t="s">
        <v>34</v>
      </c>
      <c r="E2" t="s">
        <v>33</v>
      </c>
      <c r="F2" t="s">
        <v>34</v>
      </c>
      <c r="G2" t="s">
        <v>33</v>
      </c>
      <c r="H2" t="s">
        <v>34</v>
      </c>
      <c r="M2" s="29" t="s">
        <v>91</v>
      </c>
      <c r="N2" s="29"/>
      <c r="O2" s="29"/>
      <c r="P2" s="29" t="s">
        <v>82</v>
      </c>
      <c r="Q2" s="29"/>
      <c r="R2" s="29"/>
      <c r="S2" s="29" t="s">
        <v>86</v>
      </c>
      <c r="T2" s="29"/>
      <c r="U2" s="29"/>
      <c r="X2" s="29" t="s">
        <v>83</v>
      </c>
      <c r="Y2" s="29"/>
      <c r="Z2" s="29"/>
      <c r="AA2" s="29" t="s">
        <v>82</v>
      </c>
      <c r="AB2" s="29"/>
      <c r="AC2" s="29"/>
      <c r="AD2" s="29" t="s">
        <v>87</v>
      </c>
      <c r="AE2" s="29"/>
      <c r="AF2" s="29"/>
      <c r="AI2" s="29" t="s">
        <v>31</v>
      </c>
      <c r="AJ2" s="29"/>
      <c r="AK2" s="29"/>
      <c r="AL2" s="29" t="s">
        <v>32</v>
      </c>
      <c r="AM2" s="29"/>
      <c r="AN2" s="29"/>
      <c r="AO2" s="29" t="s">
        <v>81</v>
      </c>
      <c r="AP2" s="29"/>
      <c r="AQ2" s="29"/>
    </row>
    <row r="3" spans="1:43" x14ac:dyDescent="0.2">
      <c r="B3" s="6" t="s">
        <v>35</v>
      </c>
      <c r="C3" s="6" t="s">
        <v>36</v>
      </c>
      <c r="D3" s="6" t="s">
        <v>37</v>
      </c>
      <c r="E3" t="s">
        <v>38</v>
      </c>
      <c r="F3" t="s">
        <v>39</v>
      </c>
      <c r="G3" t="s">
        <v>40</v>
      </c>
      <c r="H3" t="s">
        <v>41</v>
      </c>
      <c r="K3" t="s">
        <v>126</v>
      </c>
      <c r="M3" s="4" t="s">
        <v>88</v>
      </c>
      <c r="N3" s="4" t="s">
        <v>89</v>
      </c>
      <c r="O3" s="4" t="s">
        <v>90</v>
      </c>
      <c r="P3" s="4" t="s">
        <v>88</v>
      </c>
      <c r="Q3" s="4" t="s">
        <v>89</v>
      </c>
      <c r="R3" s="4" t="s">
        <v>90</v>
      </c>
      <c r="S3" s="4" t="s">
        <v>88</v>
      </c>
      <c r="T3" s="4" t="s">
        <v>89</v>
      </c>
      <c r="U3" s="4" t="s">
        <v>90</v>
      </c>
      <c r="V3" s="4"/>
      <c r="X3" s="4" t="s">
        <v>0</v>
      </c>
      <c r="Y3" s="4" t="s">
        <v>1</v>
      </c>
      <c r="Z3" s="4" t="s">
        <v>2</v>
      </c>
      <c r="AA3" t="s">
        <v>0</v>
      </c>
      <c r="AB3" t="s">
        <v>1</v>
      </c>
      <c r="AC3" s="5" t="s">
        <v>2</v>
      </c>
      <c r="AD3" s="5" t="s">
        <v>0</v>
      </c>
      <c r="AE3" s="5" t="s">
        <v>1</v>
      </c>
      <c r="AF3" t="s">
        <v>2</v>
      </c>
      <c r="AI3" s="4" t="s">
        <v>0</v>
      </c>
      <c r="AJ3" s="4" t="s">
        <v>1</v>
      </c>
      <c r="AK3" s="4" t="s">
        <v>2</v>
      </c>
      <c r="AL3" t="s">
        <v>0</v>
      </c>
      <c r="AM3" t="s">
        <v>1</v>
      </c>
      <c r="AN3" s="5" t="s">
        <v>2</v>
      </c>
      <c r="AO3" s="5" t="s">
        <v>0</v>
      </c>
      <c r="AP3" s="5" t="s">
        <v>1</v>
      </c>
      <c r="AQ3" t="s">
        <v>2</v>
      </c>
    </row>
    <row r="4" spans="1:43" x14ac:dyDescent="0.2">
      <c r="B4" s="6" t="s">
        <v>42</v>
      </c>
      <c r="C4" s="6" t="s">
        <v>43</v>
      </c>
      <c r="D4" s="6" t="s">
        <v>44</v>
      </c>
      <c r="E4" t="s">
        <v>45</v>
      </c>
      <c r="F4" t="s">
        <v>46</v>
      </c>
      <c r="G4" t="s">
        <v>47</v>
      </c>
      <c r="H4" t="s">
        <v>48</v>
      </c>
      <c r="L4" t="s">
        <v>3</v>
      </c>
      <c r="M4" s="3">
        <v>5.9000000000000003E-11</v>
      </c>
      <c r="N4" s="3">
        <v>7.8999999999999999E-11</v>
      </c>
      <c r="O4" s="5">
        <v>6.2000000000000003E-10</v>
      </c>
      <c r="P4">
        <v>98</v>
      </c>
      <c r="Q4">
        <v>77</v>
      </c>
      <c r="R4" s="6">
        <v>51</v>
      </c>
      <c r="S4" s="3">
        <f>P4/M4*0.000000001</f>
        <v>1661.0169491525423</v>
      </c>
      <c r="T4" s="3">
        <f t="shared" ref="T4:U8" si="0">Q4/N4*0.000000001</f>
        <v>974.68354430379759</v>
      </c>
      <c r="U4" s="3">
        <f t="shared" si="0"/>
        <v>82.258064516129039</v>
      </c>
      <c r="V4" s="3"/>
      <c r="W4" t="s">
        <v>3</v>
      </c>
      <c r="X4">
        <v>47</v>
      </c>
      <c r="Y4">
        <v>47</v>
      </c>
      <c r="Z4" s="6">
        <v>15</v>
      </c>
      <c r="AA4">
        <v>74</v>
      </c>
      <c r="AB4">
        <v>47</v>
      </c>
      <c r="AC4" s="6">
        <v>60</v>
      </c>
      <c r="AD4">
        <f>AA4/X4</f>
        <v>1.574468085106383</v>
      </c>
      <c r="AE4">
        <f>AB4/Y4</f>
        <v>1</v>
      </c>
      <c r="AF4">
        <f>AC4/Z4</f>
        <v>4</v>
      </c>
      <c r="AH4" t="s">
        <v>3</v>
      </c>
      <c r="AI4" s="7">
        <v>9.1979999999999997E-10</v>
      </c>
      <c r="AJ4" s="5">
        <v>1.962E-7</v>
      </c>
      <c r="AK4" s="5"/>
      <c r="AL4">
        <v>71.849999999999994</v>
      </c>
      <c r="AM4">
        <v>155.1</v>
      </c>
      <c r="AN4">
        <v>-7.3949999999999996</v>
      </c>
      <c r="AO4">
        <v>78.114807566862353</v>
      </c>
      <c r="AP4">
        <v>0.79051987767584098</v>
      </c>
    </row>
    <row r="5" spans="1:43" x14ac:dyDescent="0.2">
      <c r="B5" s="6" t="s">
        <v>49</v>
      </c>
      <c r="C5" s="6" t="s">
        <v>45</v>
      </c>
      <c r="D5" s="6" t="s">
        <v>50</v>
      </c>
      <c r="E5" t="s">
        <v>51</v>
      </c>
      <c r="F5" t="s">
        <v>52</v>
      </c>
      <c r="G5" t="s">
        <v>53</v>
      </c>
      <c r="H5" t="s">
        <v>54</v>
      </c>
      <c r="L5" t="s">
        <v>5</v>
      </c>
      <c r="M5" s="3">
        <v>7.0000000000000004E-11</v>
      </c>
      <c r="N5" s="3">
        <v>1.5E-10</v>
      </c>
      <c r="O5" s="5">
        <v>1.1000000000000001E-11</v>
      </c>
      <c r="P5">
        <v>95</v>
      </c>
      <c r="Q5">
        <v>87</v>
      </c>
      <c r="R5" s="6">
        <v>56</v>
      </c>
      <c r="S5" s="3">
        <f t="shared" ref="S5:S8" si="1">P5/M5*0.000000001</f>
        <v>1357.1428571428573</v>
      </c>
      <c r="T5" s="3">
        <f t="shared" si="0"/>
        <v>580</v>
      </c>
      <c r="U5" s="3">
        <f t="shared" si="0"/>
        <v>5090.909090909091</v>
      </c>
      <c r="V5" s="3"/>
      <c r="W5" t="s">
        <v>5</v>
      </c>
      <c r="X5">
        <v>1</v>
      </c>
      <c r="Y5">
        <v>222</v>
      </c>
      <c r="Z5" s="6">
        <v>48</v>
      </c>
      <c r="AA5">
        <v>71</v>
      </c>
      <c r="AB5">
        <v>51</v>
      </c>
      <c r="AC5" s="6">
        <v>58</v>
      </c>
      <c r="AD5">
        <f t="shared" ref="AD5:AE8" si="2">AA5/X5</f>
        <v>71</v>
      </c>
      <c r="AE5">
        <f t="shared" si="2"/>
        <v>0.22972972972972974</v>
      </c>
      <c r="AF5">
        <f>AC5/Z5</f>
        <v>1.2083333333333333</v>
      </c>
      <c r="AH5" t="s">
        <v>5</v>
      </c>
      <c r="AI5" s="5">
        <v>1.048E-8</v>
      </c>
      <c r="AJ5" s="5">
        <v>1.9709999999999999E-8</v>
      </c>
      <c r="AK5" s="5">
        <v>6.5100000000000004E-6</v>
      </c>
      <c r="AL5">
        <v>110</v>
      </c>
      <c r="AM5">
        <v>229.9</v>
      </c>
      <c r="AN5" s="6">
        <v>30.69</v>
      </c>
      <c r="AO5" s="6">
        <v>10.496183206106901</v>
      </c>
      <c r="AP5" s="6">
        <v>11.664129883307966</v>
      </c>
      <c r="AQ5">
        <v>4.7142857142857151E-3</v>
      </c>
    </row>
    <row r="6" spans="1:43" x14ac:dyDescent="0.2">
      <c r="B6" s="6" t="s">
        <v>55</v>
      </c>
      <c r="C6" s="6" t="s">
        <v>56</v>
      </c>
      <c r="D6" s="6" t="s">
        <v>57</v>
      </c>
      <c r="E6" t="s">
        <v>58</v>
      </c>
      <c r="F6" t="s">
        <v>59</v>
      </c>
      <c r="G6" t="s">
        <v>60</v>
      </c>
      <c r="H6" t="s">
        <v>61</v>
      </c>
      <c r="L6" t="s">
        <v>10</v>
      </c>
      <c r="M6" s="3">
        <v>2.1999999999999999E-10</v>
      </c>
      <c r="N6" s="3">
        <v>2.1E-10</v>
      </c>
      <c r="O6" s="5">
        <v>1.5999999999999999E-10</v>
      </c>
      <c r="P6">
        <v>65</v>
      </c>
      <c r="Q6">
        <v>56</v>
      </c>
      <c r="R6" s="6">
        <v>77</v>
      </c>
      <c r="S6" s="3">
        <f t="shared" si="1"/>
        <v>295.4545454545455</v>
      </c>
      <c r="T6" s="3">
        <f t="shared" si="0"/>
        <v>266.66666666666669</v>
      </c>
      <c r="U6" s="3">
        <f t="shared" si="0"/>
        <v>481.25000000000006</v>
      </c>
      <c r="V6" s="3"/>
      <c r="W6" t="s">
        <v>10</v>
      </c>
      <c r="X6">
        <v>130</v>
      </c>
      <c r="Y6">
        <v>947</v>
      </c>
      <c r="Z6" s="6">
        <v>2</v>
      </c>
      <c r="AA6">
        <v>10</v>
      </c>
      <c r="AB6">
        <v>77</v>
      </c>
      <c r="AC6" s="6">
        <v>77</v>
      </c>
      <c r="AD6">
        <f t="shared" si="2"/>
        <v>7.6923076923076927E-2</v>
      </c>
      <c r="AE6">
        <f t="shared" si="2"/>
        <v>8.1309398099260827E-2</v>
      </c>
      <c r="AF6">
        <f>AC6/Z6</f>
        <v>38.5</v>
      </c>
      <c r="AH6" t="s">
        <v>10</v>
      </c>
      <c r="AI6" s="5">
        <v>6.6429999999999998E-6</v>
      </c>
      <c r="AJ6" s="5">
        <v>6.5839999999999996E-9</v>
      </c>
      <c r="AK6" s="5">
        <v>4.2650000000000001E-7</v>
      </c>
      <c r="AL6">
        <v>77.34</v>
      </c>
      <c r="AM6">
        <v>233.9</v>
      </c>
      <c r="AN6" s="6">
        <v>43.059999999999995</v>
      </c>
      <c r="AO6" s="6">
        <v>1.164233027246726E-2</v>
      </c>
      <c r="AP6" s="6">
        <v>35.525516403402193</v>
      </c>
      <c r="AQ6">
        <v>0.10096131301289565</v>
      </c>
    </row>
    <row r="7" spans="1:43" x14ac:dyDescent="0.2">
      <c r="B7" s="6" t="s">
        <v>62</v>
      </c>
      <c r="C7" s="6" t="s">
        <v>63</v>
      </c>
      <c r="D7" s="6" t="s">
        <v>64</v>
      </c>
      <c r="E7" t="s">
        <v>65</v>
      </c>
      <c r="F7" t="s">
        <v>65</v>
      </c>
      <c r="G7" t="s">
        <v>65</v>
      </c>
      <c r="H7" t="s">
        <v>66</v>
      </c>
      <c r="L7" t="s">
        <v>11</v>
      </c>
      <c r="M7" s="3">
        <v>1E-10</v>
      </c>
      <c r="N7" s="3">
        <v>1.3000000000000001E-9</v>
      </c>
      <c r="O7" s="5">
        <v>3.1000000000000002E-10</v>
      </c>
      <c r="P7">
        <v>53</v>
      </c>
      <c r="Q7">
        <v>57</v>
      </c>
      <c r="R7" s="6">
        <v>77</v>
      </c>
      <c r="S7" s="3">
        <f t="shared" si="1"/>
        <v>530</v>
      </c>
      <c r="T7" s="3">
        <f t="shared" si="0"/>
        <v>43.846153846153847</v>
      </c>
      <c r="U7" s="3">
        <f t="shared" si="0"/>
        <v>248.38709677419357</v>
      </c>
      <c r="V7" s="3"/>
      <c r="W7" t="s">
        <v>11</v>
      </c>
      <c r="X7">
        <v>14</v>
      </c>
      <c r="Y7">
        <v>343</v>
      </c>
      <c r="Z7" s="6">
        <v>67</v>
      </c>
      <c r="AA7">
        <v>13</v>
      </c>
      <c r="AB7">
        <v>65</v>
      </c>
      <c r="AC7" s="6">
        <v>70</v>
      </c>
      <c r="AD7">
        <f t="shared" si="2"/>
        <v>0.9285714285714286</v>
      </c>
      <c r="AE7">
        <f t="shared" si="2"/>
        <v>0.18950437317784258</v>
      </c>
      <c r="AF7">
        <f>AC7/Z7</f>
        <v>1.044776119402985</v>
      </c>
      <c r="AH7" t="s">
        <v>11</v>
      </c>
      <c r="AI7" s="5">
        <v>5.0069999999999997E-6</v>
      </c>
      <c r="AJ7" s="5">
        <v>7.219E-9</v>
      </c>
      <c r="AK7" s="5">
        <v>2.841E-6</v>
      </c>
      <c r="AL7">
        <v>89.28</v>
      </c>
      <c r="AM7">
        <v>205.6</v>
      </c>
      <c r="AN7" s="6">
        <v>53.36</v>
      </c>
      <c r="AO7" s="6">
        <v>1.7831036548831638E-2</v>
      </c>
      <c r="AP7" s="6">
        <v>28.480398947222607</v>
      </c>
      <c r="AQ7">
        <v>1.8782118972192893E-2</v>
      </c>
    </row>
    <row r="8" spans="1:43" x14ac:dyDescent="0.2">
      <c r="B8" s="6" t="s">
        <v>67</v>
      </c>
      <c r="C8" s="6" t="s">
        <v>68</v>
      </c>
      <c r="D8" s="6" t="s">
        <v>69</v>
      </c>
      <c r="E8" t="s">
        <v>70</v>
      </c>
      <c r="F8" t="s">
        <v>71</v>
      </c>
      <c r="G8" t="s">
        <v>72</v>
      </c>
      <c r="H8" t="s">
        <v>73</v>
      </c>
      <c r="L8" t="s">
        <v>14</v>
      </c>
      <c r="M8" s="3">
        <v>9.6000000000000005E-11</v>
      </c>
      <c r="N8" s="3">
        <v>9.2000000000000005E-11</v>
      </c>
      <c r="O8" s="5">
        <v>2.8E-11</v>
      </c>
      <c r="P8">
        <v>38</v>
      </c>
      <c r="Q8">
        <v>88</v>
      </c>
      <c r="R8" s="6">
        <v>100</v>
      </c>
      <c r="S8" s="3">
        <f t="shared" si="1"/>
        <v>395.83333333333331</v>
      </c>
      <c r="T8" s="3">
        <f t="shared" si="0"/>
        <v>956.52173913043475</v>
      </c>
      <c r="U8" s="3">
        <f t="shared" si="0"/>
        <v>3571.4285714285716</v>
      </c>
      <c r="V8" s="3"/>
      <c r="W8" t="s">
        <v>14</v>
      </c>
      <c r="X8">
        <v>81</v>
      </c>
      <c r="Y8">
        <v>2</v>
      </c>
      <c r="Z8" s="6">
        <v>12</v>
      </c>
      <c r="AA8">
        <v>62</v>
      </c>
      <c r="AB8">
        <v>59</v>
      </c>
      <c r="AC8" s="6">
        <v>46</v>
      </c>
      <c r="AD8">
        <f t="shared" si="2"/>
        <v>0.76543209876543206</v>
      </c>
      <c r="AE8">
        <f t="shared" si="2"/>
        <v>29.5</v>
      </c>
      <c r="AF8">
        <f>AC8/Z8</f>
        <v>3.8333333333333335</v>
      </c>
      <c r="AH8" t="s">
        <v>14</v>
      </c>
      <c r="AI8" s="5">
        <v>1.7689999999999999E-6</v>
      </c>
      <c r="AJ8" s="5">
        <v>4.1829999999999998E-7</v>
      </c>
      <c r="AK8" s="5">
        <v>1.6080000000000001E-6</v>
      </c>
      <c r="AL8">
        <v>119.5</v>
      </c>
      <c r="AM8">
        <v>150</v>
      </c>
      <c r="AN8" s="6">
        <v>67.210000000000008</v>
      </c>
      <c r="AO8" s="6">
        <v>6.7552289429055973E-2</v>
      </c>
      <c r="AP8" s="6">
        <v>0.35859431030360989</v>
      </c>
      <c r="AQ8">
        <v>4.1797263681592041E-2</v>
      </c>
    </row>
    <row r="9" spans="1:43" x14ac:dyDescent="0.2">
      <c r="B9" s="6" t="s">
        <v>74</v>
      </c>
      <c r="C9" s="6" t="s">
        <v>75</v>
      </c>
      <c r="D9" s="6" t="s">
        <v>76</v>
      </c>
      <c r="E9" t="s">
        <v>77</v>
      </c>
      <c r="F9" t="s">
        <v>78</v>
      </c>
      <c r="G9" t="s">
        <v>79</v>
      </c>
      <c r="H9" t="s">
        <v>80</v>
      </c>
      <c r="O9" s="6"/>
      <c r="R9" s="6"/>
      <c r="X9" s="7"/>
      <c r="Y9" s="5"/>
      <c r="Z9" s="5"/>
    </row>
    <row r="10" spans="1:43" x14ac:dyDescent="0.2">
      <c r="B10" s="3"/>
      <c r="M10" s="29" t="s">
        <v>91</v>
      </c>
      <c r="N10" s="29"/>
      <c r="O10" s="29"/>
      <c r="P10" s="29" t="s">
        <v>82</v>
      </c>
      <c r="Q10" s="29"/>
      <c r="R10" s="29"/>
      <c r="S10" s="29" t="s">
        <v>86</v>
      </c>
      <c r="T10" s="29"/>
      <c r="U10" s="29"/>
      <c r="X10" s="7"/>
      <c r="Y10" s="5"/>
      <c r="Z10" s="5"/>
    </row>
    <row r="11" spans="1:43" x14ac:dyDescent="0.2">
      <c r="B11" s="3"/>
      <c r="K11" t="s">
        <v>127</v>
      </c>
      <c r="M11" s="4" t="s">
        <v>88</v>
      </c>
      <c r="N11" s="4" t="s">
        <v>89</v>
      </c>
      <c r="O11" s="4" t="s">
        <v>90</v>
      </c>
      <c r="P11" s="4" t="s">
        <v>88</v>
      </c>
      <c r="Q11" s="4" t="s">
        <v>89</v>
      </c>
      <c r="R11" s="4" t="s">
        <v>90</v>
      </c>
      <c r="S11" s="4" t="s">
        <v>88</v>
      </c>
      <c r="T11" s="4" t="s">
        <v>89</v>
      </c>
      <c r="U11" s="4" t="s">
        <v>90</v>
      </c>
      <c r="V11" s="4"/>
    </row>
    <row r="12" spans="1:43" x14ac:dyDescent="0.2">
      <c r="B12" s="3"/>
      <c r="L12" t="s">
        <v>3</v>
      </c>
      <c r="M12" s="3">
        <v>2.7000000000000001E-7</v>
      </c>
      <c r="N12" s="3">
        <v>3.7E-7</v>
      </c>
      <c r="O12" s="5">
        <v>3.9999999999999998E-7</v>
      </c>
      <c r="P12">
        <v>98</v>
      </c>
      <c r="Q12">
        <v>77</v>
      </c>
      <c r="R12" s="6">
        <v>51</v>
      </c>
      <c r="S12" s="3">
        <f>P12/M12*0.000000001</f>
        <v>0.36296296296296293</v>
      </c>
      <c r="T12" s="3">
        <f t="shared" ref="T12:T16" si="3">Q12/N12*0.000000001</f>
        <v>0.20810810810810812</v>
      </c>
      <c r="U12" s="3">
        <f t="shared" ref="U12:U16" si="4">R12/O12*0.000000001</f>
        <v>0.1275</v>
      </c>
      <c r="V12" s="3"/>
    </row>
    <row r="13" spans="1:43" x14ac:dyDescent="0.2">
      <c r="L13" t="s">
        <v>5</v>
      </c>
      <c r="M13" s="3">
        <v>3.5999999999999999E-7</v>
      </c>
      <c r="N13" s="3">
        <v>3.1E-7</v>
      </c>
      <c r="O13" s="5">
        <v>1.3E-7</v>
      </c>
      <c r="P13">
        <v>95</v>
      </c>
      <c r="Q13">
        <v>87</v>
      </c>
      <c r="R13" s="6">
        <v>56</v>
      </c>
      <c r="S13" s="3">
        <f t="shared" ref="S13:S16" si="5">P13/M13*0.000000001</f>
        <v>0.2638888888888889</v>
      </c>
      <c r="T13" s="3">
        <f t="shared" si="3"/>
        <v>0.28064516129032263</v>
      </c>
      <c r="U13" s="3">
        <f t="shared" si="4"/>
        <v>0.43076923076923079</v>
      </c>
      <c r="V13" s="3"/>
    </row>
    <row r="14" spans="1:43" x14ac:dyDescent="0.2">
      <c r="L14" t="s">
        <v>10</v>
      </c>
      <c r="M14" s="3">
        <v>6.7000000000000004E-7</v>
      </c>
      <c r="N14" s="3">
        <v>9.8000000000000004E-8</v>
      </c>
      <c r="O14" s="5">
        <v>8.7999999999999994E-8</v>
      </c>
      <c r="P14">
        <v>65</v>
      </c>
      <c r="Q14">
        <v>56</v>
      </c>
      <c r="R14" s="6">
        <v>77</v>
      </c>
      <c r="S14" s="3">
        <f t="shared" si="5"/>
        <v>9.7014925373134317E-2</v>
      </c>
      <c r="T14" s="3">
        <f t="shared" si="3"/>
        <v>0.57142857142857151</v>
      </c>
      <c r="U14" s="3">
        <f t="shared" si="4"/>
        <v>0.87500000000000022</v>
      </c>
      <c r="V14" s="3"/>
    </row>
    <row r="15" spans="1:43" x14ac:dyDescent="0.2">
      <c r="L15" t="s">
        <v>11</v>
      </c>
      <c r="M15" s="3">
        <v>7.0999999999999998E-7</v>
      </c>
      <c r="N15" s="3">
        <v>4.7E-7</v>
      </c>
      <c r="O15" s="5">
        <v>1.3E-7</v>
      </c>
      <c r="P15">
        <v>53</v>
      </c>
      <c r="Q15">
        <v>57</v>
      </c>
      <c r="R15" s="6">
        <v>77</v>
      </c>
      <c r="S15" s="3">
        <f t="shared" si="5"/>
        <v>7.464788732394366E-2</v>
      </c>
      <c r="T15" s="3">
        <f t="shared" si="3"/>
        <v>0.12127659574468086</v>
      </c>
      <c r="U15" s="3">
        <f t="shared" si="4"/>
        <v>0.59230769230769231</v>
      </c>
      <c r="V15" s="3"/>
    </row>
    <row r="16" spans="1:43" x14ac:dyDescent="0.2">
      <c r="L16" t="s">
        <v>14</v>
      </c>
      <c r="M16" s="3">
        <v>1.4999999999999999E-7</v>
      </c>
      <c r="N16" s="3">
        <v>7.4000000000000001E-8</v>
      </c>
      <c r="O16" s="5">
        <v>3.5999999999999999E-7</v>
      </c>
      <c r="P16">
        <v>38</v>
      </c>
      <c r="Q16">
        <v>88</v>
      </c>
      <c r="R16" s="6">
        <v>100</v>
      </c>
      <c r="S16" s="3">
        <f t="shared" si="5"/>
        <v>0.25333333333333335</v>
      </c>
      <c r="T16" s="3">
        <f t="shared" si="3"/>
        <v>1.1891891891891893</v>
      </c>
      <c r="U16" s="3">
        <f t="shared" si="4"/>
        <v>0.27777777777777779</v>
      </c>
      <c r="V16" s="3"/>
    </row>
    <row r="21" spans="14:19" x14ac:dyDescent="0.2">
      <c r="N21" s="6"/>
      <c r="P21" s="6"/>
      <c r="S21" s="6"/>
    </row>
    <row r="22" spans="14:19" x14ac:dyDescent="0.2">
      <c r="N22" s="6"/>
      <c r="P22" s="6"/>
      <c r="S22" s="6"/>
    </row>
    <row r="23" spans="14:19" x14ac:dyDescent="0.2">
      <c r="N23" s="6"/>
      <c r="P23" s="6"/>
      <c r="S23" s="6"/>
    </row>
    <row r="24" spans="14:19" x14ac:dyDescent="0.2">
      <c r="N24" s="6"/>
      <c r="P24" s="6"/>
      <c r="S24" s="6"/>
    </row>
    <row r="25" spans="14:19" x14ac:dyDescent="0.2">
      <c r="N25" s="5"/>
    </row>
  </sheetData>
  <mergeCells count="15">
    <mergeCell ref="M1:U1"/>
    <mergeCell ref="X1:AF1"/>
    <mergeCell ref="AO2:AQ2"/>
    <mergeCell ref="AL2:AN2"/>
    <mergeCell ref="AI2:AK2"/>
    <mergeCell ref="AD2:AF2"/>
    <mergeCell ref="AA2:AC2"/>
    <mergeCell ref="AI1:AQ1"/>
    <mergeCell ref="M10:O10"/>
    <mergeCell ref="P10:R10"/>
    <mergeCell ref="S10:U10"/>
    <mergeCell ref="X2:Z2"/>
    <mergeCell ref="M2:O2"/>
    <mergeCell ref="P2:R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9DD4-6922-8D47-96EF-D5B11B3D10FF}">
  <dimension ref="A1:BU84"/>
  <sheetViews>
    <sheetView workbookViewId="0">
      <selection activeCell="O12" sqref="O12:R36"/>
    </sheetView>
  </sheetViews>
  <sheetFormatPr baseColWidth="10" defaultRowHeight="16" x14ac:dyDescent="0.2"/>
  <cols>
    <col min="4" max="4" width="12.1640625" bestFit="1" customWidth="1"/>
  </cols>
  <sheetData>
    <row r="1" spans="1:73" x14ac:dyDescent="0.2">
      <c r="A1" s="21" t="s">
        <v>128</v>
      </c>
      <c r="B1" s="31" t="s">
        <v>4</v>
      </c>
      <c r="C1" s="31"/>
      <c r="D1" s="31"/>
      <c r="E1" s="31" t="s">
        <v>14</v>
      </c>
      <c r="F1" s="31"/>
      <c r="G1" s="31"/>
      <c r="H1" s="31" t="s">
        <v>10</v>
      </c>
      <c r="I1" s="31"/>
      <c r="J1" s="31"/>
      <c r="K1" s="31" t="s">
        <v>5</v>
      </c>
      <c r="L1" s="31"/>
      <c r="M1" s="31"/>
      <c r="N1" s="31" t="s">
        <v>6</v>
      </c>
      <c r="O1" s="31"/>
      <c r="P1" s="31"/>
      <c r="Q1" s="31" t="s">
        <v>8</v>
      </c>
      <c r="R1" s="31"/>
      <c r="S1" s="31"/>
      <c r="T1" s="31" t="s">
        <v>18</v>
      </c>
      <c r="U1" s="31"/>
      <c r="V1" s="31"/>
      <c r="W1" s="31" t="s">
        <v>11</v>
      </c>
      <c r="X1" s="31"/>
      <c r="Y1" s="31"/>
      <c r="Z1" s="31" t="s">
        <v>15</v>
      </c>
      <c r="AA1" s="31"/>
      <c r="AB1" s="31"/>
      <c r="AC1" s="31" t="s">
        <v>92</v>
      </c>
      <c r="AD1" s="31"/>
      <c r="AE1" s="31"/>
      <c r="AF1" s="31" t="s">
        <v>12</v>
      </c>
      <c r="AG1" s="31"/>
      <c r="AH1" s="31"/>
      <c r="AI1" s="31" t="s">
        <v>3</v>
      </c>
      <c r="AJ1" s="31"/>
      <c r="AK1" s="31"/>
      <c r="AL1" s="31" t="s">
        <v>16</v>
      </c>
      <c r="AM1" s="31"/>
      <c r="AN1" s="31"/>
      <c r="AO1" s="31" t="s">
        <v>17</v>
      </c>
      <c r="AP1" s="31"/>
      <c r="AQ1" s="31"/>
      <c r="AR1" s="31" t="s">
        <v>7</v>
      </c>
      <c r="AS1" s="31"/>
      <c r="AT1" s="31"/>
      <c r="AU1" s="31" t="s">
        <v>9</v>
      </c>
      <c r="AV1" s="31"/>
      <c r="AW1" s="31"/>
      <c r="AX1" s="31" t="s">
        <v>19</v>
      </c>
      <c r="AY1" s="31"/>
      <c r="AZ1" s="31"/>
      <c r="BA1" s="31" t="s">
        <v>20</v>
      </c>
      <c r="BB1" s="31"/>
      <c r="BC1" s="31"/>
      <c r="BD1" s="31" t="s">
        <v>21</v>
      </c>
      <c r="BE1" s="31"/>
      <c r="BF1" s="31"/>
      <c r="BG1" s="31" t="s">
        <v>22</v>
      </c>
      <c r="BH1" s="31"/>
      <c r="BI1" s="31"/>
      <c r="BJ1" s="31" t="s">
        <v>13</v>
      </c>
      <c r="BK1" s="31"/>
      <c r="BL1" s="31"/>
      <c r="BM1" s="31" t="s">
        <v>95</v>
      </c>
      <c r="BN1" s="31"/>
      <c r="BO1" s="31"/>
      <c r="BP1" s="31" t="s">
        <v>96</v>
      </c>
      <c r="BQ1" s="31"/>
      <c r="BR1" s="31"/>
      <c r="BS1" s="31" t="s">
        <v>97</v>
      </c>
      <c r="BT1" s="31"/>
      <c r="BU1" s="31"/>
    </row>
    <row r="2" spans="1:73" x14ac:dyDescent="0.2">
      <c r="A2" s="20">
        <v>1E-4</v>
      </c>
      <c r="B2" s="20">
        <v>93.602752499999994</v>
      </c>
      <c r="C2" s="20">
        <v>3.9346609376611199</v>
      </c>
      <c r="D2" s="20">
        <v>4</v>
      </c>
      <c r="E2" s="20">
        <v>126.90165</v>
      </c>
      <c r="F2" s="20">
        <v>8.5518003925586807</v>
      </c>
      <c r="G2" s="20">
        <v>4</v>
      </c>
      <c r="H2" s="20">
        <v>80.327402500000005</v>
      </c>
      <c r="I2" s="20">
        <v>1.7907186514142599</v>
      </c>
      <c r="J2" s="20">
        <v>4</v>
      </c>
      <c r="K2" s="20">
        <v>112.58580000000001</v>
      </c>
      <c r="L2" s="20">
        <v>2.20656091048189</v>
      </c>
      <c r="M2" s="20">
        <v>4</v>
      </c>
      <c r="N2" s="20">
        <v>177.21167500000001</v>
      </c>
      <c r="O2" s="20">
        <v>3.9352190740319699</v>
      </c>
      <c r="P2" s="20">
        <v>4</v>
      </c>
      <c r="Q2" s="20">
        <v>189.683525</v>
      </c>
      <c r="R2" s="20">
        <v>2.79453632957091</v>
      </c>
      <c r="S2" s="20">
        <v>4</v>
      </c>
      <c r="T2" s="20">
        <v>52.947090000000003</v>
      </c>
      <c r="U2" s="20">
        <v>2.0911840955026699</v>
      </c>
      <c r="V2" s="20">
        <v>4</v>
      </c>
      <c r="W2" s="20">
        <v>95.941332500000001</v>
      </c>
      <c r="X2" s="20">
        <v>3.5463072145834</v>
      </c>
      <c r="Y2" s="20">
        <v>4</v>
      </c>
      <c r="Z2" s="20">
        <v>41.730854999999998</v>
      </c>
      <c r="AA2" s="20">
        <v>6.3101641865650597</v>
      </c>
      <c r="AB2" s="20">
        <v>4</v>
      </c>
      <c r="AC2" s="20">
        <v>20.547272499999998</v>
      </c>
      <c r="AD2" s="20">
        <v>1.67416655268313</v>
      </c>
      <c r="AE2" s="20">
        <v>4</v>
      </c>
      <c r="AF2" s="20">
        <v>37.835434999999997</v>
      </c>
      <c r="AG2" s="20">
        <v>7.2728193547533504</v>
      </c>
      <c r="AH2" s="20">
        <v>4</v>
      </c>
      <c r="AI2" s="20">
        <v>93.992360000000005</v>
      </c>
      <c r="AJ2" s="20">
        <v>6.4241681364632699</v>
      </c>
      <c r="AK2" s="20">
        <v>4</v>
      </c>
      <c r="AL2" s="20">
        <v>99.464955000000003</v>
      </c>
      <c r="AM2" s="20">
        <v>1.7023560793867401</v>
      </c>
      <c r="AN2" s="20">
        <v>4</v>
      </c>
      <c r="AO2" s="20">
        <v>105.26914499999999</v>
      </c>
      <c r="AP2" s="20">
        <v>8.1515682922424002</v>
      </c>
      <c r="AQ2" s="20">
        <v>4</v>
      </c>
      <c r="AR2" s="20">
        <v>92.014227500000004</v>
      </c>
      <c r="AS2" s="20">
        <v>1.3954669246192299</v>
      </c>
      <c r="AT2" s="20">
        <v>4</v>
      </c>
      <c r="AU2" s="20">
        <v>199.44492500000001</v>
      </c>
      <c r="AV2" s="20">
        <v>25.3347223210023</v>
      </c>
      <c r="AW2" s="20">
        <v>4</v>
      </c>
      <c r="AX2" s="20">
        <v>40.053347500000001</v>
      </c>
      <c r="AY2" s="20">
        <v>2.7809359746566602</v>
      </c>
      <c r="AZ2" s="20">
        <v>4</v>
      </c>
      <c r="BA2" s="20">
        <v>34.482869999999998</v>
      </c>
      <c r="BB2" s="20">
        <v>4.4416412470786097</v>
      </c>
      <c r="BC2" s="20">
        <v>4</v>
      </c>
      <c r="BD2" s="20">
        <v>149.91287500000001</v>
      </c>
      <c r="BE2" s="20">
        <v>2.9611060915855498</v>
      </c>
      <c r="BF2" s="20">
        <v>4</v>
      </c>
      <c r="BG2" s="20">
        <v>103.93093500000001</v>
      </c>
      <c r="BH2" s="20">
        <v>11.8765906540924</v>
      </c>
      <c r="BI2" s="20">
        <v>4</v>
      </c>
      <c r="BJ2" s="20">
        <v>42.356749999999998</v>
      </c>
      <c r="BK2" s="20">
        <v>3.3875043326147001</v>
      </c>
      <c r="BL2" s="20">
        <v>4</v>
      </c>
      <c r="BM2" s="20">
        <v>58.598677500000001</v>
      </c>
      <c r="BN2" s="20">
        <v>3.3120439128313102</v>
      </c>
      <c r="BO2" s="20">
        <v>4</v>
      </c>
      <c r="BP2" s="20">
        <v>163.366631025</v>
      </c>
      <c r="BQ2" s="20">
        <v>4.9651664900103398</v>
      </c>
      <c r="BR2" s="20">
        <v>4</v>
      </c>
      <c r="BS2" s="20">
        <v>12.155381445</v>
      </c>
      <c r="BT2" s="20">
        <v>2.39302979528652</v>
      </c>
      <c r="BU2" s="20">
        <v>4</v>
      </c>
    </row>
    <row r="4" spans="1:73" x14ac:dyDescent="0.2">
      <c r="A4" s="21" t="s">
        <v>128</v>
      </c>
      <c r="B4" s="31" t="s">
        <v>4</v>
      </c>
      <c r="C4" s="31"/>
      <c r="D4" s="31"/>
      <c r="E4" s="31" t="s">
        <v>14</v>
      </c>
      <c r="F4" s="31"/>
      <c r="G4" s="31"/>
      <c r="H4" s="31" t="s">
        <v>10</v>
      </c>
      <c r="I4" s="31"/>
      <c r="J4" s="31"/>
      <c r="K4" s="31" t="s">
        <v>5</v>
      </c>
      <c r="L4" s="31"/>
      <c r="M4" s="31"/>
      <c r="N4" s="31" t="s">
        <v>6</v>
      </c>
      <c r="O4" s="31"/>
      <c r="P4" s="31"/>
      <c r="Q4" s="31" t="s">
        <v>8</v>
      </c>
      <c r="R4" s="31"/>
      <c r="S4" s="31"/>
      <c r="T4" s="31" t="s">
        <v>18</v>
      </c>
      <c r="U4" s="31"/>
      <c r="V4" s="31"/>
      <c r="W4" s="31" t="s">
        <v>11</v>
      </c>
      <c r="X4" s="31"/>
      <c r="Y4" s="31"/>
      <c r="Z4" s="31" t="s">
        <v>15</v>
      </c>
      <c r="AA4" s="31"/>
      <c r="AB4" s="31"/>
      <c r="AC4" s="31" t="s">
        <v>92</v>
      </c>
      <c r="AD4" s="31"/>
      <c r="AE4" s="31"/>
      <c r="AF4" s="31" t="s">
        <v>12</v>
      </c>
      <c r="AG4" s="31"/>
      <c r="AH4" s="31"/>
      <c r="AI4" s="31" t="s">
        <v>3</v>
      </c>
      <c r="AJ4" s="31"/>
      <c r="AK4" s="31"/>
      <c r="AL4" s="31" t="s">
        <v>16</v>
      </c>
      <c r="AM4" s="31"/>
      <c r="AN4" s="31"/>
      <c r="AO4" s="31" t="s">
        <v>17</v>
      </c>
      <c r="AP4" s="31"/>
      <c r="AQ4" s="31"/>
      <c r="AR4" s="31" t="s">
        <v>7</v>
      </c>
      <c r="AS4" s="31"/>
      <c r="AT4" s="31"/>
      <c r="AU4" s="31" t="s">
        <v>9</v>
      </c>
      <c r="AV4" s="31"/>
      <c r="AW4" s="31"/>
      <c r="AX4" s="31" t="s">
        <v>19</v>
      </c>
      <c r="AY4" s="31"/>
      <c r="AZ4" s="31"/>
      <c r="BA4" s="31" t="s">
        <v>20</v>
      </c>
      <c r="BB4" s="31"/>
      <c r="BC4" s="31"/>
      <c r="BD4" s="31" t="s">
        <v>21</v>
      </c>
      <c r="BE4" s="31"/>
      <c r="BF4" s="31"/>
      <c r="BG4" s="31" t="s">
        <v>22</v>
      </c>
      <c r="BH4" s="31"/>
      <c r="BI4" s="31"/>
      <c r="BJ4" s="31" t="s">
        <v>13</v>
      </c>
      <c r="BK4" s="31"/>
      <c r="BL4" s="31"/>
      <c r="BM4" s="31" t="s">
        <v>95</v>
      </c>
      <c r="BN4" s="31"/>
      <c r="BO4" s="31"/>
      <c r="BP4" s="31" t="s">
        <v>96</v>
      </c>
      <c r="BQ4" s="31"/>
      <c r="BR4" s="31"/>
      <c r="BS4" s="31" t="s">
        <v>97</v>
      </c>
      <c r="BT4" s="31"/>
      <c r="BU4" s="31"/>
    </row>
    <row r="5" spans="1:73" x14ac:dyDescent="0.2">
      <c r="A5" s="20">
        <v>1E-4</v>
      </c>
      <c r="B5" s="20">
        <v>232.56957499999999</v>
      </c>
      <c r="C5" s="20">
        <v>6.8191431940255498</v>
      </c>
      <c r="D5" s="20">
        <v>4</v>
      </c>
      <c r="E5" s="20">
        <v>147.94072499999999</v>
      </c>
      <c r="F5" s="20">
        <v>4.0716886778041301</v>
      </c>
      <c r="G5" s="20">
        <v>4</v>
      </c>
      <c r="H5" s="20">
        <v>246.09542500000001</v>
      </c>
      <c r="I5" s="20">
        <v>4.5570529964322004</v>
      </c>
      <c r="J5" s="20">
        <v>4</v>
      </c>
      <c r="K5" s="20">
        <v>231.614025</v>
      </c>
      <c r="L5" s="20">
        <v>15.5713400754064</v>
      </c>
      <c r="M5" s="20">
        <v>4</v>
      </c>
      <c r="N5" s="20">
        <v>217.11687499999999</v>
      </c>
      <c r="O5" s="20">
        <v>20.8778162954676</v>
      </c>
      <c r="P5" s="20">
        <v>4</v>
      </c>
      <c r="Q5" s="20">
        <v>36.0913775</v>
      </c>
      <c r="R5" s="20">
        <v>0.87458473535896797</v>
      </c>
      <c r="S5" s="20">
        <v>4</v>
      </c>
      <c r="T5" s="20">
        <v>101.4746675</v>
      </c>
      <c r="U5" s="20">
        <v>22.504864556107002</v>
      </c>
      <c r="V5" s="20">
        <v>4</v>
      </c>
      <c r="W5" s="20">
        <v>214.914275</v>
      </c>
      <c r="X5" s="20">
        <v>5.5315225365437701</v>
      </c>
      <c r="Y5" s="20">
        <v>4</v>
      </c>
      <c r="Z5" s="20">
        <v>11.600176749999999</v>
      </c>
      <c r="AA5" s="20">
        <v>1.0735907538476801</v>
      </c>
      <c r="AB5" s="20">
        <v>4</v>
      </c>
      <c r="AC5" s="20">
        <v>17.063342500000001</v>
      </c>
      <c r="AD5" s="20">
        <v>4.0755954329303696</v>
      </c>
      <c r="AE5" s="20">
        <v>4</v>
      </c>
      <c r="AF5" s="20">
        <v>253.793575</v>
      </c>
      <c r="AG5" s="20">
        <v>29.877410815569199</v>
      </c>
      <c r="AH5" s="20">
        <v>4</v>
      </c>
      <c r="AI5" s="20">
        <v>167.37912499999999</v>
      </c>
      <c r="AJ5" s="20">
        <v>3.6506838983435701</v>
      </c>
      <c r="AK5" s="20">
        <v>4</v>
      </c>
      <c r="AL5" s="20">
        <v>155.02847499999999</v>
      </c>
      <c r="AM5" s="20">
        <v>1.72788375784513</v>
      </c>
      <c r="AN5" s="20">
        <v>4</v>
      </c>
      <c r="AO5" s="20">
        <v>161.26845</v>
      </c>
      <c r="AP5" s="20">
        <v>2.6946195156583101</v>
      </c>
      <c r="AQ5" s="20">
        <v>4</v>
      </c>
      <c r="AR5" s="20">
        <v>157.45615000000001</v>
      </c>
      <c r="AS5" s="20">
        <v>3.6564820534907598</v>
      </c>
      <c r="AT5" s="20">
        <v>4</v>
      </c>
      <c r="AU5" s="20">
        <v>39.739222499999997</v>
      </c>
      <c r="AV5" s="20">
        <v>3.2429419624043399</v>
      </c>
      <c r="AW5" s="20">
        <v>4</v>
      </c>
      <c r="AX5" s="20">
        <v>26.730630000000001</v>
      </c>
      <c r="AY5" s="20">
        <v>1.24892225937005</v>
      </c>
      <c r="AZ5" s="20">
        <v>4</v>
      </c>
      <c r="BA5" s="20">
        <v>45.024715</v>
      </c>
      <c r="BB5" s="20">
        <v>6.4478723117481396</v>
      </c>
      <c r="BC5" s="20">
        <v>4</v>
      </c>
      <c r="BD5" s="20">
        <v>146.71927500000001</v>
      </c>
      <c r="BE5" s="20">
        <v>3.20198797035399</v>
      </c>
      <c r="BF5" s="20">
        <v>4</v>
      </c>
      <c r="BG5" s="20">
        <v>134.06864999999999</v>
      </c>
      <c r="BH5" s="20">
        <v>5.9747310841158399</v>
      </c>
      <c r="BI5" s="20">
        <v>4</v>
      </c>
      <c r="BJ5" s="20">
        <v>209.3647</v>
      </c>
      <c r="BK5" s="20">
        <v>5.2902622790998404</v>
      </c>
      <c r="BL5" s="20">
        <v>4</v>
      </c>
      <c r="BM5" s="20">
        <v>253.793575</v>
      </c>
      <c r="BN5" s="20">
        <v>29.877410815569199</v>
      </c>
      <c r="BO5" s="20">
        <v>4</v>
      </c>
      <c r="BP5" s="20">
        <v>23.942754874999999</v>
      </c>
      <c r="BQ5" s="20">
        <v>1.58679864008449</v>
      </c>
      <c r="BR5" s="20">
        <v>4</v>
      </c>
      <c r="BS5" s="20">
        <v>152.07881044999999</v>
      </c>
      <c r="BT5" s="20">
        <v>5.2046029205644402</v>
      </c>
      <c r="BU5" s="20">
        <v>4</v>
      </c>
    </row>
    <row r="7" spans="1:73" x14ac:dyDescent="0.2">
      <c r="A7" s="21" t="s">
        <v>128</v>
      </c>
      <c r="B7" s="31" t="s">
        <v>4</v>
      </c>
      <c r="C7" s="31"/>
      <c r="D7" s="31"/>
      <c r="E7" s="31" t="s">
        <v>14</v>
      </c>
      <c r="F7" s="31"/>
      <c r="G7" s="31"/>
      <c r="H7" s="31" t="s">
        <v>10</v>
      </c>
      <c r="I7" s="31"/>
      <c r="J7" s="31"/>
      <c r="K7" s="31" t="s">
        <v>5</v>
      </c>
      <c r="L7" s="31"/>
      <c r="M7" s="31"/>
      <c r="N7" s="31" t="s">
        <v>6</v>
      </c>
      <c r="O7" s="31"/>
      <c r="P7" s="31"/>
      <c r="Q7" s="31" t="s">
        <v>8</v>
      </c>
      <c r="R7" s="31"/>
      <c r="S7" s="31"/>
      <c r="T7" s="31" t="s">
        <v>18</v>
      </c>
      <c r="U7" s="31"/>
      <c r="V7" s="31"/>
      <c r="W7" s="31" t="s">
        <v>11</v>
      </c>
      <c r="X7" s="31"/>
      <c r="Y7" s="31"/>
      <c r="Z7" s="31" t="s">
        <v>15</v>
      </c>
      <c r="AA7" s="31"/>
      <c r="AB7" s="31"/>
      <c r="AC7" s="31" t="s">
        <v>92</v>
      </c>
      <c r="AD7" s="31"/>
      <c r="AE7" s="31"/>
      <c r="AF7" s="31" t="s">
        <v>12</v>
      </c>
      <c r="AG7" s="31"/>
      <c r="AH7" s="31"/>
      <c r="AI7" s="31" t="s">
        <v>3</v>
      </c>
      <c r="AJ7" s="31"/>
      <c r="AK7" s="31"/>
      <c r="AL7" s="31" t="s">
        <v>16</v>
      </c>
      <c r="AM7" s="31"/>
      <c r="AN7" s="31"/>
      <c r="AO7" s="31" t="s">
        <v>17</v>
      </c>
      <c r="AP7" s="31"/>
      <c r="AQ7" s="31"/>
      <c r="AR7" s="31" t="s">
        <v>7</v>
      </c>
      <c r="AS7" s="31"/>
      <c r="AT7" s="31"/>
      <c r="AU7" s="31" t="s">
        <v>9</v>
      </c>
      <c r="AV7" s="31"/>
      <c r="AW7" s="31"/>
      <c r="AX7" s="31" t="s">
        <v>19</v>
      </c>
      <c r="AY7" s="31"/>
      <c r="AZ7" s="31"/>
      <c r="BA7" s="31" t="s">
        <v>20</v>
      </c>
      <c r="BB7" s="31"/>
      <c r="BC7" s="31"/>
      <c r="BD7" s="31" t="s">
        <v>21</v>
      </c>
      <c r="BE7" s="31"/>
      <c r="BF7" s="31"/>
      <c r="BG7" s="31" t="s">
        <v>22</v>
      </c>
      <c r="BH7" s="31"/>
      <c r="BI7" s="31"/>
      <c r="BJ7" s="31" t="s">
        <v>13</v>
      </c>
      <c r="BK7" s="31"/>
      <c r="BL7" s="31"/>
      <c r="BM7" s="31" t="s">
        <v>95</v>
      </c>
      <c r="BN7" s="31"/>
      <c r="BO7" s="31"/>
      <c r="BP7" s="31" t="s">
        <v>96</v>
      </c>
      <c r="BQ7" s="31"/>
      <c r="BR7" s="31"/>
      <c r="BS7" s="31" t="s">
        <v>97</v>
      </c>
      <c r="BT7" s="31"/>
      <c r="BU7" s="31"/>
    </row>
    <row r="8" spans="1:73" x14ac:dyDescent="0.2">
      <c r="A8" s="20">
        <v>1E-4</v>
      </c>
      <c r="B8" s="20">
        <v>45.556975000000001</v>
      </c>
      <c r="C8" s="20">
        <v>0.82925237345153202</v>
      </c>
      <c r="D8" s="20">
        <v>4</v>
      </c>
      <c r="E8" s="20">
        <v>54.858849999999997</v>
      </c>
      <c r="F8" s="20">
        <v>2.7803350516349599</v>
      </c>
      <c r="G8" s="20">
        <v>4</v>
      </c>
      <c r="H8" s="20">
        <v>40.005654999999997</v>
      </c>
      <c r="I8" s="20">
        <v>1.5541246321134199</v>
      </c>
      <c r="J8" s="20">
        <v>4</v>
      </c>
      <c r="K8" s="20">
        <v>24.819302499999999</v>
      </c>
      <c r="L8" s="20">
        <v>0.62980459753237505</v>
      </c>
      <c r="M8" s="20">
        <v>4</v>
      </c>
      <c r="N8" s="20">
        <v>42.267180000000003</v>
      </c>
      <c r="O8" s="20">
        <v>3.27969052123062</v>
      </c>
      <c r="P8" s="20">
        <v>4</v>
      </c>
      <c r="Q8" s="20">
        <v>13.42231</v>
      </c>
      <c r="R8" s="20">
        <v>1.61187590195916</v>
      </c>
      <c r="S8" s="20">
        <v>4</v>
      </c>
      <c r="T8" s="20">
        <v>50.479392500000003</v>
      </c>
      <c r="U8" s="20">
        <v>1.9462499328168501</v>
      </c>
      <c r="V8" s="20">
        <v>4</v>
      </c>
      <c r="W8" s="20">
        <v>27.009712499999999</v>
      </c>
      <c r="X8" s="20">
        <v>3.6776542035274198</v>
      </c>
      <c r="Y8" s="20">
        <v>4</v>
      </c>
      <c r="Z8" s="20">
        <v>26.607875</v>
      </c>
      <c r="AA8" s="20">
        <v>4.3663686216551802</v>
      </c>
      <c r="AB8" s="20">
        <v>4</v>
      </c>
      <c r="AC8" s="20">
        <v>-15.207217999999999</v>
      </c>
      <c r="AD8" s="20">
        <v>4.9611446154260301</v>
      </c>
      <c r="AE8" s="20">
        <v>4</v>
      </c>
      <c r="AF8" s="20">
        <v>43.144432500000001</v>
      </c>
      <c r="AG8" s="20">
        <v>9.4343130617181803</v>
      </c>
      <c r="AH8" s="20">
        <v>4</v>
      </c>
      <c r="AI8" s="20">
        <v>7.3441682500000001</v>
      </c>
      <c r="AJ8" s="20">
        <v>2.0766361949094598</v>
      </c>
      <c r="AK8" s="20">
        <v>4</v>
      </c>
      <c r="AL8" s="20">
        <v>13.188333</v>
      </c>
      <c r="AM8" s="20">
        <v>2.1726262307828401</v>
      </c>
      <c r="AN8" s="20">
        <v>4</v>
      </c>
      <c r="AO8" s="20">
        <v>40.899637499999997</v>
      </c>
      <c r="AP8" s="20">
        <v>1.55184513446829</v>
      </c>
      <c r="AQ8" s="20">
        <v>4</v>
      </c>
      <c r="AR8" s="20">
        <v>14.196551749999999</v>
      </c>
      <c r="AS8" s="20">
        <v>4.4477561364920897</v>
      </c>
      <c r="AT8" s="20">
        <v>4</v>
      </c>
      <c r="AU8" s="20">
        <v>-12.762247</v>
      </c>
      <c r="AV8" s="20">
        <v>1.32701804427659</v>
      </c>
      <c r="AW8" s="20">
        <v>4</v>
      </c>
      <c r="AX8" s="20">
        <v>-1.83249175</v>
      </c>
      <c r="AY8" s="20">
        <v>3.0647017594613901</v>
      </c>
      <c r="AZ8" s="20">
        <v>4</v>
      </c>
      <c r="BA8" s="20">
        <v>-12.804990999999999</v>
      </c>
      <c r="BB8" s="20">
        <v>2.7841165895350599</v>
      </c>
      <c r="BC8" s="20">
        <v>4</v>
      </c>
      <c r="BD8" s="20">
        <v>26.651226666666702</v>
      </c>
      <c r="BE8" s="20">
        <v>5.3077962528226097</v>
      </c>
      <c r="BF8" s="20">
        <v>3</v>
      </c>
      <c r="BG8" s="20">
        <v>13.93107225</v>
      </c>
      <c r="BH8" s="20">
        <v>2.2043914530742299</v>
      </c>
      <c r="BI8" s="20">
        <v>4</v>
      </c>
      <c r="BJ8" s="20">
        <v>38.847540000000002</v>
      </c>
      <c r="BK8" s="20">
        <v>0</v>
      </c>
      <c r="BL8" s="20">
        <v>1</v>
      </c>
      <c r="BM8" s="20">
        <v>-8.2927859999999995</v>
      </c>
      <c r="BN8" s="20">
        <v>1.63329579888626</v>
      </c>
      <c r="BO8" s="20">
        <v>4</v>
      </c>
      <c r="BP8" s="20">
        <v>30.788161072499999</v>
      </c>
      <c r="BQ8" s="20">
        <v>9.6344263451112706</v>
      </c>
      <c r="BR8" s="20">
        <v>4</v>
      </c>
      <c r="BS8" s="20">
        <v>2.925394915</v>
      </c>
      <c r="BT8" s="20">
        <v>1.6891753989148599</v>
      </c>
      <c r="BU8" s="20">
        <v>4</v>
      </c>
    </row>
    <row r="12" spans="1:73" x14ac:dyDescent="0.2">
      <c r="B12" t="s">
        <v>136</v>
      </c>
      <c r="C12" s="21"/>
      <c r="D12" s="20" t="s">
        <v>129</v>
      </c>
      <c r="F12" s="21"/>
      <c r="G12" s="20" t="s">
        <v>130</v>
      </c>
      <c r="I12" s="21"/>
      <c r="J12" s="20" t="s">
        <v>131</v>
      </c>
      <c r="O12" t="s">
        <v>135</v>
      </c>
      <c r="P12" t="s">
        <v>132</v>
      </c>
      <c r="Q12" t="s">
        <v>133</v>
      </c>
      <c r="R12" t="s">
        <v>134</v>
      </c>
    </row>
    <row r="13" spans="1:73" x14ac:dyDescent="0.2">
      <c r="C13" s="31" t="s">
        <v>4</v>
      </c>
      <c r="D13" s="22">
        <v>93.602752499999994</v>
      </c>
      <c r="F13" s="31"/>
      <c r="G13" s="20">
        <v>232.56957499999999</v>
      </c>
      <c r="I13" s="31"/>
      <c r="J13" s="20">
        <v>45.556975000000001</v>
      </c>
      <c r="M13" t="s">
        <v>4</v>
      </c>
      <c r="O13" t="s">
        <v>4</v>
      </c>
      <c r="P13" t="str">
        <f>CONCATENATE(D13,$B$12,D14)</f>
        <v>93.6027525±3.93466093766112</v>
      </c>
      <c r="Q13" t="str">
        <f>CONCATENATE(G13,$B$12,G14)</f>
        <v>232.569575±6.81914319402555</v>
      </c>
      <c r="R13" t="str">
        <f>CONCATENATE(J13,$B$12,J14)</f>
        <v>45.556975±0.829252373451532</v>
      </c>
      <c r="T13" t="s">
        <v>137</v>
      </c>
      <c r="U13" t="s">
        <v>139</v>
      </c>
      <c r="V13" t="s">
        <v>140</v>
      </c>
      <c r="W13">
        <v>13</v>
      </c>
      <c r="X13" t="s">
        <v>138</v>
      </c>
      <c r="Y13" t="s">
        <v>140</v>
      </c>
      <c r="Z13">
        <v>14</v>
      </c>
      <c r="AA13" t="s">
        <v>100</v>
      </c>
      <c r="AB13" t="str">
        <f>CONCATENATE(T13,U13,V13,W13,X13,Y13,Z13,AA13)</f>
        <v>=concatenate(J13,$B$12,J14)</v>
      </c>
      <c r="AE13" t="s">
        <v>141</v>
      </c>
    </row>
    <row r="14" spans="1:73" x14ac:dyDescent="0.2">
      <c r="C14" s="31"/>
      <c r="D14" s="20">
        <v>3.9346609376611199</v>
      </c>
      <c r="F14" s="31"/>
      <c r="G14" s="20">
        <v>6.8191431940255498</v>
      </c>
      <c r="I14" s="31"/>
      <c r="J14" s="20">
        <v>0.82925237345153202</v>
      </c>
      <c r="O14" t="s">
        <v>14</v>
      </c>
      <c r="P14" t="str">
        <f>CONCATENATE(D16,$B$12,D17)</f>
        <v>126.90165±8.55180039255868</v>
      </c>
      <c r="Q14" t="str">
        <f>CONCATENATE(G16,$B$12,G17)</f>
        <v>147.940725±4.07168867780413</v>
      </c>
      <c r="R14" t="str">
        <f>CONCATENATE(J16,$B$12,J17)</f>
        <v>54.85885±2.78033505163496</v>
      </c>
      <c r="T14" t="s">
        <v>137</v>
      </c>
      <c r="U14" t="s">
        <v>139</v>
      </c>
      <c r="V14" t="s">
        <v>140</v>
      </c>
      <c r="W14">
        <f>W13+3</f>
        <v>16</v>
      </c>
      <c r="X14" t="s">
        <v>138</v>
      </c>
      <c r="Y14" t="s">
        <v>140</v>
      </c>
      <c r="Z14">
        <f>Z13+3</f>
        <v>17</v>
      </c>
      <c r="AA14" t="s">
        <v>100</v>
      </c>
      <c r="AB14" t="str">
        <f t="shared" ref="AB14:AB36" si="0">CONCATENATE(T14,U14,V14,W14,X14,Y14,Z14,AA14)</f>
        <v>=concatenate(J16,$B$12,J17)</v>
      </c>
      <c r="AE14" t="s">
        <v>142</v>
      </c>
    </row>
    <row r="15" spans="1:73" x14ac:dyDescent="0.2">
      <c r="C15" s="31"/>
      <c r="D15" s="20">
        <v>4</v>
      </c>
      <c r="F15" s="31"/>
      <c r="G15" s="20">
        <v>4</v>
      </c>
      <c r="I15" s="31"/>
      <c r="J15" s="20">
        <v>4</v>
      </c>
      <c r="O15" t="s">
        <v>10</v>
      </c>
      <c r="P15" t="str">
        <f>CONCATENATE(D19,$B$12,D20)</f>
        <v>80.3274025±1.79071865141426</v>
      </c>
      <c r="Q15" t="str">
        <f>CONCATENATE(G19,$B$12,G20)</f>
        <v>246.095425±4.5570529964322</v>
      </c>
      <c r="R15" t="str">
        <f>CONCATENATE(J19,$B$12,J20)</f>
        <v>40.005655±1.55412463211342</v>
      </c>
      <c r="T15" t="s">
        <v>137</v>
      </c>
      <c r="U15" t="s">
        <v>139</v>
      </c>
      <c r="V15" t="s">
        <v>140</v>
      </c>
      <c r="W15">
        <f t="shared" ref="W15:W36" si="1">W14+3</f>
        <v>19</v>
      </c>
      <c r="X15" t="s">
        <v>138</v>
      </c>
      <c r="Y15" t="s">
        <v>140</v>
      </c>
      <c r="Z15">
        <f t="shared" ref="Z15:Z36" si="2">Z14+3</f>
        <v>20</v>
      </c>
      <c r="AA15" t="s">
        <v>100</v>
      </c>
      <c r="AB15" t="str">
        <f t="shared" si="0"/>
        <v>=concatenate(J19,$B$12,J20)</v>
      </c>
      <c r="AE15" t="s">
        <v>143</v>
      </c>
    </row>
    <row r="16" spans="1:73" x14ac:dyDescent="0.2">
      <c r="C16" s="31" t="s">
        <v>14</v>
      </c>
      <c r="D16" s="20">
        <v>126.90165</v>
      </c>
      <c r="F16" s="31"/>
      <c r="G16" s="20">
        <v>147.94072499999999</v>
      </c>
      <c r="I16" s="31"/>
      <c r="J16" s="20">
        <v>54.858849999999997</v>
      </c>
      <c r="M16" t="s">
        <v>14</v>
      </c>
      <c r="O16" t="s">
        <v>5</v>
      </c>
      <c r="P16" t="str">
        <f>CONCATENATE(D22,$B$12,D23)</f>
        <v>112.5858±2.20656091048189</v>
      </c>
      <c r="Q16" t="str">
        <f>CONCATENATE(G22,$B$12,G23)</f>
        <v>231.614025±15.5713400754064</v>
      </c>
      <c r="R16" t="str">
        <f>CONCATENATE(J22,$B$12,J23)</f>
        <v>24.8193025±0.629804597532375</v>
      </c>
      <c r="T16" t="s">
        <v>137</v>
      </c>
      <c r="U16" t="s">
        <v>139</v>
      </c>
      <c r="V16" t="s">
        <v>140</v>
      </c>
      <c r="W16">
        <f t="shared" si="1"/>
        <v>22</v>
      </c>
      <c r="X16" t="s">
        <v>138</v>
      </c>
      <c r="Y16" t="s">
        <v>140</v>
      </c>
      <c r="Z16">
        <f t="shared" si="2"/>
        <v>23</v>
      </c>
      <c r="AA16" t="s">
        <v>100</v>
      </c>
      <c r="AB16" t="str">
        <f t="shared" si="0"/>
        <v>=concatenate(J22,$B$12,J23)</v>
      </c>
      <c r="AE16" t="s">
        <v>144</v>
      </c>
    </row>
    <row r="17" spans="3:31" x14ac:dyDescent="0.2">
      <c r="C17" s="31"/>
      <c r="D17" s="20">
        <v>8.5518003925586807</v>
      </c>
      <c r="F17" s="31"/>
      <c r="G17" s="20">
        <v>4.0716886778041301</v>
      </c>
      <c r="I17" s="31"/>
      <c r="J17" s="20">
        <v>2.7803350516349599</v>
      </c>
      <c r="O17" t="s">
        <v>6</v>
      </c>
      <c r="P17" t="str">
        <f>CONCATENATE(D25,$B$12,D26)</f>
        <v>177.211675±3.93521907403197</v>
      </c>
      <c r="Q17" t="str">
        <f>CONCATENATE(G25,$B$12,G26)</f>
        <v>217.116875±20.8778162954676</v>
      </c>
      <c r="R17" t="str">
        <f>CONCATENATE(J25,$B$12,J26)</f>
        <v>42.26718±3.27969052123062</v>
      </c>
      <c r="T17" t="s">
        <v>137</v>
      </c>
      <c r="U17" t="s">
        <v>139</v>
      </c>
      <c r="V17" t="s">
        <v>140</v>
      </c>
      <c r="W17">
        <f t="shared" si="1"/>
        <v>25</v>
      </c>
      <c r="X17" t="s">
        <v>138</v>
      </c>
      <c r="Y17" t="s">
        <v>140</v>
      </c>
      <c r="Z17">
        <f t="shared" si="2"/>
        <v>26</v>
      </c>
      <c r="AA17" t="s">
        <v>100</v>
      </c>
      <c r="AB17" t="str">
        <f t="shared" si="0"/>
        <v>=concatenate(J25,$B$12,J26)</v>
      </c>
      <c r="AE17" t="s">
        <v>145</v>
      </c>
    </row>
    <row r="18" spans="3:31" x14ac:dyDescent="0.2">
      <c r="C18" s="31"/>
      <c r="D18" s="20">
        <v>4</v>
      </c>
      <c r="F18" s="31"/>
      <c r="G18" s="20">
        <v>4</v>
      </c>
      <c r="I18" s="31"/>
      <c r="J18" s="20">
        <v>4</v>
      </c>
      <c r="O18" t="s">
        <v>8</v>
      </c>
      <c r="P18" t="str">
        <f>CONCATENATE(D28,$B$12,D29)</f>
        <v>189.683525±2.79453632957091</v>
      </c>
      <c r="Q18" t="str">
        <f>CONCATENATE(G28,$B$12,G29)</f>
        <v>36.0913775±0.874584735358968</v>
      </c>
      <c r="R18" t="str">
        <f>CONCATENATE(J28,$B$12,J29)</f>
        <v>13.42231±1.61187590195916</v>
      </c>
      <c r="T18" t="s">
        <v>137</v>
      </c>
      <c r="U18" t="s">
        <v>139</v>
      </c>
      <c r="V18" t="s">
        <v>140</v>
      </c>
      <c r="W18">
        <f t="shared" si="1"/>
        <v>28</v>
      </c>
      <c r="X18" t="s">
        <v>138</v>
      </c>
      <c r="Y18" t="s">
        <v>140</v>
      </c>
      <c r="Z18">
        <f t="shared" si="2"/>
        <v>29</v>
      </c>
      <c r="AA18" t="s">
        <v>100</v>
      </c>
      <c r="AB18" t="str">
        <f t="shared" si="0"/>
        <v>=concatenate(J28,$B$12,J29)</v>
      </c>
      <c r="AE18" t="s">
        <v>146</v>
      </c>
    </row>
    <row r="19" spans="3:31" x14ac:dyDescent="0.2">
      <c r="C19" s="31" t="s">
        <v>10</v>
      </c>
      <c r="D19" s="20">
        <v>80.327402500000005</v>
      </c>
      <c r="F19" s="31"/>
      <c r="G19" s="20">
        <v>246.09542500000001</v>
      </c>
      <c r="I19" s="31"/>
      <c r="J19" s="20">
        <v>40.005654999999997</v>
      </c>
      <c r="M19" t="s">
        <v>10</v>
      </c>
      <c r="O19" t="s">
        <v>18</v>
      </c>
      <c r="P19" t="str">
        <f>CONCATENATE(D31,$B$12,D32)</f>
        <v>52.94709±2.09118409550267</v>
      </c>
      <c r="Q19" t="str">
        <f>CONCATENATE(G31,$B$12,G32)</f>
        <v>101.4746675±22.504864556107</v>
      </c>
      <c r="R19" t="str">
        <f>CONCATENATE(J31,$B$12,J32)</f>
        <v>50.4793925±1.94624993281685</v>
      </c>
      <c r="T19" t="s">
        <v>137</v>
      </c>
      <c r="U19" t="s">
        <v>139</v>
      </c>
      <c r="V19" t="s">
        <v>140</v>
      </c>
      <c r="W19">
        <f t="shared" si="1"/>
        <v>31</v>
      </c>
      <c r="X19" t="s">
        <v>138</v>
      </c>
      <c r="Y19" t="s">
        <v>140</v>
      </c>
      <c r="Z19">
        <f t="shared" si="2"/>
        <v>32</v>
      </c>
      <c r="AA19" t="s">
        <v>100</v>
      </c>
      <c r="AB19" t="str">
        <f t="shared" si="0"/>
        <v>=concatenate(J31,$B$12,J32)</v>
      </c>
      <c r="AE19" t="s">
        <v>147</v>
      </c>
    </row>
    <row r="20" spans="3:31" x14ac:dyDescent="0.2">
      <c r="C20" s="31"/>
      <c r="D20" s="20">
        <v>1.7907186514142599</v>
      </c>
      <c r="F20" s="31"/>
      <c r="G20" s="20">
        <v>4.5570529964322004</v>
      </c>
      <c r="I20" s="31"/>
      <c r="J20" s="20">
        <v>1.5541246321134199</v>
      </c>
      <c r="O20" t="s">
        <v>11</v>
      </c>
      <c r="P20" t="str">
        <f>CONCATENATE(D34,$B$12,D35)</f>
        <v>95.9413325±3.5463072145834</v>
      </c>
      <c r="Q20" t="str">
        <f>CONCATENATE(G34,$B$12,G35)</f>
        <v>214.914275±5.53152253654377</v>
      </c>
      <c r="R20" t="str">
        <f>CONCATENATE(J34,$B$12,J35)</f>
        <v>27.0097125±3.67765420352742</v>
      </c>
      <c r="T20" t="s">
        <v>137</v>
      </c>
      <c r="U20" t="s">
        <v>139</v>
      </c>
      <c r="V20" t="s">
        <v>140</v>
      </c>
      <c r="W20">
        <f t="shared" si="1"/>
        <v>34</v>
      </c>
      <c r="X20" t="s">
        <v>138</v>
      </c>
      <c r="Y20" t="s">
        <v>140</v>
      </c>
      <c r="Z20">
        <f t="shared" si="2"/>
        <v>35</v>
      </c>
      <c r="AA20" t="s">
        <v>100</v>
      </c>
      <c r="AB20" t="str">
        <f t="shared" si="0"/>
        <v>=concatenate(J34,$B$12,J35)</v>
      </c>
      <c r="AE20" t="s">
        <v>148</v>
      </c>
    </row>
    <row r="21" spans="3:31" x14ac:dyDescent="0.2">
      <c r="C21" s="31"/>
      <c r="D21" s="20">
        <v>4</v>
      </c>
      <c r="F21" s="31"/>
      <c r="G21" s="20">
        <v>4</v>
      </c>
      <c r="I21" s="31"/>
      <c r="J21" s="20">
        <v>4</v>
      </c>
      <c r="O21" t="s">
        <v>15</v>
      </c>
      <c r="P21" t="str">
        <f>CONCATENATE(D37,$B$12,D38)</f>
        <v>41.730855±6.31016418656506</v>
      </c>
      <c r="Q21" t="str">
        <f>CONCATENATE(G37,$B$12,G38)</f>
        <v>11.60017675±1.07359075384768</v>
      </c>
      <c r="R21" t="str">
        <f>CONCATENATE(J37,$B$12,J38)</f>
        <v>26.607875±4.36636862165518</v>
      </c>
      <c r="T21" t="s">
        <v>137</v>
      </c>
      <c r="U21" t="s">
        <v>139</v>
      </c>
      <c r="V21" t="s">
        <v>140</v>
      </c>
      <c r="W21">
        <f t="shared" si="1"/>
        <v>37</v>
      </c>
      <c r="X21" t="s">
        <v>138</v>
      </c>
      <c r="Y21" t="s">
        <v>140</v>
      </c>
      <c r="Z21">
        <f t="shared" si="2"/>
        <v>38</v>
      </c>
      <c r="AA21" t="s">
        <v>100</v>
      </c>
      <c r="AB21" t="str">
        <f t="shared" si="0"/>
        <v>=concatenate(J37,$B$12,J38)</v>
      </c>
      <c r="AE21" t="s">
        <v>149</v>
      </c>
    </row>
    <row r="22" spans="3:31" x14ac:dyDescent="0.2">
      <c r="C22" s="31" t="s">
        <v>5</v>
      </c>
      <c r="D22" s="20">
        <v>112.58580000000001</v>
      </c>
      <c r="F22" s="31"/>
      <c r="G22" s="20">
        <v>231.614025</v>
      </c>
      <c r="I22" s="31"/>
      <c r="J22" s="20">
        <v>24.819302499999999</v>
      </c>
      <c r="M22" t="s">
        <v>5</v>
      </c>
      <c r="O22" t="s">
        <v>92</v>
      </c>
      <c r="P22" t="str">
        <f>CONCATENATE(D40,$B$12,D41)</f>
        <v>20.5472725±1.67416655268313</v>
      </c>
      <c r="Q22" t="str">
        <f>CONCATENATE(G40,$B$12,G41)</f>
        <v>17.0633425±4.07559543293037</v>
      </c>
      <c r="R22" t="str">
        <f>CONCATENATE(J40,$B$12,J41)</f>
        <v>-15.207218±4.96114461542603</v>
      </c>
      <c r="T22" t="s">
        <v>137</v>
      </c>
      <c r="U22" t="s">
        <v>139</v>
      </c>
      <c r="V22" t="s">
        <v>140</v>
      </c>
      <c r="W22">
        <f t="shared" si="1"/>
        <v>40</v>
      </c>
      <c r="X22" t="s">
        <v>138</v>
      </c>
      <c r="Y22" t="s">
        <v>140</v>
      </c>
      <c r="Z22">
        <f t="shared" si="2"/>
        <v>41</v>
      </c>
      <c r="AA22" t="s">
        <v>100</v>
      </c>
      <c r="AB22" t="str">
        <f t="shared" si="0"/>
        <v>=concatenate(J40,$B$12,J41)</v>
      </c>
      <c r="AE22" t="s">
        <v>150</v>
      </c>
    </row>
    <row r="23" spans="3:31" x14ac:dyDescent="0.2">
      <c r="C23" s="31"/>
      <c r="D23" s="20">
        <v>2.20656091048189</v>
      </c>
      <c r="F23" s="31"/>
      <c r="G23" s="20">
        <v>15.5713400754064</v>
      </c>
      <c r="I23" s="31"/>
      <c r="J23" s="20">
        <v>0.62980459753237505</v>
      </c>
      <c r="O23" t="s">
        <v>12</v>
      </c>
      <c r="P23" t="str">
        <f>CONCATENATE(D43,$B$12,D44)</f>
        <v>37.835435±7.27281935475335</v>
      </c>
      <c r="Q23" t="str">
        <f>CONCATENATE(G43,$B$12,G44)</f>
        <v>253.793575±29.8774108155692</v>
      </c>
      <c r="R23" t="str">
        <f>CONCATENATE(J43,$B$12,J44)</f>
        <v>43.1444325±9.43431306171818</v>
      </c>
      <c r="T23" t="s">
        <v>137</v>
      </c>
      <c r="U23" t="s">
        <v>139</v>
      </c>
      <c r="V23" t="s">
        <v>140</v>
      </c>
      <c r="W23">
        <f t="shared" si="1"/>
        <v>43</v>
      </c>
      <c r="X23" t="s">
        <v>138</v>
      </c>
      <c r="Y23" t="s">
        <v>140</v>
      </c>
      <c r="Z23">
        <f t="shared" si="2"/>
        <v>44</v>
      </c>
      <c r="AA23" t="s">
        <v>100</v>
      </c>
      <c r="AB23" t="str">
        <f t="shared" si="0"/>
        <v>=concatenate(J43,$B$12,J44)</v>
      </c>
      <c r="AE23" t="s">
        <v>151</v>
      </c>
    </row>
    <row r="24" spans="3:31" x14ac:dyDescent="0.2">
      <c r="C24" s="31"/>
      <c r="D24" s="20">
        <v>4</v>
      </c>
      <c r="F24" s="31"/>
      <c r="G24" s="20">
        <v>4</v>
      </c>
      <c r="I24" s="31"/>
      <c r="J24" s="20">
        <v>4</v>
      </c>
      <c r="O24" t="s">
        <v>3</v>
      </c>
      <c r="P24" t="str">
        <f>CONCATENATE(D46,$B$12,D47)</f>
        <v>93.99236±6.42416813646327</v>
      </c>
      <c r="Q24" t="str">
        <f>CONCATENATE(G46,$B$12,G47)</f>
        <v>167.379125±3.65068389834357</v>
      </c>
      <c r="R24" t="str">
        <f>CONCATENATE(J46,$B$12,J47)</f>
        <v>7.34416825±2.07663619490946</v>
      </c>
      <c r="T24" t="s">
        <v>137</v>
      </c>
      <c r="U24" t="s">
        <v>139</v>
      </c>
      <c r="V24" t="s">
        <v>140</v>
      </c>
      <c r="W24">
        <f t="shared" si="1"/>
        <v>46</v>
      </c>
      <c r="X24" t="s">
        <v>138</v>
      </c>
      <c r="Y24" t="s">
        <v>140</v>
      </c>
      <c r="Z24">
        <f t="shared" si="2"/>
        <v>47</v>
      </c>
      <c r="AA24" t="s">
        <v>100</v>
      </c>
      <c r="AB24" t="str">
        <f t="shared" si="0"/>
        <v>=concatenate(J46,$B$12,J47)</v>
      </c>
      <c r="AE24" t="s">
        <v>152</v>
      </c>
    </row>
    <row r="25" spans="3:31" x14ac:dyDescent="0.2">
      <c r="C25" s="31" t="s">
        <v>6</v>
      </c>
      <c r="D25" s="20">
        <v>177.21167500000001</v>
      </c>
      <c r="F25" s="31"/>
      <c r="G25" s="20">
        <v>217.11687499999999</v>
      </c>
      <c r="I25" s="31"/>
      <c r="J25" s="20">
        <v>42.267180000000003</v>
      </c>
      <c r="M25" t="s">
        <v>6</v>
      </c>
      <c r="O25" t="s">
        <v>16</v>
      </c>
      <c r="P25" t="str">
        <f>CONCATENATE(D49,$B$12,D50)</f>
        <v>99.464955±1.70235607938674</v>
      </c>
      <c r="Q25" t="str">
        <f>CONCATENATE(G49,$B$12,G50)</f>
        <v>155.028475±1.72788375784513</v>
      </c>
      <c r="R25" t="str">
        <f>CONCATENATE(J49,$B$12,J50)</f>
        <v>13.188333±2.17262623078284</v>
      </c>
      <c r="T25" t="s">
        <v>137</v>
      </c>
      <c r="U25" t="s">
        <v>139</v>
      </c>
      <c r="V25" t="s">
        <v>140</v>
      </c>
      <c r="W25">
        <f t="shared" si="1"/>
        <v>49</v>
      </c>
      <c r="X25" t="s">
        <v>138</v>
      </c>
      <c r="Y25" t="s">
        <v>140</v>
      </c>
      <c r="Z25">
        <f t="shared" si="2"/>
        <v>50</v>
      </c>
      <c r="AA25" t="s">
        <v>100</v>
      </c>
      <c r="AB25" t="str">
        <f t="shared" si="0"/>
        <v>=concatenate(J49,$B$12,J50)</v>
      </c>
      <c r="AE25" t="s">
        <v>153</v>
      </c>
    </row>
    <row r="26" spans="3:31" x14ac:dyDescent="0.2">
      <c r="C26" s="31"/>
      <c r="D26" s="20">
        <v>3.9352190740319699</v>
      </c>
      <c r="F26" s="31"/>
      <c r="G26" s="20">
        <v>20.8778162954676</v>
      </c>
      <c r="I26" s="31"/>
      <c r="J26" s="20">
        <v>3.27969052123062</v>
      </c>
      <c r="O26" t="s">
        <v>17</v>
      </c>
      <c r="P26" t="str">
        <f>CONCATENATE(D52,$B$12,D53)</f>
        <v>105.269145±8.1515682922424</v>
      </c>
      <c r="Q26" t="str">
        <f>CONCATENATE(G52,$B$12,G53)</f>
        <v>161.26845±2.69461951565831</v>
      </c>
      <c r="R26" t="str">
        <f>CONCATENATE(J52,$B$12,J53)</f>
        <v>40.8996375±1.55184513446829</v>
      </c>
      <c r="T26" t="s">
        <v>137</v>
      </c>
      <c r="U26" t="s">
        <v>139</v>
      </c>
      <c r="V26" t="s">
        <v>140</v>
      </c>
      <c r="W26">
        <f t="shared" si="1"/>
        <v>52</v>
      </c>
      <c r="X26" t="s">
        <v>138</v>
      </c>
      <c r="Y26" t="s">
        <v>140</v>
      </c>
      <c r="Z26">
        <f t="shared" si="2"/>
        <v>53</v>
      </c>
      <c r="AA26" t="s">
        <v>100</v>
      </c>
      <c r="AB26" t="str">
        <f t="shared" si="0"/>
        <v>=concatenate(J52,$B$12,J53)</v>
      </c>
      <c r="AE26" t="s">
        <v>154</v>
      </c>
    </row>
    <row r="27" spans="3:31" x14ac:dyDescent="0.2">
      <c r="C27" s="31"/>
      <c r="D27" s="20">
        <v>4</v>
      </c>
      <c r="F27" s="31"/>
      <c r="G27" s="20">
        <v>4</v>
      </c>
      <c r="I27" s="31"/>
      <c r="J27" s="20">
        <v>4</v>
      </c>
      <c r="O27" t="s">
        <v>7</v>
      </c>
      <c r="P27" t="str">
        <f>CONCATENATE(D55,$B$12,D56)</f>
        <v>92.0142275±1.39546692461923</v>
      </c>
      <c r="Q27" t="str">
        <f>CONCATENATE(G55,$B$12,G56)</f>
        <v>157.45615±3.65648205349076</v>
      </c>
      <c r="R27" t="str">
        <f>CONCATENATE(J55,$B$12,J56)</f>
        <v>14.19655175±4.44775613649209</v>
      </c>
      <c r="T27" t="s">
        <v>137</v>
      </c>
      <c r="U27" t="s">
        <v>139</v>
      </c>
      <c r="V27" t="s">
        <v>140</v>
      </c>
      <c r="W27">
        <f t="shared" si="1"/>
        <v>55</v>
      </c>
      <c r="X27" t="s">
        <v>138</v>
      </c>
      <c r="Y27" t="s">
        <v>140</v>
      </c>
      <c r="Z27">
        <f t="shared" si="2"/>
        <v>56</v>
      </c>
      <c r="AA27" t="s">
        <v>100</v>
      </c>
      <c r="AB27" t="str">
        <f t="shared" si="0"/>
        <v>=concatenate(J55,$B$12,J56)</v>
      </c>
      <c r="AE27" t="s">
        <v>155</v>
      </c>
    </row>
    <row r="28" spans="3:31" x14ac:dyDescent="0.2">
      <c r="C28" s="31" t="s">
        <v>8</v>
      </c>
      <c r="D28" s="20">
        <v>189.683525</v>
      </c>
      <c r="F28" s="31"/>
      <c r="G28" s="20">
        <v>36.0913775</v>
      </c>
      <c r="I28" s="31"/>
      <c r="J28" s="20">
        <v>13.42231</v>
      </c>
      <c r="M28" t="s">
        <v>8</v>
      </c>
      <c r="O28" t="s">
        <v>9</v>
      </c>
      <c r="P28" t="str">
        <f>CONCATENATE(D58,$B$12,D59)</f>
        <v>199.444925±25.3347223210023</v>
      </c>
      <c r="Q28" t="str">
        <f>CONCATENATE(G58,$B$12,G59)</f>
        <v>39.7392225±3.24294196240434</v>
      </c>
      <c r="R28" t="str">
        <f>CONCATENATE(J58,$B$12,J59)</f>
        <v>-12.762247±1.32701804427659</v>
      </c>
      <c r="T28" t="s">
        <v>137</v>
      </c>
      <c r="U28" t="s">
        <v>139</v>
      </c>
      <c r="V28" t="s">
        <v>140</v>
      </c>
      <c r="W28">
        <f t="shared" si="1"/>
        <v>58</v>
      </c>
      <c r="X28" t="s">
        <v>138</v>
      </c>
      <c r="Y28" t="s">
        <v>140</v>
      </c>
      <c r="Z28">
        <f t="shared" si="2"/>
        <v>59</v>
      </c>
      <c r="AA28" t="s">
        <v>100</v>
      </c>
      <c r="AB28" t="str">
        <f t="shared" si="0"/>
        <v>=concatenate(J58,$B$12,J59)</v>
      </c>
      <c r="AE28" t="s">
        <v>156</v>
      </c>
    </row>
    <row r="29" spans="3:31" x14ac:dyDescent="0.2">
      <c r="C29" s="31"/>
      <c r="D29" s="20">
        <v>2.79453632957091</v>
      </c>
      <c r="F29" s="31"/>
      <c r="G29" s="20">
        <v>0.87458473535896797</v>
      </c>
      <c r="I29" s="31"/>
      <c r="J29" s="20">
        <v>1.61187590195916</v>
      </c>
      <c r="O29" t="s">
        <v>19</v>
      </c>
      <c r="P29" t="str">
        <f>CONCATENATE(D61,$B$12,D62)</f>
        <v>40.0533475±2.78093597465666</v>
      </c>
      <c r="Q29" t="str">
        <f>CONCATENATE(G61,$B$12,G62)</f>
        <v>26.73063±1.24892225937005</v>
      </c>
      <c r="R29" t="str">
        <f>CONCATENATE(J61,$B$12,J62)</f>
        <v>-1.83249175±3.06470175946139</v>
      </c>
      <c r="T29" t="s">
        <v>137</v>
      </c>
      <c r="U29" t="s">
        <v>139</v>
      </c>
      <c r="V29" t="s">
        <v>140</v>
      </c>
      <c r="W29">
        <f t="shared" si="1"/>
        <v>61</v>
      </c>
      <c r="X29" t="s">
        <v>138</v>
      </c>
      <c r="Y29" t="s">
        <v>140</v>
      </c>
      <c r="Z29">
        <f t="shared" si="2"/>
        <v>62</v>
      </c>
      <c r="AA29" t="s">
        <v>100</v>
      </c>
      <c r="AB29" t="str">
        <f t="shared" si="0"/>
        <v>=concatenate(J61,$B$12,J62)</v>
      </c>
      <c r="AE29" t="s">
        <v>157</v>
      </c>
    </row>
    <row r="30" spans="3:31" x14ac:dyDescent="0.2">
      <c r="C30" s="31"/>
      <c r="D30" s="20">
        <v>4</v>
      </c>
      <c r="F30" s="31"/>
      <c r="G30" s="20">
        <v>4</v>
      </c>
      <c r="I30" s="31"/>
      <c r="J30" s="20">
        <v>4</v>
      </c>
      <c r="O30" t="s">
        <v>20</v>
      </c>
      <c r="P30" t="str">
        <f>CONCATENATE(D64,$B$12,D65)</f>
        <v>34.48287±4.44164124707861</v>
      </c>
      <c r="Q30" t="str">
        <f>CONCATENATE(G64,$B$12,G65)</f>
        <v>45.024715±6.44787231174814</v>
      </c>
      <c r="R30" t="str">
        <f>CONCATENATE(J64,$B$12,J65)</f>
        <v>-12.804991±2.78411658953506</v>
      </c>
      <c r="T30" t="s">
        <v>137</v>
      </c>
      <c r="U30" t="s">
        <v>139</v>
      </c>
      <c r="V30" t="s">
        <v>140</v>
      </c>
      <c r="W30">
        <f t="shared" si="1"/>
        <v>64</v>
      </c>
      <c r="X30" t="s">
        <v>138</v>
      </c>
      <c r="Y30" t="s">
        <v>140</v>
      </c>
      <c r="Z30">
        <f t="shared" si="2"/>
        <v>65</v>
      </c>
      <c r="AA30" t="s">
        <v>100</v>
      </c>
      <c r="AB30" t="str">
        <f t="shared" si="0"/>
        <v>=concatenate(J64,$B$12,J65)</v>
      </c>
      <c r="AE30" t="s">
        <v>158</v>
      </c>
    </row>
    <row r="31" spans="3:31" x14ac:dyDescent="0.2">
      <c r="C31" s="31" t="s">
        <v>18</v>
      </c>
      <c r="D31" s="20">
        <v>52.947090000000003</v>
      </c>
      <c r="F31" s="31"/>
      <c r="G31" s="20">
        <v>101.4746675</v>
      </c>
      <c r="I31" s="31"/>
      <c r="J31" s="20">
        <v>50.479392500000003</v>
      </c>
      <c r="M31" t="s">
        <v>18</v>
      </c>
      <c r="O31" t="s">
        <v>21</v>
      </c>
      <c r="P31" t="str">
        <f>CONCATENATE(D67,$B$12,D68)</f>
        <v>149.912875±2.96110609158555</v>
      </c>
      <c r="Q31" t="str">
        <f>CONCATENATE(G67,$B$12,G68)</f>
        <v>146.719275±3.20198797035399</v>
      </c>
      <c r="R31" t="str">
        <f>CONCATENATE(J67,$B$12,J68)</f>
        <v>26.6512266666667±5.30779625282261</v>
      </c>
      <c r="T31" t="s">
        <v>137</v>
      </c>
      <c r="U31" t="s">
        <v>139</v>
      </c>
      <c r="V31" t="s">
        <v>140</v>
      </c>
      <c r="W31">
        <f t="shared" si="1"/>
        <v>67</v>
      </c>
      <c r="X31" t="s">
        <v>138</v>
      </c>
      <c r="Y31" t="s">
        <v>140</v>
      </c>
      <c r="Z31">
        <f t="shared" si="2"/>
        <v>68</v>
      </c>
      <c r="AA31" t="s">
        <v>100</v>
      </c>
      <c r="AB31" t="str">
        <f t="shared" si="0"/>
        <v>=concatenate(J67,$B$12,J68)</v>
      </c>
      <c r="AE31" t="s">
        <v>159</v>
      </c>
    </row>
    <row r="32" spans="3:31" x14ac:dyDescent="0.2">
      <c r="C32" s="31"/>
      <c r="D32" s="20">
        <v>2.0911840955026699</v>
      </c>
      <c r="F32" s="31"/>
      <c r="G32" s="20">
        <v>22.504864556107002</v>
      </c>
      <c r="I32" s="31"/>
      <c r="J32" s="20">
        <v>1.9462499328168501</v>
      </c>
      <c r="O32" t="s">
        <v>22</v>
      </c>
      <c r="P32" t="str">
        <f>CONCATENATE(D70,$B$12,D71)</f>
        <v>103.930935±11.8765906540924</v>
      </c>
      <c r="Q32" t="str">
        <f>CONCATENATE(G70,$B$12,G71)</f>
        <v>134.06865±5.97473108411584</v>
      </c>
      <c r="R32" t="str">
        <f>CONCATENATE(J70,$B$12,J71)</f>
        <v>13.93107225±2.20439145307423</v>
      </c>
      <c r="T32" t="s">
        <v>137</v>
      </c>
      <c r="U32" t="s">
        <v>139</v>
      </c>
      <c r="V32" t="s">
        <v>140</v>
      </c>
      <c r="W32">
        <f t="shared" si="1"/>
        <v>70</v>
      </c>
      <c r="X32" t="s">
        <v>138</v>
      </c>
      <c r="Y32" t="s">
        <v>140</v>
      </c>
      <c r="Z32">
        <f t="shared" si="2"/>
        <v>71</v>
      </c>
      <c r="AA32" t="s">
        <v>100</v>
      </c>
      <c r="AB32" t="str">
        <f t="shared" si="0"/>
        <v>=concatenate(J70,$B$12,J71)</v>
      </c>
      <c r="AE32" t="s">
        <v>160</v>
      </c>
    </row>
    <row r="33" spans="3:31" x14ac:dyDescent="0.2">
      <c r="C33" s="31"/>
      <c r="D33" s="20">
        <v>4</v>
      </c>
      <c r="F33" s="31"/>
      <c r="G33" s="20">
        <v>4</v>
      </c>
      <c r="I33" s="31"/>
      <c r="J33" s="20">
        <v>4</v>
      </c>
      <c r="O33" t="s">
        <v>13</v>
      </c>
      <c r="P33" t="str">
        <f>CONCATENATE(D73,$B$12,D74)</f>
        <v>42.35675±3.3875043326147</v>
      </c>
      <c r="Q33" t="str">
        <f>CONCATENATE(G73,$B$12,G74)</f>
        <v>209.3647±5.29026227909984</v>
      </c>
      <c r="R33" t="str">
        <f>CONCATENATE(J73,$B$12,J74)</f>
        <v>38.84754±0</v>
      </c>
      <c r="T33" t="s">
        <v>137</v>
      </c>
      <c r="U33" t="s">
        <v>139</v>
      </c>
      <c r="V33" t="s">
        <v>140</v>
      </c>
      <c r="W33">
        <f t="shared" si="1"/>
        <v>73</v>
      </c>
      <c r="X33" t="s">
        <v>138</v>
      </c>
      <c r="Y33" t="s">
        <v>140</v>
      </c>
      <c r="Z33">
        <f t="shared" si="2"/>
        <v>74</v>
      </c>
      <c r="AA33" t="s">
        <v>100</v>
      </c>
      <c r="AB33" t="str">
        <f t="shared" si="0"/>
        <v>=concatenate(J73,$B$12,J74)</v>
      </c>
      <c r="AE33" t="s">
        <v>161</v>
      </c>
    </row>
    <row r="34" spans="3:31" x14ac:dyDescent="0.2">
      <c r="C34" s="31" t="s">
        <v>11</v>
      </c>
      <c r="D34" s="20">
        <v>95.941332500000001</v>
      </c>
      <c r="F34" s="31"/>
      <c r="G34" s="20">
        <v>214.914275</v>
      </c>
      <c r="I34" s="31"/>
      <c r="J34" s="20">
        <v>27.009712499999999</v>
      </c>
      <c r="M34" t="s">
        <v>11</v>
      </c>
      <c r="O34" t="s">
        <v>95</v>
      </c>
      <c r="P34" t="str">
        <f>CONCATENATE(D76,$B$12,D77)</f>
        <v>58.5986775±3.31204391283131</v>
      </c>
      <c r="Q34" t="str">
        <f>CONCATENATE(G76,$B$12,G77)</f>
        <v>253.793575±29.8774108155692</v>
      </c>
      <c r="R34" t="str">
        <f>CONCATENATE(J76,$B$12,J77)</f>
        <v>-8.292786±1.63329579888626</v>
      </c>
      <c r="T34" t="s">
        <v>137</v>
      </c>
      <c r="U34" t="s">
        <v>139</v>
      </c>
      <c r="V34" t="s">
        <v>140</v>
      </c>
      <c r="W34">
        <f t="shared" si="1"/>
        <v>76</v>
      </c>
      <c r="X34" t="s">
        <v>138</v>
      </c>
      <c r="Y34" t="s">
        <v>140</v>
      </c>
      <c r="Z34">
        <f t="shared" si="2"/>
        <v>77</v>
      </c>
      <c r="AA34" t="s">
        <v>100</v>
      </c>
      <c r="AB34" t="str">
        <f t="shared" si="0"/>
        <v>=concatenate(J76,$B$12,J77)</v>
      </c>
      <c r="AE34" t="s">
        <v>162</v>
      </c>
    </row>
    <row r="35" spans="3:31" x14ac:dyDescent="0.2">
      <c r="C35" s="31"/>
      <c r="D35" s="20">
        <v>3.5463072145834</v>
      </c>
      <c r="F35" s="31"/>
      <c r="G35" s="20">
        <v>5.5315225365437701</v>
      </c>
      <c r="I35" s="31"/>
      <c r="J35" s="20">
        <v>3.6776542035274198</v>
      </c>
      <c r="O35" t="s">
        <v>96</v>
      </c>
      <c r="P35" t="str">
        <f>CONCATENATE(D79,$B$12,D80)</f>
        <v>163.366631025±4.96516649001034</v>
      </c>
      <c r="Q35" t="str">
        <f>CONCATENATE(G79,$B$12,G80)</f>
        <v>23.942754875±1.58679864008449</v>
      </c>
      <c r="R35" t="str">
        <f>CONCATENATE(J79,$B$12,J80)</f>
        <v>30.7881610725±9.63442634511127</v>
      </c>
      <c r="T35" t="s">
        <v>137</v>
      </c>
      <c r="U35" t="s">
        <v>139</v>
      </c>
      <c r="V35" t="s">
        <v>140</v>
      </c>
      <c r="W35">
        <f t="shared" si="1"/>
        <v>79</v>
      </c>
      <c r="X35" t="s">
        <v>138</v>
      </c>
      <c r="Y35" t="s">
        <v>140</v>
      </c>
      <c r="Z35">
        <f t="shared" si="2"/>
        <v>80</v>
      </c>
      <c r="AA35" t="s">
        <v>100</v>
      </c>
      <c r="AB35" t="str">
        <f t="shared" si="0"/>
        <v>=concatenate(J79,$B$12,J80)</v>
      </c>
      <c r="AE35" t="s">
        <v>163</v>
      </c>
    </row>
    <row r="36" spans="3:31" x14ac:dyDescent="0.2">
      <c r="C36" s="31"/>
      <c r="D36" s="20">
        <v>4</v>
      </c>
      <c r="F36" s="31"/>
      <c r="G36" s="20">
        <v>4</v>
      </c>
      <c r="I36" s="31"/>
      <c r="J36" s="20">
        <v>4</v>
      </c>
      <c r="O36" t="s">
        <v>97</v>
      </c>
      <c r="P36" t="str">
        <f>CONCATENATE(D82,$B$12,D83)</f>
        <v>12.155381445±2.39302979528652</v>
      </c>
      <c r="Q36" t="str">
        <f>CONCATENATE(G82,$B$12,G83)</f>
        <v>152.07881045±5.20460292056444</v>
      </c>
      <c r="R36" t="str">
        <f>CONCATENATE(J82,$B$12,J83)</f>
        <v>2.925394915±1.68917539891486</v>
      </c>
      <c r="T36" t="s">
        <v>137</v>
      </c>
      <c r="U36" t="s">
        <v>139</v>
      </c>
      <c r="V36" t="s">
        <v>140</v>
      </c>
      <c r="W36">
        <f t="shared" si="1"/>
        <v>82</v>
      </c>
      <c r="X36" t="s">
        <v>138</v>
      </c>
      <c r="Y36" t="s">
        <v>140</v>
      </c>
      <c r="Z36">
        <f t="shared" si="2"/>
        <v>83</v>
      </c>
      <c r="AA36" t="s">
        <v>100</v>
      </c>
      <c r="AB36" t="str">
        <f t="shared" si="0"/>
        <v>=concatenate(J82,$B$12,J83)</v>
      </c>
      <c r="AE36" t="s">
        <v>164</v>
      </c>
    </row>
    <row r="37" spans="3:31" x14ac:dyDescent="0.2">
      <c r="C37" s="31" t="s">
        <v>15</v>
      </c>
      <c r="D37" s="20">
        <v>41.730854999999998</v>
      </c>
      <c r="F37" s="31"/>
      <c r="G37" s="20">
        <v>11.600176749999999</v>
      </c>
      <c r="I37" s="31"/>
      <c r="J37" s="20">
        <v>26.607875</v>
      </c>
      <c r="M37" t="s">
        <v>15</v>
      </c>
    </row>
    <row r="38" spans="3:31" x14ac:dyDescent="0.2">
      <c r="C38" s="31"/>
      <c r="D38" s="20">
        <v>6.3101641865650597</v>
      </c>
      <c r="F38" s="31"/>
      <c r="G38" s="20">
        <v>1.0735907538476801</v>
      </c>
      <c r="I38" s="31"/>
      <c r="J38" s="20">
        <v>4.3663686216551802</v>
      </c>
    </row>
    <row r="39" spans="3:31" x14ac:dyDescent="0.2">
      <c r="C39" s="31"/>
      <c r="D39" s="20">
        <v>4</v>
      </c>
      <c r="F39" s="31"/>
      <c r="G39" s="20">
        <v>4</v>
      </c>
      <c r="I39" s="31"/>
      <c r="J39" s="20">
        <v>4</v>
      </c>
    </row>
    <row r="40" spans="3:31" x14ac:dyDescent="0.2">
      <c r="C40" s="31" t="s">
        <v>92</v>
      </c>
      <c r="D40" s="20">
        <v>20.547272499999998</v>
      </c>
      <c r="F40" s="31"/>
      <c r="G40" s="20">
        <v>17.063342500000001</v>
      </c>
      <c r="I40" s="31"/>
      <c r="J40" s="20">
        <v>-15.207217999999999</v>
      </c>
      <c r="M40" t="s">
        <v>92</v>
      </c>
    </row>
    <row r="41" spans="3:31" x14ac:dyDescent="0.2">
      <c r="C41" s="31"/>
      <c r="D41" s="20">
        <v>1.67416655268313</v>
      </c>
      <c r="F41" s="31"/>
      <c r="G41" s="20">
        <v>4.0755954329303696</v>
      </c>
      <c r="I41" s="31"/>
      <c r="J41" s="20">
        <v>4.9611446154260301</v>
      </c>
    </row>
    <row r="42" spans="3:31" x14ac:dyDescent="0.2">
      <c r="C42" s="31"/>
      <c r="D42" s="20">
        <v>4</v>
      </c>
      <c r="F42" s="31"/>
      <c r="G42" s="20">
        <v>4</v>
      </c>
      <c r="I42" s="31"/>
      <c r="J42" s="20">
        <v>4</v>
      </c>
    </row>
    <row r="43" spans="3:31" x14ac:dyDescent="0.2">
      <c r="C43" s="31" t="s">
        <v>12</v>
      </c>
      <c r="D43" s="20">
        <v>37.835434999999997</v>
      </c>
      <c r="F43" s="31"/>
      <c r="G43" s="20">
        <v>253.793575</v>
      </c>
      <c r="I43" s="31"/>
      <c r="J43" s="20">
        <v>43.144432500000001</v>
      </c>
      <c r="M43" t="s">
        <v>12</v>
      </c>
    </row>
    <row r="44" spans="3:31" x14ac:dyDescent="0.2">
      <c r="C44" s="31"/>
      <c r="D44" s="20">
        <v>7.2728193547533504</v>
      </c>
      <c r="F44" s="31"/>
      <c r="G44" s="20">
        <v>29.877410815569199</v>
      </c>
      <c r="I44" s="31"/>
      <c r="J44" s="20">
        <v>9.4343130617181803</v>
      </c>
    </row>
    <row r="45" spans="3:31" x14ac:dyDescent="0.2">
      <c r="C45" s="31"/>
      <c r="D45" s="20">
        <v>4</v>
      </c>
      <c r="F45" s="31"/>
      <c r="G45" s="20">
        <v>4</v>
      </c>
      <c r="I45" s="31"/>
      <c r="J45" s="20">
        <v>4</v>
      </c>
    </row>
    <row r="46" spans="3:31" x14ac:dyDescent="0.2">
      <c r="C46" s="31" t="s">
        <v>3</v>
      </c>
      <c r="D46" s="20">
        <v>93.992360000000005</v>
      </c>
      <c r="F46" s="31"/>
      <c r="G46" s="20">
        <v>167.37912499999999</v>
      </c>
      <c r="I46" s="31"/>
      <c r="J46" s="20">
        <v>7.3441682500000001</v>
      </c>
      <c r="M46" t="s">
        <v>3</v>
      </c>
    </row>
    <row r="47" spans="3:31" x14ac:dyDescent="0.2">
      <c r="C47" s="31"/>
      <c r="D47" s="20">
        <v>6.4241681364632699</v>
      </c>
      <c r="F47" s="31"/>
      <c r="G47" s="20">
        <v>3.6506838983435701</v>
      </c>
      <c r="I47" s="31"/>
      <c r="J47" s="20">
        <v>2.0766361949094598</v>
      </c>
    </row>
    <row r="48" spans="3:31" x14ac:dyDescent="0.2">
      <c r="C48" s="31"/>
      <c r="D48" s="20">
        <v>4</v>
      </c>
      <c r="F48" s="31"/>
      <c r="G48" s="20">
        <v>4</v>
      </c>
      <c r="I48" s="31"/>
      <c r="J48" s="20">
        <v>4</v>
      </c>
    </row>
    <row r="49" spans="3:13" x14ac:dyDescent="0.2">
      <c r="C49" s="31" t="s">
        <v>16</v>
      </c>
      <c r="D49" s="20">
        <v>99.464955000000003</v>
      </c>
      <c r="F49" s="31"/>
      <c r="G49" s="20">
        <v>155.02847499999999</v>
      </c>
      <c r="I49" s="31"/>
      <c r="J49" s="20">
        <v>13.188333</v>
      </c>
      <c r="M49" t="s">
        <v>16</v>
      </c>
    </row>
    <row r="50" spans="3:13" x14ac:dyDescent="0.2">
      <c r="C50" s="31"/>
      <c r="D50" s="20">
        <v>1.7023560793867401</v>
      </c>
      <c r="F50" s="31"/>
      <c r="G50" s="20">
        <v>1.72788375784513</v>
      </c>
      <c r="I50" s="31"/>
      <c r="J50" s="20">
        <v>2.1726262307828401</v>
      </c>
    </row>
    <row r="51" spans="3:13" x14ac:dyDescent="0.2">
      <c r="C51" s="31"/>
      <c r="D51" s="20">
        <v>4</v>
      </c>
      <c r="F51" s="31"/>
      <c r="G51" s="20">
        <v>4</v>
      </c>
      <c r="I51" s="31"/>
      <c r="J51" s="20">
        <v>4</v>
      </c>
    </row>
    <row r="52" spans="3:13" x14ac:dyDescent="0.2">
      <c r="C52" s="31" t="s">
        <v>17</v>
      </c>
      <c r="D52" s="20">
        <v>105.26914499999999</v>
      </c>
      <c r="F52" s="31"/>
      <c r="G52" s="20">
        <v>161.26845</v>
      </c>
      <c r="I52" s="31"/>
      <c r="J52" s="20">
        <v>40.899637499999997</v>
      </c>
      <c r="M52" t="s">
        <v>17</v>
      </c>
    </row>
    <row r="53" spans="3:13" x14ac:dyDescent="0.2">
      <c r="C53" s="31"/>
      <c r="D53" s="20">
        <v>8.1515682922424002</v>
      </c>
      <c r="F53" s="31"/>
      <c r="G53" s="20">
        <v>2.6946195156583101</v>
      </c>
      <c r="I53" s="31"/>
      <c r="J53" s="20">
        <v>1.55184513446829</v>
      </c>
    </row>
    <row r="54" spans="3:13" x14ac:dyDescent="0.2">
      <c r="C54" s="31"/>
      <c r="D54" s="20">
        <v>4</v>
      </c>
      <c r="F54" s="31"/>
      <c r="G54" s="20">
        <v>4</v>
      </c>
      <c r="I54" s="31"/>
      <c r="J54" s="20">
        <v>4</v>
      </c>
    </row>
    <row r="55" spans="3:13" x14ac:dyDescent="0.2">
      <c r="C55" s="31" t="s">
        <v>7</v>
      </c>
      <c r="D55" s="20">
        <v>92.014227500000004</v>
      </c>
      <c r="F55" s="31"/>
      <c r="G55" s="20">
        <v>157.45615000000001</v>
      </c>
      <c r="I55" s="31"/>
      <c r="J55" s="20">
        <v>14.196551749999999</v>
      </c>
      <c r="M55" t="s">
        <v>7</v>
      </c>
    </row>
    <row r="56" spans="3:13" x14ac:dyDescent="0.2">
      <c r="C56" s="31"/>
      <c r="D56" s="20">
        <v>1.3954669246192299</v>
      </c>
      <c r="F56" s="31"/>
      <c r="G56" s="20">
        <v>3.6564820534907598</v>
      </c>
      <c r="I56" s="31"/>
      <c r="J56" s="20">
        <v>4.4477561364920897</v>
      </c>
    </row>
    <row r="57" spans="3:13" x14ac:dyDescent="0.2">
      <c r="C57" s="31"/>
      <c r="D57" s="20">
        <v>4</v>
      </c>
      <c r="F57" s="31"/>
      <c r="G57" s="20">
        <v>4</v>
      </c>
      <c r="I57" s="31"/>
      <c r="J57" s="20">
        <v>4</v>
      </c>
    </row>
    <row r="58" spans="3:13" x14ac:dyDescent="0.2">
      <c r="C58" s="31" t="s">
        <v>9</v>
      </c>
      <c r="D58" s="20">
        <v>199.44492500000001</v>
      </c>
      <c r="F58" s="31"/>
      <c r="G58" s="20">
        <v>39.739222499999997</v>
      </c>
      <c r="I58" s="31"/>
      <c r="J58" s="20">
        <v>-12.762247</v>
      </c>
      <c r="M58" t="s">
        <v>9</v>
      </c>
    </row>
    <row r="59" spans="3:13" x14ac:dyDescent="0.2">
      <c r="C59" s="31"/>
      <c r="D59" s="20">
        <v>25.3347223210023</v>
      </c>
      <c r="F59" s="31"/>
      <c r="G59" s="20">
        <v>3.2429419624043399</v>
      </c>
      <c r="I59" s="31"/>
      <c r="J59" s="20">
        <v>1.32701804427659</v>
      </c>
    </row>
    <row r="60" spans="3:13" x14ac:dyDescent="0.2">
      <c r="C60" s="31"/>
      <c r="D60" s="20">
        <v>4</v>
      </c>
      <c r="F60" s="31"/>
      <c r="G60" s="20">
        <v>4</v>
      </c>
      <c r="I60" s="31"/>
      <c r="J60" s="20">
        <v>4</v>
      </c>
    </row>
    <row r="61" spans="3:13" x14ac:dyDescent="0.2">
      <c r="C61" s="31" t="s">
        <v>19</v>
      </c>
      <c r="D61" s="20">
        <v>40.053347500000001</v>
      </c>
      <c r="F61" s="31"/>
      <c r="G61" s="20">
        <v>26.730630000000001</v>
      </c>
      <c r="I61" s="31"/>
      <c r="J61" s="20">
        <v>-1.83249175</v>
      </c>
      <c r="M61" t="s">
        <v>19</v>
      </c>
    </row>
    <row r="62" spans="3:13" x14ac:dyDescent="0.2">
      <c r="C62" s="31"/>
      <c r="D62" s="20">
        <v>2.7809359746566602</v>
      </c>
      <c r="F62" s="31"/>
      <c r="G62" s="20">
        <v>1.24892225937005</v>
      </c>
      <c r="I62" s="31"/>
      <c r="J62" s="20">
        <v>3.0647017594613901</v>
      </c>
    </row>
    <row r="63" spans="3:13" x14ac:dyDescent="0.2">
      <c r="C63" s="31"/>
      <c r="D63" s="20">
        <v>4</v>
      </c>
      <c r="F63" s="31"/>
      <c r="G63" s="20">
        <v>4</v>
      </c>
      <c r="I63" s="31"/>
      <c r="J63" s="20">
        <v>4</v>
      </c>
    </row>
    <row r="64" spans="3:13" x14ac:dyDescent="0.2">
      <c r="C64" s="31" t="s">
        <v>20</v>
      </c>
      <c r="D64" s="20">
        <v>34.482869999999998</v>
      </c>
      <c r="F64" s="31"/>
      <c r="G64" s="20">
        <v>45.024715</v>
      </c>
      <c r="I64" s="31"/>
      <c r="J64" s="20">
        <v>-12.804990999999999</v>
      </c>
      <c r="M64" t="s">
        <v>20</v>
      </c>
    </row>
    <row r="65" spans="3:13" x14ac:dyDescent="0.2">
      <c r="C65" s="31"/>
      <c r="D65" s="20">
        <v>4.4416412470786097</v>
      </c>
      <c r="F65" s="31"/>
      <c r="G65" s="20">
        <v>6.4478723117481396</v>
      </c>
      <c r="I65" s="31"/>
      <c r="J65" s="20">
        <v>2.7841165895350599</v>
      </c>
    </row>
    <row r="66" spans="3:13" x14ac:dyDescent="0.2">
      <c r="C66" s="31"/>
      <c r="D66" s="20">
        <v>4</v>
      </c>
      <c r="F66" s="31"/>
      <c r="G66" s="20">
        <v>4</v>
      </c>
      <c r="I66" s="31"/>
      <c r="J66" s="20">
        <v>4</v>
      </c>
    </row>
    <row r="67" spans="3:13" x14ac:dyDescent="0.2">
      <c r="C67" s="31" t="s">
        <v>21</v>
      </c>
      <c r="D67" s="20">
        <v>149.91287500000001</v>
      </c>
      <c r="F67" s="31"/>
      <c r="G67" s="20">
        <v>146.71927500000001</v>
      </c>
      <c r="I67" s="31"/>
      <c r="J67" s="20">
        <v>26.651226666666702</v>
      </c>
      <c r="M67" t="s">
        <v>21</v>
      </c>
    </row>
    <row r="68" spans="3:13" x14ac:dyDescent="0.2">
      <c r="C68" s="31"/>
      <c r="D68" s="20">
        <v>2.9611060915855498</v>
      </c>
      <c r="F68" s="31"/>
      <c r="G68" s="20">
        <v>3.20198797035399</v>
      </c>
      <c r="I68" s="31"/>
      <c r="J68" s="20">
        <v>5.3077962528226097</v>
      </c>
    </row>
    <row r="69" spans="3:13" x14ac:dyDescent="0.2">
      <c r="C69" s="31"/>
      <c r="D69" s="20">
        <v>4</v>
      </c>
      <c r="F69" s="31"/>
      <c r="G69" s="20">
        <v>4</v>
      </c>
      <c r="I69" s="31"/>
      <c r="J69" s="20">
        <v>3</v>
      </c>
    </row>
    <row r="70" spans="3:13" x14ac:dyDescent="0.2">
      <c r="C70" s="31" t="s">
        <v>22</v>
      </c>
      <c r="D70" s="20">
        <v>103.93093500000001</v>
      </c>
      <c r="F70" s="31"/>
      <c r="G70" s="20">
        <v>134.06864999999999</v>
      </c>
      <c r="I70" s="31"/>
      <c r="J70" s="20">
        <v>13.93107225</v>
      </c>
      <c r="M70" t="s">
        <v>22</v>
      </c>
    </row>
    <row r="71" spans="3:13" x14ac:dyDescent="0.2">
      <c r="C71" s="31"/>
      <c r="D71" s="20">
        <v>11.8765906540924</v>
      </c>
      <c r="F71" s="31"/>
      <c r="G71" s="20">
        <v>5.9747310841158399</v>
      </c>
      <c r="I71" s="31"/>
      <c r="J71" s="20">
        <v>2.2043914530742299</v>
      </c>
    </row>
    <row r="72" spans="3:13" x14ac:dyDescent="0.2">
      <c r="C72" s="31"/>
      <c r="D72" s="20">
        <v>4</v>
      </c>
      <c r="F72" s="31"/>
      <c r="G72" s="20">
        <v>4</v>
      </c>
      <c r="I72" s="31"/>
      <c r="J72" s="20">
        <v>4</v>
      </c>
    </row>
    <row r="73" spans="3:13" x14ac:dyDescent="0.2">
      <c r="C73" s="31" t="s">
        <v>13</v>
      </c>
      <c r="D73" s="20">
        <v>42.356749999999998</v>
      </c>
      <c r="F73" s="31"/>
      <c r="G73" s="20">
        <v>209.3647</v>
      </c>
      <c r="I73" s="31"/>
      <c r="J73" s="20">
        <v>38.847540000000002</v>
      </c>
      <c r="M73" t="s">
        <v>13</v>
      </c>
    </row>
    <row r="74" spans="3:13" x14ac:dyDescent="0.2">
      <c r="C74" s="31"/>
      <c r="D74" s="20">
        <v>3.3875043326147001</v>
      </c>
      <c r="F74" s="31"/>
      <c r="G74" s="20">
        <v>5.2902622790998404</v>
      </c>
      <c r="I74" s="31"/>
      <c r="J74" s="20">
        <v>0</v>
      </c>
    </row>
    <row r="75" spans="3:13" x14ac:dyDescent="0.2">
      <c r="C75" s="31"/>
      <c r="D75" s="20">
        <v>4</v>
      </c>
      <c r="F75" s="31"/>
      <c r="G75" s="20">
        <v>4</v>
      </c>
      <c r="I75" s="31"/>
      <c r="J75" s="20">
        <v>1</v>
      </c>
    </row>
    <row r="76" spans="3:13" x14ac:dyDescent="0.2">
      <c r="C76" s="31" t="s">
        <v>95</v>
      </c>
      <c r="D76" s="20">
        <v>58.598677500000001</v>
      </c>
      <c r="F76" s="31"/>
      <c r="G76" s="20">
        <v>253.793575</v>
      </c>
      <c r="I76" s="31"/>
      <c r="J76" s="20">
        <v>-8.2927859999999995</v>
      </c>
      <c r="M76" t="s">
        <v>95</v>
      </c>
    </row>
    <row r="77" spans="3:13" x14ac:dyDescent="0.2">
      <c r="C77" s="31"/>
      <c r="D77" s="20">
        <v>3.3120439128313102</v>
      </c>
      <c r="F77" s="31"/>
      <c r="G77" s="20">
        <v>29.877410815569199</v>
      </c>
      <c r="I77" s="31"/>
      <c r="J77" s="20">
        <v>1.63329579888626</v>
      </c>
    </row>
    <row r="78" spans="3:13" x14ac:dyDescent="0.2">
      <c r="C78" s="31"/>
      <c r="D78" s="20">
        <v>4</v>
      </c>
      <c r="F78" s="31"/>
      <c r="G78" s="20">
        <v>4</v>
      </c>
      <c r="I78" s="31"/>
      <c r="J78" s="20">
        <v>4</v>
      </c>
    </row>
    <row r="79" spans="3:13" x14ac:dyDescent="0.2">
      <c r="C79" s="31" t="s">
        <v>96</v>
      </c>
      <c r="D79" s="20">
        <v>163.366631025</v>
      </c>
      <c r="F79" s="31"/>
      <c r="G79" s="20">
        <v>23.942754874999999</v>
      </c>
      <c r="I79" s="31"/>
      <c r="J79" s="20">
        <v>30.788161072499999</v>
      </c>
      <c r="M79" t="s">
        <v>96</v>
      </c>
    </row>
    <row r="80" spans="3:13" x14ac:dyDescent="0.2">
      <c r="C80" s="31"/>
      <c r="D80" s="20">
        <v>4.9651664900103398</v>
      </c>
      <c r="F80" s="31"/>
      <c r="G80" s="20">
        <v>1.58679864008449</v>
      </c>
      <c r="I80" s="31"/>
      <c r="J80" s="20">
        <v>9.6344263451112706</v>
      </c>
    </row>
    <row r="81" spans="3:13" x14ac:dyDescent="0.2">
      <c r="C81" s="31"/>
      <c r="D81" s="20">
        <v>4</v>
      </c>
      <c r="F81" s="31"/>
      <c r="G81" s="20">
        <v>4</v>
      </c>
      <c r="I81" s="31"/>
      <c r="J81" s="20">
        <v>4</v>
      </c>
    </row>
    <row r="82" spans="3:13" x14ac:dyDescent="0.2">
      <c r="C82" s="31" t="s">
        <v>97</v>
      </c>
      <c r="D82" s="20">
        <v>12.155381445</v>
      </c>
      <c r="F82" s="31"/>
      <c r="G82" s="20">
        <v>152.07881044999999</v>
      </c>
      <c r="I82" s="31"/>
      <c r="J82" s="20">
        <v>2.925394915</v>
      </c>
      <c r="M82" t="s">
        <v>97</v>
      </c>
    </row>
    <row r="83" spans="3:13" x14ac:dyDescent="0.2">
      <c r="C83" s="31"/>
      <c r="D83" s="20">
        <v>2.39302979528652</v>
      </c>
      <c r="F83" s="31"/>
      <c r="G83" s="20">
        <v>5.2046029205644402</v>
      </c>
      <c r="I83" s="31"/>
      <c r="J83" s="20">
        <v>1.6891753989148599</v>
      </c>
    </row>
    <row r="84" spans="3:13" x14ac:dyDescent="0.2">
      <c r="C84" s="31"/>
      <c r="D84" s="20">
        <v>4</v>
      </c>
      <c r="F84" s="31"/>
      <c r="G84" s="20">
        <v>4</v>
      </c>
      <c r="I84" s="31"/>
      <c r="J84" s="20">
        <v>4</v>
      </c>
    </row>
  </sheetData>
  <mergeCells count="144"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4:V4"/>
    <mergeCell ref="W4:Y4"/>
    <mergeCell ref="Z4:AB4"/>
    <mergeCell ref="AC4:AE4"/>
    <mergeCell ref="AF4:AH4"/>
    <mergeCell ref="AI4:AK4"/>
    <mergeCell ref="B4:D4"/>
    <mergeCell ref="E4:G4"/>
    <mergeCell ref="H4:J4"/>
    <mergeCell ref="K4:M4"/>
    <mergeCell ref="N4:P4"/>
    <mergeCell ref="Q4:S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7:V7"/>
    <mergeCell ref="W7:Y7"/>
    <mergeCell ref="Z7:AB7"/>
    <mergeCell ref="AC7:AE7"/>
    <mergeCell ref="AF7:AH7"/>
    <mergeCell ref="AI7:AK7"/>
    <mergeCell ref="B7:D7"/>
    <mergeCell ref="E7:G7"/>
    <mergeCell ref="H7:J7"/>
    <mergeCell ref="K7:M7"/>
    <mergeCell ref="N7:P7"/>
    <mergeCell ref="Q7:S7"/>
    <mergeCell ref="BD7:BF7"/>
    <mergeCell ref="BG7:BI7"/>
    <mergeCell ref="BJ7:BL7"/>
    <mergeCell ref="BM7:BO7"/>
    <mergeCell ref="BP7:BR7"/>
    <mergeCell ref="BS7:BU7"/>
    <mergeCell ref="AL7:AN7"/>
    <mergeCell ref="AO7:AQ7"/>
    <mergeCell ref="AR7:AT7"/>
    <mergeCell ref="AU7:AW7"/>
    <mergeCell ref="AX7:AZ7"/>
    <mergeCell ref="BA7:BC7"/>
    <mergeCell ref="C19:C21"/>
    <mergeCell ref="F19:F21"/>
    <mergeCell ref="I19:I21"/>
    <mergeCell ref="C22:C24"/>
    <mergeCell ref="F22:F24"/>
    <mergeCell ref="I22:I24"/>
    <mergeCell ref="C13:C15"/>
    <mergeCell ref="F13:F15"/>
    <mergeCell ref="I13:I15"/>
    <mergeCell ref="C16:C18"/>
    <mergeCell ref="F16:F18"/>
    <mergeCell ref="I16:I18"/>
    <mergeCell ref="C31:C33"/>
    <mergeCell ref="F31:F33"/>
    <mergeCell ref="I31:I33"/>
    <mergeCell ref="C34:C36"/>
    <mergeCell ref="F34:F36"/>
    <mergeCell ref="I34:I36"/>
    <mergeCell ref="C25:C27"/>
    <mergeCell ref="F25:F27"/>
    <mergeCell ref="I25:I27"/>
    <mergeCell ref="C28:C30"/>
    <mergeCell ref="F28:F30"/>
    <mergeCell ref="I28:I30"/>
    <mergeCell ref="C43:C45"/>
    <mergeCell ref="F43:F45"/>
    <mergeCell ref="I43:I45"/>
    <mergeCell ref="C46:C48"/>
    <mergeCell ref="F46:F48"/>
    <mergeCell ref="I46:I48"/>
    <mergeCell ref="C37:C39"/>
    <mergeCell ref="F37:F39"/>
    <mergeCell ref="I37:I39"/>
    <mergeCell ref="C40:C42"/>
    <mergeCell ref="F40:F42"/>
    <mergeCell ref="I40:I42"/>
    <mergeCell ref="C55:C57"/>
    <mergeCell ref="F55:F57"/>
    <mergeCell ref="I55:I57"/>
    <mergeCell ref="C58:C60"/>
    <mergeCell ref="F58:F60"/>
    <mergeCell ref="I58:I60"/>
    <mergeCell ref="C49:C51"/>
    <mergeCell ref="F49:F51"/>
    <mergeCell ref="I49:I51"/>
    <mergeCell ref="C52:C54"/>
    <mergeCell ref="F52:F54"/>
    <mergeCell ref="I52:I54"/>
    <mergeCell ref="C67:C69"/>
    <mergeCell ref="F67:F69"/>
    <mergeCell ref="I67:I69"/>
    <mergeCell ref="C70:C72"/>
    <mergeCell ref="F70:F72"/>
    <mergeCell ref="I70:I72"/>
    <mergeCell ref="C61:C63"/>
    <mergeCell ref="F61:F63"/>
    <mergeCell ref="I61:I63"/>
    <mergeCell ref="C64:C66"/>
    <mergeCell ref="F64:F66"/>
    <mergeCell ref="I64:I66"/>
    <mergeCell ref="C79:C81"/>
    <mergeCell ref="F79:F81"/>
    <mergeCell ref="I79:I81"/>
    <mergeCell ref="C82:C84"/>
    <mergeCell ref="F82:F84"/>
    <mergeCell ref="I82:I84"/>
    <mergeCell ref="C73:C75"/>
    <mergeCell ref="F73:F75"/>
    <mergeCell ref="I73:I75"/>
    <mergeCell ref="C76:C78"/>
    <mergeCell ref="F76:F78"/>
    <mergeCell ref="I76:I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8A49-F903-1347-955E-2605F6CEBA12}">
  <dimension ref="A1:N27"/>
  <sheetViews>
    <sheetView zoomScale="133" workbookViewId="0">
      <selection activeCell="I9" sqref="I9"/>
    </sheetView>
  </sheetViews>
  <sheetFormatPr baseColWidth="10" defaultRowHeight="16" x14ac:dyDescent="0.2"/>
  <cols>
    <col min="1" max="1" width="17.5" bestFit="1" customWidth="1"/>
    <col min="2" max="2" width="13.5" bestFit="1" customWidth="1"/>
    <col min="3" max="3" width="9.83203125" bestFit="1" customWidth="1"/>
    <col min="4" max="4" width="13.5" bestFit="1" customWidth="1"/>
    <col min="5" max="5" width="9.83203125" bestFit="1" customWidth="1"/>
    <col min="6" max="6" width="13.5" bestFit="1" customWidth="1"/>
    <col min="7" max="7" width="9.83203125" bestFit="1" customWidth="1"/>
  </cols>
  <sheetData>
    <row r="1" spans="1:14" x14ac:dyDescent="0.2">
      <c r="A1" s="24"/>
      <c r="B1" s="32" t="s">
        <v>0</v>
      </c>
      <c r="C1" s="33"/>
      <c r="D1" s="32" t="s">
        <v>1</v>
      </c>
      <c r="E1" s="33"/>
      <c r="F1" s="32" t="s">
        <v>2</v>
      </c>
      <c r="G1" s="33"/>
      <c r="H1" s="26"/>
    </row>
    <row r="2" spans="1:14" x14ac:dyDescent="0.2">
      <c r="A2" s="24"/>
      <c r="B2" s="24" t="s">
        <v>234</v>
      </c>
      <c r="C2" s="24" t="s">
        <v>233</v>
      </c>
      <c r="D2" s="24" t="s">
        <v>234</v>
      </c>
      <c r="E2" s="24" t="s">
        <v>233</v>
      </c>
      <c r="F2" s="24" t="s">
        <v>234</v>
      </c>
      <c r="G2" s="24" t="s">
        <v>233</v>
      </c>
      <c r="H2" s="26"/>
      <c r="K2" s="8"/>
      <c r="L2" s="4"/>
      <c r="M2" s="4"/>
      <c r="N2" s="4"/>
    </row>
    <row r="3" spans="1:14" x14ac:dyDescent="0.2">
      <c r="A3" s="24" t="s">
        <v>235</v>
      </c>
      <c r="B3" s="24" t="s">
        <v>166</v>
      </c>
      <c r="C3" s="27">
        <v>1.7689999999999999E-6</v>
      </c>
      <c r="D3" s="24" t="s">
        <v>189</v>
      </c>
      <c r="E3" s="27">
        <v>4.1829999999999998E-7</v>
      </c>
      <c r="F3" s="24" t="s">
        <v>210</v>
      </c>
      <c r="G3" s="27">
        <v>1.6080000000000001E-6</v>
      </c>
      <c r="H3" s="26"/>
      <c r="J3" s="2"/>
      <c r="K3" s="8"/>
      <c r="L3" s="9"/>
      <c r="M3" s="9"/>
      <c r="N3" s="9"/>
    </row>
    <row r="4" spans="1:14" x14ac:dyDescent="0.2">
      <c r="A4" s="24" t="s">
        <v>16</v>
      </c>
      <c r="B4" s="24" t="s">
        <v>177</v>
      </c>
      <c r="C4" s="27">
        <v>3.5590000000000003E-8</v>
      </c>
      <c r="D4" s="24" t="s">
        <v>198</v>
      </c>
      <c r="E4" s="27">
        <v>1.8230000000000001E-7</v>
      </c>
      <c r="F4" s="24" t="s">
        <v>220</v>
      </c>
      <c r="G4" s="27">
        <v>1.8629999999999999E-7</v>
      </c>
      <c r="H4" s="26"/>
      <c r="J4" s="2"/>
      <c r="K4" s="11"/>
      <c r="L4" s="7"/>
      <c r="M4" s="9"/>
      <c r="N4" s="9"/>
    </row>
    <row r="5" spans="1:14" x14ac:dyDescent="0.2">
      <c r="A5" s="24" t="s">
        <v>242</v>
      </c>
      <c r="B5" s="24" t="s">
        <v>179</v>
      </c>
      <c r="C5" s="27">
        <v>2.5860000000000001E-8</v>
      </c>
      <c r="D5" s="24" t="s">
        <v>200</v>
      </c>
      <c r="E5" s="27">
        <v>3.3090000000000001E-8</v>
      </c>
      <c r="F5" s="24" t="s">
        <v>222</v>
      </c>
      <c r="G5" s="27">
        <v>6.3049999999999998E-6</v>
      </c>
      <c r="H5" s="26"/>
      <c r="J5" s="2"/>
      <c r="K5" s="11"/>
      <c r="L5" s="7"/>
      <c r="M5" s="9"/>
      <c r="N5" s="9"/>
    </row>
    <row r="6" spans="1:14" x14ac:dyDescent="0.2">
      <c r="A6" s="24" t="s">
        <v>95</v>
      </c>
      <c r="B6" s="24" t="s">
        <v>186</v>
      </c>
      <c r="C6" s="27">
        <v>1.5749999999999999E-8</v>
      </c>
      <c r="D6" s="24" t="s">
        <v>207</v>
      </c>
      <c r="E6" s="27">
        <v>8.0980000000000004E-10</v>
      </c>
      <c r="F6" s="24" t="s">
        <v>229</v>
      </c>
      <c r="G6" s="27" t="s">
        <v>232</v>
      </c>
      <c r="H6" s="26"/>
      <c r="J6" s="2"/>
      <c r="K6" s="8"/>
      <c r="L6" s="9"/>
      <c r="M6" s="9"/>
      <c r="N6" s="9"/>
    </row>
    <row r="7" spans="1:14" x14ac:dyDescent="0.2">
      <c r="A7" s="24" t="s">
        <v>18</v>
      </c>
      <c r="B7" s="24" t="s">
        <v>171</v>
      </c>
      <c r="C7" s="27">
        <v>1.336E-6</v>
      </c>
      <c r="D7" s="24" t="s">
        <v>193</v>
      </c>
      <c r="E7" s="27">
        <v>1.5109999999999999E-5</v>
      </c>
      <c r="F7" s="24" t="s">
        <v>214</v>
      </c>
      <c r="G7" s="27">
        <v>5.0480000000000002E-7</v>
      </c>
      <c r="H7" s="26"/>
      <c r="J7" s="2"/>
      <c r="K7" s="8"/>
      <c r="L7" s="9"/>
      <c r="M7" s="9"/>
      <c r="N7" s="9"/>
    </row>
    <row r="8" spans="1:14" x14ac:dyDescent="0.2">
      <c r="A8" s="24" t="s">
        <v>12</v>
      </c>
      <c r="B8" s="24" t="s">
        <v>175</v>
      </c>
      <c r="C8" s="27">
        <v>2.1710000000000001E-9</v>
      </c>
      <c r="D8" s="24" t="s">
        <v>207</v>
      </c>
      <c r="E8" s="27">
        <v>7.362E-9</v>
      </c>
      <c r="F8" s="24" t="s">
        <v>218</v>
      </c>
      <c r="G8" s="27">
        <v>7.3749999999999997E-6</v>
      </c>
      <c r="H8" s="26"/>
      <c r="J8" s="2"/>
      <c r="K8" s="8"/>
      <c r="L8" s="9"/>
      <c r="M8" s="9"/>
      <c r="N8" s="9"/>
    </row>
    <row r="9" spans="1:14" x14ac:dyDescent="0.2">
      <c r="A9" s="24" t="s">
        <v>92</v>
      </c>
      <c r="B9" s="24" t="s">
        <v>174</v>
      </c>
      <c r="C9" s="27">
        <v>1.6570000000000001E-10</v>
      </c>
      <c r="D9" s="24" t="s">
        <v>196</v>
      </c>
      <c r="E9" s="27">
        <v>1.9269999999999999E-10</v>
      </c>
      <c r="F9" s="24" t="s">
        <v>217</v>
      </c>
      <c r="G9" s="27" t="s">
        <v>232</v>
      </c>
      <c r="H9" s="26"/>
      <c r="J9" s="2"/>
      <c r="K9" s="8"/>
      <c r="L9" s="9"/>
      <c r="M9" s="9"/>
      <c r="N9" s="9"/>
    </row>
    <row r="10" spans="1:14" x14ac:dyDescent="0.2">
      <c r="A10" s="24" t="s">
        <v>62</v>
      </c>
      <c r="B10" s="24" t="s">
        <v>176</v>
      </c>
      <c r="C10" s="27">
        <v>9.1979999999999997E-10</v>
      </c>
      <c r="D10" s="24" t="s">
        <v>197</v>
      </c>
      <c r="E10" s="27">
        <v>1.962E-7</v>
      </c>
      <c r="F10" s="24" t="s">
        <v>219</v>
      </c>
      <c r="G10" s="27" t="s">
        <v>232</v>
      </c>
      <c r="H10" s="26"/>
      <c r="J10" s="2"/>
      <c r="K10" s="11"/>
      <c r="L10" s="7"/>
      <c r="M10" s="9"/>
      <c r="N10" s="9"/>
    </row>
    <row r="11" spans="1:14" x14ac:dyDescent="0.2">
      <c r="A11" s="24" t="s">
        <v>236</v>
      </c>
      <c r="B11" s="24" t="s">
        <v>165</v>
      </c>
      <c r="C11" s="27">
        <v>8.9800000000000003E-11</v>
      </c>
      <c r="D11" s="24" t="s">
        <v>243</v>
      </c>
      <c r="E11" s="27">
        <v>2.131E-7</v>
      </c>
      <c r="F11" s="24" t="s">
        <v>244</v>
      </c>
      <c r="G11" s="27">
        <v>3.7419999999999999E-6</v>
      </c>
      <c r="H11" s="26"/>
      <c r="J11" s="2"/>
      <c r="K11" s="8"/>
      <c r="L11" s="9"/>
      <c r="M11" s="9"/>
      <c r="N11" s="9"/>
    </row>
    <row r="12" spans="1:14" x14ac:dyDescent="0.2">
      <c r="A12" s="24" t="s">
        <v>237</v>
      </c>
      <c r="B12" s="24" t="s">
        <v>168</v>
      </c>
      <c r="C12" s="27">
        <v>1.048E-8</v>
      </c>
      <c r="D12" s="24" t="s">
        <v>245</v>
      </c>
      <c r="E12" s="27">
        <v>1.9709999999999999E-8</v>
      </c>
      <c r="F12" s="24" t="s">
        <v>246</v>
      </c>
      <c r="G12" s="27">
        <v>6.5100000000000004E-6</v>
      </c>
      <c r="H12" s="26"/>
      <c r="J12" s="2"/>
      <c r="K12" s="8"/>
      <c r="L12" s="9"/>
      <c r="M12" s="9"/>
      <c r="N12" s="9"/>
    </row>
    <row r="13" spans="1:14" x14ac:dyDescent="0.2">
      <c r="A13" s="24" t="s">
        <v>238</v>
      </c>
      <c r="B13" s="24" t="s">
        <v>169</v>
      </c>
      <c r="C13" s="27">
        <v>1.0029999999999999E-8</v>
      </c>
      <c r="D13" s="24" t="s">
        <v>191</v>
      </c>
      <c r="E13" s="27">
        <v>1.986E-8</v>
      </c>
      <c r="F13" s="24" t="s">
        <v>212</v>
      </c>
      <c r="G13" s="27">
        <v>3.755E-6</v>
      </c>
      <c r="H13" s="26"/>
      <c r="J13" s="2"/>
      <c r="K13" s="8"/>
      <c r="L13" s="9"/>
      <c r="M13" s="9"/>
      <c r="N13" s="9"/>
    </row>
    <row r="14" spans="1:14" x14ac:dyDescent="0.2">
      <c r="A14" s="24" t="s">
        <v>15</v>
      </c>
      <c r="B14" s="24" t="s">
        <v>173</v>
      </c>
      <c r="C14" s="27">
        <v>4.964E-8</v>
      </c>
      <c r="D14" s="24" t="s">
        <v>195</v>
      </c>
      <c r="E14" s="27">
        <v>1.7499999999999999E-10</v>
      </c>
      <c r="F14" s="24" t="s">
        <v>216</v>
      </c>
      <c r="G14" s="27">
        <v>1.01E-7</v>
      </c>
      <c r="H14" s="26"/>
      <c r="J14" s="2"/>
      <c r="K14" s="8"/>
      <c r="L14" s="9"/>
      <c r="M14" s="9"/>
      <c r="N14" s="9"/>
    </row>
    <row r="15" spans="1:14" x14ac:dyDescent="0.2">
      <c r="A15" s="24" t="s">
        <v>22</v>
      </c>
      <c r="B15" s="24" t="s">
        <v>184</v>
      </c>
      <c r="C15" s="27">
        <v>2.0910000000000001E-7</v>
      </c>
      <c r="D15" s="24" t="s">
        <v>205</v>
      </c>
      <c r="E15" s="27">
        <v>5.9999999999999997E-7</v>
      </c>
      <c r="F15" s="24" t="s">
        <v>227</v>
      </c>
      <c r="G15" s="27">
        <v>3.5759999999999997E-8</v>
      </c>
      <c r="H15" s="26"/>
      <c r="J15" s="2"/>
      <c r="K15" s="8"/>
      <c r="L15" s="9"/>
      <c r="M15" s="9"/>
      <c r="N15" s="9"/>
    </row>
    <row r="16" spans="1:14" x14ac:dyDescent="0.2">
      <c r="A16" s="24" t="s">
        <v>239</v>
      </c>
      <c r="B16" s="24" t="s">
        <v>172</v>
      </c>
      <c r="C16" s="27">
        <v>5.0069999999999997E-6</v>
      </c>
      <c r="D16" s="24" t="s">
        <v>194</v>
      </c>
      <c r="E16" s="27">
        <v>7.219E-9</v>
      </c>
      <c r="F16" s="24" t="s">
        <v>215</v>
      </c>
      <c r="G16" s="27">
        <v>2.841E-6</v>
      </c>
      <c r="H16" s="26"/>
      <c r="J16" s="2"/>
      <c r="K16" s="8"/>
      <c r="L16" s="9"/>
      <c r="M16" s="9"/>
      <c r="N16" s="9"/>
    </row>
    <row r="17" spans="1:14" x14ac:dyDescent="0.2">
      <c r="A17" s="24" t="s">
        <v>240</v>
      </c>
      <c r="B17" s="24" t="s">
        <v>167</v>
      </c>
      <c r="C17" s="27">
        <v>6.6429999999999998E-6</v>
      </c>
      <c r="D17" s="24" t="s">
        <v>190</v>
      </c>
      <c r="E17" s="27">
        <v>6.5839999999999996E-9</v>
      </c>
      <c r="F17" s="24" t="s">
        <v>211</v>
      </c>
      <c r="G17" s="27">
        <v>4.2650000000000001E-7</v>
      </c>
      <c r="H17" s="26"/>
      <c r="J17" s="2"/>
      <c r="K17" s="8"/>
      <c r="L17" s="9"/>
      <c r="M17" s="9"/>
      <c r="N17" s="9"/>
    </row>
    <row r="18" spans="1:14" x14ac:dyDescent="0.2">
      <c r="A18" s="24" t="s">
        <v>21</v>
      </c>
      <c r="B18" s="24" t="s">
        <v>183</v>
      </c>
      <c r="C18" s="27">
        <v>6.7920000000000004E-6</v>
      </c>
      <c r="D18" s="24" t="s">
        <v>204</v>
      </c>
      <c r="E18" s="27">
        <v>1.7989999999999999E-5</v>
      </c>
      <c r="F18" s="24" t="s">
        <v>226</v>
      </c>
      <c r="G18" s="27">
        <v>3.765E-6</v>
      </c>
      <c r="H18" s="26"/>
      <c r="J18" s="2"/>
      <c r="K18" s="8"/>
      <c r="L18" s="9"/>
      <c r="M18" s="9"/>
      <c r="N18" s="9"/>
    </row>
    <row r="19" spans="1:14" x14ac:dyDescent="0.2">
      <c r="A19" s="24" t="s">
        <v>241</v>
      </c>
      <c r="B19" s="24" t="s">
        <v>178</v>
      </c>
      <c r="C19" s="27">
        <v>1.515E-8</v>
      </c>
      <c r="D19" s="24" t="s">
        <v>199</v>
      </c>
      <c r="E19" s="27">
        <v>9.5480000000000005E-8</v>
      </c>
      <c r="F19" s="24" t="s">
        <v>221</v>
      </c>
      <c r="G19" s="27">
        <v>6.3920000000000006E-8</v>
      </c>
      <c r="H19" s="26"/>
      <c r="J19" s="2"/>
      <c r="K19" s="11"/>
      <c r="L19" s="7"/>
      <c r="M19" s="9"/>
      <c r="N19" s="9"/>
    </row>
    <row r="20" spans="1:14" x14ac:dyDescent="0.2">
      <c r="A20" s="24" t="s">
        <v>19</v>
      </c>
      <c r="B20" s="24" t="s">
        <v>181</v>
      </c>
      <c r="C20" s="27">
        <v>3.7669999999999999E-8</v>
      </c>
      <c r="D20" s="24" t="s">
        <v>202</v>
      </c>
      <c r="E20" s="27">
        <v>1.1810000000000001E-10</v>
      </c>
      <c r="F20" s="24" t="s">
        <v>224</v>
      </c>
      <c r="G20" s="27" t="s">
        <v>232</v>
      </c>
      <c r="H20" s="26"/>
      <c r="J20" s="2"/>
      <c r="K20" s="8"/>
      <c r="L20" s="9"/>
      <c r="M20" s="9"/>
      <c r="N20" s="9"/>
    </row>
    <row r="21" spans="1:14" x14ac:dyDescent="0.2">
      <c r="A21" s="24" t="s">
        <v>9</v>
      </c>
      <c r="B21" s="24" t="s">
        <v>180</v>
      </c>
      <c r="C21" s="27">
        <v>9.6120000000000006E-12</v>
      </c>
      <c r="D21" s="24" t="s">
        <v>201</v>
      </c>
      <c r="E21" s="27">
        <v>3.2239999999999999E-10</v>
      </c>
      <c r="F21" s="24" t="s">
        <v>223</v>
      </c>
      <c r="G21" s="27">
        <v>1.1639999999999999E-9</v>
      </c>
      <c r="H21" s="26"/>
      <c r="J21" s="2"/>
      <c r="K21" s="8"/>
      <c r="L21" s="9"/>
      <c r="M21" s="9"/>
      <c r="N21" s="9"/>
    </row>
    <row r="22" spans="1:14" x14ac:dyDescent="0.2">
      <c r="A22" s="24" t="s">
        <v>20</v>
      </c>
      <c r="B22" s="24" t="s">
        <v>182</v>
      </c>
      <c r="C22" s="27">
        <v>1.084E-8</v>
      </c>
      <c r="D22" s="24" t="s">
        <v>203</v>
      </c>
      <c r="E22" s="27">
        <v>6.9650000000000005E-8</v>
      </c>
      <c r="F22" s="24" t="s">
        <v>225</v>
      </c>
      <c r="G22" s="27">
        <v>1.5939999999999999E-11</v>
      </c>
      <c r="H22" s="26"/>
      <c r="J22" s="2"/>
      <c r="K22" s="8"/>
      <c r="L22" s="9"/>
      <c r="M22" s="9"/>
      <c r="N22" s="9"/>
    </row>
    <row r="23" spans="1:14" x14ac:dyDescent="0.2">
      <c r="A23" s="24" t="s">
        <v>97</v>
      </c>
      <c r="B23" s="24" t="s">
        <v>188</v>
      </c>
      <c r="C23" s="28">
        <v>8.2800000000000003E-6</v>
      </c>
      <c r="D23" s="24" t="s">
        <v>209</v>
      </c>
      <c r="E23" s="28">
        <v>1.03E-8</v>
      </c>
      <c r="F23" s="24" t="s">
        <v>231</v>
      </c>
      <c r="G23" s="28">
        <v>8.7299999999999994E-8</v>
      </c>
      <c r="H23" s="26"/>
      <c r="K23" s="23"/>
      <c r="L23" s="3"/>
      <c r="M23" s="3"/>
      <c r="N23" s="3"/>
    </row>
    <row r="24" spans="1:14" x14ac:dyDescent="0.2">
      <c r="A24" s="24" t="s">
        <v>13</v>
      </c>
      <c r="B24" s="24" t="s">
        <v>185</v>
      </c>
      <c r="C24" s="27">
        <v>6.6530000000000001E-9</v>
      </c>
      <c r="D24" s="24" t="s">
        <v>206</v>
      </c>
      <c r="E24" s="27">
        <v>1.8199999999999999E-7</v>
      </c>
      <c r="F24" s="24" t="s">
        <v>228</v>
      </c>
      <c r="G24" s="27">
        <v>1.5179999999999999E-6</v>
      </c>
      <c r="H24" s="26"/>
      <c r="K24" s="8"/>
      <c r="L24" s="9"/>
      <c r="M24" s="9"/>
      <c r="N24" s="9"/>
    </row>
    <row r="25" spans="1:14" x14ac:dyDescent="0.2">
      <c r="A25" s="24" t="s">
        <v>8</v>
      </c>
      <c r="B25" s="24" t="s">
        <v>170</v>
      </c>
      <c r="C25" s="27">
        <v>5.2899999999999997E-8</v>
      </c>
      <c r="D25" s="24" t="s">
        <v>192</v>
      </c>
      <c r="E25" s="27" t="s">
        <v>232</v>
      </c>
      <c r="F25" s="24" t="s">
        <v>213</v>
      </c>
      <c r="G25" s="27">
        <v>1.075E-5</v>
      </c>
      <c r="H25" s="26"/>
      <c r="K25" s="8"/>
      <c r="L25" s="10"/>
      <c r="M25" s="9"/>
      <c r="N25" s="9"/>
    </row>
    <row r="26" spans="1:14" x14ac:dyDescent="0.2">
      <c r="A26" s="24" t="s">
        <v>96</v>
      </c>
      <c r="B26" s="24" t="s">
        <v>187</v>
      </c>
      <c r="C26" s="28">
        <v>2.7799999999999997E-7</v>
      </c>
      <c r="D26" s="24" t="s">
        <v>208</v>
      </c>
      <c r="E26" s="25" t="s">
        <v>232</v>
      </c>
      <c r="F26" s="24" t="s">
        <v>230</v>
      </c>
      <c r="G26" s="28">
        <v>2.4299999999999999E-12</v>
      </c>
      <c r="H26" s="26"/>
      <c r="K26" s="23"/>
      <c r="L26" s="3"/>
      <c r="N26" s="3"/>
    </row>
    <row r="27" spans="1:14" x14ac:dyDescent="0.2">
      <c r="A27" s="25"/>
      <c r="B27" s="25"/>
      <c r="C27" s="25"/>
      <c r="D27" s="25"/>
      <c r="E27" s="25"/>
      <c r="F27" s="25"/>
      <c r="G27" s="25"/>
      <c r="H27" s="26"/>
    </row>
  </sheetData>
  <sortState xmlns:xlrd2="http://schemas.microsoft.com/office/spreadsheetml/2017/richdata2" ref="K3:N24">
    <sortCondition ref="K3:K24"/>
  </sortState>
  <mergeCells count="3">
    <mergeCell ref="B1:C1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9C3B-126F-3147-A794-D1CF2727CB55}">
  <dimension ref="A4:K27"/>
  <sheetViews>
    <sheetView workbookViewId="0">
      <selection activeCell="K33" sqref="K33"/>
    </sheetView>
  </sheetViews>
  <sheetFormatPr baseColWidth="10" defaultRowHeight="16" x14ac:dyDescent="0.2"/>
  <cols>
    <col min="1" max="1" width="19.5" bestFit="1" customWidth="1"/>
    <col min="9" max="9" width="18.1640625" bestFit="1" customWidth="1"/>
    <col min="11" max="11" width="20.1640625" bestFit="1" customWidth="1"/>
  </cols>
  <sheetData>
    <row r="4" spans="1:11" x14ac:dyDescent="0.2">
      <c r="A4" s="19" t="s">
        <v>4</v>
      </c>
      <c r="B4" t="s">
        <v>98</v>
      </c>
      <c r="C4" t="s">
        <v>101</v>
      </c>
      <c r="D4">
        <v>82</v>
      </c>
      <c r="E4" t="s">
        <v>99</v>
      </c>
      <c r="F4" t="s">
        <v>101</v>
      </c>
      <c r="G4">
        <v>85</v>
      </c>
      <c r="H4" t="s">
        <v>100</v>
      </c>
      <c r="I4" t="str">
        <f>CONCATENATE(B4,C4,D4,E4,F4,G4,H4)</f>
        <v>=AVERAGE(C82:C85)</v>
      </c>
      <c r="K4" t="s">
        <v>102</v>
      </c>
    </row>
    <row r="5" spans="1:11" x14ac:dyDescent="0.2">
      <c r="A5" s="19" t="s">
        <v>14</v>
      </c>
      <c r="B5" t="s">
        <v>98</v>
      </c>
      <c r="C5" t="s">
        <v>101</v>
      </c>
      <c r="D5">
        <f>D4+4</f>
        <v>86</v>
      </c>
      <c r="E5" t="s">
        <v>99</v>
      </c>
      <c r="F5" t="s">
        <v>101</v>
      </c>
      <c r="G5">
        <f>G4+4</f>
        <v>89</v>
      </c>
      <c r="H5" t="s">
        <v>100</v>
      </c>
      <c r="I5" t="str">
        <f t="shared" ref="I5:I27" si="0">CONCATENATE(B5,C5,D5,E5,F5,G5,H5)</f>
        <v>=AVERAGE(C86:C89)</v>
      </c>
      <c r="K5" t="s">
        <v>103</v>
      </c>
    </row>
    <row r="6" spans="1:11" x14ac:dyDescent="0.2">
      <c r="A6" s="19" t="s">
        <v>10</v>
      </c>
      <c r="B6" t="s">
        <v>98</v>
      </c>
      <c r="C6" t="s">
        <v>101</v>
      </c>
      <c r="D6">
        <f t="shared" ref="D6:D27" si="1">D5+4</f>
        <v>90</v>
      </c>
      <c r="E6" t="s">
        <v>99</v>
      </c>
      <c r="F6" t="s">
        <v>101</v>
      </c>
      <c r="G6">
        <f t="shared" ref="G6:G27" si="2">G5+4</f>
        <v>93</v>
      </c>
      <c r="H6" t="s">
        <v>100</v>
      </c>
      <c r="I6" t="str">
        <f t="shared" si="0"/>
        <v>=AVERAGE(C90:C93)</v>
      </c>
      <c r="K6" t="s">
        <v>104</v>
      </c>
    </row>
    <row r="7" spans="1:11" x14ac:dyDescent="0.2">
      <c r="A7" s="19" t="s">
        <v>5</v>
      </c>
      <c r="B7" t="s">
        <v>98</v>
      </c>
      <c r="C7" t="s">
        <v>101</v>
      </c>
      <c r="D7">
        <f t="shared" si="1"/>
        <v>94</v>
      </c>
      <c r="E7" t="s">
        <v>99</v>
      </c>
      <c r="F7" t="s">
        <v>101</v>
      </c>
      <c r="G7">
        <f t="shared" si="2"/>
        <v>97</v>
      </c>
      <c r="H7" t="s">
        <v>100</v>
      </c>
      <c r="I7" t="str">
        <f t="shared" si="0"/>
        <v>=AVERAGE(C94:C97)</v>
      </c>
      <c r="K7" t="s">
        <v>105</v>
      </c>
    </row>
    <row r="8" spans="1:11" x14ac:dyDescent="0.2">
      <c r="A8" s="19" t="s">
        <v>6</v>
      </c>
      <c r="B8" t="s">
        <v>98</v>
      </c>
      <c r="C8" t="s">
        <v>101</v>
      </c>
      <c r="D8">
        <f t="shared" si="1"/>
        <v>98</v>
      </c>
      <c r="E8" t="s">
        <v>99</v>
      </c>
      <c r="F8" t="s">
        <v>101</v>
      </c>
      <c r="G8">
        <f t="shared" si="2"/>
        <v>101</v>
      </c>
      <c r="H8" t="s">
        <v>100</v>
      </c>
      <c r="I8" t="str">
        <f t="shared" si="0"/>
        <v>=AVERAGE(C98:C101)</v>
      </c>
      <c r="K8" t="s">
        <v>106</v>
      </c>
    </row>
    <row r="9" spans="1:11" x14ac:dyDescent="0.2">
      <c r="A9" s="19" t="s">
        <v>8</v>
      </c>
      <c r="B9" t="s">
        <v>98</v>
      </c>
      <c r="C9" t="s">
        <v>101</v>
      </c>
      <c r="D9">
        <f t="shared" si="1"/>
        <v>102</v>
      </c>
      <c r="E9" t="s">
        <v>99</v>
      </c>
      <c r="F9" t="s">
        <v>101</v>
      </c>
      <c r="G9">
        <f t="shared" si="2"/>
        <v>105</v>
      </c>
      <c r="H9" t="s">
        <v>100</v>
      </c>
      <c r="I9" t="str">
        <f t="shared" si="0"/>
        <v>=AVERAGE(C102:C105)</v>
      </c>
      <c r="K9" t="s">
        <v>107</v>
      </c>
    </row>
    <row r="10" spans="1:11" x14ac:dyDescent="0.2">
      <c r="A10" s="19" t="s">
        <v>18</v>
      </c>
      <c r="B10" t="s">
        <v>98</v>
      </c>
      <c r="C10" t="s">
        <v>101</v>
      </c>
      <c r="D10">
        <f t="shared" si="1"/>
        <v>106</v>
      </c>
      <c r="E10" t="s">
        <v>99</v>
      </c>
      <c r="F10" t="s">
        <v>101</v>
      </c>
      <c r="G10">
        <f t="shared" si="2"/>
        <v>109</v>
      </c>
      <c r="H10" t="s">
        <v>100</v>
      </c>
      <c r="I10" t="str">
        <f t="shared" si="0"/>
        <v>=AVERAGE(C106:C109)</v>
      </c>
      <c r="K10" t="s">
        <v>108</v>
      </c>
    </row>
    <row r="11" spans="1:11" x14ac:dyDescent="0.2">
      <c r="A11" s="19" t="s">
        <v>11</v>
      </c>
      <c r="B11" t="s">
        <v>98</v>
      </c>
      <c r="C11" t="s">
        <v>101</v>
      </c>
      <c r="D11">
        <f t="shared" si="1"/>
        <v>110</v>
      </c>
      <c r="E11" t="s">
        <v>99</v>
      </c>
      <c r="F11" t="s">
        <v>101</v>
      </c>
      <c r="G11">
        <f t="shared" si="2"/>
        <v>113</v>
      </c>
      <c r="H11" t="s">
        <v>100</v>
      </c>
      <c r="I11" t="str">
        <f t="shared" si="0"/>
        <v>=AVERAGE(C110:C113)</v>
      </c>
      <c r="K11" t="s">
        <v>109</v>
      </c>
    </row>
    <row r="12" spans="1:11" x14ac:dyDescent="0.2">
      <c r="A12" s="19" t="s">
        <v>15</v>
      </c>
      <c r="B12" t="s">
        <v>98</v>
      </c>
      <c r="C12" t="s">
        <v>101</v>
      </c>
      <c r="D12">
        <f t="shared" si="1"/>
        <v>114</v>
      </c>
      <c r="E12" t="s">
        <v>99</v>
      </c>
      <c r="F12" t="s">
        <v>101</v>
      </c>
      <c r="G12">
        <f t="shared" si="2"/>
        <v>117</v>
      </c>
      <c r="H12" t="s">
        <v>100</v>
      </c>
      <c r="I12" t="str">
        <f t="shared" si="0"/>
        <v>=AVERAGE(C114:C117)</v>
      </c>
      <c r="K12" t="s">
        <v>110</v>
      </c>
    </row>
    <row r="13" spans="1:11" x14ac:dyDescent="0.2">
      <c r="A13" s="19" t="s">
        <v>92</v>
      </c>
      <c r="B13" t="s">
        <v>98</v>
      </c>
      <c r="C13" t="s">
        <v>101</v>
      </c>
      <c r="D13">
        <f t="shared" si="1"/>
        <v>118</v>
      </c>
      <c r="E13" t="s">
        <v>99</v>
      </c>
      <c r="F13" t="s">
        <v>101</v>
      </c>
      <c r="G13">
        <f t="shared" si="2"/>
        <v>121</v>
      </c>
      <c r="H13" t="s">
        <v>100</v>
      </c>
      <c r="I13" t="str">
        <f t="shared" si="0"/>
        <v>=AVERAGE(C118:C121)</v>
      </c>
      <c r="K13" t="s">
        <v>111</v>
      </c>
    </row>
    <row r="14" spans="1:11" x14ac:dyDescent="0.2">
      <c r="A14" s="19" t="s">
        <v>12</v>
      </c>
      <c r="B14" t="s">
        <v>98</v>
      </c>
      <c r="C14" t="s">
        <v>101</v>
      </c>
      <c r="D14">
        <f t="shared" si="1"/>
        <v>122</v>
      </c>
      <c r="E14" t="s">
        <v>99</v>
      </c>
      <c r="F14" t="s">
        <v>101</v>
      </c>
      <c r="G14">
        <f t="shared" si="2"/>
        <v>125</v>
      </c>
      <c r="H14" t="s">
        <v>100</v>
      </c>
      <c r="I14" t="str">
        <f t="shared" si="0"/>
        <v>=AVERAGE(C122:C125)</v>
      </c>
      <c r="K14" t="s">
        <v>112</v>
      </c>
    </row>
    <row r="15" spans="1:11" x14ac:dyDescent="0.2">
      <c r="A15" s="19" t="s">
        <v>3</v>
      </c>
      <c r="B15" t="s">
        <v>98</v>
      </c>
      <c r="C15" t="s">
        <v>101</v>
      </c>
      <c r="D15">
        <f t="shared" si="1"/>
        <v>126</v>
      </c>
      <c r="E15" t="s">
        <v>99</v>
      </c>
      <c r="F15" t="s">
        <v>101</v>
      </c>
      <c r="G15">
        <f t="shared" si="2"/>
        <v>129</v>
      </c>
      <c r="H15" t="s">
        <v>100</v>
      </c>
      <c r="I15" t="str">
        <f t="shared" si="0"/>
        <v>=AVERAGE(C126:C129)</v>
      </c>
      <c r="K15" t="s">
        <v>113</v>
      </c>
    </row>
    <row r="16" spans="1:11" x14ac:dyDescent="0.2">
      <c r="A16" s="19" t="s">
        <v>16</v>
      </c>
      <c r="B16" t="s">
        <v>98</v>
      </c>
      <c r="C16" t="s">
        <v>101</v>
      </c>
      <c r="D16">
        <f t="shared" si="1"/>
        <v>130</v>
      </c>
      <c r="E16" t="s">
        <v>99</v>
      </c>
      <c r="F16" t="s">
        <v>101</v>
      </c>
      <c r="G16">
        <f t="shared" si="2"/>
        <v>133</v>
      </c>
      <c r="H16" t="s">
        <v>100</v>
      </c>
      <c r="I16" t="str">
        <f t="shared" si="0"/>
        <v>=AVERAGE(C130:C133)</v>
      </c>
      <c r="K16" t="s">
        <v>114</v>
      </c>
    </row>
    <row r="17" spans="1:11" x14ac:dyDescent="0.2">
      <c r="A17" s="19" t="s">
        <v>17</v>
      </c>
      <c r="B17" t="s">
        <v>98</v>
      </c>
      <c r="C17" t="s">
        <v>101</v>
      </c>
      <c r="D17">
        <f t="shared" si="1"/>
        <v>134</v>
      </c>
      <c r="E17" t="s">
        <v>99</v>
      </c>
      <c r="F17" t="s">
        <v>101</v>
      </c>
      <c r="G17">
        <f t="shared" si="2"/>
        <v>137</v>
      </c>
      <c r="H17" t="s">
        <v>100</v>
      </c>
      <c r="I17" t="str">
        <f t="shared" si="0"/>
        <v>=AVERAGE(C134:C137)</v>
      </c>
      <c r="K17" t="s">
        <v>115</v>
      </c>
    </row>
    <row r="18" spans="1:11" x14ac:dyDescent="0.2">
      <c r="A18" s="19" t="s">
        <v>7</v>
      </c>
      <c r="B18" t="s">
        <v>98</v>
      </c>
      <c r="C18" t="s">
        <v>101</v>
      </c>
      <c r="D18">
        <f t="shared" si="1"/>
        <v>138</v>
      </c>
      <c r="E18" t="s">
        <v>99</v>
      </c>
      <c r="F18" t="s">
        <v>101</v>
      </c>
      <c r="G18">
        <f t="shared" si="2"/>
        <v>141</v>
      </c>
      <c r="H18" t="s">
        <v>100</v>
      </c>
      <c r="I18" t="str">
        <f t="shared" si="0"/>
        <v>=AVERAGE(C138:C141)</v>
      </c>
      <c r="K18" t="s">
        <v>116</v>
      </c>
    </row>
    <row r="19" spans="1:11" x14ac:dyDescent="0.2">
      <c r="A19" s="19" t="s">
        <v>9</v>
      </c>
      <c r="B19" t="s">
        <v>98</v>
      </c>
      <c r="C19" t="s">
        <v>101</v>
      </c>
      <c r="D19">
        <f t="shared" si="1"/>
        <v>142</v>
      </c>
      <c r="E19" t="s">
        <v>99</v>
      </c>
      <c r="F19" t="s">
        <v>101</v>
      </c>
      <c r="G19">
        <f t="shared" si="2"/>
        <v>145</v>
      </c>
      <c r="H19" t="s">
        <v>100</v>
      </c>
      <c r="I19" t="str">
        <f t="shared" si="0"/>
        <v>=AVERAGE(C142:C145)</v>
      </c>
      <c r="K19" t="s">
        <v>117</v>
      </c>
    </row>
    <row r="20" spans="1:11" x14ac:dyDescent="0.2">
      <c r="A20" s="19" t="s">
        <v>19</v>
      </c>
      <c r="B20" t="s">
        <v>98</v>
      </c>
      <c r="C20" t="s">
        <v>101</v>
      </c>
      <c r="D20">
        <f t="shared" si="1"/>
        <v>146</v>
      </c>
      <c r="E20" t="s">
        <v>99</v>
      </c>
      <c r="F20" t="s">
        <v>101</v>
      </c>
      <c r="G20">
        <f t="shared" si="2"/>
        <v>149</v>
      </c>
      <c r="H20" t="s">
        <v>100</v>
      </c>
      <c r="I20" t="str">
        <f t="shared" si="0"/>
        <v>=AVERAGE(C146:C149)</v>
      </c>
      <c r="K20" t="s">
        <v>118</v>
      </c>
    </row>
    <row r="21" spans="1:11" x14ac:dyDescent="0.2">
      <c r="A21" s="19" t="s">
        <v>20</v>
      </c>
      <c r="B21" t="s">
        <v>98</v>
      </c>
      <c r="C21" t="s">
        <v>101</v>
      </c>
      <c r="D21">
        <f t="shared" si="1"/>
        <v>150</v>
      </c>
      <c r="E21" t="s">
        <v>99</v>
      </c>
      <c r="F21" t="s">
        <v>101</v>
      </c>
      <c r="G21">
        <f t="shared" si="2"/>
        <v>153</v>
      </c>
      <c r="H21" t="s">
        <v>100</v>
      </c>
      <c r="I21" t="str">
        <f t="shared" si="0"/>
        <v>=AVERAGE(C150:C153)</v>
      </c>
      <c r="K21" t="s">
        <v>119</v>
      </c>
    </row>
    <row r="22" spans="1:11" x14ac:dyDescent="0.2">
      <c r="A22" s="19" t="s">
        <v>21</v>
      </c>
      <c r="B22" t="s">
        <v>98</v>
      </c>
      <c r="C22" t="s">
        <v>101</v>
      </c>
      <c r="D22">
        <f t="shared" si="1"/>
        <v>154</v>
      </c>
      <c r="E22" t="s">
        <v>99</v>
      </c>
      <c r="F22" t="s">
        <v>101</v>
      </c>
      <c r="G22">
        <f t="shared" si="2"/>
        <v>157</v>
      </c>
      <c r="H22" t="s">
        <v>100</v>
      </c>
      <c r="I22" t="str">
        <f t="shared" si="0"/>
        <v>=AVERAGE(C154:C157)</v>
      </c>
      <c r="K22" t="s">
        <v>120</v>
      </c>
    </row>
    <row r="23" spans="1:11" x14ac:dyDescent="0.2">
      <c r="A23" s="19" t="s">
        <v>22</v>
      </c>
      <c r="B23" t="s">
        <v>98</v>
      </c>
      <c r="C23" t="s">
        <v>101</v>
      </c>
      <c r="D23">
        <f t="shared" si="1"/>
        <v>158</v>
      </c>
      <c r="E23" t="s">
        <v>99</v>
      </c>
      <c r="F23" t="s">
        <v>101</v>
      </c>
      <c r="G23">
        <f t="shared" si="2"/>
        <v>161</v>
      </c>
      <c r="H23" t="s">
        <v>100</v>
      </c>
      <c r="I23" t="str">
        <f t="shared" si="0"/>
        <v>=AVERAGE(C158:C161)</v>
      </c>
      <c r="K23" t="s">
        <v>121</v>
      </c>
    </row>
    <row r="24" spans="1:11" x14ac:dyDescent="0.2">
      <c r="A24" s="19" t="s">
        <v>13</v>
      </c>
      <c r="B24" t="s">
        <v>98</v>
      </c>
      <c r="C24" t="s">
        <v>101</v>
      </c>
      <c r="D24">
        <f t="shared" si="1"/>
        <v>162</v>
      </c>
      <c r="E24" t="s">
        <v>99</v>
      </c>
      <c r="F24" t="s">
        <v>101</v>
      </c>
      <c r="G24">
        <f t="shared" si="2"/>
        <v>165</v>
      </c>
      <c r="H24" t="s">
        <v>100</v>
      </c>
      <c r="I24" t="str">
        <f t="shared" si="0"/>
        <v>=AVERAGE(C162:C165)</v>
      </c>
      <c r="K24" t="s">
        <v>122</v>
      </c>
    </row>
    <row r="25" spans="1:11" x14ac:dyDescent="0.2">
      <c r="A25" s="19" t="s">
        <v>95</v>
      </c>
      <c r="B25" t="s">
        <v>98</v>
      </c>
      <c r="C25" t="s">
        <v>101</v>
      </c>
      <c r="D25">
        <f t="shared" si="1"/>
        <v>166</v>
      </c>
      <c r="E25" t="s">
        <v>99</v>
      </c>
      <c r="F25" t="s">
        <v>101</v>
      </c>
      <c r="G25">
        <f t="shared" si="2"/>
        <v>169</v>
      </c>
      <c r="H25" t="s">
        <v>100</v>
      </c>
      <c r="I25" t="str">
        <f t="shared" si="0"/>
        <v>=AVERAGE(C166:C169)</v>
      </c>
      <c r="K25" t="s">
        <v>123</v>
      </c>
    </row>
    <row r="26" spans="1:11" x14ac:dyDescent="0.2">
      <c r="A26" s="19" t="s">
        <v>96</v>
      </c>
      <c r="B26" t="s">
        <v>98</v>
      </c>
      <c r="C26" t="s">
        <v>101</v>
      </c>
      <c r="D26">
        <f t="shared" si="1"/>
        <v>170</v>
      </c>
      <c r="E26" t="s">
        <v>99</v>
      </c>
      <c r="F26" t="s">
        <v>101</v>
      </c>
      <c r="G26">
        <f t="shared" si="2"/>
        <v>173</v>
      </c>
      <c r="H26" t="s">
        <v>100</v>
      </c>
      <c r="I26" t="str">
        <f t="shared" si="0"/>
        <v>=AVERAGE(C170:C173)</v>
      </c>
      <c r="K26" t="s">
        <v>124</v>
      </c>
    </row>
    <row r="27" spans="1:11" x14ac:dyDescent="0.2">
      <c r="A27" s="19" t="s">
        <v>97</v>
      </c>
      <c r="B27" t="s">
        <v>98</v>
      </c>
      <c r="C27" t="s">
        <v>101</v>
      </c>
      <c r="D27">
        <f t="shared" si="1"/>
        <v>174</v>
      </c>
      <c r="E27" t="s">
        <v>99</v>
      </c>
      <c r="F27" t="s">
        <v>101</v>
      </c>
      <c r="G27">
        <f t="shared" si="2"/>
        <v>177</v>
      </c>
      <c r="H27" t="s">
        <v>100</v>
      </c>
      <c r="I27" t="str">
        <f t="shared" si="0"/>
        <v>=AVERAGE(C174:C177)</v>
      </c>
      <c r="K2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 dff % EC50</vt:lpstr>
      <vt:lpstr> dff at 10nM % EC50</vt:lpstr>
      <vt:lpstr>Receptor vs sensor binding stud</vt:lpstr>
      <vt:lpstr>SuppTable1</vt:lpstr>
      <vt:lpstr>SupplementaryT1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Chunyang Dong</cp:lastModifiedBy>
  <dcterms:created xsi:type="dcterms:W3CDTF">2023-02-20T21:13:40Z</dcterms:created>
  <dcterms:modified xsi:type="dcterms:W3CDTF">2023-04-11T18:03:53Z</dcterms:modified>
</cp:coreProperties>
</file>