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Accuracy" sheetId="1" r:id="rId1"/>
    <sheet name="Gin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5" i="2"/>
  <c r="E15" i="2" s="1"/>
  <c r="E14" i="2"/>
  <c r="D14" i="2"/>
  <c r="C14" i="2"/>
  <c r="D13" i="2"/>
  <c r="C13" i="2"/>
  <c r="E13" i="2" s="1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3" i="2"/>
  <c r="D3" i="2"/>
  <c r="C3" i="2"/>
  <c r="D14" i="1"/>
  <c r="C14" i="1"/>
  <c r="E14" i="1" s="1"/>
  <c r="D15" i="1"/>
  <c r="C15" i="1"/>
  <c r="E15" i="1" s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D6" i="2"/>
  <c r="C6" i="2"/>
  <c r="E6" i="2" s="1"/>
  <c r="D5" i="2"/>
  <c r="C5" i="2"/>
  <c r="E5" i="2" s="1"/>
  <c r="D4" i="2"/>
  <c r="C4" i="2"/>
  <c r="E4" i="2" s="1"/>
  <c r="D2" i="2"/>
  <c r="C2" i="2"/>
  <c r="E2" i="2" s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<sst xmlns="http://schemas.openxmlformats.org/spreadsheetml/2006/main" count="72" uniqueCount="43">
  <si>
    <t>feature level</t>
  </si>
  <si>
    <t>Weibo hotness</t>
  </si>
  <si>
    <t>Bing hotness</t>
  </si>
  <si>
    <t>crowd density</t>
  </si>
  <si>
    <t>road density</t>
  </si>
  <si>
    <t>road level</t>
  </si>
  <si>
    <t>Baidu Map POI</t>
  </si>
  <si>
    <t>Reduce Feature</t>
  </si>
  <si>
    <t>Recall</t>
  </si>
  <si>
    <t>Precision</t>
  </si>
  <si>
    <t>F-measure</t>
  </si>
  <si>
    <t>Table</t>
  </si>
  <si>
    <t>重要性</t>
  </si>
  <si>
    <t>AUC</t>
  </si>
  <si>
    <t>GDP level</t>
  </si>
  <si>
    <t>traffic stations nearby</t>
  </si>
  <si>
    <t>sub category</t>
  </si>
  <si>
    <t>independence</t>
  </si>
  <si>
    <t>uniqueness</t>
  </si>
  <si>
    <t>urban centrality</t>
  </si>
  <si>
    <t>buildings nearby</t>
  </si>
  <si>
    <t>main category</t>
  </si>
  <si>
    <t xml:space="preserve">   pred
       N    Y
  N 1183  225
  Y   18   83</t>
  </si>
  <si>
    <t xml:space="preserve">   pred
       N    Y
  N 1172  236
  Y   18   83</t>
  </si>
  <si>
    <t xml:space="preserve">   pred
       N    Y
  N 1166  243
  Y   15   86</t>
  </si>
  <si>
    <t xml:space="preserve">   pred
       N    Y
  N 1159  250
  Y   16   85</t>
  </si>
  <si>
    <t xml:space="preserve">   pred
       N    Y
  N 1157  252
  Y   16   85</t>
  </si>
  <si>
    <t xml:space="preserve">   pred
       N    Y
  N 1153  256
  Y   17   84</t>
  </si>
  <si>
    <t xml:space="preserve">   pred
       N    Y
  N 1176  233
  Y   19   82</t>
  </si>
  <si>
    <t xml:space="preserve">   pred
       N    Y
  N 1141  268
  Y   17   84</t>
  </si>
  <si>
    <t xml:space="preserve">   pred
       N    Y
  N 1140  269
  Y   17   84</t>
  </si>
  <si>
    <t xml:space="preserve">   pred
       N    Y
  N 1151  258
  Y   22   79</t>
  </si>
  <si>
    <t>pred
       N    Y
  N 1155  255
  Y   25   76</t>
  </si>
  <si>
    <t xml:space="preserve">   pred
       N    Y
  N 1188  222
  Y   29   72</t>
  </si>
  <si>
    <t xml:space="preserve">   pred
       N    Y
  N 1223  187
  Y   33   68</t>
  </si>
  <si>
    <t xml:space="preserve">   pred
       N    Y
  N 1242  168
  Y   35   66</t>
  </si>
  <si>
    <t xml:space="preserve">   pred
       N    Y
  N 1168  242
  Y   20   81</t>
  </si>
  <si>
    <t xml:space="preserve">   pred
       N    Y
  N 1166  244
  Y   18   83</t>
  </si>
  <si>
    <t xml:space="preserve">   pred
       N    Y
  N 1171  239
  Y   23   78</t>
  </si>
  <si>
    <t xml:space="preserve">   pred
       N    Y
  N 1145  265
  Y   20   81</t>
  </si>
  <si>
    <t xml:space="preserve">   pred
       N    Y
  N 1145  265
  Y   24   77</t>
  </si>
  <si>
    <t xml:space="preserve">   pred
       N    Y
  N 1149  261
  Y   24   77</t>
  </si>
  <si>
    <t xml:space="preserve">   pred
       N    Y
  N 1155  255
  Y   25  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</si>
</sst>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workbookViewId="0">
      <selection activeCell="C13" sqref="C13:G15"/>
    </sheetView>
  </sheetViews>
  <sheetFormatPr defaultRowHeight="14" x14ac:dyDescent="0.3"/>
  <cols>
    <col min="2" max="2" width="25.83203125" customWidth="1"/>
    <col min="5" max="5" width="10.4140625" customWidth="1"/>
    <col min="7" max="7" width="14.25" customWidth="1"/>
  </cols>
  <sheetData>
    <row r="1" spans="1:7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</row>
    <row r="2" spans="1:7" ht="56" x14ac:dyDescent="0.3">
      <c r="A2">
        <v>15</v>
      </c>
      <c r="B2" t="s">
        <v>6</v>
      </c>
      <c r="C2">
        <f>83/101</f>
        <v>0.82178217821782173</v>
      </c>
      <c r="D2">
        <f>1183/1408</f>
        <v>0.84019886363636365</v>
      </c>
      <c r="E2">
        <f t="shared" ref="E2:E15" si="0">2/(1/C2+1/D2)</f>
        <v>0.83088848176621666</v>
      </c>
      <c r="F2">
        <v>0.83099999999999996</v>
      </c>
      <c r="G2" s="1" t="s">
        <v>22</v>
      </c>
    </row>
    <row r="3" spans="1:7" ht="56" x14ac:dyDescent="0.3">
      <c r="A3">
        <v>14</v>
      </c>
      <c r="B3" t="s">
        <v>5</v>
      </c>
      <c r="C3">
        <f>83/101</f>
        <v>0.82178217821782173</v>
      </c>
      <c r="D3">
        <f>1172/1408</f>
        <v>0.83238636363636365</v>
      </c>
      <c r="E3">
        <f t="shared" si="0"/>
        <v>0.82705028141951054</v>
      </c>
      <c r="F3">
        <v>0.82699999999999996</v>
      </c>
      <c r="G3" s="1" t="s">
        <v>23</v>
      </c>
    </row>
    <row r="4" spans="1:7" ht="56" x14ac:dyDescent="0.3">
      <c r="A4">
        <v>13</v>
      </c>
      <c r="B4" t="s">
        <v>21</v>
      </c>
      <c r="C4">
        <f>86/101</f>
        <v>0.85148514851485146</v>
      </c>
      <c r="D4">
        <f>1166/1408</f>
        <v>0.828125</v>
      </c>
      <c r="E4">
        <f t="shared" si="0"/>
        <v>0.83964262687666946</v>
      </c>
      <c r="F4">
        <v>0.84</v>
      </c>
      <c r="G4" s="1" t="s">
        <v>24</v>
      </c>
    </row>
    <row r="5" spans="1:7" ht="56" x14ac:dyDescent="0.3">
      <c r="A5">
        <v>12</v>
      </c>
      <c r="B5" t="s">
        <v>14</v>
      </c>
      <c r="C5">
        <f>85/101</f>
        <v>0.84158415841584155</v>
      </c>
      <c r="D5">
        <f>1159/1408</f>
        <v>0.82315340909090906</v>
      </c>
      <c r="E5">
        <f t="shared" si="0"/>
        <v>0.83226675790638638</v>
      </c>
      <c r="F5">
        <v>0.83199999999999996</v>
      </c>
      <c r="G5" s="1" t="s">
        <v>25</v>
      </c>
    </row>
    <row r="6" spans="1:7" ht="56" x14ac:dyDescent="0.3">
      <c r="A6">
        <v>11</v>
      </c>
      <c r="B6" t="s">
        <v>15</v>
      </c>
      <c r="C6">
        <f>85/101</f>
        <v>0.84158415841584155</v>
      </c>
      <c r="D6">
        <f>1157/1408</f>
        <v>0.82173295454545459</v>
      </c>
      <c r="E6">
        <f t="shared" si="0"/>
        <v>0.83154009732092649</v>
      </c>
      <c r="F6">
        <v>0.83099999999999996</v>
      </c>
      <c r="G6" s="1" t="s">
        <v>26</v>
      </c>
    </row>
    <row r="7" spans="1:7" ht="56" x14ac:dyDescent="0.3">
      <c r="A7">
        <v>10</v>
      </c>
      <c r="B7" t="s">
        <v>20</v>
      </c>
      <c r="C7">
        <f>84/101</f>
        <v>0.83168316831683164</v>
      </c>
      <c r="D7">
        <f>1153/1408</f>
        <v>0.81889204545454541</v>
      </c>
      <c r="E7">
        <f t="shared" si="0"/>
        <v>0.82523804452018312</v>
      </c>
      <c r="F7">
        <v>0.82499999999999996</v>
      </c>
      <c r="G7" s="1" t="s">
        <v>27</v>
      </c>
    </row>
    <row r="8" spans="1:7" ht="56" x14ac:dyDescent="0.3">
      <c r="A8">
        <v>9</v>
      </c>
      <c r="B8" t="s">
        <v>19</v>
      </c>
      <c r="C8">
        <f>82/101</f>
        <v>0.81188118811881194</v>
      </c>
      <c r="D8">
        <f>1176/1408</f>
        <v>0.83522727272727271</v>
      </c>
      <c r="E8">
        <f t="shared" si="0"/>
        <v>0.82338877693910306</v>
      </c>
      <c r="F8">
        <v>0.82299999999999995</v>
      </c>
      <c r="G8" s="1" t="s">
        <v>28</v>
      </c>
    </row>
    <row r="9" spans="1:7" ht="56" x14ac:dyDescent="0.3">
      <c r="A9">
        <v>8</v>
      </c>
      <c r="B9" t="s">
        <v>18</v>
      </c>
      <c r="C9">
        <f>84/101</f>
        <v>0.83168316831683164</v>
      </c>
      <c r="D9">
        <f>1141/1408</f>
        <v>0.81036931818181823</v>
      </c>
      <c r="E9">
        <f t="shared" si="0"/>
        <v>0.82088791630444569</v>
      </c>
      <c r="F9">
        <v>0.82099999999999995</v>
      </c>
      <c r="G9" s="1" t="s">
        <v>29</v>
      </c>
    </row>
    <row r="10" spans="1:7" ht="56" x14ac:dyDescent="0.3">
      <c r="A10">
        <v>7</v>
      </c>
      <c r="B10" t="s">
        <v>17</v>
      </c>
      <c r="C10">
        <f>84/101</f>
        <v>0.83168316831683164</v>
      </c>
      <c r="D10">
        <f>1140/1408</f>
        <v>0.80965909090909094</v>
      </c>
      <c r="E10">
        <f t="shared" si="0"/>
        <v>0.8205233664078968</v>
      </c>
      <c r="F10">
        <v>0.82</v>
      </c>
      <c r="G10" s="1" t="s">
        <v>30</v>
      </c>
    </row>
    <row r="11" spans="1:7" ht="56" x14ac:dyDescent="0.3">
      <c r="A11">
        <v>6</v>
      </c>
      <c r="B11" t="s">
        <v>4</v>
      </c>
      <c r="C11">
        <f>79/101</f>
        <v>0.78217821782178221</v>
      </c>
      <c r="D11">
        <f>1151/1408</f>
        <v>0.81747159090909094</v>
      </c>
      <c r="E11">
        <f t="shared" si="0"/>
        <v>0.79943556221783607</v>
      </c>
      <c r="F11">
        <v>0.8</v>
      </c>
      <c r="G11" s="1" t="s">
        <v>31</v>
      </c>
    </row>
    <row r="12" spans="1:7" ht="56" x14ac:dyDescent="0.3">
      <c r="A12">
        <v>5</v>
      </c>
      <c r="B12" t="s">
        <v>3</v>
      </c>
      <c r="C12">
        <f>76/101</f>
        <v>0.75247524752475248</v>
      </c>
      <c r="D12">
        <f>1155/1408</f>
        <v>0.8203125</v>
      </c>
      <c r="E12">
        <f t="shared" si="0"/>
        <v>0.78493090050656567</v>
      </c>
      <c r="F12">
        <v>0.78600000000000003</v>
      </c>
      <c r="G12" s="1" t="s">
        <v>32</v>
      </c>
    </row>
    <row r="13" spans="1:7" ht="56" x14ac:dyDescent="0.3">
      <c r="A13">
        <v>4</v>
      </c>
      <c r="B13" t="s">
        <v>16</v>
      </c>
      <c r="C13">
        <f>72/101</f>
        <v>0.71287128712871284</v>
      </c>
      <c r="D13">
        <f>1188/1408</f>
        <v>0.84375</v>
      </c>
      <c r="E13">
        <f t="shared" si="0"/>
        <v>0.7728085867620752</v>
      </c>
      <c r="F13">
        <v>0.77800000000000002</v>
      </c>
      <c r="G13" s="1" t="s">
        <v>33</v>
      </c>
    </row>
    <row r="14" spans="1:7" ht="56" x14ac:dyDescent="0.3">
      <c r="A14">
        <v>3</v>
      </c>
      <c r="B14" t="s">
        <v>2</v>
      </c>
      <c r="C14">
        <f>66/101</f>
        <v>0.65346534653465349</v>
      </c>
      <c r="D14">
        <f>1242/1408</f>
        <v>0.88210227272727271</v>
      </c>
      <c r="E14">
        <f t="shared" si="0"/>
        <v>0.75076246737189178</v>
      </c>
      <c r="F14">
        <v>0.76700000000000002</v>
      </c>
      <c r="G14" s="1" t="s">
        <v>35</v>
      </c>
    </row>
    <row r="15" spans="1:7" ht="56" x14ac:dyDescent="0.3">
      <c r="A15">
        <v>2</v>
      </c>
      <c r="B15" t="s">
        <v>1</v>
      </c>
      <c r="C15">
        <f>68/101</f>
        <v>0.67326732673267331</v>
      </c>
      <c r="D15">
        <f>1223/1408</f>
        <v>0.86860795454545459</v>
      </c>
      <c r="E15">
        <f t="shared" si="0"/>
        <v>0.7585637601645483</v>
      </c>
      <c r="F15">
        <v>0.77</v>
      </c>
      <c r="G15" s="1" t="s">
        <v>34</v>
      </c>
    </row>
    <row r="16" spans="1:7" x14ac:dyDescent="0.3">
      <c r="A16">
        <v>1</v>
      </c>
      <c r="B16" t="s">
        <v>0</v>
      </c>
      <c r="G16" s="1"/>
    </row>
  </sheetData>
  <sortState ref="A2:G16">
    <sortCondition descending="1"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2" sqref="I2"/>
    </sheetView>
  </sheetViews>
  <sheetFormatPr defaultRowHeight="14" x14ac:dyDescent="0.3"/>
  <cols>
    <col min="2" max="2" width="24.9140625" customWidth="1"/>
    <col min="5" max="5" width="10.4140625" customWidth="1"/>
    <col min="7" max="7" width="12.08203125" customWidth="1"/>
  </cols>
  <sheetData>
    <row r="1" spans="1:7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</row>
    <row r="2" spans="1:7" ht="56" x14ac:dyDescent="0.3">
      <c r="A2">
        <v>15</v>
      </c>
      <c r="B2" t="s">
        <v>6</v>
      </c>
      <c r="C2">
        <f>83/101</f>
        <v>0.82178217821782173</v>
      </c>
      <c r="D2">
        <f>1183/1408</f>
        <v>0.84019886363636365</v>
      </c>
      <c r="E2">
        <f t="shared" ref="E2:E15" si="0">2/(1/C2+1/D2)</f>
        <v>0.83088848176621666</v>
      </c>
      <c r="F2">
        <v>0.83099999999999996</v>
      </c>
      <c r="G2" s="1" t="s">
        <v>22</v>
      </c>
    </row>
    <row r="3" spans="1:7" ht="56" x14ac:dyDescent="0.3">
      <c r="A3">
        <v>14</v>
      </c>
      <c r="B3" t="s">
        <v>21</v>
      </c>
      <c r="C3">
        <f>81/101</f>
        <v>0.80198019801980203</v>
      </c>
      <c r="D3">
        <f>1168/1408</f>
        <v>0.82954545454545459</v>
      </c>
      <c r="E3">
        <f t="shared" si="0"/>
        <v>0.81552996345079665</v>
      </c>
      <c r="F3">
        <v>0.81499999999999995</v>
      </c>
      <c r="G3" s="1" t="s">
        <v>36</v>
      </c>
    </row>
    <row r="4" spans="1:7" ht="56" x14ac:dyDescent="0.3">
      <c r="A4">
        <v>13</v>
      </c>
      <c r="B4" t="s">
        <v>5</v>
      </c>
      <c r="C4">
        <f>86/101</f>
        <v>0.85148514851485146</v>
      </c>
      <c r="D4">
        <f>1166/1408</f>
        <v>0.828125</v>
      </c>
      <c r="E4">
        <f t="shared" si="0"/>
        <v>0.83964262687666946</v>
      </c>
      <c r="F4">
        <v>0.84</v>
      </c>
      <c r="G4" s="1" t="s">
        <v>24</v>
      </c>
    </row>
    <row r="5" spans="1:7" ht="56" x14ac:dyDescent="0.3">
      <c r="A5">
        <v>12</v>
      </c>
      <c r="B5" t="s">
        <v>14</v>
      </c>
      <c r="C5">
        <f>85/101</f>
        <v>0.84158415841584155</v>
      </c>
      <c r="D5">
        <f>1159/1408</f>
        <v>0.82315340909090906</v>
      </c>
      <c r="E5">
        <f t="shared" si="0"/>
        <v>0.83226675790638638</v>
      </c>
      <c r="F5">
        <v>0.83199999999999996</v>
      </c>
      <c r="G5" s="1" t="s">
        <v>25</v>
      </c>
    </row>
    <row r="6" spans="1:7" ht="56" x14ac:dyDescent="0.3">
      <c r="A6">
        <v>11</v>
      </c>
      <c r="B6" t="s">
        <v>15</v>
      </c>
      <c r="C6">
        <f>85/101</f>
        <v>0.84158415841584155</v>
      </c>
      <c r="D6">
        <f>1157/1408</f>
        <v>0.82173295454545459</v>
      </c>
      <c r="E6">
        <f t="shared" si="0"/>
        <v>0.83154009732092649</v>
      </c>
      <c r="F6">
        <v>0.83099999999999996</v>
      </c>
      <c r="G6" s="1" t="s">
        <v>26</v>
      </c>
    </row>
    <row r="7" spans="1:7" ht="56" x14ac:dyDescent="0.3">
      <c r="A7">
        <v>10</v>
      </c>
      <c r="B7" t="s">
        <v>19</v>
      </c>
      <c r="C7">
        <f>83/101</f>
        <v>0.82178217821782173</v>
      </c>
      <c r="D7">
        <f>1166/1408</f>
        <v>0.828125</v>
      </c>
      <c r="E7">
        <f t="shared" si="0"/>
        <v>0.82494139709329595</v>
      </c>
      <c r="F7">
        <v>0.82399999999999995</v>
      </c>
      <c r="G7" s="1" t="s">
        <v>37</v>
      </c>
    </row>
    <row r="8" spans="1:7" ht="56" x14ac:dyDescent="0.3">
      <c r="A8">
        <v>9</v>
      </c>
      <c r="B8" t="s">
        <v>18</v>
      </c>
      <c r="C8">
        <f>78/101</f>
        <v>0.7722772277227723</v>
      </c>
      <c r="D8">
        <f>1171/1408</f>
        <v>0.83167613636363635</v>
      </c>
      <c r="E8">
        <f t="shared" si="0"/>
        <v>0.80087682763760715</v>
      </c>
      <c r="F8">
        <v>0.80100000000000005</v>
      </c>
      <c r="G8" s="1" t="s">
        <v>38</v>
      </c>
    </row>
    <row r="9" spans="1:7" ht="56" x14ac:dyDescent="0.3">
      <c r="A9">
        <v>8</v>
      </c>
      <c r="B9" t="s">
        <v>17</v>
      </c>
      <c r="C9">
        <f>81/101</f>
        <v>0.80198019801980203</v>
      </c>
      <c r="D9">
        <f>1145/1408</f>
        <v>0.81321022727272729</v>
      </c>
      <c r="E9">
        <f t="shared" si="0"/>
        <v>0.80755617280456959</v>
      </c>
      <c r="F9">
        <v>0.80700000000000005</v>
      </c>
      <c r="G9" s="1" t="s">
        <v>39</v>
      </c>
    </row>
    <row r="10" spans="1:7" ht="56" x14ac:dyDescent="0.3">
      <c r="A10">
        <v>7</v>
      </c>
      <c r="B10" t="s">
        <v>4</v>
      </c>
      <c r="C10">
        <f>77/101</f>
        <v>0.76237623762376239</v>
      </c>
      <c r="D10">
        <f>1145/1408</f>
        <v>0.81321022727272729</v>
      </c>
      <c r="E10">
        <f t="shared" si="0"/>
        <v>0.7869731903365601</v>
      </c>
      <c r="F10">
        <v>0.78700000000000003</v>
      </c>
      <c r="G10" s="1" t="s">
        <v>40</v>
      </c>
    </row>
    <row r="11" spans="1:7" ht="56" x14ac:dyDescent="0.3">
      <c r="A11">
        <v>6</v>
      </c>
      <c r="B11" t="s">
        <v>3</v>
      </c>
      <c r="C11">
        <f>77/101</f>
        <v>0.76237623762376239</v>
      </c>
      <c r="D11">
        <f>1149/1408</f>
        <v>0.81605113636363635</v>
      </c>
      <c r="E11">
        <f t="shared" si="0"/>
        <v>0.78830107143652695</v>
      </c>
      <c r="F11">
        <v>0.78900000000000003</v>
      </c>
      <c r="G11" s="1" t="s">
        <v>41</v>
      </c>
    </row>
    <row r="12" spans="1:7" ht="56" x14ac:dyDescent="0.3">
      <c r="A12">
        <v>5</v>
      </c>
      <c r="B12" t="s">
        <v>20</v>
      </c>
      <c r="C12">
        <f>76/101</f>
        <v>0.75247524752475248</v>
      </c>
      <c r="D12">
        <f>1155/1408</f>
        <v>0.8203125</v>
      </c>
      <c r="E12">
        <f t="shared" si="0"/>
        <v>0.78493090050656567</v>
      </c>
      <c r="F12">
        <v>0.78600000000000003</v>
      </c>
      <c r="G12" s="1" t="s">
        <v>42</v>
      </c>
    </row>
    <row r="13" spans="1:7" ht="56" x14ac:dyDescent="0.3">
      <c r="A13">
        <v>4</v>
      </c>
      <c r="B13" t="s">
        <v>16</v>
      </c>
      <c r="C13">
        <f>72/101</f>
        <v>0.71287128712871284</v>
      </c>
      <c r="D13">
        <f>1188/1408</f>
        <v>0.84375</v>
      </c>
      <c r="E13">
        <f t="shared" si="0"/>
        <v>0.7728085867620752</v>
      </c>
      <c r="F13">
        <v>0.77800000000000002</v>
      </c>
      <c r="G13" s="1" t="s">
        <v>33</v>
      </c>
    </row>
    <row r="14" spans="1:7" ht="56" x14ac:dyDescent="0.3">
      <c r="A14">
        <v>3</v>
      </c>
      <c r="B14" t="s">
        <v>2</v>
      </c>
      <c r="C14">
        <f>66/101</f>
        <v>0.65346534653465349</v>
      </c>
      <c r="D14">
        <f>1242/1408</f>
        <v>0.88210227272727271</v>
      </c>
      <c r="E14">
        <f t="shared" si="0"/>
        <v>0.75076246737189178</v>
      </c>
      <c r="F14">
        <v>0.76700000000000002</v>
      </c>
      <c r="G14" s="1" t="s">
        <v>35</v>
      </c>
    </row>
    <row r="15" spans="1:7" ht="56" x14ac:dyDescent="0.3">
      <c r="A15">
        <v>2</v>
      </c>
      <c r="B15" t="s">
        <v>1</v>
      </c>
      <c r="C15">
        <f>68/101</f>
        <v>0.67326732673267331</v>
      </c>
      <c r="D15">
        <f>1223/1408</f>
        <v>0.86860795454545459</v>
      </c>
      <c r="E15">
        <f t="shared" si="0"/>
        <v>0.7585637601645483</v>
      </c>
      <c r="F15">
        <v>0.77</v>
      </c>
      <c r="G15" s="1" t="s">
        <v>34</v>
      </c>
    </row>
    <row r="16" spans="1:7" x14ac:dyDescent="0.3">
      <c r="A16">
        <v>1</v>
      </c>
      <c r="B16" t="s">
        <v>0</v>
      </c>
      <c r="G16" s="1"/>
    </row>
  </sheetData>
  <sortState ref="A2:G16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Accuracy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2019-05-24T10:35:48Z</dcterms:modified>
</cp:coreProperties>
</file>