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60" windowWidth="19130" windowHeight="6540" activeTab="1"/>
  </bookViews>
  <sheets>
    <sheet name="DEMO1" sheetId="2" r:id="rId1"/>
    <sheet name="資料結構MySQL" sheetId="1" r:id="rId2"/>
  </sheets>
  <calcPr calcId="124519"/>
</workbook>
</file>

<file path=xl/calcChain.xml><?xml version="1.0" encoding="utf-8"?>
<calcChain xmlns="http://schemas.openxmlformats.org/spreadsheetml/2006/main">
  <c r="C13" i="2"/>
  <c r="C11"/>
  <c r="I10"/>
  <c r="M10"/>
  <c r="R10"/>
  <c r="Q5"/>
  <c r="Q8" s="1"/>
  <c r="H5"/>
  <c r="H8" s="1"/>
  <c r="I5"/>
  <c r="I8" s="1"/>
  <c r="J5"/>
  <c r="J8" s="1"/>
  <c r="K5"/>
  <c r="K8" s="1"/>
  <c r="L5"/>
  <c r="L8" s="1"/>
  <c r="M5"/>
  <c r="M8" s="1"/>
  <c r="N5"/>
  <c r="N8" s="1"/>
  <c r="O5"/>
  <c r="O8" s="1"/>
  <c r="P5"/>
  <c r="P8" s="1"/>
  <c r="R5"/>
  <c r="R8" s="1"/>
  <c r="S5"/>
  <c r="S8" s="1"/>
  <c r="T5"/>
  <c r="T8" s="1"/>
  <c r="U5"/>
  <c r="U8" s="1"/>
  <c r="H6"/>
  <c r="H9" s="1"/>
  <c r="I6"/>
  <c r="I9" s="1"/>
  <c r="J6"/>
  <c r="J9" s="1"/>
  <c r="K6"/>
  <c r="K9" s="1"/>
  <c r="L6"/>
  <c r="L9" s="1"/>
  <c r="M6"/>
  <c r="M9" s="1"/>
  <c r="N6"/>
  <c r="N9" s="1"/>
  <c r="O6"/>
  <c r="O9" s="1"/>
  <c r="P6"/>
  <c r="P9" s="1"/>
  <c r="Q6"/>
  <c r="Q9" s="1"/>
  <c r="R6"/>
  <c r="R9" s="1"/>
  <c r="S6"/>
  <c r="S9" s="1"/>
  <c r="T6"/>
  <c r="T9" s="1"/>
  <c r="U6"/>
  <c r="U9" s="1"/>
  <c r="H7"/>
  <c r="H10" s="1"/>
  <c r="I7"/>
  <c r="J7"/>
  <c r="J10" s="1"/>
  <c r="K7"/>
  <c r="K10" s="1"/>
  <c r="L7"/>
  <c r="L10" s="1"/>
  <c r="M7"/>
  <c r="N7"/>
  <c r="N10" s="1"/>
  <c r="O7"/>
  <c r="O10" s="1"/>
  <c r="P7"/>
  <c r="P10" s="1"/>
  <c r="Q7"/>
  <c r="Q10" s="1"/>
  <c r="R7"/>
  <c r="S7"/>
  <c r="S10" s="1"/>
  <c r="T7"/>
  <c r="T10" s="1"/>
  <c r="U7"/>
  <c r="U10" s="1"/>
  <c r="G7"/>
  <c r="G10" s="1"/>
  <c r="G6"/>
  <c r="G9" s="1"/>
  <c r="G5"/>
  <c r="G8" s="1"/>
  <c r="L12" l="1"/>
  <c r="H12"/>
  <c r="R12"/>
  <c r="J12"/>
  <c r="S12"/>
  <c r="N12"/>
  <c r="O12"/>
  <c r="K12"/>
  <c r="T12"/>
  <c r="U12"/>
  <c r="M12"/>
  <c r="I12"/>
  <c r="P12"/>
  <c r="Q12"/>
  <c r="G12"/>
</calcChain>
</file>

<file path=xl/sharedStrings.xml><?xml version="1.0" encoding="utf-8"?>
<sst xmlns="http://schemas.openxmlformats.org/spreadsheetml/2006/main" count="95" uniqueCount="79">
  <si>
    <t>欄位</t>
  </si>
  <si>
    <t>型態</t>
  </si>
  <si>
    <t>說明</t>
  </si>
  <si>
    <t>twid001</t>
    <phoneticPr fontId="1" type="noConversion"/>
  </si>
  <si>
    <t>text</t>
    <phoneticPr fontId="1" type="noConversion"/>
  </si>
  <si>
    <t>會員編號</t>
    <phoneticPr fontId="1" type="noConversion"/>
  </si>
  <si>
    <t>登入密碼</t>
    <phoneticPr fontId="1" type="noConversion"/>
  </si>
  <si>
    <t>姓名</t>
    <phoneticPr fontId="1" type="noConversion"/>
  </si>
  <si>
    <t>備註</t>
    <phoneticPr fontId="1" type="noConversion"/>
  </si>
  <si>
    <t>date</t>
    <phoneticPr fontId="1" type="noConversion"/>
  </si>
  <si>
    <t>date001</t>
    <phoneticPr fontId="1" type="noConversion"/>
  </si>
  <si>
    <t>註冊日期</t>
    <phoneticPr fontId="1" type="noConversion"/>
  </si>
  <si>
    <t>AAA</t>
    <phoneticPr fontId="1" type="noConversion"/>
  </si>
  <si>
    <t>BBB</t>
    <phoneticPr fontId="1" type="noConversion"/>
  </si>
  <si>
    <t>會員數</t>
    <phoneticPr fontId="1" type="noConversion"/>
  </si>
  <si>
    <t>總獎金</t>
    <phoneticPr fontId="1" type="noConversion"/>
  </si>
  <si>
    <t>人數</t>
    <phoneticPr fontId="1" type="noConversion"/>
  </si>
  <si>
    <t>將金</t>
    <phoneticPr fontId="1" type="noConversion"/>
  </si>
  <si>
    <t>會員ID</t>
    <phoneticPr fontId="1" type="noConversion"/>
  </si>
  <si>
    <t>公式1</t>
    <phoneticPr fontId="1" type="noConversion"/>
  </si>
  <si>
    <t>n*27+1</t>
    <phoneticPr fontId="1" type="noConversion"/>
  </si>
  <si>
    <t>名字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</si>
  <si>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</si>
  <si>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</si>
  <si>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</si>
  <si>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公式2</t>
    <phoneticPr fontId="1" type="noConversion"/>
  </si>
  <si>
    <t>n*77+1</t>
    <phoneticPr fontId="1" type="noConversion"/>
  </si>
  <si>
    <t>公式3</t>
    <phoneticPr fontId="1" type="noConversion"/>
  </si>
  <si>
    <t>n*157+1</t>
    <phoneticPr fontId="1" type="noConversion"/>
  </si>
  <si>
    <t>人</t>
    <phoneticPr fontId="1" type="noConversion"/>
  </si>
  <si>
    <t>獎金1</t>
    <phoneticPr fontId="1" type="noConversion"/>
  </si>
  <si>
    <t>獎金2</t>
    <phoneticPr fontId="1" type="noConversion"/>
  </si>
  <si>
    <t>獎金3</t>
    <phoneticPr fontId="1" type="noConversion"/>
  </si>
  <si>
    <t>搜尋名字</t>
    <phoneticPr fontId="1" type="noConversion"/>
  </si>
  <si>
    <t>目前獎金</t>
    <phoneticPr fontId="1" type="noConversion"/>
  </si>
  <si>
    <t>筆</t>
    <phoneticPr fontId="1" type="noConversion"/>
  </si>
  <si>
    <t>搜尋筆數</t>
    <phoneticPr fontId="1" type="noConversion"/>
  </si>
  <si>
    <t>元</t>
    <phoneticPr fontId="1" type="noConversion"/>
  </si>
  <si>
    <t>id</t>
    <phoneticPr fontId="1" type="noConversion"/>
  </si>
  <si>
    <t>系統編號(自動)</t>
    <phoneticPr fontId="1" type="noConversion"/>
  </si>
  <si>
    <t>int</t>
    <phoneticPr fontId="1" type="noConversion"/>
  </si>
  <si>
    <t>password</t>
    <phoneticPr fontId="1" type="noConversion"/>
  </si>
  <si>
    <t>name</t>
    <phoneticPr fontId="1" type="noConversion"/>
  </si>
  <si>
    <t>sex</t>
    <phoneticPr fontId="1" type="noConversion"/>
  </si>
  <si>
    <t>varchar(10)</t>
    <phoneticPr fontId="1" type="noConversion"/>
  </si>
  <si>
    <t>varchar(25)</t>
    <phoneticPr fontId="1" type="noConversion"/>
  </si>
  <si>
    <t>char(2)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</si>
  <si>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</si>
  <si>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</si>
  <si>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</si>
  <si>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tinyint</t>
    <phoneticPr fontId="1" type="noConversion"/>
  </si>
  <si>
    <t>性別</t>
    <phoneticPr fontId="1" type="noConversion"/>
  </si>
  <si>
    <t>出生年</t>
    <phoneticPr fontId="1" type="noConversion"/>
  </si>
  <si>
    <t>出生月</t>
    <phoneticPr fontId="1" type="noConversion"/>
  </si>
  <si>
    <t>出生日</t>
    <phoneticPr fontId="1" type="noConversion"/>
  </si>
  <si>
    <t>cellphone</t>
    <phoneticPr fontId="1" type="noConversion"/>
  </si>
  <si>
    <t>聯絡電話1</t>
    <phoneticPr fontId="1" type="noConversion"/>
  </si>
  <si>
    <t>聯絡電話2</t>
  </si>
  <si>
    <t>varchar(20)</t>
    <phoneticPr fontId="1" type="noConversion"/>
  </si>
  <si>
    <t>address</t>
    <phoneticPr fontId="1" type="noConversion"/>
  </si>
  <si>
    <t>varchar(50)</t>
    <phoneticPr fontId="1" type="noConversion"/>
  </si>
  <si>
    <t>住址</t>
    <phoneticPr fontId="1" type="noConversion"/>
  </si>
  <si>
    <t>email</t>
    <phoneticPr fontId="1" type="noConversion"/>
  </si>
  <si>
    <t>url</t>
    <phoneticPr fontId="1" type="noConversion"/>
  </si>
  <si>
    <t>varchar(50)</t>
    <phoneticPr fontId="1" type="noConversion"/>
  </si>
  <si>
    <t>comment</t>
    <phoneticPr fontId="1" type="noConversion"/>
  </si>
  <si>
    <t>fatherid001</t>
    <phoneticPr fontId="1" type="noConversion"/>
  </si>
  <si>
    <t>int</t>
    <phoneticPr fontId="1" type="noConversion"/>
  </si>
  <si>
    <t>電子信箱</t>
    <phoneticPr fontId="1" type="noConversion"/>
  </si>
  <si>
    <t>個人網址</t>
    <phoneticPr fontId="1" type="noConversion"/>
  </si>
  <si>
    <t>memberid001</t>
    <phoneticPr fontId="1" type="noConversion"/>
  </si>
  <si>
    <t>account</t>
    <phoneticPr fontId="1" type="noConversion"/>
  </si>
  <si>
    <t>登入帳號</t>
    <phoneticPr fontId="1" type="noConversion"/>
  </si>
  <si>
    <t>身分證字號</t>
    <phoneticPr fontId="1" type="noConversion"/>
  </si>
  <si>
    <t>time001</t>
    <phoneticPr fontId="1" type="noConversion"/>
  </si>
  <si>
    <t>time</t>
    <phoneticPr fontId="1" type="noConversion"/>
  </si>
  <si>
    <t>註冊時間</t>
    <phoneticPr fontId="1" type="noConversion"/>
  </si>
  <si>
    <t>telephone</t>
    <phoneticPr fontId="1" type="noConversion"/>
  </si>
  <si>
    <t>推薦人會員編號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</si>
</sst>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0"/>
      <name val="微軟正黑體"/>
      <family val="2"/>
      <charset val="136"/>
    </font>
    <font>
      <sz val="16"/>
      <color theme="1"/>
      <name val="微軟正黑體"/>
      <family val="2"/>
      <charset val="136"/>
    </font>
    <font>
      <b/>
      <sz val="16"/>
      <color theme="7" tint="-0.499984740745262"/>
      <name val="微軟正黑體"/>
      <family val="2"/>
      <charset val="136"/>
    </font>
    <font>
      <sz val="16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20982</xdr:colOff>
      <xdr:row>0</xdr:row>
      <xdr:rowOff>0</xdr:rowOff>
    </xdr:from>
    <xdr:to>
      <xdr:col>15</xdr:col>
      <xdr:colOff>10231</xdr:colOff>
      <xdr:row>33</xdr:row>
      <xdr:rowOff>48450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6582" y="0"/>
          <a:ext cx="4866049" cy="8640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pane xSplit="6" topLeftCell="G1" activePane="topRight" state="frozen"/>
      <selection pane="topRight" activeCell="G14" sqref="G14"/>
    </sheetView>
  </sheetViews>
  <sheetFormatPr defaultRowHeight="20.5"/>
  <cols>
    <col min="1" max="1" width="2.6328125" style="5" customWidth="1"/>
    <col min="2" max="2" width="13.54296875" style="5" bestFit="1" customWidth="1"/>
    <col min="3" max="3" width="14" style="5" bestFit="1" customWidth="1"/>
    <col min="4" max="4" width="10.26953125" style="5" bestFit="1" customWidth="1"/>
    <col min="5" max="5" width="2.6328125" style="5" customWidth="1"/>
    <col min="6" max="6" width="10.453125" style="5" bestFit="1" customWidth="1"/>
    <col min="7" max="7" width="14.6328125" style="5" bestFit="1" customWidth="1"/>
    <col min="8" max="21" width="10.26953125" style="5" bestFit="1" customWidth="1"/>
    <col min="22" max="16384" width="8.7265625" style="5"/>
  </cols>
  <sheetData>
    <row r="2" spans="2:21">
      <c r="B2" s="4"/>
      <c r="C2" s="4" t="s">
        <v>16</v>
      </c>
      <c r="D2" s="4" t="s">
        <v>17</v>
      </c>
      <c r="F2" s="6" t="s">
        <v>18</v>
      </c>
      <c r="G2" s="7">
        <v>1</v>
      </c>
      <c r="H2" s="7">
        <v>22</v>
      </c>
      <c r="I2" s="7">
        <v>33</v>
      </c>
      <c r="J2" s="7">
        <v>44</v>
      </c>
      <c r="K2" s="7">
        <v>55</v>
      </c>
      <c r="L2" s="7">
        <v>66</v>
      </c>
      <c r="M2" s="7">
        <v>77</v>
      </c>
      <c r="N2" s="7">
        <v>88</v>
      </c>
      <c r="O2" s="7">
        <v>99</v>
      </c>
      <c r="P2" s="7">
        <v>111</v>
      </c>
      <c r="Q2" s="7"/>
      <c r="R2" s="7"/>
      <c r="S2" s="7"/>
      <c r="T2" s="7"/>
      <c r="U2" s="7"/>
    </row>
    <row r="3" spans="2:21">
      <c r="B3" s="4" t="s">
        <v>19</v>
      </c>
      <c r="C3" s="4" t="s">
        <v>20</v>
      </c>
      <c r="D3" s="4">
        <v>16000</v>
      </c>
      <c r="F3" s="6" t="s">
        <v>21</v>
      </c>
      <c r="G3" s="7" t="s">
        <v>22</v>
      </c>
      <c r="H3" s="7" t="s">
        <v>23</v>
      </c>
      <c r="I3" s="7" t="s">
        <v>24</v>
      </c>
      <c r="J3" s="7" t="s">
        <v>22</v>
      </c>
      <c r="K3" s="7" t="s">
        <v>22</v>
      </c>
      <c r="L3" s="7" t="s">
        <v>23</v>
      </c>
      <c r="M3" s="7" t="s">
        <v>23</v>
      </c>
      <c r="N3" s="7" t="s">
        <v>24</v>
      </c>
      <c r="O3" s="7" t="s">
        <v>24</v>
      </c>
      <c r="P3" s="7" t="s">
        <v>12</v>
      </c>
      <c r="Q3" s="7"/>
      <c r="R3" s="7"/>
      <c r="S3" s="7"/>
      <c r="T3" s="7"/>
      <c r="U3" s="7"/>
    </row>
    <row r="4" spans="2:21">
      <c r="B4" s="4" t="s">
        <v>25</v>
      </c>
      <c r="C4" s="4" t="s">
        <v>26</v>
      </c>
      <c r="D4" s="4">
        <v>26000</v>
      </c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2:21">
      <c r="B5" s="4" t="s">
        <v>27</v>
      </c>
      <c r="C5" s="4" t="s">
        <v>28</v>
      </c>
      <c r="D5" s="4">
        <v>56000</v>
      </c>
      <c r="F5" s="8" t="s">
        <v>19</v>
      </c>
      <c r="G5" s="9">
        <f>IF(G$2=0,0,G$2*27+1)</f>
        <v>28</v>
      </c>
      <c r="H5" s="9">
        <f t="shared" ref="H5:U5" si="0">IF(H$2=0,0,H$2*27+1)</f>
        <v>595</v>
      </c>
      <c r="I5" s="9">
        <f t="shared" si="0"/>
        <v>892</v>
      </c>
      <c r="J5" s="9">
        <f t="shared" si="0"/>
        <v>1189</v>
      </c>
      <c r="K5" s="9">
        <f t="shared" si="0"/>
        <v>1486</v>
      </c>
      <c r="L5" s="9">
        <f t="shared" si="0"/>
        <v>1783</v>
      </c>
      <c r="M5" s="9">
        <f t="shared" si="0"/>
        <v>2080</v>
      </c>
      <c r="N5" s="9">
        <f t="shared" si="0"/>
        <v>2377</v>
      </c>
      <c r="O5" s="9">
        <f t="shared" si="0"/>
        <v>2674</v>
      </c>
      <c r="P5" s="9">
        <f t="shared" si="0"/>
        <v>2998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</row>
    <row r="6" spans="2:21">
      <c r="F6" s="8" t="s">
        <v>25</v>
      </c>
      <c r="G6" s="9">
        <f>IF(G$2=0,0,G$2*77+1)</f>
        <v>78</v>
      </c>
      <c r="H6" s="9">
        <f t="shared" ref="H6:U6" si="1">IF(H$2=0,0,H$2*77+1)</f>
        <v>1695</v>
      </c>
      <c r="I6" s="9">
        <f t="shared" si="1"/>
        <v>2542</v>
      </c>
      <c r="J6" s="9">
        <f t="shared" si="1"/>
        <v>3389</v>
      </c>
      <c r="K6" s="9">
        <f t="shared" si="1"/>
        <v>4236</v>
      </c>
      <c r="L6" s="9">
        <f t="shared" si="1"/>
        <v>5083</v>
      </c>
      <c r="M6" s="9">
        <f t="shared" si="1"/>
        <v>5930</v>
      </c>
      <c r="N6" s="9">
        <f t="shared" si="1"/>
        <v>6777</v>
      </c>
      <c r="O6" s="9">
        <f t="shared" si="1"/>
        <v>7624</v>
      </c>
      <c r="P6" s="9">
        <f t="shared" si="1"/>
        <v>8548</v>
      </c>
      <c r="Q6" s="9">
        <f t="shared" si="1"/>
        <v>0</v>
      </c>
      <c r="R6" s="9">
        <f t="shared" si="1"/>
        <v>0</v>
      </c>
      <c r="S6" s="9">
        <f t="shared" si="1"/>
        <v>0</v>
      </c>
      <c r="T6" s="9">
        <f t="shared" si="1"/>
        <v>0</v>
      </c>
      <c r="U6" s="9">
        <f t="shared" si="1"/>
        <v>0</v>
      </c>
    </row>
    <row r="7" spans="2:21">
      <c r="B7" s="6" t="s">
        <v>14</v>
      </c>
      <c r="C7" s="7">
        <v>5678</v>
      </c>
      <c r="D7" s="12" t="s">
        <v>29</v>
      </c>
      <c r="F7" s="8" t="s">
        <v>27</v>
      </c>
      <c r="G7" s="9">
        <f>IF(G$2=0,0,G$2*157+1)</f>
        <v>158</v>
      </c>
      <c r="H7" s="9">
        <f t="shared" ref="H7:U7" si="2">IF(H$2=0,0,H$2*157+1)</f>
        <v>3455</v>
      </c>
      <c r="I7" s="9">
        <f t="shared" si="2"/>
        <v>5182</v>
      </c>
      <c r="J7" s="9">
        <f t="shared" si="2"/>
        <v>6909</v>
      </c>
      <c r="K7" s="9">
        <f t="shared" si="2"/>
        <v>8636</v>
      </c>
      <c r="L7" s="9">
        <f t="shared" si="2"/>
        <v>10363</v>
      </c>
      <c r="M7" s="9">
        <f t="shared" si="2"/>
        <v>12090</v>
      </c>
      <c r="N7" s="9">
        <f t="shared" si="2"/>
        <v>13817</v>
      </c>
      <c r="O7" s="9">
        <f t="shared" si="2"/>
        <v>15544</v>
      </c>
      <c r="P7" s="9">
        <f t="shared" si="2"/>
        <v>17428</v>
      </c>
      <c r="Q7" s="9">
        <f t="shared" si="2"/>
        <v>0</v>
      </c>
      <c r="R7" s="9">
        <f t="shared" si="2"/>
        <v>0</v>
      </c>
      <c r="S7" s="9">
        <f t="shared" si="2"/>
        <v>0</v>
      </c>
      <c r="T7" s="9">
        <f t="shared" si="2"/>
        <v>0</v>
      </c>
      <c r="U7" s="9">
        <f t="shared" si="2"/>
        <v>0</v>
      </c>
    </row>
    <row r="8" spans="2:21">
      <c r="F8" s="8" t="s">
        <v>30</v>
      </c>
      <c r="G8" s="9">
        <f t="shared" ref="G8:O8" si="3">IF(G5=0,0,IF($C$7&gt;=G5,16000,0))</f>
        <v>16000</v>
      </c>
      <c r="H8" s="9">
        <f t="shared" si="3"/>
        <v>16000</v>
      </c>
      <c r="I8" s="9">
        <f t="shared" si="3"/>
        <v>16000</v>
      </c>
      <c r="J8" s="9">
        <f t="shared" si="3"/>
        <v>16000</v>
      </c>
      <c r="K8" s="9">
        <f t="shared" si="3"/>
        <v>16000</v>
      </c>
      <c r="L8" s="9">
        <f t="shared" si="3"/>
        <v>16000</v>
      </c>
      <c r="M8" s="9">
        <f t="shared" si="3"/>
        <v>16000</v>
      </c>
      <c r="N8" s="9">
        <f t="shared" si="3"/>
        <v>16000</v>
      </c>
      <c r="O8" s="9">
        <f t="shared" si="3"/>
        <v>16000</v>
      </c>
      <c r="P8" s="9">
        <f>IF(P5=0,0,IF($C$7&gt;=P5,16000,0))</f>
        <v>16000</v>
      </c>
      <c r="Q8" s="9">
        <f t="shared" ref="Q8:U8" si="4">IF(Q5=0,0,IF($C$7&gt;=Q5,16000,0))</f>
        <v>0</v>
      </c>
      <c r="R8" s="9">
        <f t="shared" si="4"/>
        <v>0</v>
      </c>
      <c r="S8" s="9">
        <f t="shared" si="4"/>
        <v>0</v>
      </c>
      <c r="T8" s="9">
        <f t="shared" si="4"/>
        <v>0</v>
      </c>
      <c r="U8" s="9">
        <f t="shared" si="4"/>
        <v>0</v>
      </c>
    </row>
    <row r="9" spans="2:21">
      <c r="B9" s="13" t="s">
        <v>33</v>
      </c>
      <c r="C9" s="7" t="s">
        <v>13</v>
      </c>
      <c r="D9" s="14"/>
      <c r="F9" s="8" t="s">
        <v>31</v>
      </c>
      <c r="G9" s="9">
        <f t="shared" ref="G9:O9" si="5">IF(G6=0,0,IF($C$7&gt;=G6,26000,0))</f>
        <v>26000</v>
      </c>
      <c r="H9" s="9">
        <f t="shared" si="5"/>
        <v>26000</v>
      </c>
      <c r="I9" s="9">
        <f t="shared" si="5"/>
        <v>26000</v>
      </c>
      <c r="J9" s="9">
        <f t="shared" si="5"/>
        <v>26000</v>
      </c>
      <c r="K9" s="9">
        <f t="shared" si="5"/>
        <v>26000</v>
      </c>
      <c r="L9" s="9">
        <f t="shared" si="5"/>
        <v>26000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>IF(P6=0,0,IF($C$7&gt;=P6,26000,0))</f>
        <v>0</v>
      </c>
      <c r="Q9" s="9">
        <f t="shared" ref="Q9:U9" si="6">IF(Q6=0,0,IF($C$7&gt;=Q6,26000,0))</f>
        <v>0</v>
      </c>
      <c r="R9" s="9">
        <f t="shared" si="6"/>
        <v>0</v>
      </c>
      <c r="S9" s="9">
        <f t="shared" si="6"/>
        <v>0</v>
      </c>
      <c r="T9" s="9">
        <f t="shared" si="6"/>
        <v>0</v>
      </c>
      <c r="U9" s="9">
        <f t="shared" si="6"/>
        <v>0</v>
      </c>
    </row>
    <row r="10" spans="2:21">
      <c r="B10" s="14"/>
      <c r="C10" s="15"/>
      <c r="D10" s="14"/>
      <c r="F10" s="8" t="s">
        <v>32</v>
      </c>
      <c r="G10" s="9">
        <f t="shared" ref="G10:O10" si="7">IF(G7=0,0,IF($C$7&gt;=G7,36000,0))</f>
        <v>36000</v>
      </c>
      <c r="H10" s="9">
        <f t="shared" si="7"/>
        <v>36000</v>
      </c>
      <c r="I10" s="9">
        <f t="shared" si="7"/>
        <v>36000</v>
      </c>
      <c r="J10" s="9">
        <f t="shared" si="7"/>
        <v>0</v>
      </c>
      <c r="K10" s="9">
        <f t="shared" si="7"/>
        <v>0</v>
      </c>
      <c r="L10" s="9">
        <f t="shared" si="7"/>
        <v>0</v>
      </c>
      <c r="M10" s="9">
        <f t="shared" si="7"/>
        <v>0</v>
      </c>
      <c r="N10" s="9">
        <f t="shared" si="7"/>
        <v>0</v>
      </c>
      <c r="O10" s="9">
        <f t="shared" si="7"/>
        <v>0</v>
      </c>
      <c r="P10" s="9">
        <f>IF(P7=0,0,IF($C$7&gt;=P7,36000,0))</f>
        <v>0</v>
      </c>
      <c r="Q10" s="9">
        <f t="shared" ref="Q10:U10" si="8">IF(Q7=0,0,IF($C$7&gt;=Q7,36000,0))</f>
        <v>0</v>
      </c>
      <c r="R10" s="9">
        <f t="shared" si="8"/>
        <v>0</v>
      </c>
      <c r="S10" s="9">
        <f t="shared" si="8"/>
        <v>0</v>
      </c>
      <c r="T10" s="9">
        <f t="shared" si="8"/>
        <v>0</v>
      </c>
      <c r="U10" s="9">
        <f t="shared" si="8"/>
        <v>0</v>
      </c>
    </row>
    <row r="11" spans="2:21">
      <c r="B11" s="17" t="s">
        <v>36</v>
      </c>
      <c r="C11" s="16">
        <f>COUNTIF(3:3,C9)</f>
        <v>3</v>
      </c>
      <c r="D11" s="17" t="s">
        <v>35</v>
      </c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>
      <c r="F12" s="10" t="s">
        <v>15</v>
      </c>
      <c r="G12" s="11">
        <f>G8+G9+G10</f>
        <v>78000</v>
      </c>
      <c r="H12" s="11">
        <f t="shared" ref="H12:U12" si="9">H8+H9+H10</f>
        <v>78000</v>
      </c>
      <c r="I12" s="11">
        <f t="shared" si="9"/>
        <v>78000</v>
      </c>
      <c r="J12" s="11">
        <f t="shared" si="9"/>
        <v>42000</v>
      </c>
      <c r="K12" s="11">
        <f t="shared" si="9"/>
        <v>42000</v>
      </c>
      <c r="L12" s="11">
        <f t="shared" si="9"/>
        <v>42000</v>
      </c>
      <c r="M12" s="11">
        <f t="shared" si="9"/>
        <v>16000</v>
      </c>
      <c r="N12" s="11">
        <f t="shared" si="9"/>
        <v>16000</v>
      </c>
      <c r="O12" s="11">
        <f t="shared" si="9"/>
        <v>16000</v>
      </c>
      <c r="P12" s="11">
        <f t="shared" si="9"/>
        <v>16000</v>
      </c>
      <c r="Q12" s="11">
        <f t="shared" si="9"/>
        <v>0</v>
      </c>
      <c r="R12" s="11">
        <f t="shared" si="9"/>
        <v>0</v>
      </c>
      <c r="S12" s="11">
        <f t="shared" si="9"/>
        <v>0</v>
      </c>
      <c r="T12" s="11">
        <f t="shared" si="9"/>
        <v>0</v>
      </c>
      <c r="U12" s="11">
        <f t="shared" si="9"/>
        <v>0</v>
      </c>
    </row>
    <row r="13" spans="2:21">
      <c r="B13" s="17" t="s">
        <v>34</v>
      </c>
      <c r="C13" s="16">
        <f>SUMIF(3:3,C9,12:12)</f>
        <v>136000</v>
      </c>
      <c r="D13" s="17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20.5"/>
  <cols>
    <col min="1" max="1" width="21.81640625" style="3" bestFit="1" customWidth="1"/>
    <col min="2" max="2" width="17.54296875" style="3" bestFit="1" customWidth="1"/>
    <col min="3" max="3" width="21.7265625" style="3" bestFit="1" customWidth="1"/>
    <col min="4" max="16384" width="8.7265625" style="3"/>
  </cols>
  <sheetData>
    <row r="1" spans="1:3" s="2" customFormat="1">
      <c r="A1" s="1" t="s">
        <v>0</v>
      </c>
      <c r="B1" s="1" t="s">
        <v>1</v>
      </c>
      <c r="C1" s="1" t="s">
        <v>2</v>
      </c>
    </row>
    <row r="2" spans="1:3">
      <c r="A2" s="3" t="s">
        <v>38</v>
      </c>
      <c r="B2" s="3" t="s">
        <v>40</v>
      </c>
      <c r="C2" s="3" t="s">
        <v>39</v>
      </c>
    </row>
    <row r="3" spans="1:3">
      <c r="A3" s="3" t="s">
        <v>71</v>
      </c>
      <c r="B3" s="3" t="s">
        <v>45</v>
      </c>
      <c r="C3" s="3" t="s">
        <v>72</v>
      </c>
    </row>
    <row r="4" spans="1:3">
      <c r="A4" s="3" t="s">
        <v>41</v>
      </c>
      <c r="B4" s="3" t="s">
        <v>45</v>
      </c>
      <c r="C4" s="3" t="s">
        <v>6</v>
      </c>
    </row>
    <row r="5" spans="1:3">
      <c r="A5" s="3" t="s">
        <v>42</v>
      </c>
      <c r="B5" s="3" t="s">
        <v>45</v>
      </c>
      <c r="C5" s="3" t="s">
        <v>7</v>
      </c>
    </row>
    <row r="6" spans="1:3">
      <c r="A6" s="3" t="s">
        <v>43</v>
      </c>
      <c r="B6" s="3" t="s">
        <v>46</v>
      </c>
      <c r="C6" s="3" t="s">
        <v>51</v>
      </c>
    </row>
    <row r="7" spans="1:3">
      <c r="A7" s="3" t="s">
        <v>47</v>
      </c>
      <c r="B7" s="3" t="s">
        <v>50</v>
      </c>
      <c r="C7" s="3" t="s">
        <v>52</v>
      </c>
    </row>
    <row r="8" spans="1:3">
      <c r="A8" s="3" t="s">
        <v>48</v>
      </c>
      <c r="B8" s="3" t="s">
        <v>50</v>
      </c>
      <c r="C8" s="3" t="s">
        <v>53</v>
      </c>
    </row>
    <row r="9" spans="1:3">
      <c r="A9" s="3" t="s">
        <v>49</v>
      </c>
      <c r="B9" s="3" t="s">
        <v>50</v>
      </c>
      <c r="C9" s="3" t="s">
        <v>54</v>
      </c>
    </row>
    <row r="10" spans="1:3">
      <c r="A10" s="3" t="s">
        <v>77</v>
      </c>
      <c r="B10" s="3" t="s">
        <v>58</v>
      </c>
      <c r="C10" s="3" t="s">
        <v>56</v>
      </c>
    </row>
    <row r="11" spans="1:3">
      <c r="A11" s="3" t="s">
        <v>55</v>
      </c>
      <c r="B11" s="3" t="s">
        <v>58</v>
      </c>
      <c r="C11" s="3" t="s">
        <v>57</v>
      </c>
    </row>
    <row r="12" spans="1:3">
      <c r="A12" s="3" t="s">
        <v>59</v>
      </c>
      <c r="B12" s="3" t="s">
        <v>60</v>
      </c>
      <c r="C12" s="3" t="s">
        <v>61</v>
      </c>
    </row>
    <row r="13" spans="1:3">
      <c r="A13" s="3" t="s">
        <v>62</v>
      </c>
      <c r="B13" s="3" t="s">
        <v>60</v>
      </c>
      <c r="C13" s="3" t="s">
        <v>68</v>
      </c>
    </row>
    <row r="14" spans="1:3">
      <c r="A14" s="3" t="s">
        <v>63</v>
      </c>
      <c r="B14" s="3" t="s">
        <v>64</v>
      </c>
      <c r="C14" s="3" t="s">
        <v>69</v>
      </c>
    </row>
    <row r="15" spans="1:3">
      <c r="A15" s="3" t="s">
        <v>65</v>
      </c>
      <c r="B15" s="3" t="s">
        <v>4</v>
      </c>
      <c r="C15" s="3" t="s">
        <v>8</v>
      </c>
    </row>
    <row r="16" spans="1:3">
      <c r="A16" s="3" t="s">
        <v>66</v>
      </c>
      <c r="B16" s="3" t="s">
        <v>67</v>
      </c>
      <c r="C16" s="3" t="s">
        <v>78</v>
      </c>
    </row>
    <row r="17" spans="1:3">
      <c r="A17" s="3" t="s">
        <v>70</v>
      </c>
      <c r="B17" s="3" t="s">
        <v>40</v>
      </c>
      <c r="C17" s="3" t="s">
        <v>5</v>
      </c>
    </row>
    <row r="18" spans="1:3">
      <c r="A18" s="3" t="s">
        <v>3</v>
      </c>
      <c r="B18" s="3" t="s">
        <v>44</v>
      </c>
      <c r="C18" s="3" t="s">
        <v>73</v>
      </c>
    </row>
    <row r="19" spans="1:3">
      <c r="A19" s="3" t="s">
        <v>10</v>
      </c>
      <c r="B19" s="3" t="s">
        <v>9</v>
      </c>
      <c r="C19" s="3" t="s">
        <v>11</v>
      </c>
    </row>
    <row r="20" spans="1:3">
      <c r="A20" s="3" t="s">
        <v>74</v>
      </c>
      <c r="B20" s="3" t="s">
        <v>75</v>
      </c>
      <c r="C20" s="3" t="s">
        <v>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DEMO1</vt:lpstr>
      <vt:lpstr>資料結構MySQL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roy</dc:creator>
  <cp:lastModifiedBy>yang roy</cp:lastModifiedBy>
  <dcterms:created xsi:type="dcterms:W3CDTF">2017-06-01T09:10:36Z</dcterms:created>
  <dcterms:modified xsi:type="dcterms:W3CDTF">2017-06-01T18:01:24Z</dcterms:modified>
</cp:coreProperties>
</file>