
<file path=[Content_Types].xml><?xml version="1.0" encoding="utf-8"?>
<Types xmlns="http://schemas.openxmlformats.org/package/2006/content-types">
  <Default ContentType="application/vnd.openxmlformats-officedocument.spreadsheetml.printerSettings" Extension="bin"/>
  <Default ContentType="application/vnd.openxmlformats-officedocument.model+data" Extension="data"/>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drawingml.chart+xml" PartName="/xl/charts/chart1.xml"/>
  <Override ContentType="application/vnd.openxmlformats-officedocument.drawingml.chart+xml" PartName="/xl/charts/chart2.xml"/>
  <Override ContentType="application/vnd.openxmlformats-officedocument.drawingml.chart+xml" PartName="/xl/charts/chart3.xml"/>
  <Override ContentType="application/vnd.openxmlformats-officedocument.drawingml.chart+xml" PartName="/xl/charts/chart4.xml"/>
  <Override ContentType="application/vnd.openxmlformats-officedocument.drawingml.chart+xml" PartName="/xl/charts/chart5.xml"/>
  <Override ContentType="application/vnd.openxmlformats-officedocument.drawingml.chart+xml" PartName="/xl/charts/chart6.xml"/>
  <Override ContentType="application/vnd.openxmlformats-officedocument.drawingml.chart+xml" PartName="/xl/charts/chart7.xml"/>
  <Override ContentType="application/vnd.openxmlformats-officedocument.drawingml.chart+xml" PartName="/xl/charts/chart8.xml"/>
  <Override ContentType="application/vnd.openxmlformats-officedocument.drawingml.chart+xml" PartName="/xl/charts/chart9.xml"/>
  <Override ContentType="application/vnd.openxmlformats-officedocument.drawingml.chart+xml" PartName="/xl/charts/chart10.xml"/>
  <Override ContentType="application/vnd.openxmlformats-officedocument.drawingml.chart+xml" PartName="/xl/charts/chart11.xml"/>
  <Override ContentType="application/vnd.openxmlformats-officedocument.drawingml.chart+xml" PartName="/xl/charts/chart12.xml"/>
  <Override ContentType="application/vnd.openxmlformats-officedocument.drawingml.chart+xml" PartName="/xl/charts/chart13.xml"/>
  <Override ContentType="application/vnd.openxmlformats-officedocument.drawingml.chart+xml" PartName="/xl/charts/chart14.xml"/>
  <Override ContentType="application/vnd.openxmlformats-officedocument.drawingml.chart+xml" PartName="/xl/charts/chart15.xml"/>
  <Override ContentType="application/vnd.openxmlformats-officedocument.drawingml.chart+xml" PartName="/xl/charts/chart16.xml"/>
  <Override ContentType="application/vnd.openxmlformats-officedocument.drawingml.chart+xml" PartName="/xl/charts/chart17.xml"/>
  <Override ContentType="application/vnd.openxmlformats-officedocument.drawingml.chart+xml" PartName="/xl/charts/chart18.xml"/>
  <Override ContentType="application/vnd.openxmlformats-officedocument.drawingml.chart+xml" PartName="/xl/charts/chart19.xml"/>
  <Override ContentType="application/vnd.openxmlformats-officedocument.drawingml.chart+xml" PartName="/xl/charts/chart20.xml"/>
  <Override ContentType="application/vnd.openxmlformats-officedocument.drawingml.chart+xml" PartName="/xl/charts/chart21.xml"/>
  <Override ContentType="application/vnd.openxmlformats-officedocument.drawingml.chart+xml" PartName="/xl/charts/chart22.xml"/>
  <Override ContentType="application/vnd.openxmlformats-officedocument.drawingml.chart+xml" PartName="/xl/charts/chart23.xml"/>
  <Override ContentType="application/vnd.openxmlformats-officedocument.drawingml.chart+xml" PartName="/xl/charts/chart24.xml"/>
  <Override ContentType="application/vnd.openxmlformats-officedocument.drawingml.chart+xml" PartName="/xl/charts/chart25.xml"/>
  <Override ContentType="application/vnd.openxmlformats-officedocument.drawingml.chart+xml" PartName="/xl/charts/chart26.xml"/>
  <Override ContentType="application/vnd.openxmlformats-officedocument.drawingml.chart+xml" PartName="/xl/charts/chart27.xml"/>
  <Override ContentType="application/vnd.openxmlformats-officedocument.drawingml.chart+xml" PartName="/xl/charts/chart28.xml"/>
  <Override ContentType="application/vnd.openxmlformats-officedocument.drawingml.chart+xml" PartName="/xl/charts/chart29.xml"/>
  <Override ContentType="application/vnd.openxmlformats-officedocument.drawingml.chart+xml" PartName="/xl/charts/chart30.xml"/>
  <Override ContentType="application/vnd.openxmlformats-officedocument.drawingml.chart+xml" PartName="/xl/charts/chart31.xml"/>
  <Override ContentType="application/vnd.openxmlformats-officedocument.drawingml.chart+xml" PartName="/xl/charts/chart32.xml"/>
  <Override ContentType="application/vnd.openxmlformats-officedocument.drawingml.chart+xml" PartName="/xl/charts/chart33.xml"/>
  <Override ContentType="application/vnd.openxmlformats-officedocument.drawingml.chart+xml" PartName="/xl/charts/chart34.xml"/>
  <Override ContentType="application/vnd.openxmlformats-officedocument.drawingml.chart+xml" PartName="/xl/charts/chart35.xml"/>
  <Override ContentType="application/vnd.openxmlformats-officedocument.drawingml.chart+xml" PartName="/xl/charts/chart36.xml"/>
  <Override ContentType="application/vnd.openxmlformats-officedocument.drawingml.chart+xml" PartName="/xl/charts/chart37.xml"/>
  <Override ContentType="application/vnd.openxmlformats-officedocument.drawingml.chart+xml" PartName="/xl/charts/chart38.xml"/>
  <Override ContentType="application/vnd.openxmlformats-officedocument.drawingml.chart+xml" PartName="/xl/charts/chart39.xml"/>
  <Override ContentType="application/vnd.openxmlformats-officedocument.drawingml.chart+xml" PartName="/xl/charts/chart40.xml"/>
  <Override ContentType="application/vnd.ms-office.chartcolorstyle+xml" PartName="/xl/charts/colors1.xml"/>
  <Override ContentType="application/vnd.ms-office.chartcolorstyle+xml" PartName="/xl/charts/colors2.xml"/>
  <Override ContentType="application/vnd.ms-office.chartcolorstyle+xml" PartName="/xl/charts/colors3.xml"/>
  <Override ContentType="application/vnd.ms-office.chartcolorstyle+xml" PartName="/xl/charts/colors4.xml"/>
  <Override ContentType="application/vnd.ms-office.chartcolorstyle+xml" PartName="/xl/charts/colors5.xml"/>
  <Override ContentType="application/vnd.ms-office.chartcolorstyle+xml" PartName="/xl/charts/colors6.xml"/>
  <Override ContentType="application/vnd.ms-office.chartcolorstyle+xml" PartName="/xl/charts/colors7.xml"/>
  <Override ContentType="application/vnd.ms-office.chartcolorstyle+xml" PartName="/xl/charts/colors8.xml"/>
  <Override ContentType="application/vnd.ms-office.chartcolorstyle+xml" PartName="/xl/charts/colors9.xml"/>
  <Override ContentType="application/vnd.ms-office.chartcolorstyle+xml" PartName="/xl/charts/colors10.xml"/>
  <Override ContentType="application/vnd.ms-office.chartcolorstyle+xml" PartName="/xl/charts/colors11.xml"/>
  <Override ContentType="application/vnd.ms-office.chartcolorstyle+xml" PartName="/xl/charts/colors12.xml"/>
  <Override ContentType="application/vnd.ms-office.chartcolorstyle+xml" PartName="/xl/charts/colors13.xml"/>
  <Override ContentType="application/vnd.ms-office.chartcolorstyle+xml" PartName="/xl/charts/colors14.xml"/>
  <Override ContentType="application/vnd.ms-office.chartcolorstyle+xml" PartName="/xl/charts/colors15.xml"/>
  <Override ContentType="application/vnd.ms-office.chartcolorstyle+xml" PartName="/xl/charts/colors16.xml"/>
  <Override ContentType="application/vnd.ms-office.chartcolorstyle+xml" PartName="/xl/charts/colors17.xml"/>
  <Override ContentType="application/vnd.ms-office.chartcolorstyle+xml" PartName="/xl/charts/colors18.xml"/>
  <Override ContentType="application/vnd.ms-office.chartcolorstyle+xml" PartName="/xl/charts/colors19.xml"/>
  <Override ContentType="application/vnd.ms-office.chartcolorstyle+xml" PartName="/xl/charts/colors20.xml"/>
  <Override ContentType="application/vnd.ms-office.chartcolorstyle+xml" PartName="/xl/charts/colors21.xml"/>
  <Override ContentType="application/vnd.ms-office.chartcolorstyle+xml" PartName="/xl/charts/colors22.xml"/>
  <Override ContentType="application/vnd.ms-office.chartcolorstyle+xml" PartName="/xl/charts/colors23.xml"/>
  <Override ContentType="application/vnd.ms-office.chartcolorstyle+xml" PartName="/xl/charts/colors24.xml"/>
  <Override ContentType="application/vnd.ms-office.chartcolorstyle+xml" PartName="/xl/charts/colors25.xml"/>
  <Override ContentType="application/vnd.ms-office.chartcolorstyle+xml" PartName="/xl/charts/colors26.xml"/>
  <Override ContentType="application/vnd.ms-office.chartcolorstyle+xml" PartName="/xl/charts/colors27.xml"/>
  <Override ContentType="application/vnd.ms-office.chartcolorstyle+xml" PartName="/xl/charts/colors28.xml"/>
  <Override ContentType="application/vnd.ms-office.chartcolorstyle+xml" PartName="/xl/charts/colors29.xml"/>
  <Override ContentType="application/vnd.ms-office.chartcolorstyle+xml" PartName="/xl/charts/colors30.xml"/>
  <Override ContentType="application/vnd.ms-office.chartcolorstyle+xml" PartName="/xl/charts/colors31.xml"/>
  <Override ContentType="application/vnd.ms-office.chartcolorstyle+xml" PartName="/xl/charts/colors32.xml"/>
  <Override ContentType="application/vnd.ms-office.chartcolorstyle+xml" PartName="/xl/charts/colors33.xml"/>
  <Override ContentType="application/vnd.ms-office.chartcolorstyle+xml" PartName="/xl/charts/colors34.xml"/>
  <Override ContentType="application/vnd.ms-office.chartcolorstyle+xml" PartName="/xl/charts/colors35.xml"/>
  <Override ContentType="application/vnd.ms-office.chartcolorstyle+xml" PartName="/xl/charts/colors36.xml"/>
  <Override ContentType="application/vnd.ms-office.chartcolorstyle+xml" PartName="/xl/charts/colors37.xml"/>
  <Override ContentType="application/vnd.ms-office.chartcolorstyle+xml" PartName="/xl/charts/colors38.xml"/>
  <Override ContentType="application/vnd.ms-office.chartcolorstyle+xml" PartName="/xl/charts/colors39.xml"/>
  <Override ContentType="application/vnd.ms-office.chartcolorstyle+xml" PartName="/xl/charts/colors40.xml"/>
  <Override ContentType="application/vnd.ms-office.chartstyle+xml" PartName="/xl/charts/style1.xml"/>
  <Override ContentType="application/vnd.ms-office.chartstyle+xml" PartName="/xl/charts/style2.xml"/>
  <Override ContentType="application/vnd.ms-office.chartstyle+xml" PartName="/xl/charts/style3.xml"/>
  <Override ContentType="application/vnd.ms-office.chartstyle+xml" PartName="/xl/charts/style4.xml"/>
  <Override ContentType="application/vnd.ms-office.chartstyle+xml" PartName="/xl/charts/style5.xml"/>
  <Override ContentType="application/vnd.ms-office.chartstyle+xml" PartName="/xl/charts/style6.xml"/>
  <Override ContentType="application/vnd.ms-office.chartstyle+xml" PartName="/xl/charts/style7.xml"/>
  <Override ContentType="application/vnd.ms-office.chartstyle+xml" PartName="/xl/charts/style8.xml"/>
  <Override ContentType="application/vnd.ms-office.chartstyle+xml" PartName="/xl/charts/style9.xml"/>
  <Override ContentType="application/vnd.ms-office.chartstyle+xml" PartName="/xl/charts/style10.xml"/>
  <Override ContentType="application/vnd.ms-office.chartstyle+xml" PartName="/xl/charts/style11.xml"/>
  <Override ContentType="application/vnd.ms-office.chartstyle+xml" PartName="/xl/charts/style12.xml"/>
  <Override ContentType="application/vnd.ms-office.chartstyle+xml" PartName="/xl/charts/style13.xml"/>
  <Override ContentType="application/vnd.ms-office.chartstyle+xml" PartName="/xl/charts/style14.xml"/>
  <Override ContentType="application/vnd.ms-office.chartstyle+xml" PartName="/xl/charts/style15.xml"/>
  <Override ContentType="application/vnd.ms-office.chartstyle+xml" PartName="/xl/charts/style16.xml"/>
  <Override ContentType="application/vnd.ms-office.chartstyle+xml" PartName="/xl/charts/style17.xml"/>
  <Override ContentType="application/vnd.ms-office.chartstyle+xml" PartName="/xl/charts/style18.xml"/>
  <Override ContentType="application/vnd.ms-office.chartstyle+xml" PartName="/xl/charts/style19.xml"/>
  <Override ContentType="application/vnd.ms-office.chartstyle+xml" PartName="/xl/charts/style20.xml"/>
  <Override ContentType="application/vnd.ms-office.chartstyle+xml" PartName="/xl/charts/style21.xml"/>
  <Override ContentType="application/vnd.ms-office.chartstyle+xml" PartName="/xl/charts/style22.xml"/>
  <Override ContentType="application/vnd.ms-office.chartstyle+xml" PartName="/xl/charts/style23.xml"/>
  <Override ContentType="application/vnd.ms-office.chartstyle+xml" PartName="/xl/charts/style24.xml"/>
  <Override ContentType="application/vnd.ms-office.chartstyle+xml" PartName="/xl/charts/style25.xml"/>
  <Override ContentType="application/vnd.ms-office.chartstyle+xml" PartName="/xl/charts/style26.xml"/>
  <Override ContentType="application/vnd.ms-office.chartstyle+xml" PartName="/xl/charts/style27.xml"/>
  <Override ContentType="application/vnd.ms-office.chartstyle+xml" PartName="/xl/charts/style28.xml"/>
  <Override ContentType="application/vnd.ms-office.chartstyle+xml" PartName="/xl/charts/style29.xml"/>
  <Override ContentType="application/vnd.ms-office.chartstyle+xml" PartName="/xl/charts/style30.xml"/>
  <Override ContentType="application/vnd.ms-office.chartstyle+xml" PartName="/xl/charts/style31.xml"/>
  <Override ContentType="application/vnd.ms-office.chartstyle+xml" PartName="/xl/charts/style32.xml"/>
  <Override ContentType="application/vnd.ms-office.chartstyle+xml" PartName="/xl/charts/style33.xml"/>
  <Override ContentType="application/vnd.ms-office.chartstyle+xml" PartName="/xl/charts/style34.xml"/>
  <Override ContentType="application/vnd.ms-office.chartstyle+xml" PartName="/xl/charts/style35.xml"/>
  <Override ContentType="application/vnd.ms-office.chartstyle+xml" PartName="/xl/charts/style36.xml"/>
  <Override ContentType="application/vnd.ms-office.chartstyle+xml" PartName="/xl/charts/style37.xml"/>
  <Override ContentType="application/vnd.ms-office.chartstyle+xml" PartName="/xl/charts/style38.xml"/>
  <Override ContentType="application/vnd.ms-office.chartstyle+xml" PartName="/xl/charts/style39.xml"/>
  <Override ContentType="application/vnd.ms-office.chartstyle+xml" PartName="/xl/charts/style40.xml"/>
  <Override ContentType="application/vnd.openxmlformats-officedocument.spreadsheetml.connections+xml" PartName="/xl/connection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pivotCacheDefinition+xml" PartName="/xl/pivotCache/pivotCacheDefinition1.xml"/>
  <Override ContentType="application/vnd.openxmlformats-officedocument.spreadsheetml.pivotCacheDefinition+xml" PartName="/xl/pivotCache/pivotCacheDefinition2.xml"/>
  <Override ContentType="application/vnd.openxmlformats-officedocument.spreadsheetml.pivotCacheRecords+xml" PartName="/xl/pivotCache/pivotCacheRecords1.xml"/>
  <Override ContentType="application/vnd.openxmlformats-officedocument.spreadsheetml.pivotCacheRecords+xml" PartName="/xl/pivotCache/pivotCacheRecords2.xml"/>
  <Override ContentType="application/vnd.openxmlformats-officedocument.spreadsheetml.pivotTable+xml" PartName="/xl/pivotTables/pivotTable1.xml"/>
  <Override ContentType="application/vnd.openxmlformats-officedocument.spreadsheetml.pivotTable+xml" PartName="/xl/pivotTables/pivotTable2.xml"/>
  <Override ContentType="application/vnd.openxmlformats-officedocument.spreadsheetml.pivotTable+xml" PartName="/xl/pivotTables/pivotTable3.xml"/>
  <Override ContentType="application/vnd.openxmlformats-officedocument.spreadsheetml.pivotTable+xml" PartName="/xl/pivotTables/pivotTable4.xml"/>
  <Override ContentType="application/vnd.openxmlformats-officedocument.spreadsheetml.pivotTable+xml" PartName="/xl/pivotTables/pivotTable5.xml"/>
  <Override ContentType="application/vnd.openxmlformats-officedocument.spreadsheetml.pivotTable+xml" PartName="/xl/pivotTables/pivotTable6.xml"/>
  <Override ContentType="application/vnd.openxmlformats-officedocument.spreadsheetml.pivotTable+xml" PartName="/xl/pivotTables/pivotTable7.xml"/>
  <Override ContentType="application/vnd.openxmlformats-officedocument.spreadsheetml.pivotTable+xml" PartName="/xl/pivotTables/pivotTable8.xml"/>
  <Override ContentType="application/vnd.openxmlformats-officedocument.spreadsheetml.pivotTable+xml" PartName="/xl/pivotTables/pivotTable9.xml"/>
  <Override ContentType="application/vnd.openxmlformats-officedocument.spreadsheetml.pivotTable+xml" PartName="/xl/pivotTables/pivotTable10.xml"/>
  <Override ContentType="application/vnd.openxmlformats-officedocument.spreadsheetml.pivotTable+xml" PartName="/xl/pivotTables/pivotTable11.xml"/>
  <Override ContentType="application/vnd.openxmlformats-officedocument.spreadsheetml.pivotTable+xml" PartName="/xl/pivotTables/pivotTable12.xml"/>
  <Override ContentType="application/vnd.openxmlformats-officedocument.spreadsheetml.pivotTable+xml" PartName="/xl/pivotTables/pivotTable13.xml"/>
  <Override ContentType="application/vnd.openxmlformats-officedocument.spreadsheetml.pivotTable+xml" PartName="/xl/pivotTables/pivotTable14.xml"/>
  <Override ContentType="application/vnd.openxmlformats-officedocument.spreadsheetml.pivotTable+xml" PartName="/xl/pivotTables/pivotTable15.xml"/>
  <Override ContentType="application/vnd.openxmlformats-officedocument.spreadsheetml.pivotTable+xml" PartName="/xl/pivotTables/pivotTable16.xml"/>
  <Override ContentType="application/vnd.openxmlformats-officedocument.spreadsheetml.pivotTable+xml" PartName="/xl/pivotTables/pivotTable17.xml"/>
  <Override ContentType="application/vnd.openxmlformats-officedocument.spreadsheetml.pivotTable+xml" PartName="/xl/pivotTables/pivotTable18.xml"/>
  <Override ContentType="application/vnd.openxmlformats-officedocument.spreadsheetml.pivotTable+xml" PartName="/xl/pivotTables/pivotTable19.xml"/>
  <Override ContentType="application/vnd.openxmlformats-officedocument.spreadsheetml.pivotTable+xml" PartName="/xl/pivotTables/pivotTable20.xml"/>
  <Override ContentType="application/vnd.openxmlformats-officedocument.spreadsheetml.pivotTable+xml" PartName="/xl/pivotTables/pivotTable21.xml"/>
  <Override ContentType="application/vnd.openxmlformats-officedocument.spreadsheetml.pivotTable+xml" PartName="/xl/pivotTables/pivotTable22.xml"/>
  <Override ContentType="application/vnd.openxmlformats-officedocument.spreadsheetml.pivotTable+xml" PartName="/xl/pivotTables/pivotTable23.xml"/>
  <Override ContentType="application/vnd.openxmlformats-officedocument.spreadsheetml.pivotTable+xml" PartName="/xl/pivotTables/pivotTable24.xml"/>
  <Override ContentType="application/vnd.openxmlformats-officedocument.spreadsheetml.pivotTable+xml" PartName="/xl/pivotTables/pivotTable25.xml"/>
  <Override ContentType="application/vnd.openxmlformats-officedocument.spreadsheetml.pivotTable+xml" PartName="/xl/pivotTables/pivotTable26.xml"/>
  <Override ContentType="application/vnd.openxmlformats-officedocument.spreadsheetml.pivotTable+xml" PartName="/xl/pivotTables/pivotTable27.xml"/>
  <Override ContentType="application/vnd.openxmlformats-officedocument.spreadsheetml.pivotTable+xml" PartName="/xl/pivotTables/pivotTable28.xml"/>
  <Override ContentType="application/vnd.openxmlformats-officedocument.spreadsheetml.pivotTable+xml" PartName="/xl/pivotTables/pivotTable29.xml"/>
  <Override ContentType="application/vnd.openxmlformats-officedocument.spreadsheetml.pivotTable+xml" PartName="/xl/pivotTables/pivotTable30.xml"/>
  <Override ContentType="application/vnd.openxmlformats-officedocument.spreadsheetml.pivotTable+xml" PartName="/xl/pivotTables/pivotTable31.xml"/>
  <Override ContentType="application/vnd.openxmlformats-officedocument.spreadsheetml.pivotTable+xml" PartName="/xl/pivotTables/pivotTable32.xml"/>
  <Override ContentType="application/vnd.openxmlformats-officedocument.spreadsheetml.pivotTable+xml" PartName="/xl/pivotTables/pivotTable33.xml"/>
  <Override ContentType="application/vnd.openxmlformats-officedocument.spreadsheetml.pivotTable+xml" PartName="/xl/pivotTables/pivotTable34.xml"/>
  <Override ContentType="application/vnd.openxmlformats-officedocument.spreadsheetml.pivotTable+xml" PartName="/xl/pivotTables/pivotTable35.xml"/>
  <Override ContentType="application/vnd.openxmlformats-officedocument.spreadsheetml.pivotTable+xml" PartName="/xl/pivotTables/pivotTable36.xml"/>
  <Override ContentType="application/vnd.openxmlformats-officedocument.spreadsheetml.pivotTable+xml" PartName="/xl/pivotTables/pivotTable37.xml"/>
  <Override ContentType="application/vnd.openxmlformats-officedocument.spreadsheetml.pivotTable+xml" PartName="/xl/pivotTables/pivotTable38.xml"/>
  <Override ContentType="application/vnd.openxmlformats-officedocument.spreadsheetml.pivotTable+xml" PartName="/xl/pivotTables/pivotTable39.xml"/>
  <Override ContentType="application/vnd.openxmlformats-officedocument.spreadsheetml.pivotTable+xml" PartName="/xl/pivotTables/pivotTable40.xml"/>
  <Override ContentType="application/vnd.openxmlformats-officedocument.spreadsheetml.sharedStrings+xml" PartName="/xl/sharedStrings.xml"/>
  <Override ContentType="application/vnd.ms-excel.slicerCache+xml" PartName="/xl/slicerCaches/slicerCache1.xml"/>
  <Override ContentType="application/vnd.ms-excel.slicerCache+xml" PartName="/xl/slicerCaches/slicerCache2.xml"/>
  <Override ContentType="application/vnd.ms-excel.slicerCache+xml" PartName="/xl/slicerCaches/slicerCache3.xml"/>
  <Override ContentType="application/vnd.ms-excel.slicerCache+xml" PartName="/xl/slicerCaches/slicerCache4.xml"/>
  <Override ContentType="application/vnd.ms-excel.slicer+xml" PartName="/xl/slicers/slicer1.xml"/>
  <Override ContentType="application/vnd.ms-excel.slicer+xml" PartName="/xl/slicers/slicer2.xml"/>
  <Override ContentType="application/vnd.openxmlformats-officedocument.spreadsheetml.styles+xml" PartName="/xl/styles.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table+xml" PartName="/xl/tables/table3.xml"/>
  <Override ContentType="application/vnd.openxmlformats-officedocument.spreadsheetml.table+xml" PartName="/xl/tables/table4.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026"/>
  <workbookPr codeName="ThisWorkbook" hidePivotFieldList="1"/>
  <mc:AlternateContent>
    <mc:Choice Requires="x15">
      <x15ac:absPath xmlns:x15ac="http://schemas.microsoft.com/office/spreadsheetml/2010/11/ac" url="C:\Users\FARAFAN\Desktop\MCI\"/>
    </mc:Choice>
  </mc:AlternateContent>
  <xr:revisionPtr revIDLastSave="0" documentId="13_ncr:1_{2FCD9767-0349-46EB-BC4C-30A8842D645A}" xr6:coauthVersionLast="45" xr6:coauthVersionMax="45" xr10:uidLastSave="{00000000-0000-0000-0000-000000000000}"/>
  <bookViews>
    <workbookView xWindow="-120" yWindow="-120" windowWidth="20730" windowHeight="11160" tabRatio="816" firstSheet="4" activeTab="4" xr2:uid="{00000000-000D-0000-FFFF-FFFF00000000}"/>
  </bookViews>
  <sheets>
    <sheet name="Reigional_raw_data" sheetId="10" state="hidden" r:id="rId1"/>
    <sheet name="Nokia_Region" sheetId="17" state="hidden" r:id="rId2"/>
    <sheet name="Stat-Province" sheetId="4" state="hidden" r:id="rId3"/>
    <sheet name="Nokia_Province" sheetId="18" state="hidden" r:id="rId4"/>
    <sheet name="Regions" sheetId="11" r:id="rId5"/>
    <sheet name="Provinces" sheetId="16" r:id="rId6"/>
    <sheet name="Reg_Target" sheetId="14" state="hidden" r:id="rId7"/>
    <sheet name="Pro_Target" sheetId="3" state="hidden" r:id="rId8"/>
  </sheets>
  <definedNames>
    <definedName name="_xlnm._FilterDatabase" localSheetId="0" hidden="1">Reigional_raw_data!$A$1:$AC$1</definedName>
    <definedName name="_xlcn.WorksheetConnection_Daily_Management_Level_Report_Version6.xlsxTable241" hidden="1">Table24[]</definedName>
    <definedName name="_xlcn.WorksheetConnection_Daily_Management_Level_Report_Version6.xlsxTable2421" hidden="1">Table242[]</definedName>
    <definedName name="_xlcn.WorksheetConnection_MNG_PROVINCE.xlsxTable221" hidden="1">Table22</definedName>
    <definedName name="Slicer_date1">#N/A</definedName>
    <definedName name="Slicer_PERIOD_START_TIME">#N/A</definedName>
    <definedName name="Slicer_PROVINCE1">#N/A</definedName>
    <definedName name="Slicer_Region">#N/A</definedName>
  </definedNames>
  <calcPr calcId="181029"/>
  <pivotCaches>
    <pivotCache cacheId="25" r:id="rId9"/>
    <pivotCache cacheId="33" r:id="rId10"/>
  </pivotCaches>
  <extLst>
    <ext xmlns:x14="http://schemas.microsoft.com/office/spreadsheetml/2009/9/main" uri="{BBE1A952-AA13-448e-AADC-164F8A28A991}">
      <x14:slicerCaches>
        <x14:slicerCache r:id="rId11"/>
        <x14:slicerCache r:id="rId12"/>
        <x14:slicerCache r:id="rId13"/>
        <x14:slicerCache r:id="rId14"/>
      </x14:slicerCaches>
    </ext>
    <ext xmlns:x14="http://schemas.microsoft.com/office/spreadsheetml/2009/9/main" uri="{79F54976-1DA5-4618-B147-4CDE4B953A38}">
      <x14:workbookPr/>
    </ext>
    <ext uri="{140A7094-0E35-4892-8432-C4D2E57EDEB5}">
      <x15:workbookPr chartTrackingRefBase="1"/>
    </ext>
    <ext uri="{FCE2AD5D-F65C-4FA6-A056-5C36A1767C68}">
      <x15:dataModel>
        <x15:modelTables>
          <x15:modelTable id="Table22" name="Table22" connection="WorksheetConnection_MNG_PROVINCE.xlsx!Table22"/>
          <x15:modelTable id="Table242" name="Table242" connection="WorksheetConnection_Daily_Management_Level_Report_Version6.xlsx!Table242"/>
          <x15:modelTable id="Table24" name="Table24" connection="WorksheetConnection_Daily_Management_Level_Report_Version6.xlsx!Table24"/>
        </x15:modelTables>
      </x15:dataModel>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S2" i="11" l="1"/>
  <c r="S1" i="11"/>
  <c r="P1" i="11"/>
  <c r="CW1" i="16" l="1"/>
  <c r="CS1" i="16"/>
  <c r="CK1" i="16" l="1"/>
  <c r="M1" i="11" l="1"/>
  <c r="BU1" i="16" l="1"/>
  <c r="CO1" i="16"/>
  <c r="CG1" i="16"/>
  <c r="CC1" i="16"/>
  <c r="BY1" i="16"/>
  <c r="R1" i="11"/>
  <c r="Q1" i="11"/>
  <c r="O1" i="11"/>
  <c r="N1" i="11"/>
  <c r="BQ1" i="16" l="1"/>
  <c r="BM1" i="16"/>
  <c r="BI1" i="16"/>
  <c r="BE1" i="16"/>
  <c r="AO1" i="16" l="1"/>
  <c r="BA1" i="16"/>
  <c r="L1" i="11"/>
  <c r="K1" i="11"/>
  <c r="J1" i="11"/>
  <c r="I1" i="11"/>
  <c r="AW1" i="16" l="1"/>
  <c r="AS1" i="16"/>
  <c r="AK1" i="16"/>
  <c r="AG1" i="16"/>
  <c r="AC1" i="16"/>
  <c r="X1" i="16"/>
  <c r="H1" i="11"/>
  <c r="G1" i="11"/>
  <c r="F1" i="11"/>
  <c r="E1" i="11"/>
  <c r="D1" i="11"/>
  <c r="C1" i="11"/>
  <c r="B1" i="11"/>
  <c r="A1" i="1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754C41E-6A3E-4F10-810A-BA4F897FC52E}"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726594D9-4B6E-40A1-8216-9A9C30CD1C6C}" name="WorksheetConnection_Daily_Management_Level_Report_Version6.xlsx!Table24" type="102" refreshedVersion="6" minRefreshableVersion="5">
    <extLst>
      <ext xmlns:x15="http://schemas.microsoft.com/office/spreadsheetml/2010/11/main" uri="{DE250136-89BD-433C-8126-D09CA5730AF9}">
        <x15:connection id="Table24" autoDelete="1">
          <x15:rangePr sourceName="_xlcn.WorksheetConnection_Daily_Management_Level_Report_Version6.xlsxTable241"/>
        </x15:connection>
      </ext>
    </extLst>
  </connection>
  <connection id="3" xr16:uid="{C0374D6E-ACCD-49A7-B071-FFFFDE6F7E70}" name="WorksheetConnection_Daily_Management_Level_Report_Version6.xlsx!Table242" type="102" refreshedVersion="6" minRefreshableVersion="5">
    <extLst>
      <ext xmlns:x15="http://schemas.microsoft.com/office/spreadsheetml/2010/11/main" uri="{DE250136-89BD-433C-8126-D09CA5730AF9}">
        <x15:connection id="Table242">
          <x15:rangePr sourceName="_xlcn.WorksheetConnection_Daily_Management_Level_Report_Version6.xlsxTable2421"/>
        </x15:connection>
      </ext>
    </extLst>
  </connection>
  <connection id="4" xr16:uid="{00000000-0015-0000-FFFF-FFFF01000000}" name="WorksheetConnection_MNG_PROVINCE.xlsx!Table22" type="102" refreshedVersion="6" minRefreshableVersion="5">
    <extLst>
      <ext xmlns:x15="http://schemas.microsoft.com/office/spreadsheetml/2010/11/main" uri="{DE250136-89BD-433C-8126-D09CA5730AF9}">
        <x15:connection id="Table22">
          <x15:rangePr sourceName="_xlcn.WorksheetConnection_MNG_PROVINCE.xlsxTable221"/>
        </x15:connection>
      </ext>
    </extLst>
  </connection>
</connections>
</file>

<file path=xl/sharedStrings.xml><?xml version="1.0" encoding="utf-8"?>
<sst xmlns="http://schemas.openxmlformats.org/spreadsheetml/2006/main" count="43999" uniqueCount="155">
  <si>
    <t>PERIOD_START_TIME</t>
  </si>
  <si>
    <t>PROVINCE</t>
  </si>
  <si>
    <t>2G_CSSR</t>
  </si>
  <si>
    <t>2G</t>
  </si>
  <si>
    <t>3G</t>
  </si>
  <si>
    <t>4G</t>
  </si>
  <si>
    <t>Grand Total</t>
  </si>
  <si>
    <t>Row Labels</t>
  </si>
  <si>
    <t>date</t>
  </si>
  <si>
    <t>Region</t>
  </si>
  <si>
    <t xml:space="preserve"> 2G_CSSR</t>
  </si>
  <si>
    <t>2019-09-11</t>
  </si>
  <si>
    <t>2019-09-12</t>
  </si>
  <si>
    <t>2019-09-13</t>
  </si>
  <si>
    <t>2019-09-14</t>
  </si>
  <si>
    <t>2019-09-15</t>
  </si>
  <si>
    <t>2019-09-16</t>
  </si>
  <si>
    <t>Region_West</t>
  </si>
  <si>
    <t>Region_South</t>
  </si>
  <si>
    <t>Region_Center</t>
  </si>
  <si>
    <t>2G_CDR</t>
  </si>
  <si>
    <t>2G_TCH_Availability</t>
  </si>
  <si>
    <t>2G_OHSR</t>
  </si>
  <si>
    <t xml:space="preserve">3G_CS_CSSR </t>
  </si>
  <si>
    <t>3G_CDR</t>
  </si>
  <si>
    <t>3G_Rad_Net_Availability_Rate</t>
  </si>
  <si>
    <t>3G_CS_IRAT_HO_Success_Rate</t>
  </si>
  <si>
    <t>4G_E-RAB_Setup_Success_Rate</t>
  </si>
  <si>
    <t>4G_ Availability_Rate_Include_Blocking</t>
  </si>
  <si>
    <t>4G_CDR</t>
  </si>
  <si>
    <t>4G_HO_Success_Rate</t>
  </si>
  <si>
    <t>2G_CSSR2</t>
  </si>
  <si>
    <t>2G_CDR3</t>
  </si>
  <si>
    <t>2G_TCH_Availability4</t>
  </si>
  <si>
    <t>2G_OHSR5</t>
  </si>
  <si>
    <t>3G_CS_CSSR 6</t>
  </si>
  <si>
    <t>3G_CDR7</t>
  </si>
  <si>
    <t>3G_Rad_Net_Availability_Rate8</t>
  </si>
  <si>
    <t>3G_CS_IRAT_HO_Success_Rate9</t>
  </si>
  <si>
    <t>4G_E-RAB_Setup_Success_Rate2</t>
  </si>
  <si>
    <t>4G_ Availability_Rate_Include_Blocking3</t>
  </si>
  <si>
    <t>4G_CDR4</t>
  </si>
  <si>
    <t>4G_HO_Success_Rate5</t>
  </si>
  <si>
    <t>2G_OHSR2</t>
  </si>
  <si>
    <t>Zanjan</t>
  </si>
  <si>
    <t>Ardabil</t>
  </si>
  <si>
    <t>Qazvin</t>
  </si>
  <si>
    <t>Hamadan</t>
  </si>
  <si>
    <t>Lorestan</t>
  </si>
  <si>
    <t>Kurdistan</t>
  </si>
  <si>
    <t>Bushehr</t>
  </si>
  <si>
    <t>Kermanshah</t>
  </si>
  <si>
    <t>Hormozgan</t>
  </si>
  <si>
    <t>2019-09-17</t>
  </si>
  <si>
    <t>CDR_2G</t>
  </si>
  <si>
    <t>CDR_2G_Target</t>
  </si>
  <si>
    <t>CSSR_2G</t>
  </si>
  <si>
    <t>CSSR_2G_Target</t>
  </si>
  <si>
    <t>TCH_Availability_2G</t>
  </si>
  <si>
    <t>TCH_Availability_2G_Target</t>
  </si>
  <si>
    <t>OHSR_2G</t>
  </si>
  <si>
    <t>OHSR_2G_Target</t>
  </si>
  <si>
    <t>CS_CSSR_3G</t>
  </si>
  <si>
    <t>CS_CSSR_3G_Target</t>
  </si>
  <si>
    <t>CDR_3G</t>
  </si>
  <si>
    <t>Rad_Net_Availability_Rate_3G</t>
  </si>
  <si>
    <t>Rad_Net_Availability_Rate_3G_Target</t>
  </si>
  <si>
    <t>CS_IRAT_HO_Success_Rate_3G</t>
  </si>
  <si>
    <t>CS_IRAT_HO_Success_Rate_3G_Target</t>
  </si>
  <si>
    <t>E-RAB_Setup_Success_Rate_4G</t>
  </si>
  <si>
    <t>E-RAB_Setup_Success_Rate_4G_Target</t>
  </si>
  <si>
    <t>CDR_4G</t>
  </si>
  <si>
    <t>CDR_4G_Target</t>
  </si>
  <si>
    <t>Availability_Rate_Include_Blocking_4G</t>
  </si>
  <si>
    <t>Availability_Rate_Include_Blocking_4G_Target</t>
  </si>
  <si>
    <t>HO_Success_Rate_4G</t>
  </si>
  <si>
    <t>HO_Success_Rate_4G_Target</t>
  </si>
  <si>
    <t>CDR_3G_Target</t>
  </si>
  <si>
    <t>2G_CSSR_Target</t>
  </si>
  <si>
    <t>s</t>
  </si>
  <si>
    <t>2019-09-18</t>
  </si>
  <si>
    <t>2G_CSSR_Nokia</t>
  </si>
  <si>
    <t>2G_tch_traffic</t>
  </si>
  <si>
    <t>2G_tch_traffic2</t>
  </si>
  <si>
    <t>3G_Erlang_Speech</t>
  </si>
  <si>
    <t>3G_Total_Payload</t>
  </si>
  <si>
    <t>tch_traffic_2G</t>
  </si>
  <si>
    <t>Erlang_Speech_3G</t>
  </si>
  <si>
    <t>Total_Payload_3G</t>
  </si>
  <si>
    <t>Avg_User_Throughput(MB)_4G</t>
  </si>
  <si>
    <t>Avg_User_Throughput(MB)_4G_Target</t>
  </si>
  <si>
    <t>2G_CDR_Nokia</t>
  </si>
  <si>
    <t>2G_TCH_Availability_Nokia</t>
  </si>
  <si>
    <t>2G_OHSR_Nokia</t>
  </si>
  <si>
    <t>2G_tch_traffic_Nokia</t>
  </si>
  <si>
    <t>2019-08-31</t>
  </si>
  <si>
    <t>2019-09-01</t>
  </si>
  <si>
    <t>2019-09-02</t>
  </si>
  <si>
    <t>2019-09-03</t>
  </si>
  <si>
    <t>2019-09-04</t>
  </si>
  <si>
    <t>2019-09-05</t>
  </si>
  <si>
    <t>2019-09-06</t>
  </si>
  <si>
    <t>2019-09-07</t>
  </si>
  <si>
    <t>2019-09-08</t>
  </si>
  <si>
    <t>2019-09-09</t>
  </si>
  <si>
    <t>2019-09-10</t>
  </si>
  <si>
    <t>2019-09-19</t>
  </si>
  <si>
    <t>2019-09-20</t>
  </si>
  <si>
    <t>2019-09-21</t>
  </si>
  <si>
    <t>2019-09-22</t>
  </si>
  <si>
    <t>2019-09-23</t>
  </si>
  <si>
    <t>2019-09-24</t>
  </si>
  <si>
    <t>4G_CDR42</t>
  </si>
  <si>
    <t>2019-09-25</t>
  </si>
  <si>
    <t>2019-09-26</t>
  </si>
  <si>
    <t>2019-09-27</t>
  </si>
  <si>
    <t>2019-09-28</t>
  </si>
  <si>
    <t>2019-09-29</t>
  </si>
  <si>
    <t>Total_Traffic(TB)_4G</t>
  </si>
  <si>
    <t>4G_Total_Traffic(TB)</t>
  </si>
  <si>
    <t>HSDPA_Cell_Throughput</t>
  </si>
  <si>
    <t>HSDPA_Cell_Throughput2</t>
  </si>
  <si>
    <t>3G_HSDPA_User_Throughput</t>
  </si>
  <si>
    <t>3G_HSDPA_User_Throughput2</t>
  </si>
  <si>
    <t>4G_HO_Success_Rate2</t>
  </si>
  <si>
    <t>HSDPA_User_Throughput_3G</t>
  </si>
  <si>
    <t>HSDPA_User_Throughput_3G_Target</t>
  </si>
  <si>
    <t>4G_DL_Cell_Throughput2</t>
  </si>
  <si>
    <t>4G_DL_Cell_Throughput</t>
  </si>
  <si>
    <t>4G_Avg_User_Throughput(MB)</t>
  </si>
  <si>
    <t>4G_Avg_User_Throughput(MB)2</t>
  </si>
  <si>
    <t>Cell_Throughput_HSDPA</t>
  </si>
  <si>
    <t>Cell_Throughput_HSDPA_Target</t>
  </si>
  <si>
    <t>DL_Cell_Throughput_4G</t>
  </si>
  <si>
    <t>DL_Cell_Throughput_4G_Target</t>
  </si>
  <si>
    <t>CSSR_Nokia_2G</t>
  </si>
  <si>
    <t>CDR_Nokia_2G</t>
  </si>
  <si>
    <t>TCH_Availability_Nokia_2G</t>
  </si>
  <si>
    <t>OHSR_Nokia_2G</t>
  </si>
  <si>
    <t>tch_traffic_Nokia_2G</t>
  </si>
  <si>
    <t>2019-09-30</t>
  </si>
  <si>
    <t>2019-10-01</t>
  </si>
  <si>
    <t>2019-10-02</t>
  </si>
  <si>
    <t>2019-10-03</t>
  </si>
  <si>
    <t>2019-10-04</t>
  </si>
  <si>
    <t>2019-10-05</t>
  </si>
  <si>
    <t>2019-10-06</t>
  </si>
  <si>
    <t>2019-10-07</t>
  </si>
  <si>
    <t>2019-10-08</t>
  </si>
  <si>
    <t>2019-10-09</t>
  </si>
  <si>
    <t>2019-10-10</t>
  </si>
  <si>
    <t>2019-10-11</t>
  </si>
  <si>
    <t>2019-10-12</t>
  </si>
  <si>
    <t>2019-10-13</t>
  </si>
  <si>
    <t>2019-10-14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</si>
</sst>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9]d\-mmm;@"/>
    <numFmt numFmtId="165" formatCode="m/d/yyyy;@"/>
  </numFmts>
  <fonts count="10" x14ac:knownFonts="1">
    <font>
      <sz val="8"/>
      <color theme="1"/>
      <name val="Arial"/>
      <family val="2"/>
    </font>
    <font>
      <b/>
      <sz val="8"/>
      <color theme="1"/>
      <name val="Arial"/>
      <family val="2"/>
    </font>
    <font>
      <b/>
      <sz val="11"/>
      <color theme="1"/>
      <name val="Calibri"/>
      <family val="2"/>
      <scheme val="minor"/>
    </font>
    <font>
      <sz val="8"/>
      <color theme="1"/>
      <name val="Arial"/>
      <family val="2"/>
    </font>
    <font>
      <sz val="8"/>
      <color theme="1"/>
      <name val="Arial"/>
      <family val="2"/>
    </font>
    <font>
      <sz val="8"/>
      <color theme="1"/>
      <name val="Arial"/>
      <family val="2"/>
    </font>
    <font>
      <b/>
      <sz val="8"/>
      <color theme="0"/>
      <name val="Arial"/>
      <family val="2"/>
    </font>
    <font>
      <b/>
      <sz val="8"/>
      <color theme="1"/>
      <name val="Times New Roman"/>
      <family val="1"/>
    </font>
    <font>
      <sz val="8"/>
      <color theme="1"/>
      <name val="Arial"/>
    </font>
    <font>
      <sz val="8"/>
      <color theme="0" tint="-4.9989318521683403E-2"/>
      <name val="Arial"/>
      <family val="2"/>
    </font>
  </fonts>
  <fills count="11">
    <fill>
      <patternFill patternType="none"/>
    </fill>
    <fill>
      <patternFill patternType="gray125"/>
    </fill>
    <fill>
      <patternFill patternType="solid">
        <fgColor indexed="22"/>
        <bgColor indexed="64"/>
      </patternFill>
    </fill>
    <fill>
      <patternFill patternType="solid">
        <fgColor rgb="FFFFFF00"/>
        <bgColor indexed="64"/>
      </patternFill>
    </fill>
    <fill>
      <patternFill patternType="solid">
        <fgColor theme="4"/>
        <bgColor theme="4"/>
      </patternFill>
    </fill>
    <fill>
      <patternFill patternType="solid">
        <fgColor rgb="FFFF00FF"/>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5" tint="-0.249977111117893"/>
        <bgColor indexed="64"/>
      </patternFill>
    </fill>
    <fill>
      <patternFill patternType="solid">
        <fgColor theme="9" tint="-0.249977111117893"/>
        <bgColor indexed="64"/>
      </patternFill>
    </fill>
    <fill>
      <patternFill patternType="solid">
        <fgColor theme="4" tint="0.79998168889431442"/>
        <bgColor theme="4" tint="0.79998168889431442"/>
      </patternFill>
    </fill>
  </fills>
  <borders count="1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s>
  <cellStyleXfs count="1">
    <xf numFmtId="0" fontId="0" fillId="0" borderId="0"/>
  </cellStyleXfs>
  <cellXfs count="87">
    <xf numFmtId="0" fontId="0" fillId="0" borderId="0" xfId="0"/>
    <xf numFmtId="0" fontId="0" fillId="0" borderId="1" xfId="0" applyFont="1" applyFill="1" applyBorder="1" applyAlignment="1">
      <alignment horizontal="center" vertical="top"/>
    </xf>
    <xf numFmtId="0" fontId="0" fillId="0" borderId="0" xfId="0" applyFont="1" applyFill="1" applyAlignment="1"/>
    <xf numFmtId="2" fontId="2" fillId="0" borderId="1" xfId="0" applyNumberFormat="1" applyFont="1" applyFill="1" applyBorder="1" applyAlignment="1">
      <alignment horizontal="center" vertical="center"/>
    </xf>
    <xf numFmtId="2" fontId="0" fillId="0" borderId="0" xfId="0" applyNumberFormat="1" applyFill="1"/>
    <xf numFmtId="0" fontId="0" fillId="0" borderId="0" xfId="0" applyFill="1"/>
    <xf numFmtId="0" fontId="0" fillId="0" borderId="0" xfId="0" pivotButton="1"/>
    <xf numFmtId="14" fontId="0" fillId="0" borderId="0" xfId="0" applyNumberFormat="1" applyAlignment="1">
      <alignment horizontal="left"/>
    </xf>
    <xf numFmtId="0" fontId="0" fillId="0" borderId="0" xfId="0" applyNumberFormat="1"/>
    <xf numFmtId="0" fontId="0" fillId="0" borderId="0" xfId="0" applyAlignment="1">
      <alignment horizontal="left"/>
    </xf>
    <xf numFmtId="0" fontId="0" fillId="0" borderId="0" xfId="0" applyFont="1" applyAlignment="1">
      <alignment horizontal="left" vertical="center"/>
    </xf>
    <xf numFmtId="0" fontId="3" fillId="0" borderId="0" xfId="0" applyFont="1" applyAlignment="1">
      <alignment horizontal="left" vertical="center"/>
    </xf>
    <xf numFmtId="164" fontId="0" fillId="0" borderId="0" xfId="0" applyNumberFormat="1" applyAlignment="1">
      <alignment horizontal="left"/>
    </xf>
    <xf numFmtId="164" fontId="0" fillId="0" borderId="0" xfId="0" pivotButton="1" applyNumberFormat="1"/>
    <xf numFmtId="164" fontId="0" fillId="0" borderId="0" xfId="0" applyNumberFormat="1"/>
    <xf numFmtId="0" fontId="0" fillId="0" borderId="0" xfId="0" applyFont="1" applyBorder="1" applyAlignment="1">
      <alignment horizontal="left" vertical="center"/>
    </xf>
    <xf numFmtId="0" fontId="4" fillId="0" borderId="0" xfId="0" applyFont="1" applyAlignment="1">
      <alignment horizontal="left" vertical="center"/>
    </xf>
    <xf numFmtId="0" fontId="5" fillId="0" borderId="0" xfId="0" applyFont="1" applyAlignment="1">
      <alignment horizontal="left" vertical="center"/>
    </xf>
    <xf numFmtId="0" fontId="0" fillId="0" borderId="0" xfId="0" applyNumberFormat="1" applyFont="1" applyAlignment="1">
      <alignment horizontal="left" vertical="center"/>
    </xf>
    <xf numFmtId="0" fontId="3" fillId="0" borderId="0" xfId="0" applyNumberFormat="1" applyFont="1" applyAlignment="1">
      <alignment horizontal="left" vertical="center"/>
    </xf>
    <xf numFmtId="0" fontId="4" fillId="0" borderId="0" xfId="0" applyNumberFormat="1" applyFont="1" applyAlignment="1">
      <alignment horizontal="left" vertical="center"/>
    </xf>
    <xf numFmtId="0" fontId="5" fillId="0" borderId="0" xfId="0" applyNumberFormat="1" applyFont="1" applyAlignment="1">
      <alignment horizontal="left" vertical="center"/>
    </xf>
    <xf numFmtId="165" fontId="0" fillId="0" borderId="0" xfId="0" applyNumberFormat="1"/>
    <xf numFmtId="165" fontId="0" fillId="0" borderId="0" xfId="0" applyNumberFormat="1" applyFont="1" applyAlignment="1">
      <alignment horizontal="left" vertical="center"/>
    </xf>
    <xf numFmtId="165" fontId="0" fillId="0" borderId="0" xfId="0" applyNumberFormat="1" applyFont="1" applyBorder="1" applyAlignment="1">
      <alignment horizontal="left" vertical="center"/>
    </xf>
    <xf numFmtId="165" fontId="0" fillId="0" borderId="0" xfId="0" applyNumberFormat="1" applyAlignment="1">
      <alignment horizontal="left"/>
    </xf>
    <xf numFmtId="0" fontId="0" fillId="0" borderId="1" xfId="0" applyBorder="1" applyAlignment="1">
      <alignment vertical="center"/>
    </xf>
    <xf numFmtId="0" fontId="7" fillId="3" borderId="0" xfId="0" applyFont="1" applyFill="1" applyAlignment="1">
      <alignment horizontal="center" vertical="center"/>
    </xf>
    <xf numFmtId="0" fontId="6" fillId="4" borderId="1" xfId="0" applyFont="1" applyFill="1" applyBorder="1" applyAlignment="1">
      <alignment horizontal="center" vertical="center"/>
    </xf>
    <xf numFmtId="0" fontId="6" fillId="4" borderId="1" xfId="0" applyFont="1" applyFill="1" applyBorder="1" applyAlignment="1">
      <alignment horizontal="center" vertical="center" wrapText="1"/>
    </xf>
    <xf numFmtId="0" fontId="6" fillId="4" borderId="2" xfId="0" applyFont="1" applyFill="1" applyBorder="1" applyAlignment="1">
      <alignment horizontal="center" vertical="center"/>
    </xf>
    <xf numFmtId="0" fontId="6" fillId="4" borderId="2" xfId="0" applyFont="1" applyFill="1" applyBorder="1" applyAlignment="1">
      <alignment horizontal="center" vertical="center" wrapText="1"/>
    </xf>
    <xf numFmtId="0" fontId="0" fillId="0" borderId="1" xfId="0" applyBorder="1" applyAlignment="1">
      <alignment vertical="center" wrapText="1"/>
    </xf>
    <xf numFmtId="0" fontId="0" fillId="0" borderId="0" xfId="0" applyBorder="1"/>
    <xf numFmtId="0" fontId="2" fillId="0" borderId="1" xfId="0" applyFont="1" applyBorder="1" applyAlignment="1">
      <alignment horizontal="center" vertical="center"/>
    </xf>
    <xf numFmtId="165" fontId="1" fillId="2" borderId="7" xfId="0" applyNumberFormat="1" applyFont="1" applyFill="1" applyBorder="1" applyAlignment="1">
      <alignment horizontal="center" vertical="center" textRotation="180"/>
    </xf>
    <xf numFmtId="0" fontId="0" fillId="0" borderId="6" xfId="0" applyBorder="1" applyAlignment="1">
      <alignment vertical="center"/>
    </xf>
    <xf numFmtId="0" fontId="1" fillId="2" borderId="0" xfId="0" applyFont="1" applyFill="1" applyBorder="1" applyAlignment="1">
      <alignment horizontal="center" vertical="center" textRotation="180"/>
    </xf>
    <xf numFmtId="0" fontId="0" fillId="0" borderId="8" xfId="0" applyFont="1" applyFill="1" applyBorder="1" applyAlignment="1">
      <alignment horizontal="center" vertical="top"/>
    </xf>
    <xf numFmtId="0" fontId="7" fillId="3" borderId="8" xfId="0" applyFont="1" applyFill="1" applyBorder="1" applyAlignment="1">
      <alignment horizontal="center" vertical="center"/>
    </xf>
    <xf numFmtId="0" fontId="6" fillId="4" borderId="12" xfId="0" applyFont="1" applyFill="1" applyBorder="1" applyAlignment="1">
      <alignment horizontal="center" vertical="center" wrapText="1"/>
    </xf>
    <xf numFmtId="2" fontId="2" fillId="0" borderId="13" xfId="0" applyNumberFormat="1" applyFont="1" applyFill="1" applyBorder="1" applyAlignment="1">
      <alignment horizontal="center" vertical="center"/>
    </xf>
    <xf numFmtId="2" fontId="2" fillId="0" borderId="14" xfId="0" applyNumberFormat="1" applyFont="1" applyFill="1" applyBorder="1" applyAlignment="1">
      <alignment horizontal="center" vertical="center"/>
    </xf>
    <xf numFmtId="2" fontId="2" fillId="0" borderId="15" xfId="0" applyNumberFormat="1" applyFont="1" applyFill="1" applyBorder="1" applyAlignment="1">
      <alignment horizontal="center" vertical="center"/>
    </xf>
    <xf numFmtId="0" fontId="6" fillId="4" borderId="12" xfId="0" applyFont="1" applyFill="1" applyBorder="1" applyAlignment="1">
      <alignment horizontal="center" vertical="center"/>
    </xf>
    <xf numFmtId="0" fontId="0" fillId="0" borderId="0" xfId="0" applyAlignment="1">
      <alignment horizontal="center" vertical="center"/>
    </xf>
    <xf numFmtId="0" fontId="0" fillId="0" borderId="0" xfId="0" applyNumberFormat="1" applyAlignment="1">
      <alignment horizontal="left" vertical="center"/>
    </xf>
    <xf numFmtId="0" fontId="0" fillId="0" borderId="0" xfId="0" applyAlignment="1">
      <alignment horizontal="left" vertical="center"/>
    </xf>
    <xf numFmtId="0" fontId="6" fillId="4" borderId="1" xfId="0" applyFont="1" applyFill="1" applyBorder="1" applyAlignment="1">
      <alignment horizontal="left" vertical="center"/>
    </xf>
    <xf numFmtId="0" fontId="6" fillId="4" borderId="1" xfId="0" applyFont="1" applyFill="1" applyBorder="1" applyAlignment="1">
      <alignment horizontal="left" vertical="center" wrapText="1"/>
    </xf>
    <xf numFmtId="0" fontId="0" fillId="0" borderId="0" xfId="0" applyAlignment="1">
      <alignment horizontal="left" vertical="center" wrapText="1"/>
    </xf>
    <xf numFmtId="0" fontId="0" fillId="0" borderId="8" xfId="0" applyBorder="1"/>
    <xf numFmtId="0" fontId="6" fillId="4" borderId="0" xfId="0" applyFont="1" applyFill="1" applyBorder="1" applyAlignment="1">
      <alignment horizontal="left" vertical="center" wrapText="1"/>
    </xf>
    <xf numFmtId="0" fontId="1" fillId="5" borderId="9" xfId="0" applyFont="1" applyFill="1" applyBorder="1" applyAlignment="1">
      <alignment horizontal="center"/>
    </xf>
    <xf numFmtId="0" fontId="8" fillId="0" borderId="0" xfId="0" applyNumberFormat="1" applyFont="1" applyAlignment="1">
      <alignment horizontal="left" vertical="center"/>
    </xf>
    <xf numFmtId="0" fontId="0" fillId="8" borderId="0" xfId="0" applyFill="1" applyAlignment="1">
      <alignment horizontal="center" vertical="center" wrapText="1"/>
    </xf>
    <xf numFmtId="0" fontId="0" fillId="8" borderId="1" xfId="0" applyFill="1" applyBorder="1" applyAlignment="1">
      <alignment vertical="center"/>
    </xf>
    <xf numFmtId="0" fontId="0" fillId="8" borderId="1" xfId="0" applyFill="1" applyBorder="1" applyAlignment="1">
      <alignment vertical="center" wrapText="1"/>
    </xf>
    <xf numFmtId="0" fontId="0" fillId="8" borderId="0" xfId="0" applyFill="1" applyBorder="1" applyAlignment="1">
      <alignment vertical="center" wrapText="1"/>
    </xf>
    <xf numFmtId="0" fontId="0" fillId="9" borderId="0" xfId="0" applyFill="1" applyAlignment="1">
      <alignment horizontal="center" vertical="center" wrapText="1"/>
    </xf>
    <xf numFmtId="0" fontId="1" fillId="9" borderId="2" xfId="0" applyFont="1" applyFill="1" applyBorder="1" applyAlignment="1">
      <alignment horizontal="center" vertical="center" textRotation="180"/>
    </xf>
    <xf numFmtId="0" fontId="6" fillId="9" borderId="1" xfId="0" applyFont="1" applyFill="1" applyBorder="1" applyAlignment="1">
      <alignment horizontal="center" vertical="center" textRotation="180"/>
    </xf>
    <xf numFmtId="0" fontId="0" fillId="9" borderId="1" xfId="0" applyFill="1" applyBorder="1" applyAlignment="1">
      <alignment vertical="center"/>
    </xf>
    <xf numFmtId="0" fontId="0" fillId="9" borderId="1" xfId="0" applyFill="1" applyBorder="1" applyAlignment="1">
      <alignment vertical="center" wrapText="1"/>
    </xf>
    <xf numFmtId="0" fontId="0" fillId="8" borderId="0" xfId="0" applyFill="1" applyAlignment="1">
      <alignment horizontal="left" vertical="center" wrapText="1"/>
    </xf>
    <xf numFmtId="0" fontId="0" fillId="8" borderId="0" xfId="0" applyFill="1" applyAlignment="1">
      <alignment horizontal="left" vertical="center"/>
    </xf>
    <xf numFmtId="0" fontId="0" fillId="9" borderId="0" xfId="0" applyFill="1" applyAlignment="1">
      <alignment horizontal="left" vertical="center" wrapText="1"/>
    </xf>
    <xf numFmtId="0" fontId="0" fillId="9" borderId="0" xfId="0" applyFill="1" applyAlignment="1">
      <alignment horizontal="left" vertical="center"/>
    </xf>
    <xf numFmtId="0" fontId="0" fillId="7" borderId="0" xfId="0" applyFill="1"/>
    <xf numFmtId="0" fontId="0" fillId="7" borderId="0" xfId="0" applyFont="1" applyFill="1"/>
    <xf numFmtId="0" fontId="9" fillId="7" borderId="0" xfId="0" applyFont="1" applyFill="1"/>
    <xf numFmtId="0" fontId="0" fillId="6" borderId="0" xfId="0" applyFill="1"/>
    <xf numFmtId="14" fontId="0" fillId="6" borderId="0" xfId="0" applyNumberFormat="1" applyFill="1" applyAlignment="1">
      <alignment horizontal="left"/>
    </xf>
    <xf numFmtId="0" fontId="0" fillId="6" borderId="0" xfId="0" applyNumberFormat="1" applyFill="1"/>
    <xf numFmtId="0" fontId="0" fillId="10" borderId="16" xfId="0" applyFont="1" applyFill="1" applyBorder="1"/>
    <xf numFmtId="0" fontId="0" fillId="0" borderId="16" xfId="0" applyFont="1" applyBorder="1"/>
    <xf numFmtId="0" fontId="0" fillId="10" borderId="17" xfId="0" applyFont="1" applyFill="1" applyBorder="1"/>
    <xf numFmtId="0" fontId="0" fillId="0" borderId="17" xfId="0" applyFont="1" applyBorder="1"/>
    <xf numFmtId="0" fontId="0" fillId="7" borderId="0" xfId="0" applyFill="1" applyAlignment="1">
      <alignment horizontal="center"/>
    </xf>
    <xf numFmtId="0" fontId="0" fillId="7" borderId="0" xfId="0" applyFill="1" applyBorder="1" applyAlignment="1">
      <alignment horizontal="center"/>
    </xf>
    <xf numFmtId="0" fontId="0" fillId="6" borderId="0" xfId="0" applyFill="1" applyAlignment="1">
      <alignment horizontal="center"/>
    </xf>
    <xf numFmtId="0" fontId="1" fillId="5" borderId="3" xfId="0" applyFont="1" applyFill="1" applyBorder="1" applyAlignment="1">
      <alignment horizontal="center"/>
    </xf>
    <xf numFmtId="0" fontId="1" fillId="5" borderId="4" xfId="0" applyFont="1" applyFill="1" applyBorder="1" applyAlignment="1">
      <alignment horizontal="center"/>
    </xf>
    <xf numFmtId="0" fontId="1" fillId="5" borderId="5" xfId="0" applyFont="1" applyFill="1" applyBorder="1" applyAlignment="1">
      <alignment horizontal="center"/>
    </xf>
    <xf numFmtId="0" fontId="1" fillId="5" borderId="9" xfId="0" applyFont="1" applyFill="1" applyBorder="1" applyAlignment="1">
      <alignment horizontal="center"/>
    </xf>
    <xf numFmtId="0" fontId="1" fillId="5" borderId="11" xfId="0" applyFont="1" applyFill="1" applyBorder="1" applyAlignment="1">
      <alignment horizontal="center"/>
    </xf>
    <xf numFmtId="0" fontId="1" fillId="5" borderId="10" xfId="0" applyFont="1" applyFill="1" applyBorder="1" applyAlignment="1">
      <alignment horizontal="center"/>
    </xf>
  </cellXfs>
  <cellStyles count="1">
    <cellStyle name="Normal" xfId="0" builtinId="0"/>
  </cellStyles>
  <dxfs count="89">
    <dxf>
      <numFmt numFmtId="164" formatCode="[$-409]d\-mmm;@"/>
    </dxf>
    <dxf>
      <numFmt numFmtId="164" formatCode="[$-409]d\-mmm;@"/>
    </dxf>
    <dxf>
      <numFmt numFmtId="164" formatCode="[$-409]d\-mmm;@"/>
    </dxf>
    <dxf>
      <numFmt numFmtId="164" formatCode="[$-409]d\-mmm;@"/>
    </dxf>
    <dxf>
      <numFmt numFmtId="164" formatCode="[$-409]d\-mmm;@"/>
    </dxf>
    <dxf>
      <numFmt numFmtId="164" formatCode="[$-409]d\-mmm;@"/>
    </dxf>
    <dxf>
      <numFmt numFmtId="164" formatCode="[$-409]d\-mmm;@"/>
    </dxf>
    <dxf>
      <numFmt numFmtId="164" formatCode="[$-409]d\-mmm;@"/>
    </dxf>
    <dxf>
      <numFmt numFmtId="164" formatCode="[$-409]d\-mmm;@"/>
    </dxf>
    <dxf>
      <numFmt numFmtId="164" formatCode="[$-409]d\-mmm;@"/>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numFmt numFmtId="164" formatCode="[$-409]d\-mmm;@"/>
    </dxf>
    <dxf>
      <numFmt numFmtId="164" formatCode="[$-409]d\-mmm;@"/>
    </dxf>
    <dxf>
      <numFmt numFmtId="164" formatCode="[$-409]d\-mmm;@"/>
    </dxf>
    <dxf>
      <numFmt numFmtId="164" formatCode="[$-409]d\-mmm;@"/>
    </dxf>
    <dxf>
      <numFmt numFmtId="164" formatCode="[$-409]d\-mmm;@"/>
    </dxf>
    <dxf>
      <font>
        <b val="0"/>
        <i val="0"/>
        <strike val="0"/>
        <condense val="0"/>
        <extend val="0"/>
        <outline val="0"/>
        <shadow val="0"/>
        <u val="none"/>
        <vertAlign val="baseline"/>
        <sz val="8"/>
        <color theme="1"/>
        <name val="Arial"/>
        <family val="2"/>
        <scheme val="none"/>
      </font>
      <border diagonalUp="0" diagonalDown="0">
        <left/>
        <right style="thin">
          <color theme="4" tint="0.39997558519241921"/>
        </right>
        <top style="thin">
          <color theme="4" tint="0.39997558519241921"/>
        </top>
        <bottom style="thin">
          <color theme="4" tint="0.39997558519241921"/>
        </bottom>
        <vertical/>
        <horizontal/>
      </border>
    </dxf>
    <dxf>
      <font>
        <b/>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border diagonalUp="0" diagonalDown="0">
        <left/>
        <right/>
        <top style="thin">
          <color theme="4" tint="0.39997558519241921"/>
        </top>
        <bottom style="thin">
          <color theme="4" tint="0.39997558519241921"/>
        </bottom>
        <vertical/>
        <horizontal/>
      </border>
    </dxf>
    <dxf>
      <font>
        <b/>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border diagonalUp="0" diagonalDown="0">
        <left/>
        <right/>
        <top style="thin">
          <color theme="4" tint="0.39997558519241921"/>
        </top>
        <bottom style="thin">
          <color theme="4" tint="0.39997558519241921"/>
        </bottom>
        <vertical/>
        <horizontal/>
      </border>
    </dxf>
    <dxf>
      <font>
        <b/>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border diagonalUp="0" diagonalDown="0">
        <left/>
        <right/>
        <top style="thin">
          <color theme="4" tint="0.39997558519241921"/>
        </top>
        <bottom style="thin">
          <color theme="4" tint="0.39997558519241921"/>
        </bottom>
        <vertical/>
        <horizontal/>
      </border>
    </dxf>
    <dxf>
      <font>
        <b/>
        <i val="0"/>
        <strike val="0"/>
        <condense val="0"/>
        <extend val="0"/>
        <outline val="0"/>
        <shadow val="0"/>
        <u val="none"/>
        <vertAlign val="baseline"/>
        <sz val="11"/>
        <color theme="1"/>
        <name val="Calibri"/>
        <scheme val="minor"/>
      </font>
      <numFmt numFmtId="0" formatCode="General"/>
      <alignment horizontal="center" vertical="center" textRotation="0" wrapText="0" indent="0" justifyLastLine="0" shrinkToFit="0" readingOrder="0"/>
      <border diagonalUp="0" diagonalDown="0">
        <left/>
        <right/>
        <top style="thin">
          <color theme="4" tint="0.39997558519241921"/>
        </top>
        <bottom style="thin">
          <color theme="4" tint="0.39997558519241921"/>
        </bottom>
        <vertical/>
        <horizontal/>
      </border>
    </dxf>
    <dxf>
      <numFmt numFmtId="165" formatCode="m/d/yyyy;@"/>
    </dxf>
    <dxf>
      <border outline="0">
        <top style="thin">
          <color indexed="64"/>
        </top>
      </border>
    </dxf>
    <dxf>
      <border outline="0">
        <bottom style="thin">
          <color indexed="64"/>
        </bottom>
      </border>
    </dxf>
    <dxf>
      <font>
        <b/>
        <i val="0"/>
        <strike val="0"/>
        <condense val="0"/>
        <extend val="0"/>
        <outline val="0"/>
        <shadow val="0"/>
        <u val="none"/>
        <vertAlign val="baseline"/>
        <sz val="8"/>
        <color theme="1"/>
        <name val="Arial"/>
        <scheme val="none"/>
      </font>
      <fill>
        <patternFill patternType="solid">
          <fgColor indexed="64"/>
          <bgColor indexed="22"/>
        </patternFill>
      </fill>
      <alignment horizontal="center" vertical="center" textRotation="180" wrapText="0" indent="0" justifyLastLine="0" shrinkToFit="0" readingOrder="0"/>
      <border diagonalUp="0" diagonalDown="0" outline="0">
        <left style="thin">
          <color indexed="64"/>
        </left>
        <right style="thin">
          <color indexed="64"/>
        </right>
        <top/>
        <bottom/>
      </border>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ont>
        <b val="0"/>
        <i val="0"/>
        <strike val="0"/>
        <condense val="0"/>
        <extend val="0"/>
        <outline val="0"/>
        <shadow val="0"/>
        <u val="none"/>
        <vertAlign val="baseline"/>
        <sz val="8"/>
        <color theme="1"/>
        <name val="Arial"/>
        <scheme val="none"/>
      </font>
      <alignment horizontal="left" vertical="center" textRotation="0" wrapText="0" indent="0" justifyLastLine="0" shrinkToFit="0" readingOrder="0"/>
    </dxf>
    <dxf>
      <font>
        <b/>
        <i val="0"/>
        <strike val="0"/>
        <condense val="0"/>
        <extend val="0"/>
        <outline val="0"/>
        <shadow val="0"/>
        <u val="none"/>
        <vertAlign val="baseline"/>
        <sz val="11"/>
        <color theme="1"/>
        <name val="Calibri"/>
        <scheme val="minor"/>
      </font>
      <numFmt numFmtId="0" formatCode="General"/>
      <alignment horizontal="center" vertical="center" textRotation="0" wrapText="0" indent="0" justifyLastLine="0" shrinkToFit="0" readingOrder="0"/>
    </dxf>
    <dxf>
      <font>
        <b/>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dxf>
    <dxf>
      <font>
        <b/>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dxf>
    <dxf>
      <font>
        <b/>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dxf>
    <dxf>
      <font>
        <b/>
        <i val="0"/>
        <strike val="0"/>
        <condense val="0"/>
        <extend val="0"/>
        <outline val="0"/>
        <shadow val="0"/>
        <u val="none"/>
        <vertAlign val="baseline"/>
        <sz val="11"/>
        <color theme="1"/>
        <name val="Calibri"/>
        <scheme val="minor"/>
      </font>
      <numFmt numFmtId="0" formatCode="General"/>
      <alignment horizontal="center" vertical="center" textRotation="0" wrapText="0" indent="0" justifyLastLine="0" shrinkToFit="0" readingOrder="0"/>
    </dxf>
    <dxf>
      <numFmt numFmtId="165" formatCode="m/d/yyyy;@"/>
    </dxf>
    <dxf>
      <border outline="0">
        <top style="thin">
          <color indexed="64"/>
        </top>
      </border>
    </dxf>
    <dxf>
      <border outline="0">
        <bottom style="thin">
          <color indexed="64"/>
        </bottom>
      </border>
    </dxf>
    <dxf>
      <font>
        <b/>
        <i val="0"/>
        <strike val="0"/>
        <condense val="0"/>
        <extend val="0"/>
        <outline val="0"/>
        <shadow val="0"/>
        <u val="none"/>
        <vertAlign val="baseline"/>
        <sz val="8"/>
        <color theme="1"/>
        <name val="Arial"/>
        <scheme val="none"/>
      </font>
      <fill>
        <patternFill patternType="solid">
          <fgColor indexed="64"/>
          <bgColor indexed="22"/>
        </patternFill>
      </fill>
      <alignment horizontal="center" vertical="center" textRotation="18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8"/>
        <color theme="1"/>
        <name val="Arial"/>
        <scheme val="none"/>
      </font>
      <alignment horizontal="left" vertical="center" textRotation="0" wrapText="0" indent="0" justifyLastLine="0" shrinkToFit="0" readingOrder="0"/>
    </dxf>
    <dxf>
      <font>
        <b val="0"/>
        <i val="0"/>
        <strike val="0"/>
        <condense val="0"/>
        <extend val="0"/>
        <outline val="0"/>
        <shadow val="0"/>
        <u val="none"/>
        <vertAlign val="baseline"/>
        <sz val="8"/>
        <color theme="1"/>
        <name val="Arial"/>
        <scheme val="none"/>
      </font>
      <numFmt numFmtId="0" formatCode="General"/>
      <alignment horizontal="left" vertical="center" textRotation="0" wrapText="0" indent="0" justifyLastLine="0" shrinkToFit="0" readingOrder="0"/>
    </dxf>
    <dxf>
      <alignment horizontal="left" vertical="center" textRotation="0" indent="0" justifyLastLine="0" shrinkToFit="0" readingOrder="0"/>
    </dxf>
    <dxf>
      <font>
        <b val="0"/>
        <i val="0"/>
        <strike val="0"/>
        <condense val="0"/>
        <extend val="0"/>
        <outline val="0"/>
        <shadow val="0"/>
        <u val="none"/>
        <vertAlign val="baseline"/>
        <sz val="8"/>
        <color theme="1"/>
        <name val="Arial"/>
        <scheme val="none"/>
      </font>
      <numFmt numFmtId="0" formatCode="General"/>
      <alignment horizontal="left" vertical="center" textRotation="0" wrapText="0" indent="0" justifyLastLine="0" shrinkToFit="0" readingOrder="0"/>
    </dxf>
    <dxf>
      <font>
        <b val="0"/>
        <i val="0"/>
        <strike val="0"/>
        <condense val="0"/>
        <extend val="0"/>
        <outline val="0"/>
        <shadow val="0"/>
        <u val="none"/>
        <vertAlign val="baseline"/>
        <sz val="8"/>
        <color theme="1"/>
        <name val="Arial"/>
        <scheme val="none"/>
      </font>
      <numFmt numFmtId="0" formatCode="General"/>
      <alignment horizontal="left" vertical="center" textRotation="0" wrapText="0" indent="0" justifyLastLine="0" shrinkToFit="0" readingOrder="0"/>
    </dxf>
    <dxf>
      <font>
        <b val="0"/>
        <i val="0"/>
        <strike val="0"/>
        <condense val="0"/>
        <extend val="0"/>
        <outline val="0"/>
        <shadow val="0"/>
        <u val="none"/>
        <vertAlign val="baseline"/>
        <sz val="8"/>
        <color theme="1"/>
        <name val="Arial"/>
        <scheme val="none"/>
      </font>
      <numFmt numFmtId="0" formatCode="General"/>
      <alignment horizontal="left" vertical="center" textRotation="0" wrapText="0" indent="0" justifyLastLine="0" shrinkToFit="0" readingOrder="0"/>
    </dxf>
    <dxf>
      <font>
        <b val="0"/>
        <i val="0"/>
        <strike val="0"/>
        <condense val="0"/>
        <extend val="0"/>
        <outline val="0"/>
        <shadow val="0"/>
        <u val="none"/>
        <vertAlign val="baseline"/>
        <sz val="8"/>
        <color theme="1"/>
        <name val="Arial"/>
        <scheme val="none"/>
      </font>
      <numFmt numFmtId="0" formatCode="General"/>
      <alignment horizontal="left" vertical="center" textRotation="0" wrapText="0" indent="0" justifyLastLine="0" shrinkToFit="0" readingOrder="0"/>
    </dxf>
    <dxf>
      <font>
        <b val="0"/>
        <i val="0"/>
        <strike val="0"/>
        <condense val="0"/>
        <extend val="0"/>
        <outline val="0"/>
        <shadow val="0"/>
        <u val="none"/>
        <vertAlign val="baseline"/>
        <sz val="8"/>
        <color theme="1"/>
        <name val="Arial"/>
        <scheme val="none"/>
      </font>
      <numFmt numFmtId="0" formatCode="General"/>
      <alignment horizontal="left" vertical="center" textRotation="0" wrapText="0" indent="0" justifyLastLine="0" shrinkToFit="0" readingOrder="0"/>
    </dxf>
    <dxf>
      <numFmt numFmtId="0" formatCode="General"/>
    </dxf>
    <dxf>
      <numFmt numFmtId="0" formatCode="General"/>
    </dxf>
    <dxf>
      <font>
        <b val="0"/>
        <i val="0"/>
        <strike val="0"/>
        <condense val="0"/>
        <extend val="0"/>
        <outline val="0"/>
        <shadow val="0"/>
        <u val="none"/>
        <vertAlign val="baseline"/>
        <sz val="8"/>
        <color theme="1"/>
        <name val="Arial"/>
        <scheme val="none"/>
      </font>
      <numFmt numFmtId="0" formatCode="General"/>
      <alignment horizontal="left" vertical="center" textRotation="0" wrapText="0" indent="0" justifyLastLine="0" shrinkToFit="0" readingOrder="0"/>
    </dxf>
    <dxf>
      <font>
        <b val="0"/>
        <i val="0"/>
        <strike val="0"/>
        <condense val="0"/>
        <extend val="0"/>
        <outline val="0"/>
        <shadow val="0"/>
        <u val="none"/>
        <vertAlign val="baseline"/>
        <sz val="8"/>
        <color theme="1"/>
        <name val="Arial"/>
        <scheme val="none"/>
      </font>
      <numFmt numFmtId="0" formatCode="General"/>
      <alignment horizontal="left" vertical="center" textRotation="0" wrapText="0" indent="0" justifyLastLine="0" shrinkToFit="0" readingOrder="0"/>
    </dxf>
    <dxf>
      <font>
        <b val="0"/>
        <i val="0"/>
        <strike val="0"/>
        <condense val="0"/>
        <extend val="0"/>
        <outline val="0"/>
        <shadow val="0"/>
        <u val="none"/>
        <vertAlign val="baseline"/>
        <sz val="8"/>
        <color theme="1"/>
        <name val="Arial"/>
        <scheme val="none"/>
      </font>
      <numFmt numFmtId="0" formatCode="General"/>
      <alignment horizontal="left" vertical="center" textRotation="0" wrapText="0" indent="0" justifyLastLine="0" shrinkToFit="0" readingOrder="0"/>
    </dxf>
    <dxf>
      <font>
        <b val="0"/>
        <i val="0"/>
        <strike val="0"/>
        <condense val="0"/>
        <extend val="0"/>
        <outline val="0"/>
        <shadow val="0"/>
        <u val="none"/>
        <vertAlign val="baseline"/>
        <sz val="8"/>
        <color theme="1"/>
        <name val="Arial"/>
        <scheme val="none"/>
      </font>
      <numFmt numFmtId="0" formatCode="General"/>
      <alignment horizontal="left" vertical="center" textRotation="0" wrapText="0" indent="0" justifyLastLine="0" shrinkToFit="0" readingOrder="0"/>
    </dxf>
    <dxf>
      <numFmt numFmtId="0" formatCode="General"/>
    </dxf>
    <dxf>
      <font>
        <b val="0"/>
        <i val="0"/>
        <strike val="0"/>
        <condense val="0"/>
        <extend val="0"/>
        <outline val="0"/>
        <shadow val="0"/>
        <u val="none"/>
        <vertAlign val="baseline"/>
        <sz val="8"/>
        <color theme="1"/>
        <name val="Arial"/>
        <scheme val="none"/>
      </font>
      <numFmt numFmtId="0" formatCode="General"/>
      <alignment horizontal="left" vertical="center" textRotation="0" wrapText="0" indent="0" justifyLastLine="0" shrinkToFit="0" readingOrder="0"/>
    </dxf>
    <dxf>
      <font>
        <b val="0"/>
        <i val="0"/>
        <strike val="0"/>
        <condense val="0"/>
        <extend val="0"/>
        <outline val="0"/>
        <shadow val="0"/>
        <u val="none"/>
        <vertAlign val="baseline"/>
        <sz val="8"/>
        <color theme="1"/>
        <name val="Arial"/>
        <scheme val="none"/>
      </font>
      <numFmt numFmtId="0" formatCode="General"/>
      <alignment horizontal="left" vertical="center" textRotation="0" wrapText="0" indent="0" justifyLastLine="0" shrinkToFit="0" readingOrder="0"/>
    </dxf>
    <dxf>
      <font>
        <b val="0"/>
        <i val="0"/>
        <strike val="0"/>
        <condense val="0"/>
        <extend val="0"/>
        <outline val="0"/>
        <shadow val="0"/>
        <u val="none"/>
        <vertAlign val="baseline"/>
        <sz val="8"/>
        <color theme="1"/>
        <name val="Arial"/>
        <scheme val="none"/>
      </font>
      <numFmt numFmtId="0" formatCode="General"/>
      <alignment horizontal="left" vertical="center" textRotation="0" wrapText="0" indent="0" justifyLastLine="0" shrinkToFit="0" readingOrder="0"/>
    </dxf>
    <dxf>
      <font>
        <b val="0"/>
        <i val="0"/>
        <strike val="0"/>
        <condense val="0"/>
        <extend val="0"/>
        <outline val="0"/>
        <shadow val="0"/>
        <u val="none"/>
        <vertAlign val="baseline"/>
        <sz val="8"/>
        <color theme="1"/>
        <name val="Arial"/>
        <scheme val="none"/>
      </font>
      <numFmt numFmtId="0" formatCode="General"/>
      <alignment horizontal="left" vertical="center" textRotation="0" wrapText="0" indent="0" justifyLastLine="0" shrinkToFit="0" readingOrder="0"/>
    </dxf>
    <dxf>
      <font>
        <b val="0"/>
        <i val="0"/>
        <strike val="0"/>
        <condense val="0"/>
        <extend val="0"/>
        <outline val="0"/>
        <shadow val="0"/>
        <u val="none"/>
        <vertAlign val="baseline"/>
        <sz val="8"/>
        <color theme="1"/>
        <name val="Arial"/>
        <scheme val="none"/>
      </font>
      <alignment horizontal="left" vertical="center" textRotation="0" wrapText="0" indent="0" justifyLastLine="0" shrinkToFit="0" readingOrder="0"/>
    </dxf>
    <dxf>
      <font>
        <b val="0"/>
        <i val="0"/>
        <strike val="0"/>
        <condense val="0"/>
        <extend val="0"/>
        <outline val="0"/>
        <shadow val="0"/>
        <u val="none"/>
        <vertAlign val="baseline"/>
        <sz val="8"/>
        <color theme="1"/>
        <name val="Arial"/>
        <scheme val="none"/>
      </font>
      <alignment horizontal="left" vertical="center" textRotation="0" wrapText="0" indent="0" justifyLastLine="0" shrinkToFit="0" readingOrder="0"/>
    </dxf>
    <dxf>
      <font>
        <b val="0"/>
        <i val="0"/>
        <strike val="0"/>
        <condense val="0"/>
        <extend val="0"/>
        <outline val="0"/>
        <shadow val="0"/>
        <u val="none"/>
        <vertAlign val="baseline"/>
        <sz val="8"/>
        <color theme="1"/>
        <name val="Arial"/>
        <scheme val="none"/>
      </font>
      <alignment horizontal="left" vertical="center" textRotation="0" wrapText="0" indent="0" justifyLastLine="0" shrinkToFit="0" readingOrder="0"/>
    </dxf>
    <dxf>
      <font>
        <b val="0"/>
        <i val="0"/>
        <strike val="0"/>
        <condense val="0"/>
        <extend val="0"/>
        <outline val="0"/>
        <shadow val="0"/>
        <u val="none"/>
        <vertAlign val="baseline"/>
        <sz val="8"/>
        <color theme="1"/>
        <name val="Arial"/>
        <scheme val="none"/>
      </font>
      <alignment horizontal="left" vertical="center" textRotation="0" wrapText="0" indent="0" justifyLastLine="0" shrinkToFit="0" readingOrder="0"/>
    </dxf>
    <dxf>
      <font>
        <b val="0"/>
        <i val="0"/>
        <strike val="0"/>
        <condense val="0"/>
        <extend val="0"/>
        <outline val="0"/>
        <shadow val="0"/>
        <u val="none"/>
        <vertAlign val="baseline"/>
        <sz val="8"/>
        <color theme="1"/>
        <name val="Arial"/>
        <scheme val="none"/>
      </font>
      <alignment horizontal="left" vertical="center" textRotation="0" wrapText="0" indent="0" justifyLastLine="0" shrinkToFit="0" readingOrder="0"/>
    </dxf>
    <dxf>
      <font>
        <b val="0"/>
        <i val="0"/>
        <strike val="0"/>
        <condense val="0"/>
        <extend val="0"/>
        <outline val="0"/>
        <shadow val="0"/>
        <u val="none"/>
        <vertAlign val="baseline"/>
        <sz val="8"/>
        <color theme="1"/>
        <name val="Arial"/>
        <scheme val="none"/>
      </font>
      <alignment horizontal="left" vertical="center" textRotation="0" wrapText="0" indent="0" justifyLastLine="0" shrinkToFit="0" readingOrder="0"/>
    </dxf>
    <dxf>
      <numFmt numFmtId="0" formatCode="General"/>
    </dxf>
    <dxf>
      <font>
        <b val="0"/>
        <i val="0"/>
        <strike val="0"/>
        <condense val="0"/>
        <extend val="0"/>
        <outline val="0"/>
        <shadow val="0"/>
        <u val="none"/>
        <vertAlign val="baseline"/>
        <sz val="8"/>
        <color theme="1"/>
        <name val="Arial"/>
        <scheme val="none"/>
      </font>
      <alignment horizontal="left" vertical="center" textRotation="0" wrapText="0" indent="0" justifyLastLine="0" shrinkToFit="0" readingOrder="0"/>
    </dxf>
    <dxf>
      <font>
        <b val="0"/>
        <i val="0"/>
        <strike val="0"/>
        <condense val="0"/>
        <extend val="0"/>
        <outline val="0"/>
        <shadow val="0"/>
        <u val="none"/>
        <vertAlign val="baseline"/>
        <sz val="8"/>
        <color theme="1"/>
        <name val="Arial"/>
        <scheme val="none"/>
      </font>
      <numFmt numFmtId="0" formatCode="General"/>
      <alignment horizontal="left" vertical="center" textRotation="0" wrapText="0" indent="0" justifyLastLine="0" shrinkToFit="0" readingOrder="0"/>
    </dxf>
    <dxf>
      <alignment horizontal="left" vertical="center" textRotation="0" indent="0" justifyLastLine="0" shrinkToFit="0" readingOrder="0"/>
    </dxf>
  </dxfs>
  <tableStyles count="0" defaultTableStyle="TableStyleMedium2" defaultPivotStyle="PivotStyleLight16"/>
  <colors>
    <mruColors>
      <color rgb="FF11F74D"/>
      <color rgb="FF2ADEA6"/>
      <color rgb="FFB256B2"/>
      <color rgb="FFE6F159"/>
      <color rgb="FFFF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pivotCache/pivotCacheDefinition2.xml" Type="http://schemas.openxmlformats.org/officeDocument/2006/relationships/pivotCacheDefinition"/><Relationship Id="rId11" Target="slicerCaches/slicerCache1.xml" Type="http://schemas.microsoft.com/office/2007/relationships/slicerCache"/><Relationship Id="rId12" Target="slicerCaches/slicerCache2.xml" Type="http://schemas.microsoft.com/office/2007/relationships/slicerCache"/><Relationship Id="rId13" Target="slicerCaches/slicerCache3.xml" Type="http://schemas.microsoft.com/office/2007/relationships/slicerCache"/><Relationship Id="rId14" Target="slicerCaches/slicerCache4.xml" Type="http://schemas.microsoft.com/office/2007/relationships/slicerCache"/><Relationship Id="rId15" Target="theme/theme1.xml" Type="http://schemas.openxmlformats.org/officeDocument/2006/relationships/theme"/><Relationship Id="rId16" Target="connections.xml" Type="http://schemas.openxmlformats.org/officeDocument/2006/relationships/connections"/><Relationship Id="rId17" Target="styles.xml" Type="http://schemas.openxmlformats.org/officeDocument/2006/relationships/styles"/><Relationship Id="rId18" Target="sharedStrings.xml" Type="http://schemas.openxmlformats.org/officeDocument/2006/relationships/sharedStrings"/><Relationship Id="rId19" Target="model/item.data" Type="http://schemas.openxmlformats.org/officeDocument/2006/relationships/powerPivotData"/><Relationship Id="rId2" Target="worksheets/sheet2.xml" Type="http://schemas.openxmlformats.org/officeDocument/2006/relationships/worksheet"/><Relationship Id="rId20" Target="calcChain.xml" Type="http://schemas.openxmlformats.org/officeDocument/2006/relationships/calcChain"/><Relationship Id="rId21" Target="../customXml/item1.xml" Type="http://schemas.openxmlformats.org/officeDocument/2006/relationships/customXml"/><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pivotCache/pivotCacheDefinition1.xml" Type="http://schemas.openxmlformats.org/officeDocument/2006/relationships/pivotCacheDefinition"/></Relationships>
</file>

<file path=xl/charts/_rels/chart1.xml.rels><?xml version="1.0" encoding="UTF-8" standalone="no"?><Relationships xmlns="http://schemas.openxmlformats.org/package/2006/relationships"><Relationship Id="rId1" Target="style1.xml" Type="http://schemas.microsoft.com/office/2011/relationships/chartStyle"/><Relationship Id="rId2" Target="colors1.xml" Type="http://schemas.microsoft.com/office/2011/relationships/chartColorStyle"/></Relationships>
</file>

<file path=xl/charts/_rels/chart10.xml.rels><?xml version="1.0" encoding="UTF-8" standalone="no"?><Relationships xmlns="http://schemas.openxmlformats.org/package/2006/relationships"><Relationship Id="rId1" Target="style10.xml" Type="http://schemas.microsoft.com/office/2011/relationships/chartStyle"/><Relationship Id="rId2" Target="colors10.xml" Type="http://schemas.microsoft.com/office/2011/relationships/chartColorStyle"/></Relationships>
</file>

<file path=xl/charts/_rels/chart11.xml.rels><?xml version="1.0" encoding="UTF-8" standalone="no"?><Relationships xmlns="http://schemas.openxmlformats.org/package/2006/relationships"><Relationship Id="rId1" Target="style11.xml" Type="http://schemas.microsoft.com/office/2011/relationships/chartStyle"/><Relationship Id="rId2" Target="colors11.xml" Type="http://schemas.microsoft.com/office/2011/relationships/chartColorStyle"/></Relationships>
</file>

<file path=xl/charts/_rels/chart12.xml.rels><?xml version="1.0" encoding="UTF-8" standalone="no"?><Relationships xmlns="http://schemas.openxmlformats.org/package/2006/relationships"><Relationship Id="rId1" Target="style12.xml" Type="http://schemas.microsoft.com/office/2011/relationships/chartStyle"/><Relationship Id="rId2" Target="colors12.xml" Type="http://schemas.microsoft.com/office/2011/relationships/chartColorStyle"/></Relationships>
</file>

<file path=xl/charts/_rels/chart13.xml.rels><?xml version="1.0" encoding="UTF-8" standalone="no"?><Relationships xmlns="http://schemas.openxmlformats.org/package/2006/relationships"><Relationship Id="rId1" Target="style13.xml" Type="http://schemas.microsoft.com/office/2011/relationships/chartStyle"/><Relationship Id="rId2" Target="colors13.xml" Type="http://schemas.microsoft.com/office/2011/relationships/chartColorStyle"/></Relationships>
</file>

<file path=xl/charts/_rels/chart14.xml.rels><?xml version="1.0" encoding="UTF-8" standalone="no"?><Relationships xmlns="http://schemas.openxmlformats.org/package/2006/relationships"><Relationship Id="rId1" Target="style14.xml" Type="http://schemas.microsoft.com/office/2011/relationships/chartStyle"/><Relationship Id="rId2" Target="colors14.xml" Type="http://schemas.microsoft.com/office/2011/relationships/chartColorStyle"/></Relationships>
</file>

<file path=xl/charts/_rels/chart15.xml.rels><?xml version="1.0" encoding="UTF-8" standalone="no"?><Relationships xmlns="http://schemas.openxmlformats.org/package/2006/relationships"><Relationship Id="rId1" Target="style15.xml" Type="http://schemas.microsoft.com/office/2011/relationships/chartStyle"/><Relationship Id="rId2" Target="colors15.xml" Type="http://schemas.microsoft.com/office/2011/relationships/chartColorStyle"/></Relationships>
</file>

<file path=xl/charts/_rels/chart16.xml.rels><?xml version="1.0" encoding="UTF-8" standalone="no"?><Relationships xmlns="http://schemas.openxmlformats.org/package/2006/relationships"><Relationship Id="rId1" Target="style16.xml" Type="http://schemas.microsoft.com/office/2011/relationships/chartStyle"/><Relationship Id="rId2" Target="colors16.xml" Type="http://schemas.microsoft.com/office/2011/relationships/chartColorStyle"/></Relationships>
</file>

<file path=xl/charts/_rels/chart17.xml.rels><?xml version="1.0" encoding="UTF-8" standalone="no"?><Relationships xmlns="http://schemas.openxmlformats.org/package/2006/relationships"><Relationship Id="rId1" Target="style17.xml" Type="http://schemas.microsoft.com/office/2011/relationships/chartStyle"/><Relationship Id="rId2" Target="colors17.xml" Type="http://schemas.microsoft.com/office/2011/relationships/chartColorStyle"/></Relationships>
</file>

<file path=xl/charts/_rels/chart18.xml.rels><?xml version="1.0" encoding="UTF-8" standalone="no"?><Relationships xmlns="http://schemas.openxmlformats.org/package/2006/relationships"><Relationship Id="rId1" Target="style18.xml" Type="http://schemas.microsoft.com/office/2011/relationships/chartStyle"/><Relationship Id="rId2" Target="colors18.xml" Type="http://schemas.microsoft.com/office/2011/relationships/chartColorStyle"/></Relationships>
</file>

<file path=xl/charts/_rels/chart19.xml.rels><?xml version="1.0" encoding="UTF-8" standalone="no"?><Relationships xmlns="http://schemas.openxmlformats.org/package/2006/relationships"><Relationship Id="rId1" Target="style19.xml" Type="http://schemas.microsoft.com/office/2011/relationships/chartStyle"/><Relationship Id="rId2" Target="colors19.xml" Type="http://schemas.microsoft.com/office/2011/relationships/chartColorStyle"/></Relationships>
</file>

<file path=xl/charts/_rels/chart2.xml.rels><?xml version="1.0" encoding="UTF-8" standalone="no"?><Relationships xmlns="http://schemas.openxmlformats.org/package/2006/relationships"><Relationship Id="rId1" Target="style2.xml" Type="http://schemas.microsoft.com/office/2011/relationships/chartStyle"/><Relationship Id="rId2" Target="colors2.xml" Type="http://schemas.microsoft.com/office/2011/relationships/chartColorStyle"/></Relationships>
</file>

<file path=xl/charts/_rels/chart20.xml.rels><?xml version="1.0" encoding="UTF-8" standalone="no"?><Relationships xmlns="http://schemas.openxmlformats.org/package/2006/relationships"><Relationship Id="rId1" Target="style20.xml" Type="http://schemas.microsoft.com/office/2011/relationships/chartStyle"/><Relationship Id="rId2" Target="colors20.xml" Type="http://schemas.microsoft.com/office/2011/relationships/chartColorStyle"/></Relationships>
</file>

<file path=xl/charts/_rels/chart21.xml.rels><?xml version="1.0" encoding="UTF-8" standalone="no"?><Relationships xmlns="http://schemas.openxmlformats.org/package/2006/relationships"><Relationship Id="rId1" Target="style21.xml" Type="http://schemas.microsoft.com/office/2011/relationships/chartStyle"/><Relationship Id="rId2" Target="colors21.xml" Type="http://schemas.microsoft.com/office/2011/relationships/chartColorStyle"/></Relationships>
</file>

<file path=xl/charts/_rels/chart22.xml.rels><?xml version="1.0" encoding="UTF-8" standalone="no"?><Relationships xmlns="http://schemas.openxmlformats.org/package/2006/relationships"><Relationship Id="rId1" Target="style22.xml" Type="http://schemas.microsoft.com/office/2011/relationships/chartStyle"/><Relationship Id="rId2" Target="colors22.xml" Type="http://schemas.microsoft.com/office/2011/relationships/chartColorStyle"/></Relationships>
</file>

<file path=xl/charts/_rels/chart23.xml.rels><?xml version="1.0" encoding="UTF-8" standalone="no"?><Relationships xmlns="http://schemas.openxmlformats.org/package/2006/relationships"><Relationship Id="rId1" Target="style23.xml" Type="http://schemas.microsoft.com/office/2011/relationships/chartStyle"/><Relationship Id="rId2" Target="colors23.xml" Type="http://schemas.microsoft.com/office/2011/relationships/chartColorStyle"/></Relationships>
</file>

<file path=xl/charts/_rels/chart24.xml.rels><?xml version="1.0" encoding="UTF-8" standalone="no"?><Relationships xmlns="http://schemas.openxmlformats.org/package/2006/relationships"><Relationship Id="rId1" Target="style24.xml" Type="http://schemas.microsoft.com/office/2011/relationships/chartStyle"/><Relationship Id="rId2" Target="colors24.xml" Type="http://schemas.microsoft.com/office/2011/relationships/chartColorStyle"/></Relationships>
</file>

<file path=xl/charts/_rels/chart25.xml.rels><?xml version="1.0" encoding="UTF-8" standalone="no"?><Relationships xmlns="http://schemas.openxmlformats.org/package/2006/relationships"><Relationship Id="rId1" Target="style25.xml" Type="http://schemas.microsoft.com/office/2011/relationships/chartStyle"/><Relationship Id="rId2" Target="colors25.xml" Type="http://schemas.microsoft.com/office/2011/relationships/chartColorStyle"/></Relationships>
</file>

<file path=xl/charts/_rels/chart26.xml.rels><?xml version="1.0" encoding="UTF-8" standalone="no"?><Relationships xmlns="http://schemas.openxmlformats.org/package/2006/relationships"><Relationship Id="rId1" Target="style26.xml" Type="http://schemas.microsoft.com/office/2011/relationships/chartStyle"/><Relationship Id="rId2" Target="colors26.xml" Type="http://schemas.microsoft.com/office/2011/relationships/chartColorStyle"/></Relationships>
</file>

<file path=xl/charts/_rels/chart27.xml.rels><?xml version="1.0" encoding="UTF-8" standalone="no"?><Relationships xmlns="http://schemas.openxmlformats.org/package/2006/relationships"><Relationship Id="rId1" Target="style27.xml" Type="http://schemas.microsoft.com/office/2011/relationships/chartStyle"/><Relationship Id="rId2" Target="colors27.xml" Type="http://schemas.microsoft.com/office/2011/relationships/chartColorStyle"/></Relationships>
</file>

<file path=xl/charts/_rels/chart28.xml.rels><?xml version="1.0" encoding="UTF-8" standalone="no"?><Relationships xmlns="http://schemas.openxmlformats.org/package/2006/relationships"><Relationship Id="rId1" Target="style28.xml" Type="http://schemas.microsoft.com/office/2011/relationships/chartStyle"/><Relationship Id="rId2" Target="colors28.xml" Type="http://schemas.microsoft.com/office/2011/relationships/chartColorStyle"/></Relationships>
</file>

<file path=xl/charts/_rels/chart29.xml.rels><?xml version="1.0" encoding="UTF-8" standalone="no"?><Relationships xmlns="http://schemas.openxmlformats.org/package/2006/relationships"><Relationship Id="rId1" Target="style29.xml" Type="http://schemas.microsoft.com/office/2011/relationships/chartStyle"/><Relationship Id="rId2" Target="colors29.xml" Type="http://schemas.microsoft.com/office/2011/relationships/chartColorStyle"/></Relationships>
</file>

<file path=xl/charts/_rels/chart3.xml.rels><?xml version="1.0" encoding="UTF-8" standalone="no"?><Relationships xmlns="http://schemas.openxmlformats.org/package/2006/relationships"><Relationship Id="rId1" Target="style3.xml" Type="http://schemas.microsoft.com/office/2011/relationships/chartStyle"/><Relationship Id="rId2" Target="colors3.xml" Type="http://schemas.microsoft.com/office/2011/relationships/chartColorStyle"/></Relationships>
</file>

<file path=xl/charts/_rels/chart30.xml.rels><?xml version="1.0" encoding="UTF-8" standalone="no"?><Relationships xmlns="http://schemas.openxmlformats.org/package/2006/relationships"><Relationship Id="rId1" Target="style30.xml" Type="http://schemas.microsoft.com/office/2011/relationships/chartStyle"/><Relationship Id="rId2" Target="colors30.xml" Type="http://schemas.microsoft.com/office/2011/relationships/chartColorStyle"/></Relationships>
</file>

<file path=xl/charts/_rels/chart31.xml.rels><?xml version="1.0" encoding="UTF-8" standalone="no"?><Relationships xmlns="http://schemas.openxmlformats.org/package/2006/relationships"><Relationship Id="rId1" Target="style31.xml" Type="http://schemas.microsoft.com/office/2011/relationships/chartStyle"/><Relationship Id="rId2" Target="colors31.xml" Type="http://schemas.microsoft.com/office/2011/relationships/chartColorStyle"/></Relationships>
</file>

<file path=xl/charts/_rels/chart32.xml.rels><?xml version="1.0" encoding="UTF-8" standalone="no"?><Relationships xmlns="http://schemas.openxmlformats.org/package/2006/relationships"><Relationship Id="rId1" Target="style32.xml" Type="http://schemas.microsoft.com/office/2011/relationships/chartStyle"/><Relationship Id="rId2" Target="colors32.xml" Type="http://schemas.microsoft.com/office/2011/relationships/chartColorStyle"/></Relationships>
</file>

<file path=xl/charts/_rels/chart33.xml.rels><?xml version="1.0" encoding="UTF-8" standalone="no"?><Relationships xmlns="http://schemas.openxmlformats.org/package/2006/relationships"><Relationship Id="rId1" Target="style33.xml" Type="http://schemas.microsoft.com/office/2011/relationships/chartStyle"/><Relationship Id="rId2" Target="colors33.xml" Type="http://schemas.microsoft.com/office/2011/relationships/chartColorStyle"/></Relationships>
</file>

<file path=xl/charts/_rels/chart34.xml.rels><?xml version="1.0" encoding="UTF-8" standalone="no"?><Relationships xmlns="http://schemas.openxmlformats.org/package/2006/relationships"><Relationship Id="rId1" Target="style34.xml" Type="http://schemas.microsoft.com/office/2011/relationships/chartStyle"/><Relationship Id="rId2" Target="colors34.xml" Type="http://schemas.microsoft.com/office/2011/relationships/chartColorStyle"/></Relationships>
</file>

<file path=xl/charts/_rels/chart35.xml.rels><?xml version="1.0" encoding="UTF-8" standalone="no"?><Relationships xmlns="http://schemas.openxmlformats.org/package/2006/relationships"><Relationship Id="rId1" Target="style35.xml" Type="http://schemas.microsoft.com/office/2011/relationships/chartStyle"/><Relationship Id="rId2" Target="colors35.xml" Type="http://schemas.microsoft.com/office/2011/relationships/chartColorStyle"/></Relationships>
</file>

<file path=xl/charts/_rels/chart36.xml.rels><?xml version="1.0" encoding="UTF-8" standalone="no"?><Relationships xmlns="http://schemas.openxmlformats.org/package/2006/relationships"><Relationship Id="rId1" Target="style36.xml" Type="http://schemas.microsoft.com/office/2011/relationships/chartStyle"/><Relationship Id="rId2" Target="colors36.xml" Type="http://schemas.microsoft.com/office/2011/relationships/chartColorStyle"/></Relationships>
</file>

<file path=xl/charts/_rels/chart37.xml.rels><?xml version="1.0" encoding="UTF-8" standalone="no"?><Relationships xmlns="http://schemas.openxmlformats.org/package/2006/relationships"><Relationship Id="rId1" Target="style37.xml" Type="http://schemas.microsoft.com/office/2011/relationships/chartStyle"/><Relationship Id="rId2" Target="colors37.xml" Type="http://schemas.microsoft.com/office/2011/relationships/chartColorStyle"/></Relationships>
</file>

<file path=xl/charts/_rels/chart38.xml.rels><?xml version="1.0" encoding="UTF-8" standalone="no"?><Relationships xmlns="http://schemas.openxmlformats.org/package/2006/relationships"><Relationship Id="rId1" Target="style38.xml" Type="http://schemas.microsoft.com/office/2011/relationships/chartStyle"/><Relationship Id="rId2" Target="colors38.xml" Type="http://schemas.microsoft.com/office/2011/relationships/chartColorStyle"/></Relationships>
</file>

<file path=xl/charts/_rels/chart39.xml.rels><?xml version="1.0" encoding="UTF-8" standalone="no"?><Relationships xmlns="http://schemas.openxmlformats.org/package/2006/relationships"><Relationship Id="rId1" Target="style39.xml" Type="http://schemas.microsoft.com/office/2011/relationships/chartStyle"/><Relationship Id="rId2" Target="colors39.xml" Type="http://schemas.microsoft.com/office/2011/relationships/chartColorStyle"/></Relationships>
</file>

<file path=xl/charts/_rels/chart4.xml.rels><?xml version="1.0" encoding="UTF-8" standalone="no"?><Relationships xmlns="http://schemas.openxmlformats.org/package/2006/relationships"><Relationship Id="rId1" Target="style4.xml" Type="http://schemas.microsoft.com/office/2011/relationships/chartStyle"/><Relationship Id="rId2" Target="colors4.xml" Type="http://schemas.microsoft.com/office/2011/relationships/chartColorStyle"/></Relationships>
</file>

<file path=xl/charts/_rels/chart40.xml.rels><?xml version="1.0" encoding="UTF-8" standalone="no"?><Relationships xmlns="http://schemas.openxmlformats.org/package/2006/relationships"><Relationship Id="rId1" Target="style40.xml" Type="http://schemas.microsoft.com/office/2011/relationships/chartStyle"/><Relationship Id="rId2" Target="colors40.xml" Type="http://schemas.microsoft.com/office/2011/relationships/chartColorStyle"/></Relationships>
</file>

<file path=xl/charts/_rels/chart5.xml.rels><?xml version="1.0" encoding="UTF-8" standalone="no"?><Relationships xmlns="http://schemas.openxmlformats.org/package/2006/relationships"><Relationship Id="rId1" Target="style5.xml" Type="http://schemas.microsoft.com/office/2011/relationships/chartStyle"/><Relationship Id="rId2" Target="colors5.xml" Type="http://schemas.microsoft.com/office/2011/relationships/chartColorStyle"/></Relationships>
</file>

<file path=xl/charts/_rels/chart6.xml.rels><?xml version="1.0" encoding="UTF-8" standalone="no"?><Relationships xmlns="http://schemas.openxmlformats.org/package/2006/relationships"><Relationship Id="rId1" Target="style6.xml" Type="http://schemas.microsoft.com/office/2011/relationships/chartStyle"/><Relationship Id="rId2" Target="colors6.xml" Type="http://schemas.microsoft.com/office/2011/relationships/chartColorStyle"/></Relationships>
</file>

<file path=xl/charts/_rels/chart7.xml.rels><?xml version="1.0" encoding="UTF-8" standalone="no"?><Relationships xmlns="http://schemas.openxmlformats.org/package/2006/relationships"><Relationship Id="rId1" Target="style7.xml" Type="http://schemas.microsoft.com/office/2011/relationships/chartStyle"/><Relationship Id="rId2" Target="colors7.xml" Type="http://schemas.microsoft.com/office/2011/relationships/chartColorStyle"/></Relationships>
</file>

<file path=xl/charts/_rels/chart8.xml.rels><?xml version="1.0" encoding="UTF-8" standalone="no"?><Relationships xmlns="http://schemas.openxmlformats.org/package/2006/relationships"><Relationship Id="rId1" Target="style8.xml" Type="http://schemas.microsoft.com/office/2011/relationships/chartStyle"/><Relationship Id="rId2" Target="colors8.xml" Type="http://schemas.microsoft.com/office/2011/relationships/chartColorStyle"/></Relationships>
</file>

<file path=xl/charts/_rels/chart9.xml.rels><?xml version="1.0" encoding="UTF-8" standalone="no"?><Relationships xmlns="http://schemas.openxmlformats.org/package/2006/relationships"><Relationship Id="rId1" Target="style9.xml" Type="http://schemas.microsoft.com/office/2011/relationships/chartStyle"/><Relationship Id="rId2" Target="colors9.xml" Type="http://schemas.microsoft.com/office/2011/relationships/chartColorStyle"/></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[Daily_Management_Level_Report_Version6.xlsx]Regions!PivotTable2</c:name>
    <c:fmtId val="3"/>
  </c:pivotSource>
  <c:chart>
    <c:title>
      <c:tx>
        <c:strRef>
          <c:f>Regions!$A$1</c:f>
          <c:strCache>
            <c:ptCount val="1"/>
            <c:pt idx="0">
              <c:v>Region_Center_Rad_Net_Availability_Rate_3G  (%)</c:v>
            </c:pt>
          </c:strCache>
        </c:strRef>
      </c:tx>
      <c:overlay val="0"/>
      <c:spPr>
        <a:noFill/>
        <a:ln>
          <a:noFill/>
        </a:ln>
        <a:effectLst/>
      </c:spPr>
      <c:txPr>
        <a:bodyPr rot="0" spcFirstLastPara="1" vertOverflow="ellipsis" vert="horz" wrap="square" anchor="ctr" anchorCtr="1"/>
        <a:lstStyle/>
        <a:p>
          <a:pPr>
            <a:defRPr sz="9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pivotFmt>
      <c:pivotFmt>
        <c:idx val="8"/>
      </c:pivotFmt>
      <c:pivotFmt>
        <c:idx val="9"/>
      </c:pivotFmt>
      <c:pivotFmt>
        <c:idx val="10"/>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pivotFmt>
      <c:pivotFmt>
        <c:idx val="13"/>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noFill/>
          <a:ln w="9525" cap="flat" cmpd="sng" algn="ctr">
            <a:solidFill>
              <a:schemeClr val="accent1"/>
            </a:solidFill>
            <a:miter lim="800000"/>
          </a:ln>
          <a:effectLst>
            <a:glow rad="63500">
              <a:schemeClr val="accent1">
                <a:satMod val="175000"/>
                <a:alpha val="25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
        <c:idx val="17"/>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
        <c:idx val="18"/>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
        <c:idx val="19"/>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
        <c:idx val="20"/>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
        <c:idx val="2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
        <c:idx val="22"/>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
        <c:idx val="23"/>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ln w="22225" cap="rnd">
            <a:solidFill>
              <a:schemeClr val="accent1"/>
            </a:solidFill>
          </a:ln>
          <a:effectLst>
            <a:glow rad="139700">
              <a:schemeClr val="accent1">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Regions!$A$1</c:f>
              <c:strCache>
                <c:ptCount val="1"/>
                <c:pt idx="0">
                  <c:v>Rad_Net_Availability_Rate_3G</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Regions!$A$1</c:f>
              <c:strCache>
                <c:ptCount val="30"/>
                <c:pt idx="0">
                  <c:v>2019-08-31</c:v>
                </c:pt>
                <c:pt idx="1">
                  <c:v>2019-09-01</c:v>
                </c:pt>
                <c:pt idx="2">
                  <c:v>2019-09-02</c:v>
                </c:pt>
                <c:pt idx="3">
                  <c:v>2019-09-03</c:v>
                </c:pt>
                <c:pt idx="4">
                  <c:v>2019-09-04</c:v>
                </c:pt>
                <c:pt idx="5">
                  <c:v>2019-09-05</c:v>
                </c:pt>
                <c:pt idx="6">
                  <c:v>2019-09-06</c:v>
                </c:pt>
                <c:pt idx="7">
                  <c:v>2019-09-07</c:v>
                </c:pt>
                <c:pt idx="8">
                  <c:v>2019-09-08</c:v>
                </c:pt>
                <c:pt idx="9">
                  <c:v>2019-09-09</c:v>
                </c:pt>
                <c:pt idx="10">
                  <c:v>2019-09-10</c:v>
                </c:pt>
                <c:pt idx="11">
                  <c:v>2019-09-11</c:v>
                </c:pt>
                <c:pt idx="12">
                  <c:v>2019-09-12</c:v>
                </c:pt>
                <c:pt idx="13">
                  <c:v>2019-09-13</c:v>
                </c:pt>
                <c:pt idx="14">
                  <c:v>2019-09-14</c:v>
                </c:pt>
                <c:pt idx="15">
                  <c:v>2019-09-15</c:v>
                </c:pt>
                <c:pt idx="16">
                  <c:v>2019-09-16</c:v>
                </c:pt>
                <c:pt idx="17">
                  <c:v>2019-09-17</c:v>
                </c:pt>
                <c:pt idx="18">
                  <c:v>2019-09-18</c:v>
                </c:pt>
                <c:pt idx="19">
                  <c:v>2019-09-19</c:v>
                </c:pt>
                <c:pt idx="20">
                  <c:v>2019-09-20</c:v>
                </c:pt>
                <c:pt idx="21">
                  <c:v>2019-09-21</c:v>
                </c:pt>
                <c:pt idx="22">
                  <c:v>2019-09-22</c:v>
                </c:pt>
                <c:pt idx="23">
                  <c:v>2019-09-23</c:v>
                </c:pt>
                <c:pt idx="24">
                  <c:v>2019-09-24</c:v>
                </c:pt>
                <c:pt idx="25">
                  <c:v>2019-09-25</c:v>
                </c:pt>
                <c:pt idx="26">
                  <c:v>2019-09-26</c:v>
                </c:pt>
                <c:pt idx="27">
                  <c:v>2019-09-27</c:v>
                </c:pt>
                <c:pt idx="28">
                  <c:v>2019-09-28</c:v>
                </c:pt>
                <c:pt idx="29">
                  <c:v>2019-09-29</c:v>
                </c:pt>
              </c:strCache>
            </c:strRef>
          </c:cat>
          <c:val>
            <c:numRef>
              <c:f>Regions!$A$1</c:f>
              <c:numCache>
                <c:formatCode>General</c:formatCode>
                <c:ptCount val="30"/>
                <c:pt idx="0">
                  <c:v>99.898371443000002</c:v>
                </c:pt>
                <c:pt idx="1">
                  <c:v>99.878264736399998</c:v>
                </c:pt>
                <c:pt idx="2">
                  <c:v>99.893819538800003</c:v>
                </c:pt>
                <c:pt idx="3">
                  <c:v>99.889553926199994</c:v>
                </c:pt>
                <c:pt idx="4">
                  <c:v>99.811216402699998</c:v>
                </c:pt>
                <c:pt idx="5">
                  <c:v>99.913268912899994</c:v>
                </c:pt>
                <c:pt idx="6">
                  <c:v>99.846001556000004</c:v>
                </c:pt>
                <c:pt idx="7">
                  <c:v>99.900738286399999</c:v>
                </c:pt>
                <c:pt idx="8">
                  <c:v>99.854279367100006</c:v>
                </c:pt>
                <c:pt idx="9">
                  <c:v>99.894753636800004</c:v>
                </c:pt>
                <c:pt idx="10">
                  <c:v>99.891617091599997</c:v>
                </c:pt>
                <c:pt idx="11">
                  <c:v>99.888571099800004</c:v>
                </c:pt>
                <c:pt idx="12">
                  <c:v>99.822015783799998</c:v>
                </c:pt>
                <c:pt idx="13">
                  <c:v>99.798992064800004</c:v>
                </c:pt>
                <c:pt idx="14">
                  <c:v>99.746337628500001</c:v>
                </c:pt>
                <c:pt idx="15">
                  <c:v>99.730846465799999</c:v>
                </c:pt>
                <c:pt idx="16">
                  <c:v>99.824371801599995</c:v>
                </c:pt>
                <c:pt idx="17">
                  <c:v>99.790307066300002</c:v>
                </c:pt>
                <c:pt idx="18">
                  <c:v>99.767887568000006</c:v>
                </c:pt>
                <c:pt idx="19">
                  <c:v>99.870202905900001</c:v>
                </c:pt>
                <c:pt idx="20">
                  <c:v>99.913965984000001</c:v>
                </c:pt>
                <c:pt idx="21">
                  <c:v>99.887095626700003</c:v>
                </c:pt>
                <c:pt idx="22">
                  <c:v>99.766151195299997</c:v>
                </c:pt>
                <c:pt idx="23">
                  <c:v>99.898844523299999</c:v>
                </c:pt>
                <c:pt idx="24">
                  <c:v>99.864094693699997</c:v>
                </c:pt>
                <c:pt idx="25">
                  <c:v>99.779820380299995</c:v>
                </c:pt>
                <c:pt idx="26">
                  <c:v>99.814554658800006</c:v>
                </c:pt>
                <c:pt idx="27">
                  <c:v>99.905722584599999</c:v>
                </c:pt>
                <c:pt idx="28">
                  <c:v>99.874157391300002</c:v>
                </c:pt>
                <c:pt idx="29">
                  <c:v>99.806363749699997</c:v>
                </c:pt>
              </c:numCache>
            </c:numRef>
          </c:val>
          <c:smooth val="0"/>
          <c:extLst>
            <c:ext xmlns:c16="http://schemas.microsoft.com/office/drawing/2014/chart" uri="{C3380CC4-5D6E-409C-BE32-E72D297353CC}">
              <c16:uniqueId val="{00000000-D75C-4513-A4AD-3B7BD94DF942}"/>
            </c:ext>
          </c:extLst>
        </c:ser>
        <c:ser>
          <c:idx val="1"/>
          <c:order val="1"/>
          <c:tx>
            <c:strRef>
              <c:f>Regions!$A$1</c:f>
              <c:strCache>
                <c:ptCount val="1"/>
                <c:pt idx="0">
                  <c:v>Rad_Net_Availability_Rate_3G_Target</c:v>
                </c:pt>
              </c:strCache>
            </c:strRef>
          </c:tx>
          <c:spPr>
            <a:ln w="22225" cap="rnd">
              <a:solidFill>
                <a:schemeClr val="accent3"/>
              </a:solidFill>
            </a:ln>
            <a:effectLst>
              <a:glow rad="139700">
                <a:schemeClr val="accent3">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cat>
            <c:strRef>
              <c:f>Regions!$A$1</c:f>
              <c:strCache>
                <c:ptCount val="30"/>
                <c:pt idx="0">
                  <c:v>2019-08-31</c:v>
                </c:pt>
                <c:pt idx="1">
                  <c:v>2019-09-01</c:v>
                </c:pt>
                <c:pt idx="2">
                  <c:v>2019-09-02</c:v>
                </c:pt>
                <c:pt idx="3">
                  <c:v>2019-09-03</c:v>
                </c:pt>
                <c:pt idx="4">
                  <c:v>2019-09-04</c:v>
                </c:pt>
                <c:pt idx="5">
                  <c:v>2019-09-05</c:v>
                </c:pt>
                <c:pt idx="6">
                  <c:v>2019-09-06</c:v>
                </c:pt>
                <c:pt idx="7">
                  <c:v>2019-09-07</c:v>
                </c:pt>
                <c:pt idx="8">
                  <c:v>2019-09-08</c:v>
                </c:pt>
                <c:pt idx="9">
                  <c:v>2019-09-09</c:v>
                </c:pt>
                <c:pt idx="10">
                  <c:v>2019-09-10</c:v>
                </c:pt>
                <c:pt idx="11">
                  <c:v>2019-09-11</c:v>
                </c:pt>
                <c:pt idx="12">
                  <c:v>2019-09-12</c:v>
                </c:pt>
                <c:pt idx="13">
                  <c:v>2019-09-13</c:v>
                </c:pt>
                <c:pt idx="14">
                  <c:v>2019-09-14</c:v>
                </c:pt>
                <c:pt idx="15">
                  <c:v>2019-09-15</c:v>
                </c:pt>
                <c:pt idx="16">
                  <c:v>2019-09-16</c:v>
                </c:pt>
                <c:pt idx="17">
                  <c:v>2019-09-17</c:v>
                </c:pt>
                <c:pt idx="18">
                  <c:v>2019-09-18</c:v>
                </c:pt>
                <c:pt idx="19">
                  <c:v>2019-09-19</c:v>
                </c:pt>
                <c:pt idx="20">
                  <c:v>2019-09-20</c:v>
                </c:pt>
                <c:pt idx="21">
                  <c:v>2019-09-21</c:v>
                </c:pt>
                <c:pt idx="22">
                  <c:v>2019-09-22</c:v>
                </c:pt>
                <c:pt idx="23">
                  <c:v>2019-09-23</c:v>
                </c:pt>
                <c:pt idx="24">
                  <c:v>2019-09-24</c:v>
                </c:pt>
                <c:pt idx="25">
                  <c:v>2019-09-25</c:v>
                </c:pt>
                <c:pt idx="26">
                  <c:v>2019-09-26</c:v>
                </c:pt>
                <c:pt idx="27">
                  <c:v>2019-09-27</c:v>
                </c:pt>
                <c:pt idx="28">
                  <c:v>2019-09-28</c:v>
                </c:pt>
                <c:pt idx="29">
                  <c:v>2019-09-29</c:v>
                </c:pt>
              </c:strCache>
            </c:strRef>
          </c:cat>
          <c:val>
            <c:numRef>
              <c:f>Regions!$A$1</c:f>
              <c:numCache>
                <c:formatCode>General</c:formatCode>
                <c:ptCount val="30"/>
                <c:pt idx="0">
                  <c:v>99</c:v>
                </c:pt>
                <c:pt idx="1">
                  <c:v>99</c:v>
                </c:pt>
                <c:pt idx="2">
                  <c:v>99</c:v>
                </c:pt>
                <c:pt idx="3">
                  <c:v>99</c:v>
                </c:pt>
                <c:pt idx="4">
                  <c:v>99</c:v>
                </c:pt>
                <c:pt idx="5">
                  <c:v>99</c:v>
                </c:pt>
                <c:pt idx="6">
                  <c:v>99</c:v>
                </c:pt>
                <c:pt idx="7">
                  <c:v>99</c:v>
                </c:pt>
                <c:pt idx="8">
                  <c:v>99</c:v>
                </c:pt>
                <c:pt idx="9">
                  <c:v>99</c:v>
                </c:pt>
                <c:pt idx="10">
                  <c:v>99</c:v>
                </c:pt>
                <c:pt idx="11">
                  <c:v>99</c:v>
                </c:pt>
                <c:pt idx="12">
                  <c:v>99</c:v>
                </c:pt>
                <c:pt idx="13">
                  <c:v>99</c:v>
                </c:pt>
                <c:pt idx="14">
                  <c:v>99</c:v>
                </c:pt>
                <c:pt idx="15">
                  <c:v>99</c:v>
                </c:pt>
                <c:pt idx="16">
                  <c:v>99</c:v>
                </c:pt>
                <c:pt idx="17">
                  <c:v>99</c:v>
                </c:pt>
                <c:pt idx="18">
                  <c:v>99</c:v>
                </c:pt>
                <c:pt idx="19">
                  <c:v>99</c:v>
                </c:pt>
                <c:pt idx="20">
                  <c:v>99</c:v>
                </c:pt>
                <c:pt idx="21">
                  <c:v>99</c:v>
                </c:pt>
                <c:pt idx="22">
                  <c:v>99</c:v>
                </c:pt>
                <c:pt idx="23">
                  <c:v>99</c:v>
                </c:pt>
                <c:pt idx="24">
                  <c:v>99</c:v>
                </c:pt>
                <c:pt idx="25">
                  <c:v>99</c:v>
                </c:pt>
                <c:pt idx="26">
                  <c:v>99</c:v>
                </c:pt>
                <c:pt idx="27">
                  <c:v>99</c:v>
                </c:pt>
                <c:pt idx="28">
                  <c:v>99</c:v>
                </c:pt>
                <c:pt idx="29">
                  <c:v>99</c:v>
                </c:pt>
              </c:numCache>
            </c:numRef>
          </c:val>
          <c:smooth val="0"/>
          <c:extLst>
            <c:ext xmlns:c16="http://schemas.microsoft.com/office/drawing/2014/chart" uri="{C3380CC4-5D6E-409C-BE32-E72D297353CC}">
              <c16:uniqueId val="{00000001-D75C-4513-A4AD-3B7BD94DF942}"/>
            </c:ext>
          </c:extLst>
        </c:ser>
        <c:dLbls>
          <c:showLegendKey val="0"/>
          <c:showVal val="0"/>
          <c:showCatName val="0"/>
          <c:showSerName val="0"/>
          <c:showPercent val="0"/>
          <c:showBubbleSize val="0"/>
        </c:dLbls>
        <c:marker val="1"/>
        <c:smooth val="0"/>
        <c:axId val="162098400"/>
        <c:axId val="162098960"/>
      </c:lineChart>
      <c:catAx>
        <c:axId val="162098400"/>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5400000" spcFirstLastPara="1" vertOverflow="ellipsis"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62098960"/>
        <c:crosses val="autoZero"/>
        <c:auto val="1"/>
        <c:lblAlgn val="ctr"/>
        <c:lblOffset val="100"/>
        <c:noMultiLvlLbl val="0"/>
      </c:catAx>
      <c:valAx>
        <c:axId val="162098960"/>
        <c:scaling>
          <c:orientation val="minMax"/>
          <c:min val="97"/>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62098400"/>
        <c:crosses val="autoZero"/>
        <c:crossBetween val="between"/>
      </c:valAx>
      <c:spPr>
        <a:noFill/>
        <a:ln>
          <a:noFill/>
        </a:ln>
        <a:effectLst/>
      </c:spPr>
    </c:plotArea>
    <c:legend>
      <c:legendPos val="b"/>
      <c:layout>
        <c:manualLayout>
          <c:xMode val="edge"/>
          <c:yMode val="edge"/>
          <c:x val="0.12131967279293578"/>
          <c:y val="0.81486625024295622"/>
          <c:w val="0.77627900727209576"/>
          <c:h val="0.1560933409046735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a:glow rad="63500">
        <a:schemeClr val="accent1">
          <a:satMod val="175000"/>
          <a:alpha val="40000"/>
        </a:schemeClr>
      </a:glow>
    </a:effectLst>
    <a:scene3d>
      <a:camera prst="orthographicFront"/>
      <a:lightRig rig="threePt" dir="t"/>
    </a:scene3d>
    <a:sp3d>
      <a:bevelT w="114300" prst="artDeco"/>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[Daily_Management_Level_Report_Version6.xlsx]Regions!PivotTable3</c:name>
    <c:fmtId val="4"/>
  </c:pivotSource>
  <c:chart>
    <c:title>
      <c:tx>
        <c:strRef>
          <c:f>Regions!$J$1</c:f>
          <c:strCache>
            <c:ptCount val="1"/>
            <c:pt idx="0">
              <c:v>Region_Center_CDR_4G  (%)</c:v>
            </c:pt>
          </c:strCache>
        </c:strRef>
      </c:tx>
      <c:overlay val="0"/>
      <c:spPr>
        <a:noFill/>
        <a:ln>
          <a:noFill/>
        </a:ln>
        <a:effectLst/>
      </c:spPr>
      <c:txPr>
        <a:bodyPr rot="0" spcFirstLastPara="1" vertOverflow="ellipsis" vert="horz" wrap="square" anchor="ctr" anchorCtr="1"/>
        <a:lstStyle/>
        <a:p>
          <a:pPr>
            <a:defRPr sz="9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Regions!$J$1</c:f>
              <c:strCache>
                <c:ptCount val="1"/>
                <c:pt idx="0">
                  <c:v>CDR_4G</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Regions!$J$1</c:f>
              <c:strCache>
                <c:ptCount val="30"/>
                <c:pt idx="0">
                  <c:v>2019-08-31</c:v>
                </c:pt>
                <c:pt idx="1">
                  <c:v>2019-09-01</c:v>
                </c:pt>
                <c:pt idx="2">
                  <c:v>2019-09-02</c:v>
                </c:pt>
                <c:pt idx="3">
                  <c:v>2019-09-03</c:v>
                </c:pt>
                <c:pt idx="4">
                  <c:v>2019-09-04</c:v>
                </c:pt>
                <c:pt idx="5">
                  <c:v>2019-09-05</c:v>
                </c:pt>
                <c:pt idx="6">
                  <c:v>2019-09-06</c:v>
                </c:pt>
                <c:pt idx="7">
                  <c:v>2019-09-07</c:v>
                </c:pt>
                <c:pt idx="8">
                  <c:v>2019-09-08</c:v>
                </c:pt>
                <c:pt idx="9">
                  <c:v>2019-09-09</c:v>
                </c:pt>
                <c:pt idx="10">
                  <c:v>2019-09-10</c:v>
                </c:pt>
                <c:pt idx="11">
                  <c:v>2019-09-11</c:v>
                </c:pt>
                <c:pt idx="12">
                  <c:v>2019-09-12</c:v>
                </c:pt>
                <c:pt idx="13">
                  <c:v>2019-09-13</c:v>
                </c:pt>
                <c:pt idx="14">
                  <c:v>2019-09-14</c:v>
                </c:pt>
                <c:pt idx="15">
                  <c:v>2019-09-15</c:v>
                </c:pt>
                <c:pt idx="16">
                  <c:v>2019-09-16</c:v>
                </c:pt>
                <c:pt idx="17">
                  <c:v>2019-09-17</c:v>
                </c:pt>
                <c:pt idx="18">
                  <c:v>2019-09-18</c:v>
                </c:pt>
                <c:pt idx="19">
                  <c:v>2019-09-19</c:v>
                </c:pt>
                <c:pt idx="20">
                  <c:v>2019-09-20</c:v>
                </c:pt>
                <c:pt idx="21">
                  <c:v>2019-09-21</c:v>
                </c:pt>
                <c:pt idx="22">
                  <c:v>2019-09-22</c:v>
                </c:pt>
                <c:pt idx="23">
                  <c:v>2019-09-23</c:v>
                </c:pt>
                <c:pt idx="24">
                  <c:v>2019-09-24</c:v>
                </c:pt>
                <c:pt idx="25">
                  <c:v>2019-09-25</c:v>
                </c:pt>
                <c:pt idx="26">
                  <c:v>2019-09-26</c:v>
                </c:pt>
                <c:pt idx="27">
                  <c:v>2019-09-27</c:v>
                </c:pt>
                <c:pt idx="28">
                  <c:v>2019-09-28</c:v>
                </c:pt>
                <c:pt idx="29">
                  <c:v>2019-09-29</c:v>
                </c:pt>
              </c:strCache>
            </c:strRef>
          </c:cat>
          <c:val>
            <c:numRef>
              <c:f>Regions!$J$1</c:f>
              <c:numCache>
                <c:formatCode>General</c:formatCode>
                <c:ptCount val="30"/>
                <c:pt idx="0">
                  <c:v>7.5057744676000002E-2</c:v>
                </c:pt>
                <c:pt idx="1">
                  <c:v>7.3197843799000004E-2</c:v>
                </c:pt>
                <c:pt idx="2">
                  <c:v>7.3054976985300002E-2</c:v>
                </c:pt>
                <c:pt idx="3">
                  <c:v>7.1900632332400002E-2</c:v>
                </c:pt>
                <c:pt idx="4">
                  <c:v>7.1474720673600001E-2</c:v>
                </c:pt>
                <c:pt idx="5">
                  <c:v>6.9046081336699996E-2</c:v>
                </c:pt>
                <c:pt idx="6">
                  <c:v>6.3282842470999995E-2</c:v>
                </c:pt>
                <c:pt idx="7">
                  <c:v>7.2545230666899996E-2</c:v>
                </c:pt>
                <c:pt idx="8">
                  <c:v>6.8968935625899994E-2</c:v>
                </c:pt>
                <c:pt idx="9">
                  <c:v>5.3673771017700003E-2</c:v>
                </c:pt>
                <c:pt idx="10">
                  <c:v>5.0299082684100001E-2</c:v>
                </c:pt>
                <c:pt idx="11">
                  <c:v>6.7582730747799996E-2</c:v>
                </c:pt>
                <c:pt idx="12">
                  <c:v>6.5584309908299998E-2</c:v>
                </c:pt>
                <c:pt idx="13">
                  <c:v>6.2864918900299993E-2</c:v>
                </c:pt>
                <c:pt idx="14">
                  <c:v>7.7051301372999995E-2</c:v>
                </c:pt>
                <c:pt idx="15">
                  <c:v>7.4949563231399993E-2</c:v>
                </c:pt>
                <c:pt idx="16">
                  <c:v>7.8007824841300005E-2</c:v>
                </c:pt>
                <c:pt idx="17">
                  <c:v>7.7076030933500003E-2</c:v>
                </c:pt>
                <c:pt idx="18">
                  <c:v>7.4204491247100005E-2</c:v>
                </c:pt>
                <c:pt idx="19">
                  <c:v>8.7897455206099998E-2</c:v>
                </c:pt>
                <c:pt idx="20">
                  <c:v>6.6511257852699998E-2</c:v>
                </c:pt>
                <c:pt idx="21">
                  <c:v>7.5140829863700007E-2</c:v>
                </c:pt>
                <c:pt idx="22">
                  <c:v>7.4538452445500003E-2</c:v>
                </c:pt>
                <c:pt idx="23">
                  <c:v>7.2743170758199999E-2</c:v>
                </c:pt>
                <c:pt idx="24">
                  <c:v>7.9048533150100006E-2</c:v>
                </c:pt>
                <c:pt idx="25">
                  <c:v>8.8725927865100002E-2</c:v>
                </c:pt>
                <c:pt idx="26">
                  <c:v>7.0207381752900005E-2</c:v>
                </c:pt>
                <c:pt idx="27">
                  <c:v>6.6630770070699993E-2</c:v>
                </c:pt>
                <c:pt idx="28">
                  <c:v>7.4726882511000001E-2</c:v>
                </c:pt>
                <c:pt idx="29">
                  <c:v>7.2566370885499998E-2</c:v>
                </c:pt>
              </c:numCache>
            </c:numRef>
          </c:val>
          <c:smooth val="0"/>
          <c:extLst>
            <c:ext xmlns:c16="http://schemas.microsoft.com/office/drawing/2014/chart" uri="{C3380CC4-5D6E-409C-BE32-E72D297353CC}">
              <c16:uniqueId val="{00000000-71D1-499B-80F8-C309ACA1E9FC}"/>
            </c:ext>
          </c:extLst>
        </c:ser>
        <c:ser>
          <c:idx val="1"/>
          <c:order val="1"/>
          <c:tx>
            <c:strRef>
              <c:f>Regions!$J$1</c:f>
              <c:strCache>
                <c:ptCount val="1"/>
                <c:pt idx="0">
                  <c:v>CDR_4G_Target</c:v>
                </c:pt>
              </c:strCache>
            </c:strRef>
          </c:tx>
          <c:spPr>
            <a:ln w="22225" cap="rnd">
              <a:solidFill>
                <a:schemeClr val="accent3"/>
              </a:solidFill>
            </a:ln>
            <a:effectLst>
              <a:glow rad="139700">
                <a:schemeClr val="accent3">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cat>
            <c:strRef>
              <c:f>Regions!$J$1</c:f>
              <c:strCache>
                <c:ptCount val="30"/>
                <c:pt idx="0">
                  <c:v>2019-08-31</c:v>
                </c:pt>
                <c:pt idx="1">
                  <c:v>2019-09-01</c:v>
                </c:pt>
                <c:pt idx="2">
                  <c:v>2019-09-02</c:v>
                </c:pt>
                <c:pt idx="3">
                  <c:v>2019-09-03</c:v>
                </c:pt>
                <c:pt idx="4">
                  <c:v>2019-09-04</c:v>
                </c:pt>
                <c:pt idx="5">
                  <c:v>2019-09-05</c:v>
                </c:pt>
                <c:pt idx="6">
                  <c:v>2019-09-06</c:v>
                </c:pt>
                <c:pt idx="7">
                  <c:v>2019-09-07</c:v>
                </c:pt>
                <c:pt idx="8">
                  <c:v>2019-09-08</c:v>
                </c:pt>
                <c:pt idx="9">
                  <c:v>2019-09-09</c:v>
                </c:pt>
                <c:pt idx="10">
                  <c:v>2019-09-10</c:v>
                </c:pt>
                <c:pt idx="11">
                  <c:v>2019-09-11</c:v>
                </c:pt>
                <c:pt idx="12">
                  <c:v>2019-09-12</c:v>
                </c:pt>
                <c:pt idx="13">
                  <c:v>2019-09-13</c:v>
                </c:pt>
                <c:pt idx="14">
                  <c:v>2019-09-14</c:v>
                </c:pt>
                <c:pt idx="15">
                  <c:v>2019-09-15</c:v>
                </c:pt>
                <c:pt idx="16">
                  <c:v>2019-09-16</c:v>
                </c:pt>
                <c:pt idx="17">
                  <c:v>2019-09-17</c:v>
                </c:pt>
                <c:pt idx="18">
                  <c:v>2019-09-18</c:v>
                </c:pt>
                <c:pt idx="19">
                  <c:v>2019-09-19</c:v>
                </c:pt>
                <c:pt idx="20">
                  <c:v>2019-09-20</c:v>
                </c:pt>
                <c:pt idx="21">
                  <c:v>2019-09-21</c:v>
                </c:pt>
                <c:pt idx="22">
                  <c:v>2019-09-22</c:v>
                </c:pt>
                <c:pt idx="23">
                  <c:v>2019-09-23</c:v>
                </c:pt>
                <c:pt idx="24">
                  <c:v>2019-09-24</c:v>
                </c:pt>
                <c:pt idx="25">
                  <c:v>2019-09-25</c:v>
                </c:pt>
                <c:pt idx="26">
                  <c:v>2019-09-26</c:v>
                </c:pt>
                <c:pt idx="27">
                  <c:v>2019-09-27</c:v>
                </c:pt>
                <c:pt idx="28">
                  <c:v>2019-09-28</c:v>
                </c:pt>
                <c:pt idx="29">
                  <c:v>2019-09-29</c:v>
                </c:pt>
              </c:strCache>
            </c:strRef>
          </c:cat>
          <c:val>
            <c:numRef>
              <c:f>Regions!$J$1</c:f>
              <c:numCache>
                <c:formatCode>General</c:formatCode>
                <c:ptCount val="30"/>
                <c:pt idx="0">
                  <c:v>0.1</c:v>
                </c:pt>
                <c:pt idx="1">
                  <c:v>0.1</c:v>
                </c:pt>
                <c:pt idx="2">
                  <c:v>0.1</c:v>
                </c:pt>
                <c:pt idx="3">
                  <c:v>0.1</c:v>
                </c:pt>
                <c:pt idx="4">
                  <c:v>0.1</c:v>
                </c:pt>
                <c:pt idx="5">
                  <c:v>0.1</c:v>
                </c:pt>
                <c:pt idx="6">
                  <c:v>0.1</c:v>
                </c:pt>
                <c:pt idx="7">
                  <c:v>0.1</c:v>
                </c:pt>
                <c:pt idx="8">
                  <c:v>0.1</c:v>
                </c:pt>
                <c:pt idx="9">
                  <c:v>0.1</c:v>
                </c:pt>
                <c:pt idx="10">
                  <c:v>0.1</c:v>
                </c:pt>
                <c:pt idx="11">
                  <c:v>0.1</c:v>
                </c:pt>
                <c:pt idx="12">
                  <c:v>0.1</c:v>
                </c:pt>
                <c:pt idx="13">
                  <c:v>0.1</c:v>
                </c:pt>
                <c:pt idx="14">
                  <c:v>0.1</c:v>
                </c:pt>
                <c:pt idx="15">
                  <c:v>0.1</c:v>
                </c:pt>
                <c:pt idx="16">
                  <c:v>0.1</c:v>
                </c:pt>
                <c:pt idx="17">
                  <c:v>0.1</c:v>
                </c:pt>
                <c:pt idx="18">
                  <c:v>0.1</c:v>
                </c:pt>
                <c:pt idx="19">
                  <c:v>0.1</c:v>
                </c:pt>
                <c:pt idx="20">
                  <c:v>0.1</c:v>
                </c:pt>
                <c:pt idx="21">
                  <c:v>0.1</c:v>
                </c:pt>
                <c:pt idx="22">
                  <c:v>0.1</c:v>
                </c:pt>
                <c:pt idx="23">
                  <c:v>0.1</c:v>
                </c:pt>
                <c:pt idx="24">
                  <c:v>0.1</c:v>
                </c:pt>
                <c:pt idx="25">
                  <c:v>0.1</c:v>
                </c:pt>
                <c:pt idx="26">
                  <c:v>0.1</c:v>
                </c:pt>
                <c:pt idx="27">
                  <c:v>0.1</c:v>
                </c:pt>
                <c:pt idx="28">
                  <c:v>0.1</c:v>
                </c:pt>
                <c:pt idx="29">
                  <c:v>0.1</c:v>
                </c:pt>
              </c:numCache>
            </c:numRef>
          </c:val>
          <c:smooth val="0"/>
          <c:extLst>
            <c:ext xmlns:c16="http://schemas.microsoft.com/office/drawing/2014/chart" uri="{C3380CC4-5D6E-409C-BE32-E72D297353CC}">
              <c16:uniqueId val="{00000001-71D1-499B-80F8-C309ACA1E9FC}"/>
            </c:ext>
          </c:extLst>
        </c:ser>
        <c:dLbls>
          <c:showLegendKey val="0"/>
          <c:showVal val="0"/>
          <c:showCatName val="0"/>
          <c:showSerName val="0"/>
          <c:showPercent val="0"/>
          <c:showBubbleSize val="0"/>
        </c:dLbls>
        <c:marker val="1"/>
        <c:smooth val="0"/>
        <c:axId val="1754002448"/>
        <c:axId val="1754007024"/>
      </c:lineChart>
      <c:catAx>
        <c:axId val="1754002448"/>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754007024"/>
        <c:crosses val="autoZero"/>
        <c:auto val="1"/>
        <c:lblAlgn val="ctr"/>
        <c:lblOffset val="100"/>
        <c:noMultiLvlLbl val="0"/>
      </c:catAx>
      <c:valAx>
        <c:axId val="1754007024"/>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7540024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a:glow rad="63500">
        <a:schemeClr val="accent1">
          <a:satMod val="175000"/>
          <a:alpha val="40000"/>
        </a:schemeClr>
      </a:glow>
    </a:effectLst>
    <a:scene3d>
      <a:camera prst="orthographicFront"/>
      <a:lightRig rig="threePt" dir="t"/>
    </a:scene3d>
    <a:sp3d>
      <a:bevelT w="114300" prst="artDeco"/>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[Daily_Management_Level_Report_Version6.xlsx]Regions!PivotTable8</c:name>
    <c:fmtId val="4"/>
  </c:pivotSource>
  <c:chart>
    <c:title>
      <c:tx>
        <c:strRef>
          <c:f>Regions!$K$1</c:f>
          <c:strCache>
            <c:ptCount val="1"/>
            <c:pt idx="0">
              <c:v>Region_Center_Availability_Rate_Include_Blocking_4G  (%)</c:v>
            </c:pt>
          </c:strCache>
        </c:strRef>
      </c:tx>
      <c:overlay val="0"/>
      <c:spPr>
        <a:noFill/>
        <a:ln>
          <a:noFill/>
        </a:ln>
        <a:effectLst/>
      </c:spPr>
      <c:txPr>
        <a:bodyPr rot="0" spcFirstLastPara="1" vertOverflow="ellipsis" vert="horz" wrap="square" anchor="ctr" anchorCtr="1"/>
        <a:lstStyle/>
        <a:p>
          <a:pPr>
            <a:defRPr sz="7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pivotFmt>
      <c:pivotFmt>
        <c:idx val="1"/>
      </c:pivotFmt>
      <c:pivotFmt>
        <c:idx val="2"/>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
        <c:idx val="3"/>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Regions!$K$1</c:f>
              <c:strCache>
                <c:ptCount val="1"/>
                <c:pt idx="0">
                  <c:v>Availability_Rate_Include_Blocking_4G</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Regions!$K$1</c:f>
              <c:strCache>
                <c:ptCount val="30"/>
                <c:pt idx="0">
                  <c:v>2019-08-31</c:v>
                </c:pt>
                <c:pt idx="1">
                  <c:v>2019-09-01</c:v>
                </c:pt>
                <c:pt idx="2">
                  <c:v>2019-09-02</c:v>
                </c:pt>
                <c:pt idx="3">
                  <c:v>2019-09-03</c:v>
                </c:pt>
                <c:pt idx="4">
                  <c:v>2019-09-04</c:v>
                </c:pt>
                <c:pt idx="5">
                  <c:v>2019-09-05</c:v>
                </c:pt>
                <c:pt idx="6">
                  <c:v>2019-09-06</c:v>
                </c:pt>
                <c:pt idx="7">
                  <c:v>2019-09-07</c:v>
                </c:pt>
                <c:pt idx="8">
                  <c:v>2019-09-08</c:v>
                </c:pt>
                <c:pt idx="9">
                  <c:v>2019-09-09</c:v>
                </c:pt>
                <c:pt idx="10">
                  <c:v>2019-09-10</c:v>
                </c:pt>
                <c:pt idx="11">
                  <c:v>2019-09-11</c:v>
                </c:pt>
                <c:pt idx="12">
                  <c:v>2019-09-12</c:v>
                </c:pt>
                <c:pt idx="13">
                  <c:v>2019-09-13</c:v>
                </c:pt>
                <c:pt idx="14">
                  <c:v>2019-09-14</c:v>
                </c:pt>
                <c:pt idx="15">
                  <c:v>2019-09-15</c:v>
                </c:pt>
                <c:pt idx="16">
                  <c:v>2019-09-16</c:v>
                </c:pt>
                <c:pt idx="17">
                  <c:v>2019-09-17</c:v>
                </c:pt>
                <c:pt idx="18">
                  <c:v>2019-09-18</c:v>
                </c:pt>
                <c:pt idx="19">
                  <c:v>2019-09-19</c:v>
                </c:pt>
                <c:pt idx="20">
                  <c:v>2019-09-20</c:v>
                </c:pt>
                <c:pt idx="21">
                  <c:v>2019-09-21</c:v>
                </c:pt>
                <c:pt idx="22">
                  <c:v>2019-09-22</c:v>
                </c:pt>
                <c:pt idx="23">
                  <c:v>2019-09-23</c:v>
                </c:pt>
                <c:pt idx="24">
                  <c:v>2019-09-24</c:v>
                </c:pt>
                <c:pt idx="25">
                  <c:v>2019-09-25</c:v>
                </c:pt>
                <c:pt idx="26">
                  <c:v>2019-09-26</c:v>
                </c:pt>
                <c:pt idx="27">
                  <c:v>2019-09-27</c:v>
                </c:pt>
                <c:pt idx="28">
                  <c:v>2019-09-28</c:v>
                </c:pt>
                <c:pt idx="29">
                  <c:v>2019-09-29</c:v>
                </c:pt>
              </c:strCache>
            </c:strRef>
          </c:cat>
          <c:val>
            <c:numRef>
              <c:f>Regions!$K$1</c:f>
              <c:numCache>
                <c:formatCode>General</c:formatCode>
                <c:ptCount val="30"/>
                <c:pt idx="0">
                  <c:v>99.983798764100001</c:v>
                </c:pt>
                <c:pt idx="1">
                  <c:v>99.983764214600001</c:v>
                </c:pt>
                <c:pt idx="2">
                  <c:v>99.984827844899996</c:v>
                </c:pt>
                <c:pt idx="3">
                  <c:v>99.978107972000004</c:v>
                </c:pt>
                <c:pt idx="4">
                  <c:v>99.868973584499997</c:v>
                </c:pt>
                <c:pt idx="5">
                  <c:v>99.998709330300002</c:v>
                </c:pt>
                <c:pt idx="6">
                  <c:v>99.923154564499995</c:v>
                </c:pt>
                <c:pt idx="7">
                  <c:v>99.980884046300005</c:v>
                </c:pt>
                <c:pt idx="8">
                  <c:v>99.856772062499999</c:v>
                </c:pt>
                <c:pt idx="9">
                  <c:v>99.999628152100001</c:v>
                </c:pt>
                <c:pt idx="10">
                  <c:v>99.999007584699996</c:v>
                </c:pt>
                <c:pt idx="11">
                  <c:v>99.986223213399995</c:v>
                </c:pt>
                <c:pt idx="12">
                  <c:v>99.999675493300003</c:v>
                </c:pt>
                <c:pt idx="13">
                  <c:v>99.999738745299993</c:v>
                </c:pt>
                <c:pt idx="14">
                  <c:v>99.962374425700006</c:v>
                </c:pt>
                <c:pt idx="15">
                  <c:v>99.809849561700005</c:v>
                </c:pt>
                <c:pt idx="16">
                  <c:v>99.725208284000004</c:v>
                </c:pt>
                <c:pt idx="17">
                  <c:v>99.944325989099994</c:v>
                </c:pt>
                <c:pt idx="18">
                  <c:v>99.914783720299994</c:v>
                </c:pt>
                <c:pt idx="19">
                  <c:v>99.918924721600007</c:v>
                </c:pt>
                <c:pt idx="20">
                  <c:v>99.999943240099995</c:v>
                </c:pt>
                <c:pt idx="21">
                  <c:v>99.997983791400003</c:v>
                </c:pt>
                <c:pt idx="22">
                  <c:v>99.933470050500006</c:v>
                </c:pt>
                <c:pt idx="23">
                  <c:v>99.9771702006</c:v>
                </c:pt>
                <c:pt idx="24">
                  <c:v>99.987623884499996</c:v>
                </c:pt>
                <c:pt idx="25">
                  <c:v>99.879748085000003</c:v>
                </c:pt>
                <c:pt idx="26">
                  <c:v>99.904544736600002</c:v>
                </c:pt>
                <c:pt idx="27">
                  <c:v>99.998696991200006</c:v>
                </c:pt>
                <c:pt idx="28">
                  <c:v>99.995814577900006</c:v>
                </c:pt>
                <c:pt idx="29">
                  <c:v>99.981991491900004</c:v>
                </c:pt>
              </c:numCache>
            </c:numRef>
          </c:val>
          <c:smooth val="0"/>
          <c:extLst>
            <c:ext xmlns:c16="http://schemas.microsoft.com/office/drawing/2014/chart" uri="{C3380CC4-5D6E-409C-BE32-E72D297353CC}">
              <c16:uniqueId val="{00000000-8B3F-40F0-A51B-F350BEBA8EE4}"/>
            </c:ext>
          </c:extLst>
        </c:ser>
        <c:ser>
          <c:idx val="1"/>
          <c:order val="1"/>
          <c:tx>
            <c:strRef>
              <c:f>Regions!$K$1</c:f>
              <c:strCache>
                <c:ptCount val="1"/>
                <c:pt idx="0">
                  <c:v>Availability_Rate_Include_Blocking_4G_Target</c:v>
                </c:pt>
              </c:strCache>
            </c:strRef>
          </c:tx>
          <c:spPr>
            <a:ln w="22225" cap="rnd">
              <a:solidFill>
                <a:schemeClr val="accent3"/>
              </a:solidFill>
            </a:ln>
            <a:effectLst>
              <a:glow rad="139700">
                <a:schemeClr val="accent3">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cat>
            <c:strRef>
              <c:f>Regions!$K$1</c:f>
              <c:strCache>
                <c:ptCount val="30"/>
                <c:pt idx="0">
                  <c:v>2019-08-31</c:v>
                </c:pt>
                <c:pt idx="1">
                  <c:v>2019-09-01</c:v>
                </c:pt>
                <c:pt idx="2">
                  <c:v>2019-09-02</c:v>
                </c:pt>
                <c:pt idx="3">
                  <c:v>2019-09-03</c:v>
                </c:pt>
                <c:pt idx="4">
                  <c:v>2019-09-04</c:v>
                </c:pt>
                <c:pt idx="5">
                  <c:v>2019-09-05</c:v>
                </c:pt>
                <c:pt idx="6">
                  <c:v>2019-09-06</c:v>
                </c:pt>
                <c:pt idx="7">
                  <c:v>2019-09-07</c:v>
                </c:pt>
                <c:pt idx="8">
                  <c:v>2019-09-08</c:v>
                </c:pt>
                <c:pt idx="9">
                  <c:v>2019-09-09</c:v>
                </c:pt>
                <c:pt idx="10">
                  <c:v>2019-09-10</c:v>
                </c:pt>
                <c:pt idx="11">
                  <c:v>2019-09-11</c:v>
                </c:pt>
                <c:pt idx="12">
                  <c:v>2019-09-12</c:v>
                </c:pt>
                <c:pt idx="13">
                  <c:v>2019-09-13</c:v>
                </c:pt>
                <c:pt idx="14">
                  <c:v>2019-09-14</c:v>
                </c:pt>
                <c:pt idx="15">
                  <c:v>2019-09-15</c:v>
                </c:pt>
                <c:pt idx="16">
                  <c:v>2019-09-16</c:v>
                </c:pt>
                <c:pt idx="17">
                  <c:v>2019-09-17</c:v>
                </c:pt>
                <c:pt idx="18">
                  <c:v>2019-09-18</c:v>
                </c:pt>
                <c:pt idx="19">
                  <c:v>2019-09-19</c:v>
                </c:pt>
                <c:pt idx="20">
                  <c:v>2019-09-20</c:v>
                </c:pt>
                <c:pt idx="21">
                  <c:v>2019-09-21</c:v>
                </c:pt>
                <c:pt idx="22">
                  <c:v>2019-09-22</c:v>
                </c:pt>
                <c:pt idx="23">
                  <c:v>2019-09-23</c:v>
                </c:pt>
                <c:pt idx="24">
                  <c:v>2019-09-24</c:v>
                </c:pt>
                <c:pt idx="25">
                  <c:v>2019-09-25</c:v>
                </c:pt>
                <c:pt idx="26">
                  <c:v>2019-09-26</c:v>
                </c:pt>
                <c:pt idx="27">
                  <c:v>2019-09-27</c:v>
                </c:pt>
                <c:pt idx="28">
                  <c:v>2019-09-28</c:v>
                </c:pt>
                <c:pt idx="29">
                  <c:v>2019-09-29</c:v>
                </c:pt>
              </c:strCache>
            </c:strRef>
          </c:cat>
          <c:val>
            <c:numRef>
              <c:f>Regions!$K$1</c:f>
              <c:numCache>
                <c:formatCode>General</c:formatCode>
                <c:ptCount val="30"/>
                <c:pt idx="0">
                  <c:v>99</c:v>
                </c:pt>
                <c:pt idx="1">
                  <c:v>99</c:v>
                </c:pt>
                <c:pt idx="2">
                  <c:v>99</c:v>
                </c:pt>
                <c:pt idx="3">
                  <c:v>99</c:v>
                </c:pt>
                <c:pt idx="4">
                  <c:v>99</c:v>
                </c:pt>
                <c:pt idx="5">
                  <c:v>99</c:v>
                </c:pt>
                <c:pt idx="6">
                  <c:v>99</c:v>
                </c:pt>
                <c:pt idx="7">
                  <c:v>99</c:v>
                </c:pt>
                <c:pt idx="8">
                  <c:v>99</c:v>
                </c:pt>
                <c:pt idx="9">
                  <c:v>99</c:v>
                </c:pt>
                <c:pt idx="10">
                  <c:v>99</c:v>
                </c:pt>
                <c:pt idx="11">
                  <c:v>99</c:v>
                </c:pt>
                <c:pt idx="12">
                  <c:v>99</c:v>
                </c:pt>
                <c:pt idx="13">
                  <c:v>99</c:v>
                </c:pt>
                <c:pt idx="14">
                  <c:v>99</c:v>
                </c:pt>
                <c:pt idx="15">
                  <c:v>99</c:v>
                </c:pt>
                <c:pt idx="16">
                  <c:v>99</c:v>
                </c:pt>
                <c:pt idx="17">
                  <c:v>99</c:v>
                </c:pt>
                <c:pt idx="18">
                  <c:v>99</c:v>
                </c:pt>
                <c:pt idx="19">
                  <c:v>99</c:v>
                </c:pt>
                <c:pt idx="20">
                  <c:v>99</c:v>
                </c:pt>
                <c:pt idx="21">
                  <c:v>99</c:v>
                </c:pt>
                <c:pt idx="22">
                  <c:v>99</c:v>
                </c:pt>
                <c:pt idx="23">
                  <c:v>99</c:v>
                </c:pt>
                <c:pt idx="24">
                  <c:v>99</c:v>
                </c:pt>
                <c:pt idx="25">
                  <c:v>99</c:v>
                </c:pt>
                <c:pt idx="26">
                  <c:v>99</c:v>
                </c:pt>
                <c:pt idx="27">
                  <c:v>99</c:v>
                </c:pt>
                <c:pt idx="28">
                  <c:v>99</c:v>
                </c:pt>
                <c:pt idx="29">
                  <c:v>99</c:v>
                </c:pt>
              </c:numCache>
            </c:numRef>
          </c:val>
          <c:smooth val="0"/>
          <c:extLst>
            <c:ext xmlns:c16="http://schemas.microsoft.com/office/drawing/2014/chart" uri="{C3380CC4-5D6E-409C-BE32-E72D297353CC}">
              <c16:uniqueId val="{00000001-8B3F-40F0-A51B-F350BEBA8EE4}"/>
            </c:ext>
          </c:extLst>
        </c:ser>
        <c:dLbls>
          <c:showLegendKey val="0"/>
          <c:showVal val="0"/>
          <c:showCatName val="0"/>
          <c:showSerName val="0"/>
          <c:showPercent val="0"/>
          <c:showBubbleSize val="0"/>
        </c:dLbls>
        <c:marker val="1"/>
        <c:smooth val="0"/>
        <c:axId val="1719985408"/>
        <c:axId val="1719987488"/>
      </c:lineChart>
      <c:catAx>
        <c:axId val="1719985408"/>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719987488"/>
        <c:crosses val="autoZero"/>
        <c:auto val="1"/>
        <c:lblAlgn val="ctr"/>
        <c:lblOffset val="100"/>
        <c:noMultiLvlLbl val="0"/>
      </c:catAx>
      <c:valAx>
        <c:axId val="1719987488"/>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71998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a:glow rad="63500">
        <a:schemeClr val="accent1">
          <a:satMod val="175000"/>
          <a:alpha val="40000"/>
        </a:schemeClr>
      </a:glow>
    </a:effectLst>
    <a:scene3d>
      <a:camera prst="orthographicFront"/>
      <a:lightRig rig="threePt" dir="t"/>
    </a:scene3d>
    <a:sp3d>
      <a:bevelT w="114300" prst="artDeco"/>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[Daily_Management_Level_Report_Version6.xlsx]Regions!PivotTable10</c:name>
    <c:fmtId val="4"/>
  </c:pivotSource>
  <c:chart>
    <c:title>
      <c:tx>
        <c:strRef>
          <c:f>Regions!$L$1</c:f>
          <c:strCache>
            <c:ptCount val="1"/>
            <c:pt idx="0">
              <c:v>Region_Center_HO_Success_Rate_4G  (%)</c:v>
            </c:pt>
          </c:strCache>
        </c:strRef>
      </c:tx>
      <c:overlay val="0"/>
      <c:spPr>
        <a:noFill/>
        <a:ln>
          <a:noFill/>
        </a:ln>
        <a:effectLst/>
      </c:spPr>
      <c:txPr>
        <a:bodyPr rot="0" spcFirstLastPara="1" vertOverflow="ellipsis" vert="horz" wrap="square" anchor="ctr" anchorCtr="1"/>
        <a:lstStyle/>
        <a:p>
          <a:pPr>
            <a:defRPr sz="9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pivotFmt>
      <c:pivotFmt>
        <c:idx val="1"/>
      </c:pivotFmt>
      <c:pivotFmt>
        <c:idx val="2"/>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
        <c:idx val="3"/>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Regions!$L$1</c:f>
              <c:strCache>
                <c:ptCount val="1"/>
                <c:pt idx="0">
                  <c:v>HO_Success_Rate_4G</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Regions!$L$1</c:f>
              <c:strCache>
                <c:ptCount val="30"/>
                <c:pt idx="0">
                  <c:v>2019-08-31</c:v>
                </c:pt>
                <c:pt idx="1">
                  <c:v>2019-09-01</c:v>
                </c:pt>
                <c:pt idx="2">
                  <c:v>2019-09-02</c:v>
                </c:pt>
                <c:pt idx="3">
                  <c:v>2019-09-03</c:v>
                </c:pt>
                <c:pt idx="4">
                  <c:v>2019-09-04</c:v>
                </c:pt>
                <c:pt idx="5">
                  <c:v>2019-09-05</c:v>
                </c:pt>
                <c:pt idx="6">
                  <c:v>2019-09-06</c:v>
                </c:pt>
                <c:pt idx="7">
                  <c:v>2019-09-07</c:v>
                </c:pt>
                <c:pt idx="8">
                  <c:v>2019-09-08</c:v>
                </c:pt>
                <c:pt idx="9">
                  <c:v>2019-09-09</c:v>
                </c:pt>
                <c:pt idx="10">
                  <c:v>2019-09-10</c:v>
                </c:pt>
                <c:pt idx="11">
                  <c:v>2019-09-11</c:v>
                </c:pt>
                <c:pt idx="12">
                  <c:v>2019-09-12</c:v>
                </c:pt>
                <c:pt idx="13">
                  <c:v>2019-09-13</c:v>
                </c:pt>
                <c:pt idx="14">
                  <c:v>2019-09-14</c:v>
                </c:pt>
                <c:pt idx="15">
                  <c:v>2019-09-15</c:v>
                </c:pt>
                <c:pt idx="16">
                  <c:v>2019-09-16</c:v>
                </c:pt>
                <c:pt idx="17">
                  <c:v>2019-09-17</c:v>
                </c:pt>
                <c:pt idx="18">
                  <c:v>2019-09-18</c:v>
                </c:pt>
                <c:pt idx="19">
                  <c:v>2019-09-19</c:v>
                </c:pt>
                <c:pt idx="20">
                  <c:v>2019-09-20</c:v>
                </c:pt>
                <c:pt idx="21">
                  <c:v>2019-09-21</c:v>
                </c:pt>
                <c:pt idx="22">
                  <c:v>2019-09-22</c:v>
                </c:pt>
                <c:pt idx="23">
                  <c:v>2019-09-23</c:v>
                </c:pt>
                <c:pt idx="24">
                  <c:v>2019-09-24</c:v>
                </c:pt>
                <c:pt idx="25">
                  <c:v>2019-09-25</c:v>
                </c:pt>
                <c:pt idx="26">
                  <c:v>2019-09-26</c:v>
                </c:pt>
                <c:pt idx="27">
                  <c:v>2019-09-27</c:v>
                </c:pt>
                <c:pt idx="28">
                  <c:v>2019-09-28</c:v>
                </c:pt>
                <c:pt idx="29">
                  <c:v>2019-09-29</c:v>
                </c:pt>
              </c:strCache>
            </c:strRef>
          </c:cat>
          <c:val>
            <c:numRef>
              <c:f>Regions!$L$1</c:f>
              <c:numCache>
                <c:formatCode>General</c:formatCode>
                <c:ptCount val="30"/>
                <c:pt idx="0">
                  <c:v>99.833319609900002</c:v>
                </c:pt>
                <c:pt idx="1">
                  <c:v>99.835336443000003</c:v>
                </c:pt>
                <c:pt idx="2">
                  <c:v>99.825991773699997</c:v>
                </c:pt>
                <c:pt idx="3">
                  <c:v>99.827840395300001</c:v>
                </c:pt>
                <c:pt idx="4">
                  <c:v>99.826685974499995</c:v>
                </c:pt>
                <c:pt idx="5">
                  <c:v>99.817810009599995</c:v>
                </c:pt>
                <c:pt idx="6">
                  <c:v>99.786360032199994</c:v>
                </c:pt>
                <c:pt idx="7">
                  <c:v>99.823848778400006</c:v>
                </c:pt>
                <c:pt idx="8">
                  <c:v>99.822674441199993</c:v>
                </c:pt>
                <c:pt idx="9">
                  <c:v>99.820681987699999</c:v>
                </c:pt>
                <c:pt idx="10">
                  <c:v>99.813421756500006</c:v>
                </c:pt>
                <c:pt idx="11">
                  <c:v>99.829987373400002</c:v>
                </c:pt>
                <c:pt idx="12">
                  <c:v>99.822067106000006</c:v>
                </c:pt>
                <c:pt idx="13">
                  <c:v>99.7863690179</c:v>
                </c:pt>
                <c:pt idx="14">
                  <c:v>99.802427034900006</c:v>
                </c:pt>
                <c:pt idx="15">
                  <c:v>99.822316967000006</c:v>
                </c:pt>
                <c:pt idx="16">
                  <c:v>99.8291720438</c:v>
                </c:pt>
                <c:pt idx="17">
                  <c:v>99.833014254000005</c:v>
                </c:pt>
                <c:pt idx="18">
                  <c:v>99.834260836599995</c:v>
                </c:pt>
                <c:pt idx="19">
                  <c:v>99.827826408500002</c:v>
                </c:pt>
                <c:pt idx="20">
                  <c:v>99.790395661399998</c:v>
                </c:pt>
                <c:pt idx="21">
                  <c:v>99.836649373499995</c:v>
                </c:pt>
                <c:pt idx="22">
                  <c:v>99.8488002526</c:v>
                </c:pt>
                <c:pt idx="23">
                  <c:v>99.851828129500007</c:v>
                </c:pt>
                <c:pt idx="24">
                  <c:v>99.826517919699995</c:v>
                </c:pt>
                <c:pt idx="25">
                  <c:v>99.837210784800007</c:v>
                </c:pt>
                <c:pt idx="26">
                  <c:v>99.837208060799995</c:v>
                </c:pt>
                <c:pt idx="27">
                  <c:v>99.808489842900002</c:v>
                </c:pt>
                <c:pt idx="28">
                  <c:v>99.852686051600003</c:v>
                </c:pt>
                <c:pt idx="29">
                  <c:v>99.850363767000005</c:v>
                </c:pt>
              </c:numCache>
            </c:numRef>
          </c:val>
          <c:smooth val="0"/>
          <c:extLst>
            <c:ext xmlns:c16="http://schemas.microsoft.com/office/drawing/2014/chart" uri="{C3380CC4-5D6E-409C-BE32-E72D297353CC}">
              <c16:uniqueId val="{00000000-3AEE-418B-AF2C-26D2547F8096}"/>
            </c:ext>
          </c:extLst>
        </c:ser>
        <c:ser>
          <c:idx val="1"/>
          <c:order val="1"/>
          <c:tx>
            <c:strRef>
              <c:f>Regions!$L$1</c:f>
              <c:strCache>
                <c:ptCount val="1"/>
                <c:pt idx="0">
                  <c:v>HO_Success_Rate_4G_Target</c:v>
                </c:pt>
              </c:strCache>
            </c:strRef>
          </c:tx>
          <c:spPr>
            <a:ln w="22225" cap="rnd">
              <a:solidFill>
                <a:schemeClr val="accent3"/>
              </a:solidFill>
            </a:ln>
            <a:effectLst>
              <a:glow rad="139700">
                <a:schemeClr val="accent3">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cat>
            <c:strRef>
              <c:f>Regions!$L$1</c:f>
              <c:strCache>
                <c:ptCount val="30"/>
                <c:pt idx="0">
                  <c:v>2019-08-31</c:v>
                </c:pt>
                <c:pt idx="1">
                  <c:v>2019-09-01</c:v>
                </c:pt>
                <c:pt idx="2">
                  <c:v>2019-09-02</c:v>
                </c:pt>
                <c:pt idx="3">
                  <c:v>2019-09-03</c:v>
                </c:pt>
                <c:pt idx="4">
                  <c:v>2019-09-04</c:v>
                </c:pt>
                <c:pt idx="5">
                  <c:v>2019-09-05</c:v>
                </c:pt>
                <c:pt idx="6">
                  <c:v>2019-09-06</c:v>
                </c:pt>
                <c:pt idx="7">
                  <c:v>2019-09-07</c:v>
                </c:pt>
                <c:pt idx="8">
                  <c:v>2019-09-08</c:v>
                </c:pt>
                <c:pt idx="9">
                  <c:v>2019-09-09</c:v>
                </c:pt>
                <c:pt idx="10">
                  <c:v>2019-09-10</c:v>
                </c:pt>
                <c:pt idx="11">
                  <c:v>2019-09-11</c:v>
                </c:pt>
                <c:pt idx="12">
                  <c:v>2019-09-12</c:v>
                </c:pt>
                <c:pt idx="13">
                  <c:v>2019-09-13</c:v>
                </c:pt>
                <c:pt idx="14">
                  <c:v>2019-09-14</c:v>
                </c:pt>
                <c:pt idx="15">
                  <c:v>2019-09-15</c:v>
                </c:pt>
                <c:pt idx="16">
                  <c:v>2019-09-16</c:v>
                </c:pt>
                <c:pt idx="17">
                  <c:v>2019-09-17</c:v>
                </c:pt>
                <c:pt idx="18">
                  <c:v>2019-09-18</c:v>
                </c:pt>
                <c:pt idx="19">
                  <c:v>2019-09-19</c:v>
                </c:pt>
                <c:pt idx="20">
                  <c:v>2019-09-20</c:v>
                </c:pt>
                <c:pt idx="21">
                  <c:v>2019-09-21</c:v>
                </c:pt>
                <c:pt idx="22">
                  <c:v>2019-09-22</c:v>
                </c:pt>
                <c:pt idx="23">
                  <c:v>2019-09-23</c:v>
                </c:pt>
                <c:pt idx="24">
                  <c:v>2019-09-24</c:v>
                </c:pt>
                <c:pt idx="25">
                  <c:v>2019-09-25</c:v>
                </c:pt>
                <c:pt idx="26">
                  <c:v>2019-09-26</c:v>
                </c:pt>
                <c:pt idx="27">
                  <c:v>2019-09-27</c:v>
                </c:pt>
                <c:pt idx="28">
                  <c:v>2019-09-28</c:v>
                </c:pt>
                <c:pt idx="29">
                  <c:v>2019-09-29</c:v>
                </c:pt>
              </c:strCache>
            </c:strRef>
          </c:cat>
          <c:val>
            <c:numRef>
              <c:f>Regions!$L$1</c:f>
              <c:numCache>
                <c:formatCode>General</c:formatCode>
                <c:ptCount val="30"/>
                <c:pt idx="0">
                  <c:v>99</c:v>
                </c:pt>
                <c:pt idx="1">
                  <c:v>99</c:v>
                </c:pt>
                <c:pt idx="2">
                  <c:v>99</c:v>
                </c:pt>
                <c:pt idx="3">
                  <c:v>99</c:v>
                </c:pt>
                <c:pt idx="4">
                  <c:v>99</c:v>
                </c:pt>
                <c:pt idx="5">
                  <c:v>99</c:v>
                </c:pt>
                <c:pt idx="6">
                  <c:v>99</c:v>
                </c:pt>
                <c:pt idx="7">
                  <c:v>99</c:v>
                </c:pt>
                <c:pt idx="8">
                  <c:v>99</c:v>
                </c:pt>
                <c:pt idx="9">
                  <c:v>99</c:v>
                </c:pt>
                <c:pt idx="10">
                  <c:v>99</c:v>
                </c:pt>
                <c:pt idx="11">
                  <c:v>99</c:v>
                </c:pt>
                <c:pt idx="12">
                  <c:v>99</c:v>
                </c:pt>
                <c:pt idx="13">
                  <c:v>99</c:v>
                </c:pt>
                <c:pt idx="14">
                  <c:v>99</c:v>
                </c:pt>
                <c:pt idx="15">
                  <c:v>99</c:v>
                </c:pt>
                <c:pt idx="16">
                  <c:v>99</c:v>
                </c:pt>
                <c:pt idx="17">
                  <c:v>99</c:v>
                </c:pt>
                <c:pt idx="18">
                  <c:v>99</c:v>
                </c:pt>
                <c:pt idx="19">
                  <c:v>99</c:v>
                </c:pt>
                <c:pt idx="20">
                  <c:v>99</c:v>
                </c:pt>
                <c:pt idx="21">
                  <c:v>99</c:v>
                </c:pt>
                <c:pt idx="22">
                  <c:v>99</c:v>
                </c:pt>
                <c:pt idx="23">
                  <c:v>99</c:v>
                </c:pt>
                <c:pt idx="24">
                  <c:v>99</c:v>
                </c:pt>
                <c:pt idx="25">
                  <c:v>99</c:v>
                </c:pt>
                <c:pt idx="26">
                  <c:v>99</c:v>
                </c:pt>
                <c:pt idx="27">
                  <c:v>99</c:v>
                </c:pt>
                <c:pt idx="28">
                  <c:v>99</c:v>
                </c:pt>
                <c:pt idx="29">
                  <c:v>99</c:v>
                </c:pt>
              </c:numCache>
            </c:numRef>
          </c:val>
          <c:smooth val="0"/>
          <c:extLst>
            <c:ext xmlns:c16="http://schemas.microsoft.com/office/drawing/2014/chart" uri="{C3380CC4-5D6E-409C-BE32-E72D297353CC}">
              <c16:uniqueId val="{00000001-3AEE-418B-AF2C-26D2547F8096}"/>
            </c:ext>
          </c:extLst>
        </c:ser>
        <c:dLbls>
          <c:showLegendKey val="0"/>
          <c:showVal val="0"/>
          <c:showCatName val="0"/>
          <c:showSerName val="0"/>
          <c:showPercent val="0"/>
          <c:showBubbleSize val="0"/>
        </c:dLbls>
        <c:marker val="1"/>
        <c:smooth val="0"/>
        <c:axId val="1719979168"/>
        <c:axId val="1719987072"/>
      </c:lineChart>
      <c:catAx>
        <c:axId val="1719979168"/>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719987072"/>
        <c:crosses val="autoZero"/>
        <c:auto val="1"/>
        <c:lblAlgn val="ctr"/>
        <c:lblOffset val="100"/>
        <c:noMultiLvlLbl val="0"/>
      </c:catAx>
      <c:valAx>
        <c:axId val="1719987072"/>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7199791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a:glow rad="63500">
        <a:schemeClr val="accent1">
          <a:satMod val="175000"/>
          <a:alpha val="40000"/>
        </a:schemeClr>
      </a:glow>
    </a:effectLst>
    <a:scene3d>
      <a:camera prst="orthographicFront"/>
      <a:lightRig rig="threePt" dir="t"/>
    </a:scene3d>
    <a:sp3d>
      <a:bevelT w="114300" prst="artDeco"/>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[Daily_Management_Level_Report_Version6.xlsx]Regions!PivotTable9</c:name>
    <c:fmtId val="5"/>
  </c:pivotSource>
  <c:chart>
    <c:title>
      <c:tx>
        <c:strRef>
          <c:f>Regions!$M$1</c:f>
          <c:strCache>
            <c:ptCount val="1"/>
            <c:pt idx="0">
              <c:v>Region_Center_tch_traffic_2G</c:v>
            </c:pt>
          </c:strCache>
        </c:strRef>
      </c:tx>
      <c:overlay val="0"/>
      <c:spPr>
        <a:noFill/>
        <a:ln>
          <a:noFill/>
        </a:ln>
        <a:effectLst/>
      </c:spPr>
      <c:txPr>
        <a:bodyPr rot="0" spcFirstLastPara="1" vertOverflow="ellipsis" vert="horz" wrap="square" anchor="ctr" anchorCtr="1"/>
        <a:lstStyle/>
        <a:p>
          <a:pPr>
            <a:defRPr sz="9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pivotFmt>
      <c:pivotFmt>
        <c:idx val="1"/>
      </c:pivotFmt>
      <c:pivotFmt>
        <c:idx val="2"/>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pivotFmt>
      <c:pivotFmt>
        <c:idx val="3"/>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pivotFmt>
      <c:pivotFmt>
        <c:idx val="4"/>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
        <c:idx val="5"/>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
        <c:idx val="6"/>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noFill/>
          <a:ln w="22225" cap="rnd" cmpd="sng" algn="ctr">
            <a:solidFill>
              <a:srgbClr val="11F74D"/>
            </a:solidFill>
            <a:miter lim="800000"/>
          </a:ln>
          <a:effectLst>
            <a:glow rad="139700">
              <a:schemeClr val="accent1">
                <a:satMod val="175000"/>
                <a:alpha val="14000"/>
              </a:schemeClr>
            </a:glow>
          </a:effectLst>
        </c:spPr>
        <c:marker>
          <c:symbol val="circle"/>
          <c:size val="4"/>
          <c:spPr>
            <a:solidFill>
              <a:srgbClr val="11F74D"/>
            </a:solidFill>
            <a:ln>
              <a:solidFill>
                <a:srgbClr val="11F74D"/>
              </a:solidFill>
            </a:ln>
            <a:effectLst>
              <a:glow rad="63500">
                <a:schemeClr val="accent1">
                  <a:satMod val="175000"/>
                  <a:alpha val="25000"/>
                </a:schemeClr>
              </a:glow>
            </a:effectLst>
          </c:spPr>
        </c:marker>
      </c:pivotFmt>
      <c:pivotFmt>
        <c:idx val="8"/>
        <c:spPr>
          <a:ln w="22225" cap="rnd">
            <a:solidFill>
              <a:schemeClr val="accent1"/>
            </a:solidFill>
          </a:ln>
          <a:effectLst>
            <a:glow rad="139700">
              <a:schemeClr val="accent1">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Regions!$M$1</c:f>
              <c:strCache>
                <c:ptCount val="1"/>
                <c:pt idx="0">
                  <c:v>tch_traffic_2G</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Regions!$M$1</c:f>
              <c:strCache>
                <c:ptCount val="30"/>
                <c:pt idx="0">
                  <c:v>2019-08-31</c:v>
                </c:pt>
                <c:pt idx="1">
                  <c:v>2019-09-01</c:v>
                </c:pt>
                <c:pt idx="2">
                  <c:v>2019-09-02</c:v>
                </c:pt>
                <c:pt idx="3">
                  <c:v>2019-09-03</c:v>
                </c:pt>
                <c:pt idx="4">
                  <c:v>2019-09-04</c:v>
                </c:pt>
                <c:pt idx="5">
                  <c:v>2019-09-05</c:v>
                </c:pt>
                <c:pt idx="6">
                  <c:v>2019-09-06</c:v>
                </c:pt>
                <c:pt idx="7">
                  <c:v>2019-09-07</c:v>
                </c:pt>
                <c:pt idx="8">
                  <c:v>2019-09-08</c:v>
                </c:pt>
                <c:pt idx="9">
                  <c:v>2019-09-09</c:v>
                </c:pt>
                <c:pt idx="10">
                  <c:v>2019-09-10</c:v>
                </c:pt>
                <c:pt idx="11">
                  <c:v>2019-09-11</c:v>
                </c:pt>
                <c:pt idx="12">
                  <c:v>2019-09-12</c:v>
                </c:pt>
                <c:pt idx="13">
                  <c:v>2019-09-13</c:v>
                </c:pt>
                <c:pt idx="14">
                  <c:v>2019-09-14</c:v>
                </c:pt>
                <c:pt idx="15">
                  <c:v>2019-09-15</c:v>
                </c:pt>
                <c:pt idx="16">
                  <c:v>2019-09-16</c:v>
                </c:pt>
                <c:pt idx="17">
                  <c:v>2019-09-17</c:v>
                </c:pt>
                <c:pt idx="18">
                  <c:v>2019-09-18</c:v>
                </c:pt>
                <c:pt idx="19">
                  <c:v>2019-09-19</c:v>
                </c:pt>
                <c:pt idx="20">
                  <c:v>2019-09-20</c:v>
                </c:pt>
                <c:pt idx="21">
                  <c:v>2019-09-21</c:v>
                </c:pt>
                <c:pt idx="22">
                  <c:v>2019-09-22</c:v>
                </c:pt>
                <c:pt idx="23">
                  <c:v>2019-09-23</c:v>
                </c:pt>
                <c:pt idx="24">
                  <c:v>2019-09-24</c:v>
                </c:pt>
                <c:pt idx="25">
                  <c:v>2019-09-25</c:v>
                </c:pt>
                <c:pt idx="26">
                  <c:v>2019-09-26</c:v>
                </c:pt>
                <c:pt idx="27">
                  <c:v>2019-09-27</c:v>
                </c:pt>
                <c:pt idx="28">
                  <c:v>2019-09-28</c:v>
                </c:pt>
                <c:pt idx="29">
                  <c:v>2019-09-29</c:v>
                </c:pt>
              </c:strCache>
            </c:strRef>
          </c:cat>
          <c:val>
            <c:numRef>
              <c:f>Regions!$M$1</c:f>
              <c:numCache>
                <c:formatCode>General</c:formatCode>
                <c:ptCount val="30"/>
                <c:pt idx="0">
                  <c:v>480624.14399999997</c:v>
                </c:pt>
                <c:pt idx="1">
                  <c:v>469230.86900000001</c:v>
                </c:pt>
                <c:pt idx="2">
                  <c:v>464364.02799999999</c:v>
                </c:pt>
                <c:pt idx="3">
                  <c:v>459965.36</c:v>
                </c:pt>
                <c:pt idx="4">
                  <c:v>462006.57699999999</c:v>
                </c:pt>
                <c:pt idx="5">
                  <c:v>437683.38799999998</c:v>
                </c:pt>
                <c:pt idx="6">
                  <c:v>389908.87699999998</c:v>
                </c:pt>
                <c:pt idx="7">
                  <c:v>466340.14299999998</c:v>
                </c:pt>
                <c:pt idx="8">
                  <c:v>439346.55800000002</c:v>
                </c:pt>
                <c:pt idx="9">
                  <c:v>319181.07900000003</c:v>
                </c:pt>
                <c:pt idx="10">
                  <c:v>293969.81800000003</c:v>
                </c:pt>
                <c:pt idx="11">
                  <c:v>461353.60800000001</c:v>
                </c:pt>
                <c:pt idx="12">
                  <c:v>438057.201</c:v>
                </c:pt>
                <c:pt idx="13">
                  <c:v>405782.13199999998</c:v>
                </c:pt>
                <c:pt idx="14">
                  <c:v>489214.18199999997</c:v>
                </c:pt>
                <c:pt idx="15">
                  <c:v>475868.625</c:v>
                </c:pt>
                <c:pt idx="16">
                  <c:v>486073.717</c:v>
                </c:pt>
                <c:pt idx="17">
                  <c:v>479186.30099999998</c:v>
                </c:pt>
                <c:pt idx="18">
                  <c:v>470297.51799999998</c:v>
                </c:pt>
                <c:pt idx="19">
                  <c:v>449420.408</c:v>
                </c:pt>
                <c:pt idx="20">
                  <c:v>399661.56400000001</c:v>
                </c:pt>
                <c:pt idx="21">
                  <c:v>502309.69799999997</c:v>
                </c:pt>
                <c:pt idx="22">
                  <c:v>489132.70799999998</c:v>
                </c:pt>
                <c:pt idx="23">
                  <c:v>492067.967</c:v>
                </c:pt>
                <c:pt idx="24">
                  <c:v>479005.777</c:v>
                </c:pt>
                <c:pt idx="25">
                  <c:v>464912.94900000002</c:v>
                </c:pt>
                <c:pt idx="26">
                  <c:v>437584.09</c:v>
                </c:pt>
                <c:pt idx="27">
                  <c:v>388989.40399999998</c:v>
                </c:pt>
                <c:pt idx="28">
                  <c:v>472609.54300000001</c:v>
                </c:pt>
                <c:pt idx="29">
                  <c:v>457680.26899999997</c:v>
                </c:pt>
              </c:numCache>
            </c:numRef>
          </c:val>
          <c:smooth val="0"/>
          <c:extLst>
            <c:ext xmlns:c16="http://schemas.microsoft.com/office/drawing/2014/chart" uri="{C3380CC4-5D6E-409C-BE32-E72D297353CC}">
              <c16:uniqueId val="{00000000-13AE-47CF-A9DC-F914A41353EF}"/>
            </c:ext>
          </c:extLst>
        </c:ser>
        <c:ser>
          <c:idx val="1"/>
          <c:order val="1"/>
          <c:tx>
            <c:strRef>
              <c:f>Regions!$M$1</c:f>
              <c:strCache>
                <c:ptCount val="1"/>
                <c:pt idx="0">
                  <c:v>tch_traffic_Nokia_2G</c:v>
                </c:pt>
              </c:strCache>
            </c:strRef>
          </c:tx>
          <c:spPr>
            <a:ln w="22225" cap="rnd">
              <a:solidFill>
                <a:schemeClr val="accent3"/>
              </a:solidFill>
            </a:ln>
            <a:effectLst>
              <a:glow rad="139700">
                <a:schemeClr val="accent3">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cat>
            <c:strRef>
              <c:f>Regions!$M$1</c:f>
              <c:strCache>
                <c:ptCount val="30"/>
                <c:pt idx="0">
                  <c:v>2019-08-31</c:v>
                </c:pt>
                <c:pt idx="1">
                  <c:v>2019-09-01</c:v>
                </c:pt>
                <c:pt idx="2">
                  <c:v>2019-09-02</c:v>
                </c:pt>
                <c:pt idx="3">
                  <c:v>2019-09-03</c:v>
                </c:pt>
                <c:pt idx="4">
                  <c:v>2019-09-04</c:v>
                </c:pt>
                <c:pt idx="5">
                  <c:v>2019-09-05</c:v>
                </c:pt>
                <c:pt idx="6">
                  <c:v>2019-09-06</c:v>
                </c:pt>
                <c:pt idx="7">
                  <c:v>2019-09-07</c:v>
                </c:pt>
                <c:pt idx="8">
                  <c:v>2019-09-08</c:v>
                </c:pt>
                <c:pt idx="9">
                  <c:v>2019-09-09</c:v>
                </c:pt>
                <c:pt idx="10">
                  <c:v>2019-09-10</c:v>
                </c:pt>
                <c:pt idx="11">
                  <c:v>2019-09-11</c:v>
                </c:pt>
                <c:pt idx="12">
                  <c:v>2019-09-12</c:v>
                </c:pt>
                <c:pt idx="13">
                  <c:v>2019-09-13</c:v>
                </c:pt>
                <c:pt idx="14">
                  <c:v>2019-09-14</c:v>
                </c:pt>
                <c:pt idx="15">
                  <c:v>2019-09-15</c:v>
                </c:pt>
                <c:pt idx="16">
                  <c:v>2019-09-16</c:v>
                </c:pt>
                <c:pt idx="17">
                  <c:v>2019-09-17</c:v>
                </c:pt>
                <c:pt idx="18">
                  <c:v>2019-09-18</c:v>
                </c:pt>
                <c:pt idx="19">
                  <c:v>2019-09-19</c:v>
                </c:pt>
                <c:pt idx="20">
                  <c:v>2019-09-20</c:v>
                </c:pt>
                <c:pt idx="21">
                  <c:v>2019-09-21</c:v>
                </c:pt>
                <c:pt idx="22">
                  <c:v>2019-09-22</c:v>
                </c:pt>
                <c:pt idx="23">
                  <c:v>2019-09-23</c:v>
                </c:pt>
                <c:pt idx="24">
                  <c:v>2019-09-24</c:v>
                </c:pt>
                <c:pt idx="25">
                  <c:v>2019-09-25</c:v>
                </c:pt>
                <c:pt idx="26">
                  <c:v>2019-09-26</c:v>
                </c:pt>
                <c:pt idx="27">
                  <c:v>2019-09-27</c:v>
                </c:pt>
                <c:pt idx="28">
                  <c:v>2019-09-28</c:v>
                </c:pt>
                <c:pt idx="29">
                  <c:v>2019-09-29</c:v>
                </c:pt>
              </c:strCache>
            </c:strRef>
          </c:cat>
          <c:val>
            <c:numRef>
              <c:f>Regions!$M$1</c:f>
              <c:numCache>
                <c:formatCode>General</c:formatCode>
                <c:ptCount val="3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val>
          <c:smooth val="0"/>
          <c:extLst>
            <c:ext xmlns:c16="http://schemas.microsoft.com/office/drawing/2014/chart" uri="{C3380CC4-5D6E-409C-BE32-E72D297353CC}">
              <c16:uniqueId val="{00000000-B79F-4AB8-A02E-CA0D8258FE92}"/>
            </c:ext>
          </c:extLst>
        </c:ser>
        <c:dLbls>
          <c:showLegendKey val="0"/>
          <c:showVal val="0"/>
          <c:showCatName val="0"/>
          <c:showSerName val="0"/>
          <c:showPercent val="0"/>
          <c:showBubbleSize val="0"/>
        </c:dLbls>
        <c:marker val="1"/>
        <c:smooth val="0"/>
        <c:axId val="390240432"/>
        <c:axId val="390246672"/>
      </c:lineChart>
      <c:catAx>
        <c:axId val="390240432"/>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90246672"/>
        <c:crosses val="autoZero"/>
        <c:auto val="1"/>
        <c:lblAlgn val="ctr"/>
        <c:lblOffset val="100"/>
        <c:noMultiLvlLbl val="0"/>
      </c:catAx>
      <c:valAx>
        <c:axId val="390246672"/>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902404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a:glow rad="63500">
        <a:schemeClr val="accent1">
          <a:satMod val="175000"/>
          <a:alpha val="40000"/>
        </a:schemeClr>
      </a:glow>
    </a:effectLst>
    <a:scene3d>
      <a:camera prst="orthographicFront"/>
      <a:lightRig rig="threePt" dir="t"/>
    </a:scene3d>
    <a:sp3d>
      <a:bevelT w="114300" prst="artDeco"/>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[Daily_Management_Level_Report_Version6.xlsx]Regions!PivotTable11</c:name>
    <c:fmtId val="5"/>
  </c:pivotSource>
  <c:chart>
    <c:title>
      <c:tx>
        <c:strRef>
          <c:f>Regions!$N$1</c:f>
          <c:strCache>
            <c:ptCount val="1"/>
            <c:pt idx="0">
              <c:v>Region_Center_Erlang_Speech_3G</c:v>
            </c:pt>
          </c:strCache>
        </c:strRef>
      </c:tx>
      <c:overlay val="0"/>
      <c:spPr>
        <a:noFill/>
        <a:ln>
          <a:noFill/>
        </a:ln>
        <a:effectLst/>
      </c:spPr>
      <c:txPr>
        <a:bodyPr rot="0" spcFirstLastPara="1" vertOverflow="ellipsis" vert="horz" wrap="square" anchor="ctr" anchorCtr="1"/>
        <a:lstStyle/>
        <a:p>
          <a:pPr>
            <a:defRPr sz="9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pivotFmt>
      <c:pivotFmt>
        <c:idx val="1"/>
      </c:pivotFmt>
      <c:pivotFmt>
        <c:idx val="2"/>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s>
    <c:plotArea>
      <c:layout/>
      <c:lineChart>
        <c:grouping val="standard"/>
        <c:varyColors val="0"/>
        <c:ser>
          <c:idx val="0"/>
          <c:order val="0"/>
          <c:tx>
            <c:strRef>
              <c:f>Regions!$N$1</c:f>
              <c:strCache>
                <c:ptCount val="1"/>
                <c:pt idx="0">
                  <c:v>Total</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Regions!$N$1</c:f>
              <c:strCache>
                <c:ptCount val="30"/>
                <c:pt idx="0">
                  <c:v>2019-08-31</c:v>
                </c:pt>
                <c:pt idx="1">
                  <c:v>2019-09-01</c:v>
                </c:pt>
                <c:pt idx="2">
                  <c:v>2019-09-02</c:v>
                </c:pt>
                <c:pt idx="3">
                  <c:v>2019-09-03</c:v>
                </c:pt>
                <c:pt idx="4">
                  <c:v>2019-09-04</c:v>
                </c:pt>
                <c:pt idx="5">
                  <c:v>2019-09-05</c:v>
                </c:pt>
                <c:pt idx="6">
                  <c:v>2019-09-06</c:v>
                </c:pt>
                <c:pt idx="7">
                  <c:v>2019-09-07</c:v>
                </c:pt>
                <c:pt idx="8">
                  <c:v>2019-09-08</c:v>
                </c:pt>
                <c:pt idx="9">
                  <c:v>2019-09-09</c:v>
                </c:pt>
                <c:pt idx="10">
                  <c:v>2019-09-10</c:v>
                </c:pt>
                <c:pt idx="11">
                  <c:v>2019-09-11</c:v>
                </c:pt>
                <c:pt idx="12">
                  <c:v>2019-09-12</c:v>
                </c:pt>
                <c:pt idx="13">
                  <c:v>2019-09-13</c:v>
                </c:pt>
                <c:pt idx="14">
                  <c:v>2019-09-14</c:v>
                </c:pt>
                <c:pt idx="15">
                  <c:v>2019-09-15</c:v>
                </c:pt>
                <c:pt idx="16">
                  <c:v>2019-09-16</c:v>
                </c:pt>
                <c:pt idx="17">
                  <c:v>2019-09-17</c:v>
                </c:pt>
                <c:pt idx="18">
                  <c:v>2019-09-18</c:v>
                </c:pt>
                <c:pt idx="19">
                  <c:v>2019-09-19</c:v>
                </c:pt>
                <c:pt idx="20">
                  <c:v>2019-09-20</c:v>
                </c:pt>
                <c:pt idx="21">
                  <c:v>2019-09-21</c:v>
                </c:pt>
                <c:pt idx="22">
                  <c:v>2019-09-22</c:v>
                </c:pt>
                <c:pt idx="23">
                  <c:v>2019-09-23</c:v>
                </c:pt>
                <c:pt idx="24">
                  <c:v>2019-09-24</c:v>
                </c:pt>
                <c:pt idx="25">
                  <c:v>2019-09-25</c:v>
                </c:pt>
                <c:pt idx="26">
                  <c:v>2019-09-26</c:v>
                </c:pt>
                <c:pt idx="27">
                  <c:v>2019-09-27</c:v>
                </c:pt>
                <c:pt idx="28">
                  <c:v>2019-09-28</c:v>
                </c:pt>
                <c:pt idx="29">
                  <c:v>2019-09-29</c:v>
                </c:pt>
              </c:strCache>
            </c:strRef>
          </c:cat>
          <c:val>
            <c:numRef>
              <c:f>Regions!$N$1</c:f>
              <c:numCache>
                <c:formatCode>General</c:formatCode>
                <c:ptCount val="30"/>
                <c:pt idx="0">
                  <c:v>18657231</c:v>
                </c:pt>
                <c:pt idx="1">
                  <c:v>18115800</c:v>
                </c:pt>
                <c:pt idx="2">
                  <c:v>17958233</c:v>
                </c:pt>
                <c:pt idx="3">
                  <c:v>17995835</c:v>
                </c:pt>
                <c:pt idx="4">
                  <c:v>17782106</c:v>
                </c:pt>
                <c:pt idx="5">
                  <c:v>17246602</c:v>
                </c:pt>
                <c:pt idx="6">
                  <c:v>15114008</c:v>
                </c:pt>
                <c:pt idx="7">
                  <c:v>18278662</c:v>
                </c:pt>
                <c:pt idx="8">
                  <c:v>18090212</c:v>
                </c:pt>
                <c:pt idx="9">
                  <c:v>15132572</c:v>
                </c:pt>
                <c:pt idx="10">
                  <c:v>14569992</c:v>
                </c:pt>
                <c:pt idx="11">
                  <c:v>17316545</c:v>
                </c:pt>
                <c:pt idx="12">
                  <c:v>16980672</c:v>
                </c:pt>
                <c:pt idx="13">
                  <c:v>14714316</c:v>
                </c:pt>
                <c:pt idx="14">
                  <c:v>17945876</c:v>
                </c:pt>
                <c:pt idx="15">
                  <c:v>17719279</c:v>
                </c:pt>
                <c:pt idx="16">
                  <c:v>18074482</c:v>
                </c:pt>
                <c:pt idx="17">
                  <c:v>17922651</c:v>
                </c:pt>
                <c:pt idx="18">
                  <c:v>17299399</c:v>
                </c:pt>
                <c:pt idx="19">
                  <c:v>16544618</c:v>
                </c:pt>
                <c:pt idx="20">
                  <c:v>13866645</c:v>
                </c:pt>
                <c:pt idx="21">
                  <c:v>18350220</c:v>
                </c:pt>
                <c:pt idx="22">
                  <c:v>17805640</c:v>
                </c:pt>
                <c:pt idx="23">
                  <c:v>17494532</c:v>
                </c:pt>
                <c:pt idx="24">
                  <c:v>16866575</c:v>
                </c:pt>
                <c:pt idx="25">
                  <c:v>16829424</c:v>
                </c:pt>
                <c:pt idx="26">
                  <c:v>16334645</c:v>
                </c:pt>
                <c:pt idx="27">
                  <c:v>13818574</c:v>
                </c:pt>
                <c:pt idx="28">
                  <c:v>16972174</c:v>
                </c:pt>
                <c:pt idx="29">
                  <c:v>16529713</c:v>
                </c:pt>
              </c:numCache>
            </c:numRef>
          </c:val>
          <c:smooth val="0"/>
          <c:extLst>
            <c:ext xmlns:c16="http://schemas.microsoft.com/office/drawing/2014/chart" uri="{C3380CC4-5D6E-409C-BE32-E72D297353CC}">
              <c16:uniqueId val="{00000000-DD9A-47DF-ABAF-72E3F9DBD41D}"/>
            </c:ext>
          </c:extLst>
        </c:ser>
        <c:dLbls>
          <c:showLegendKey val="0"/>
          <c:showVal val="0"/>
          <c:showCatName val="0"/>
          <c:showSerName val="0"/>
          <c:showPercent val="0"/>
          <c:showBubbleSize val="0"/>
        </c:dLbls>
        <c:marker val="1"/>
        <c:smooth val="0"/>
        <c:axId val="553610240"/>
        <c:axId val="553610656"/>
      </c:lineChart>
      <c:catAx>
        <c:axId val="553610240"/>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53610656"/>
        <c:crosses val="autoZero"/>
        <c:auto val="1"/>
        <c:lblAlgn val="ctr"/>
        <c:lblOffset val="100"/>
        <c:noMultiLvlLbl val="0"/>
      </c:catAx>
      <c:valAx>
        <c:axId val="553610656"/>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5361024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a:glow rad="63500">
        <a:schemeClr val="accent1">
          <a:satMod val="175000"/>
          <a:alpha val="40000"/>
        </a:schemeClr>
      </a:glow>
    </a:effectLst>
    <a:scene3d>
      <a:camera prst="orthographicFront"/>
      <a:lightRig rig="threePt" dir="t"/>
    </a:scene3d>
    <a:sp3d>
      <a:bevelT w="114300" prst="artDeco"/>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[Daily_Management_Level_Report_Version6.xlsx]Regions!PivotTable12</c:name>
    <c:fmtId val="5"/>
  </c:pivotSource>
  <c:chart>
    <c:title>
      <c:tx>
        <c:strRef>
          <c:f>Regions!$O$1</c:f>
          <c:strCache>
            <c:ptCount val="1"/>
            <c:pt idx="0">
              <c:v>Region_Center_Total_Payload_3G</c:v>
            </c:pt>
          </c:strCache>
        </c:strRef>
      </c:tx>
      <c:overlay val="0"/>
      <c:spPr>
        <a:noFill/>
        <a:ln>
          <a:noFill/>
        </a:ln>
        <a:effectLst>
          <a:glow rad="63500">
            <a:schemeClr val="accent1">
              <a:satMod val="175000"/>
              <a:alpha val="40000"/>
            </a:schemeClr>
          </a:glow>
        </a:effectLst>
      </c:spPr>
      <c:txPr>
        <a:bodyPr rot="0" spcFirstLastPara="1" vertOverflow="ellipsis" vert="horz" wrap="square" anchor="ctr" anchorCtr="1"/>
        <a:lstStyle/>
        <a:p>
          <a:pPr>
            <a:defRPr sz="9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pivotFmt>
      <c:pivotFmt>
        <c:idx val="1"/>
      </c:pivotFmt>
      <c:pivotFmt>
        <c:idx val="2"/>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s>
    <c:plotArea>
      <c:layout/>
      <c:lineChart>
        <c:grouping val="standard"/>
        <c:varyColors val="0"/>
        <c:ser>
          <c:idx val="0"/>
          <c:order val="0"/>
          <c:tx>
            <c:strRef>
              <c:f>Regions!$O$1</c:f>
              <c:strCache>
                <c:ptCount val="1"/>
                <c:pt idx="0">
                  <c:v>Total</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Regions!$O$1</c:f>
              <c:strCache>
                <c:ptCount val="30"/>
                <c:pt idx="0">
                  <c:v>2019-08-31</c:v>
                </c:pt>
                <c:pt idx="1">
                  <c:v>2019-09-01</c:v>
                </c:pt>
                <c:pt idx="2">
                  <c:v>2019-09-02</c:v>
                </c:pt>
                <c:pt idx="3">
                  <c:v>2019-09-03</c:v>
                </c:pt>
                <c:pt idx="4">
                  <c:v>2019-09-04</c:v>
                </c:pt>
                <c:pt idx="5">
                  <c:v>2019-09-05</c:v>
                </c:pt>
                <c:pt idx="6">
                  <c:v>2019-09-06</c:v>
                </c:pt>
                <c:pt idx="7">
                  <c:v>2019-09-07</c:v>
                </c:pt>
                <c:pt idx="8">
                  <c:v>2019-09-08</c:v>
                </c:pt>
                <c:pt idx="9">
                  <c:v>2019-09-09</c:v>
                </c:pt>
                <c:pt idx="10">
                  <c:v>2019-09-10</c:v>
                </c:pt>
                <c:pt idx="11">
                  <c:v>2019-09-11</c:v>
                </c:pt>
                <c:pt idx="12">
                  <c:v>2019-09-12</c:v>
                </c:pt>
                <c:pt idx="13">
                  <c:v>2019-09-13</c:v>
                </c:pt>
                <c:pt idx="14">
                  <c:v>2019-09-14</c:v>
                </c:pt>
                <c:pt idx="15">
                  <c:v>2019-09-15</c:v>
                </c:pt>
                <c:pt idx="16">
                  <c:v>2019-09-16</c:v>
                </c:pt>
                <c:pt idx="17">
                  <c:v>2019-09-17</c:v>
                </c:pt>
                <c:pt idx="18">
                  <c:v>2019-09-18</c:v>
                </c:pt>
                <c:pt idx="19">
                  <c:v>2019-09-19</c:v>
                </c:pt>
                <c:pt idx="20">
                  <c:v>2019-09-20</c:v>
                </c:pt>
                <c:pt idx="21">
                  <c:v>2019-09-21</c:v>
                </c:pt>
                <c:pt idx="22">
                  <c:v>2019-09-22</c:v>
                </c:pt>
                <c:pt idx="23">
                  <c:v>2019-09-23</c:v>
                </c:pt>
                <c:pt idx="24">
                  <c:v>2019-09-24</c:v>
                </c:pt>
                <c:pt idx="25">
                  <c:v>2019-09-25</c:v>
                </c:pt>
                <c:pt idx="26">
                  <c:v>2019-09-26</c:v>
                </c:pt>
                <c:pt idx="27">
                  <c:v>2019-09-27</c:v>
                </c:pt>
                <c:pt idx="28">
                  <c:v>2019-09-28</c:v>
                </c:pt>
                <c:pt idx="29">
                  <c:v>2019-09-29</c:v>
                </c:pt>
              </c:strCache>
            </c:strRef>
          </c:cat>
          <c:val>
            <c:numRef>
              <c:f>Regions!$O$1</c:f>
              <c:numCache>
                <c:formatCode>General</c:formatCode>
                <c:ptCount val="30"/>
                <c:pt idx="0">
                  <c:v>71664.581895900003</c:v>
                </c:pt>
                <c:pt idx="1">
                  <c:v>69220.835249099997</c:v>
                </c:pt>
                <c:pt idx="2">
                  <c:v>68212.618185900006</c:v>
                </c:pt>
                <c:pt idx="3">
                  <c:v>67760.790858099994</c:v>
                </c:pt>
                <c:pt idx="4">
                  <c:v>68178.660358900001</c:v>
                </c:pt>
                <c:pt idx="5">
                  <c:v>67975.917279500005</c:v>
                </c:pt>
                <c:pt idx="6">
                  <c:v>70292.470555199994</c:v>
                </c:pt>
                <c:pt idx="7">
                  <c:v>66664.520965300006</c:v>
                </c:pt>
                <c:pt idx="8">
                  <c:v>67778.6116453</c:v>
                </c:pt>
                <c:pt idx="9">
                  <c:v>67199.5257996</c:v>
                </c:pt>
                <c:pt idx="10">
                  <c:v>66101.941659799995</c:v>
                </c:pt>
                <c:pt idx="11">
                  <c:v>71667.469214900004</c:v>
                </c:pt>
                <c:pt idx="12">
                  <c:v>71791.4945573</c:v>
                </c:pt>
                <c:pt idx="13">
                  <c:v>72382.261375899994</c:v>
                </c:pt>
                <c:pt idx="14">
                  <c:v>67081.967286800005</c:v>
                </c:pt>
                <c:pt idx="15">
                  <c:v>66781.630680200004</c:v>
                </c:pt>
                <c:pt idx="16">
                  <c:v>69201.477522700006</c:v>
                </c:pt>
                <c:pt idx="17">
                  <c:v>81456.347957100006</c:v>
                </c:pt>
                <c:pt idx="18">
                  <c:v>67761.251281699995</c:v>
                </c:pt>
                <c:pt idx="19">
                  <c:v>68214.074137500007</c:v>
                </c:pt>
                <c:pt idx="20">
                  <c:v>70136.992778400003</c:v>
                </c:pt>
                <c:pt idx="21">
                  <c:v>71851.954249100003</c:v>
                </c:pt>
                <c:pt idx="22">
                  <c:v>67791.491915299994</c:v>
                </c:pt>
                <c:pt idx="23">
                  <c:v>63071.931773199998</c:v>
                </c:pt>
                <c:pt idx="24">
                  <c:v>61235.570457399997</c:v>
                </c:pt>
                <c:pt idx="25">
                  <c:v>57068.080612199999</c:v>
                </c:pt>
                <c:pt idx="26">
                  <c:v>59461.451465300001</c:v>
                </c:pt>
                <c:pt idx="27">
                  <c:v>60199.230070500002</c:v>
                </c:pt>
                <c:pt idx="28">
                  <c:v>56176.881078099999</c:v>
                </c:pt>
                <c:pt idx="29">
                  <c:v>54573.730699</c:v>
                </c:pt>
              </c:numCache>
            </c:numRef>
          </c:val>
          <c:smooth val="0"/>
          <c:extLst>
            <c:ext xmlns:c16="http://schemas.microsoft.com/office/drawing/2014/chart" uri="{C3380CC4-5D6E-409C-BE32-E72D297353CC}">
              <c16:uniqueId val="{00000000-F0F3-44B0-BE30-B00B57B92878}"/>
            </c:ext>
          </c:extLst>
        </c:ser>
        <c:dLbls>
          <c:showLegendKey val="0"/>
          <c:showVal val="0"/>
          <c:showCatName val="0"/>
          <c:showSerName val="0"/>
          <c:showPercent val="0"/>
          <c:showBubbleSize val="0"/>
        </c:dLbls>
        <c:marker val="1"/>
        <c:smooth val="0"/>
        <c:axId val="553594848"/>
        <c:axId val="553602336"/>
      </c:lineChart>
      <c:catAx>
        <c:axId val="553594848"/>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53602336"/>
        <c:crosses val="autoZero"/>
        <c:auto val="1"/>
        <c:lblAlgn val="ctr"/>
        <c:lblOffset val="100"/>
        <c:noMultiLvlLbl val="0"/>
      </c:catAx>
      <c:valAx>
        <c:axId val="553602336"/>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53594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a:glow rad="63500">
        <a:schemeClr val="accent1">
          <a:satMod val="175000"/>
          <a:alpha val="40000"/>
        </a:schemeClr>
      </a:glow>
    </a:effectLst>
    <a:scene3d>
      <a:camera prst="orthographicFront"/>
      <a:lightRig rig="threePt" dir="t"/>
    </a:scene3d>
    <a:sp3d>
      <a:bevelT w="114300" prst="artDeco"/>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[Daily_Management_Level_Report_Version6.xlsx]Regions!PivotTable16</c:name>
    <c:fmtId val="5"/>
  </c:pivotSource>
  <c:chart>
    <c:title>
      <c:tx>
        <c:strRef>
          <c:f>Regions!$P$1</c:f>
          <c:strCache>
            <c:ptCount val="1"/>
            <c:pt idx="0">
              <c:v>Region_Center_HSDPA_User_Throughput_3G (MB)</c:v>
            </c:pt>
          </c:strCache>
        </c:strRef>
      </c:tx>
      <c:overlay val="0"/>
      <c:spPr>
        <a:noFill/>
        <a:ln>
          <a:noFill/>
        </a:ln>
        <a:effectLst/>
      </c:spPr>
      <c:txPr>
        <a:bodyPr rot="0" spcFirstLastPara="1" vertOverflow="ellipsis" vert="horz" wrap="square" anchor="ctr" anchorCtr="1"/>
        <a:lstStyle/>
        <a:p>
          <a:pPr>
            <a:defRPr sz="9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pivotFmt>
      <c:pivotFmt>
        <c:idx val="1"/>
      </c:pivotFmt>
      <c:pivotFmt>
        <c:idx val="2"/>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
        <c:idx val="3"/>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Regions!$P$1</c:f>
              <c:strCache>
                <c:ptCount val="1"/>
                <c:pt idx="0">
                  <c:v>HSDPA_User_Throughput_3G</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Regions!$P$1</c:f>
              <c:strCache>
                <c:ptCount val="30"/>
                <c:pt idx="0">
                  <c:v>2019-08-31</c:v>
                </c:pt>
                <c:pt idx="1">
                  <c:v>2019-09-01</c:v>
                </c:pt>
                <c:pt idx="2">
                  <c:v>2019-09-02</c:v>
                </c:pt>
                <c:pt idx="3">
                  <c:v>2019-09-03</c:v>
                </c:pt>
                <c:pt idx="4">
                  <c:v>2019-09-04</c:v>
                </c:pt>
                <c:pt idx="5">
                  <c:v>2019-09-05</c:v>
                </c:pt>
                <c:pt idx="6">
                  <c:v>2019-09-06</c:v>
                </c:pt>
                <c:pt idx="7">
                  <c:v>2019-09-07</c:v>
                </c:pt>
                <c:pt idx="8">
                  <c:v>2019-09-08</c:v>
                </c:pt>
                <c:pt idx="9">
                  <c:v>2019-09-09</c:v>
                </c:pt>
                <c:pt idx="10">
                  <c:v>2019-09-10</c:v>
                </c:pt>
                <c:pt idx="11">
                  <c:v>2019-09-11</c:v>
                </c:pt>
                <c:pt idx="12">
                  <c:v>2019-09-12</c:v>
                </c:pt>
                <c:pt idx="13">
                  <c:v>2019-09-13</c:v>
                </c:pt>
                <c:pt idx="14">
                  <c:v>2019-09-14</c:v>
                </c:pt>
                <c:pt idx="15">
                  <c:v>2019-09-15</c:v>
                </c:pt>
                <c:pt idx="16">
                  <c:v>2019-09-16</c:v>
                </c:pt>
                <c:pt idx="17">
                  <c:v>2019-09-17</c:v>
                </c:pt>
                <c:pt idx="18">
                  <c:v>2019-09-18</c:v>
                </c:pt>
                <c:pt idx="19">
                  <c:v>2019-09-19</c:v>
                </c:pt>
                <c:pt idx="20">
                  <c:v>2019-09-20</c:v>
                </c:pt>
                <c:pt idx="21">
                  <c:v>2019-09-21</c:v>
                </c:pt>
                <c:pt idx="22">
                  <c:v>2019-09-22</c:v>
                </c:pt>
                <c:pt idx="23">
                  <c:v>2019-09-23</c:v>
                </c:pt>
                <c:pt idx="24">
                  <c:v>2019-09-24</c:v>
                </c:pt>
                <c:pt idx="25">
                  <c:v>2019-09-25</c:v>
                </c:pt>
                <c:pt idx="26">
                  <c:v>2019-09-26</c:v>
                </c:pt>
                <c:pt idx="27">
                  <c:v>2019-09-27</c:v>
                </c:pt>
                <c:pt idx="28">
                  <c:v>2019-09-28</c:v>
                </c:pt>
                <c:pt idx="29">
                  <c:v>2019-09-29</c:v>
                </c:pt>
              </c:strCache>
            </c:strRef>
          </c:cat>
          <c:val>
            <c:numRef>
              <c:f>Regions!$P$1</c:f>
              <c:numCache>
                <c:formatCode>General</c:formatCode>
                <c:ptCount val="30"/>
                <c:pt idx="0">
                  <c:v>3.6683976780099998</c:v>
                </c:pt>
                <c:pt idx="1">
                  <c:v>3.6813341450800001</c:v>
                </c:pt>
                <c:pt idx="2">
                  <c:v>3.6913241179599998</c:v>
                </c:pt>
                <c:pt idx="3">
                  <c:v>3.6965461946099998</c:v>
                </c:pt>
                <c:pt idx="4">
                  <c:v>3.71270533061</c:v>
                </c:pt>
                <c:pt idx="5">
                  <c:v>3.7542422592200002</c:v>
                </c:pt>
                <c:pt idx="6">
                  <c:v>3.8034347404000002</c:v>
                </c:pt>
                <c:pt idx="7">
                  <c:v>3.73277081731</c:v>
                </c:pt>
                <c:pt idx="8">
                  <c:v>3.75562358556</c:v>
                </c:pt>
                <c:pt idx="9">
                  <c:v>3.9027679448999999</c:v>
                </c:pt>
                <c:pt idx="10">
                  <c:v>3.9191753541500001</c:v>
                </c:pt>
                <c:pt idx="11">
                  <c:v>3.7181447573400002</c:v>
                </c:pt>
                <c:pt idx="12">
                  <c:v>3.73635188625</c:v>
                </c:pt>
                <c:pt idx="13">
                  <c:v>3.7395488244999999</c:v>
                </c:pt>
                <c:pt idx="14">
                  <c:v>3.67314352018</c:v>
                </c:pt>
                <c:pt idx="15">
                  <c:v>3.6614852847699999</c:v>
                </c:pt>
                <c:pt idx="16">
                  <c:v>3.6847764282000002</c:v>
                </c:pt>
                <c:pt idx="17">
                  <c:v>3.6985973725500001</c:v>
                </c:pt>
                <c:pt idx="18">
                  <c:v>3.6324319966499998</c:v>
                </c:pt>
                <c:pt idx="19">
                  <c:v>3.6985875851099999</c:v>
                </c:pt>
                <c:pt idx="20">
                  <c:v>3.7403056813600002</c:v>
                </c:pt>
                <c:pt idx="21">
                  <c:v>3.656017426</c:v>
                </c:pt>
                <c:pt idx="22">
                  <c:v>3.6661365412800002</c:v>
                </c:pt>
                <c:pt idx="23">
                  <c:v>3.6510835394200001</c:v>
                </c:pt>
                <c:pt idx="24">
                  <c:v>3.6055331150500001</c:v>
                </c:pt>
                <c:pt idx="25">
                  <c:v>3.5419507690400001</c:v>
                </c:pt>
                <c:pt idx="26">
                  <c:v>3.5557583361499998</c:v>
                </c:pt>
                <c:pt idx="27">
                  <c:v>3.5624391813499998</c:v>
                </c:pt>
                <c:pt idx="28">
                  <c:v>3.4864069723100002</c:v>
                </c:pt>
                <c:pt idx="29">
                  <c:v>3.4917509607200001</c:v>
                </c:pt>
              </c:numCache>
            </c:numRef>
          </c:val>
          <c:smooth val="0"/>
          <c:extLst>
            <c:ext xmlns:c16="http://schemas.microsoft.com/office/drawing/2014/chart" uri="{C3380CC4-5D6E-409C-BE32-E72D297353CC}">
              <c16:uniqueId val="{00000001-D33E-46C3-AE6D-CACBC33EC8EF}"/>
            </c:ext>
          </c:extLst>
        </c:ser>
        <c:ser>
          <c:idx val="1"/>
          <c:order val="1"/>
          <c:tx>
            <c:strRef>
              <c:f>Regions!$P$1</c:f>
              <c:strCache>
                <c:ptCount val="1"/>
                <c:pt idx="0">
                  <c:v>HSDPA_User_Throughput_3G_Target</c:v>
                </c:pt>
              </c:strCache>
            </c:strRef>
          </c:tx>
          <c:spPr>
            <a:ln w="22225" cap="rnd">
              <a:solidFill>
                <a:schemeClr val="accent3"/>
              </a:solidFill>
            </a:ln>
            <a:effectLst>
              <a:glow rad="139700">
                <a:schemeClr val="accent3">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cat>
            <c:strRef>
              <c:f>Regions!$P$1</c:f>
              <c:strCache>
                <c:ptCount val="30"/>
                <c:pt idx="0">
                  <c:v>2019-08-31</c:v>
                </c:pt>
                <c:pt idx="1">
                  <c:v>2019-09-01</c:v>
                </c:pt>
                <c:pt idx="2">
                  <c:v>2019-09-02</c:v>
                </c:pt>
                <c:pt idx="3">
                  <c:v>2019-09-03</c:v>
                </c:pt>
                <c:pt idx="4">
                  <c:v>2019-09-04</c:v>
                </c:pt>
                <c:pt idx="5">
                  <c:v>2019-09-05</c:v>
                </c:pt>
                <c:pt idx="6">
                  <c:v>2019-09-06</c:v>
                </c:pt>
                <c:pt idx="7">
                  <c:v>2019-09-07</c:v>
                </c:pt>
                <c:pt idx="8">
                  <c:v>2019-09-08</c:v>
                </c:pt>
                <c:pt idx="9">
                  <c:v>2019-09-09</c:v>
                </c:pt>
                <c:pt idx="10">
                  <c:v>2019-09-10</c:v>
                </c:pt>
                <c:pt idx="11">
                  <c:v>2019-09-11</c:v>
                </c:pt>
                <c:pt idx="12">
                  <c:v>2019-09-12</c:v>
                </c:pt>
                <c:pt idx="13">
                  <c:v>2019-09-13</c:v>
                </c:pt>
                <c:pt idx="14">
                  <c:v>2019-09-14</c:v>
                </c:pt>
                <c:pt idx="15">
                  <c:v>2019-09-15</c:v>
                </c:pt>
                <c:pt idx="16">
                  <c:v>2019-09-16</c:v>
                </c:pt>
                <c:pt idx="17">
                  <c:v>2019-09-17</c:v>
                </c:pt>
                <c:pt idx="18">
                  <c:v>2019-09-18</c:v>
                </c:pt>
                <c:pt idx="19">
                  <c:v>2019-09-19</c:v>
                </c:pt>
                <c:pt idx="20">
                  <c:v>2019-09-20</c:v>
                </c:pt>
                <c:pt idx="21">
                  <c:v>2019-09-21</c:v>
                </c:pt>
                <c:pt idx="22">
                  <c:v>2019-09-22</c:v>
                </c:pt>
                <c:pt idx="23">
                  <c:v>2019-09-23</c:v>
                </c:pt>
                <c:pt idx="24">
                  <c:v>2019-09-24</c:v>
                </c:pt>
                <c:pt idx="25">
                  <c:v>2019-09-25</c:v>
                </c:pt>
                <c:pt idx="26">
                  <c:v>2019-09-26</c:v>
                </c:pt>
                <c:pt idx="27">
                  <c:v>2019-09-27</c:v>
                </c:pt>
                <c:pt idx="28">
                  <c:v>2019-09-28</c:v>
                </c:pt>
                <c:pt idx="29">
                  <c:v>2019-09-29</c:v>
                </c:pt>
              </c:strCache>
            </c:strRef>
          </c:cat>
          <c:val>
            <c:numRef>
              <c:f>Regions!$P$1</c:f>
              <c:numCache>
                <c:formatCode>General</c:formatCode>
                <c:ptCount val="30"/>
                <c:pt idx="0">
                  <c:v>3</c:v>
                </c:pt>
                <c:pt idx="1">
                  <c:v>3</c:v>
                </c:pt>
                <c:pt idx="2">
                  <c:v>3</c:v>
                </c:pt>
                <c:pt idx="3">
                  <c:v>3</c:v>
                </c:pt>
                <c:pt idx="4">
                  <c:v>3</c:v>
                </c:pt>
                <c:pt idx="5">
                  <c:v>3</c:v>
                </c:pt>
                <c:pt idx="6">
                  <c:v>3</c:v>
                </c:pt>
                <c:pt idx="7">
                  <c:v>3</c:v>
                </c:pt>
                <c:pt idx="8">
                  <c:v>3</c:v>
                </c:pt>
                <c:pt idx="9">
                  <c:v>3</c:v>
                </c:pt>
                <c:pt idx="10">
                  <c:v>3</c:v>
                </c:pt>
                <c:pt idx="11">
                  <c:v>3</c:v>
                </c:pt>
                <c:pt idx="12">
                  <c:v>3</c:v>
                </c:pt>
                <c:pt idx="13">
                  <c:v>3</c:v>
                </c:pt>
                <c:pt idx="14">
                  <c:v>3</c:v>
                </c:pt>
                <c:pt idx="15">
                  <c:v>3</c:v>
                </c:pt>
                <c:pt idx="16">
                  <c:v>3</c:v>
                </c:pt>
                <c:pt idx="17">
                  <c:v>3</c:v>
                </c:pt>
                <c:pt idx="18">
                  <c:v>3</c:v>
                </c:pt>
                <c:pt idx="19">
                  <c:v>3</c:v>
                </c:pt>
                <c:pt idx="20">
                  <c:v>3</c:v>
                </c:pt>
                <c:pt idx="21">
                  <c:v>3</c:v>
                </c:pt>
                <c:pt idx="22">
                  <c:v>3</c:v>
                </c:pt>
                <c:pt idx="23">
                  <c:v>3</c:v>
                </c:pt>
                <c:pt idx="24">
                  <c:v>3</c:v>
                </c:pt>
                <c:pt idx="25">
                  <c:v>3</c:v>
                </c:pt>
                <c:pt idx="26">
                  <c:v>3</c:v>
                </c:pt>
                <c:pt idx="27">
                  <c:v>3</c:v>
                </c:pt>
                <c:pt idx="28">
                  <c:v>3</c:v>
                </c:pt>
                <c:pt idx="29">
                  <c:v>3</c:v>
                </c:pt>
              </c:numCache>
            </c:numRef>
          </c:val>
          <c:smooth val="0"/>
          <c:extLst>
            <c:ext xmlns:c16="http://schemas.microsoft.com/office/drawing/2014/chart" uri="{C3380CC4-5D6E-409C-BE32-E72D297353CC}">
              <c16:uniqueId val="{00000002-D33E-46C3-AE6D-CACBC33EC8EF}"/>
            </c:ext>
          </c:extLst>
        </c:ser>
        <c:dLbls>
          <c:showLegendKey val="0"/>
          <c:showVal val="0"/>
          <c:showCatName val="0"/>
          <c:showSerName val="0"/>
          <c:showPercent val="0"/>
          <c:showBubbleSize val="0"/>
        </c:dLbls>
        <c:marker val="1"/>
        <c:smooth val="0"/>
        <c:axId val="553608992"/>
        <c:axId val="553600256"/>
      </c:lineChart>
      <c:catAx>
        <c:axId val="553608992"/>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53600256"/>
        <c:crosses val="autoZero"/>
        <c:auto val="1"/>
        <c:lblAlgn val="ctr"/>
        <c:lblOffset val="100"/>
        <c:noMultiLvlLbl val="0"/>
      </c:catAx>
      <c:valAx>
        <c:axId val="553600256"/>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5360899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accent1"/>
      </a:solidFill>
      <a:round/>
    </a:ln>
    <a:effectLst>
      <a:glow rad="63500">
        <a:schemeClr val="accent1">
          <a:satMod val="175000"/>
          <a:alpha val="40000"/>
        </a:schemeClr>
      </a:glow>
    </a:effectLst>
    <a:scene3d>
      <a:camera prst="orthographicFront"/>
      <a:lightRig rig="threePt" dir="t"/>
    </a:scene3d>
    <a:sp3d>
      <a:bevelT w="114300" prst="artDeco"/>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[Daily_Management_Level_Report_Version6.xlsx]Regions!PivotTable17</c:name>
    <c:fmtId val="5"/>
  </c:pivotSource>
  <c:chart>
    <c:title>
      <c:tx>
        <c:strRef>
          <c:f>Regions!$Q$1</c:f>
          <c:strCache>
            <c:ptCount val="1"/>
            <c:pt idx="0">
              <c:v>Region_Center_Total_Traffic(TB)_4G</c:v>
            </c:pt>
          </c:strCache>
        </c:strRef>
      </c:tx>
      <c:overlay val="0"/>
      <c:spPr>
        <a:noFill/>
        <a:ln>
          <a:noFill/>
        </a:ln>
        <a:effectLst/>
      </c:spPr>
      <c:txPr>
        <a:bodyPr rot="0" spcFirstLastPara="1" vertOverflow="ellipsis" vert="horz" wrap="square" anchor="ctr" anchorCtr="1"/>
        <a:lstStyle/>
        <a:p>
          <a:pPr>
            <a:defRPr sz="9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pivotFmt>
      <c:pivotFmt>
        <c:idx val="1"/>
      </c:pivotFmt>
      <c:pivotFmt>
        <c:idx val="2"/>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pivotFmt>
      <c:pivotFmt>
        <c:idx val="3"/>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pivotFmt>
      <c:pivotFmt>
        <c:idx val="4"/>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
        <c:idx val="5"/>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
        <c:idx val="6"/>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Regions!$Q$1</c:f>
              <c:strCache>
                <c:ptCount val="1"/>
                <c:pt idx="0">
                  <c:v>Total</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Regions!$Q$1</c:f>
              <c:strCache>
                <c:ptCount val="30"/>
                <c:pt idx="0">
                  <c:v>2019-08-31</c:v>
                </c:pt>
                <c:pt idx="1">
                  <c:v>2019-09-01</c:v>
                </c:pt>
                <c:pt idx="2">
                  <c:v>2019-09-02</c:v>
                </c:pt>
                <c:pt idx="3">
                  <c:v>2019-09-03</c:v>
                </c:pt>
                <c:pt idx="4">
                  <c:v>2019-09-04</c:v>
                </c:pt>
                <c:pt idx="5">
                  <c:v>2019-09-05</c:v>
                </c:pt>
                <c:pt idx="6">
                  <c:v>2019-09-06</c:v>
                </c:pt>
                <c:pt idx="7">
                  <c:v>2019-09-07</c:v>
                </c:pt>
                <c:pt idx="8">
                  <c:v>2019-09-08</c:v>
                </c:pt>
                <c:pt idx="9">
                  <c:v>2019-09-09</c:v>
                </c:pt>
                <c:pt idx="10">
                  <c:v>2019-09-10</c:v>
                </c:pt>
                <c:pt idx="11">
                  <c:v>2019-09-11</c:v>
                </c:pt>
                <c:pt idx="12">
                  <c:v>2019-09-12</c:v>
                </c:pt>
                <c:pt idx="13">
                  <c:v>2019-09-13</c:v>
                </c:pt>
                <c:pt idx="14">
                  <c:v>2019-09-14</c:v>
                </c:pt>
                <c:pt idx="15">
                  <c:v>2019-09-15</c:v>
                </c:pt>
                <c:pt idx="16">
                  <c:v>2019-09-16</c:v>
                </c:pt>
                <c:pt idx="17">
                  <c:v>2019-09-17</c:v>
                </c:pt>
                <c:pt idx="18">
                  <c:v>2019-09-18</c:v>
                </c:pt>
                <c:pt idx="19">
                  <c:v>2019-09-19</c:v>
                </c:pt>
                <c:pt idx="20">
                  <c:v>2019-09-20</c:v>
                </c:pt>
                <c:pt idx="21">
                  <c:v>2019-09-21</c:v>
                </c:pt>
                <c:pt idx="22">
                  <c:v>2019-09-22</c:v>
                </c:pt>
                <c:pt idx="23">
                  <c:v>2019-09-23</c:v>
                </c:pt>
                <c:pt idx="24">
                  <c:v>2019-09-24</c:v>
                </c:pt>
                <c:pt idx="25">
                  <c:v>2019-09-25</c:v>
                </c:pt>
                <c:pt idx="26">
                  <c:v>2019-09-26</c:v>
                </c:pt>
                <c:pt idx="27">
                  <c:v>2019-09-27</c:v>
                </c:pt>
                <c:pt idx="28">
                  <c:v>2019-09-28</c:v>
                </c:pt>
                <c:pt idx="29">
                  <c:v>2019-09-29</c:v>
                </c:pt>
              </c:strCache>
            </c:strRef>
          </c:cat>
          <c:val>
            <c:numRef>
              <c:f>Regions!$Q$1</c:f>
              <c:numCache>
                <c:formatCode>General</c:formatCode>
                <c:ptCount val="30"/>
                <c:pt idx="0">
                  <c:v>149998.39705199999</c:v>
                </c:pt>
                <c:pt idx="1">
                  <c:v>143933.34317499999</c:v>
                </c:pt>
                <c:pt idx="2">
                  <c:v>142016.170614</c:v>
                </c:pt>
                <c:pt idx="3">
                  <c:v>141692.75742000001</c:v>
                </c:pt>
                <c:pt idx="4">
                  <c:v>142572.25953400001</c:v>
                </c:pt>
                <c:pt idx="5">
                  <c:v>143675.86637</c:v>
                </c:pt>
                <c:pt idx="6">
                  <c:v>148159.75288399999</c:v>
                </c:pt>
                <c:pt idx="7">
                  <c:v>139459.50490999999</c:v>
                </c:pt>
                <c:pt idx="8">
                  <c:v>141343.388446</c:v>
                </c:pt>
                <c:pt idx="9">
                  <c:v>139705.271331</c:v>
                </c:pt>
                <c:pt idx="10">
                  <c:v>139833.52809000001</c:v>
                </c:pt>
                <c:pt idx="11">
                  <c:v>151224.44347</c:v>
                </c:pt>
                <c:pt idx="12">
                  <c:v>153780.25748100001</c:v>
                </c:pt>
                <c:pt idx="13">
                  <c:v>157520.63014299999</c:v>
                </c:pt>
                <c:pt idx="14">
                  <c:v>144791.59473899999</c:v>
                </c:pt>
                <c:pt idx="15">
                  <c:v>143550.851127</c:v>
                </c:pt>
                <c:pt idx="16">
                  <c:v>147817.63279199999</c:v>
                </c:pt>
                <c:pt idx="17">
                  <c:v>174042.35007700001</c:v>
                </c:pt>
                <c:pt idx="18">
                  <c:v>143147.73731699999</c:v>
                </c:pt>
                <c:pt idx="19">
                  <c:v>145354.452578</c:v>
                </c:pt>
                <c:pt idx="20">
                  <c:v>151309.42767800001</c:v>
                </c:pt>
                <c:pt idx="21">
                  <c:v>154966.61777899999</c:v>
                </c:pt>
                <c:pt idx="22">
                  <c:v>145934.608649</c:v>
                </c:pt>
                <c:pt idx="23">
                  <c:v>138855.180436</c:v>
                </c:pt>
                <c:pt idx="24">
                  <c:v>138533.19422999999</c:v>
                </c:pt>
                <c:pt idx="25">
                  <c:v>130836.079939</c:v>
                </c:pt>
                <c:pt idx="26">
                  <c:v>137810.55487200001</c:v>
                </c:pt>
                <c:pt idx="27">
                  <c:v>139299.718043</c:v>
                </c:pt>
                <c:pt idx="28">
                  <c:v>132902.86668000001</c:v>
                </c:pt>
                <c:pt idx="29">
                  <c:v>128381.95456899999</c:v>
                </c:pt>
              </c:numCache>
            </c:numRef>
          </c:val>
          <c:smooth val="0"/>
          <c:extLst>
            <c:ext xmlns:c16="http://schemas.microsoft.com/office/drawing/2014/chart" uri="{C3380CC4-5D6E-409C-BE32-E72D297353CC}">
              <c16:uniqueId val="{00000000-FBB1-47A4-B89C-BB29A0E8A4F8}"/>
            </c:ext>
          </c:extLst>
        </c:ser>
        <c:dLbls>
          <c:showLegendKey val="0"/>
          <c:showVal val="0"/>
          <c:showCatName val="0"/>
          <c:showSerName val="0"/>
          <c:showPercent val="0"/>
          <c:showBubbleSize val="0"/>
        </c:dLbls>
        <c:marker val="1"/>
        <c:smooth val="0"/>
        <c:axId val="553587776"/>
        <c:axId val="553601088"/>
      </c:lineChart>
      <c:catAx>
        <c:axId val="553587776"/>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53601088"/>
        <c:crosses val="autoZero"/>
        <c:auto val="1"/>
        <c:lblAlgn val="ctr"/>
        <c:lblOffset val="100"/>
        <c:noMultiLvlLbl val="0"/>
      </c:catAx>
      <c:valAx>
        <c:axId val="553601088"/>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minorGridlines>
          <c: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5358777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a:glow rad="63500">
        <a:schemeClr val="accent1">
          <a:satMod val="175000"/>
          <a:alpha val="40000"/>
        </a:schemeClr>
      </a:glow>
    </a:effectLst>
    <a:scene3d>
      <a:camera prst="orthographicFront"/>
      <a:lightRig rig="threePt" dir="t"/>
    </a:scene3d>
    <a:sp3d>
      <a:bevelT w="114300" prst="artDeco"/>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[Daily_Management_Level_Report_Version6.xlsx]Regions!PivotTable18</c:name>
    <c:fmtId val="5"/>
  </c:pivotSource>
  <c:chart>
    <c:title>
      <c:tx>
        <c:strRef>
          <c:f>Regions!$R$1</c:f>
          <c:strCache>
            <c:ptCount val="1"/>
            <c:pt idx="0">
              <c:v>Region_Center_Avg_User_Throughput(MB)_4G</c:v>
            </c:pt>
          </c:strCache>
        </c:strRef>
      </c:tx>
      <c:overlay val="0"/>
      <c:spPr>
        <a:noFill/>
        <a:ln>
          <a:noFill/>
        </a:ln>
        <a:effectLst/>
      </c:spPr>
      <c:txPr>
        <a:bodyPr rot="0" spcFirstLastPara="1" vertOverflow="ellipsis" vert="horz" wrap="square" anchor="ctr" anchorCtr="1"/>
        <a:lstStyle/>
        <a:p>
          <a:pPr>
            <a:defRPr sz="9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pivotFmt>
      <c:pivotFmt>
        <c:idx val="1"/>
      </c:pivotFmt>
      <c:pivotFmt>
        <c:idx val="2"/>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
        <c:idx val="3"/>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Regions!$R$1</c:f>
              <c:strCache>
                <c:ptCount val="1"/>
                <c:pt idx="0">
                  <c:v>Avg_User_Throughput(MB)_4G</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Regions!$R$1</c:f>
              <c:strCache>
                <c:ptCount val="30"/>
                <c:pt idx="0">
                  <c:v>2019-08-31</c:v>
                </c:pt>
                <c:pt idx="1">
                  <c:v>2019-09-01</c:v>
                </c:pt>
                <c:pt idx="2">
                  <c:v>2019-09-02</c:v>
                </c:pt>
                <c:pt idx="3">
                  <c:v>2019-09-03</c:v>
                </c:pt>
                <c:pt idx="4">
                  <c:v>2019-09-04</c:v>
                </c:pt>
                <c:pt idx="5">
                  <c:v>2019-09-05</c:v>
                </c:pt>
                <c:pt idx="6">
                  <c:v>2019-09-06</c:v>
                </c:pt>
                <c:pt idx="7">
                  <c:v>2019-09-07</c:v>
                </c:pt>
                <c:pt idx="8">
                  <c:v>2019-09-08</c:v>
                </c:pt>
                <c:pt idx="9">
                  <c:v>2019-09-09</c:v>
                </c:pt>
                <c:pt idx="10">
                  <c:v>2019-09-10</c:v>
                </c:pt>
                <c:pt idx="11">
                  <c:v>2019-09-11</c:v>
                </c:pt>
                <c:pt idx="12">
                  <c:v>2019-09-12</c:v>
                </c:pt>
                <c:pt idx="13">
                  <c:v>2019-09-13</c:v>
                </c:pt>
                <c:pt idx="14">
                  <c:v>2019-09-14</c:v>
                </c:pt>
                <c:pt idx="15">
                  <c:v>2019-09-15</c:v>
                </c:pt>
                <c:pt idx="16">
                  <c:v>2019-09-16</c:v>
                </c:pt>
                <c:pt idx="17">
                  <c:v>2019-09-17</c:v>
                </c:pt>
                <c:pt idx="18">
                  <c:v>2019-09-18</c:v>
                </c:pt>
                <c:pt idx="19">
                  <c:v>2019-09-19</c:v>
                </c:pt>
                <c:pt idx="20">
                  <c:v>2019-09-20</c:v>
                </c:pt>
                <c:pt idx="21">
                  <c:v>2019-09-21</c:v>
                </c:pt>
                <c:pt idx="22">
                  <c:v>2019-09-22</c:v>
                </c:pt>
                <c:pt idx="23">
                  <c:v>2019-09-23</c:v>
                </c:pt>
                <c:pt idx="24">
                  <c:v>2019-09-24</c:v>
                </c:pt>
                <c:pt idx="25">
                  <c:v>2019-09-25</c:v>
                </c:pt>
                <c:pt idx="26">
                  <c:v>2019-09-26</c:v>
                </c:pt>
                <c:pt idx="27">
                  <c:v>2019-09-27</c:v>
                </c:pt>
                <c:pt idx="28">
                  <c:v>2019-09-28</c:v>
                </c:pt>
                <c:pt idx="29">
                  <c:v>2019-09-29</c:v>
                </c:pt>
              </c:strCache>
            </c:strRef>
          </c:cat>
          <c:val>
            <c:numRef>
              <c:f>Regions!$R$1</c:f>
              <c:numCache>
                <c:formatCode>General</c:formatCode>
                <c:ptCount val="30"/>
                <c:pt idx="0">
                  <c:v>16.290978439700002</c:v>
                </c:pt>
                <c:pt idx="1">
                  <c:v>16.6960656726</c:v>
                </c:pt>
                <c:pt idx="2">
                  <c:v>17.295209747099999</c:v>
                </c:pt>
                <c:pt idx="3">
                  <c:v>17.4826386732</c:v>
                </c:pt>
                <c:pt idx="4">
                  <c:v>17.607299244499998</c:v>
                </c:pt>
                <c:pt idx="5">
                  <c:v>17.978891840799999</c:v>
                </c:pt>
                <c:pt idx="6">
                  <c:v>17.243628117099998</c:v>
                </c:pt>
                <c:pt idx="7">
                  <c:v>18.265740450700001</c:v>
                </c:pt>
                <c:pt idx="8">
                  <c:v>18.332367441399999</c:v>
                </c:pt>
                <c:pt idx="9">
                  <c:v>18.900440031999999</c:v>
                </c:pt>
                <c:pt idx="10">
                  <c:v>18.332307467300001</c:v>
                </c:pt>
                <c:pt idx="11">
                  <c:v>16.8555644146</c:v>
                </c:pt>
                <c:pt idx="12">
                  <c:v>16.801903665200001</c:v>
                </c:pt>
                <c:pt idx="13">
                  <c:v>15.7288061168</c:v>
                </c:pt>
                <c:pt idx="14">
                  <c:v>16.819674265</c:v>
                </c:pt>
                <c:pt idx="15">
                  <c:v>16.764384941300001</c:v>
                </c:pt>
                <c:pt idx="16">
                  <c:v>16.483448036599999</c:v>
                </c:pt>
                <c:pt idx="17">
                  <c:v>13.551339522399999</c:v>
                </c:pt>
                <c:pt idx="18">
                  <c:v>17.408882763099999</c:v>
                </c:pt>
                <c:pt idx="19">
                  <c:v>17.513763455700001</c:v>
                </c:pt>
                <c:pt idx="20">
                  <c:v>16.7390404828</c:v>
                </c:pt>
                <c:pt idx="21">
                  <c:v>16.705695501699999</c:v>
                </c:pt>
                <c:pt idx="22">
                  <c:v>16.981952002500002</c:v>
                </c:pt>
                <c:pt idx="23">
                  <c:v>17.512979470699999</c:v>
                </c:pt>
                <c:pt idx="24">
                  <c:v>18.072460449600001</c:v>
                </c:pt>
                <c:pt idx="25">
                  <c:v>19.140651628499999</c:v>
                </c:pt>
                <c:pt idx="26">
                  <c:v>18.997529640300002</c:v>
                </c:pt>
                <c:pt idx="27">
                  <c:v>18.261451772400001</c:v>
                </c:pt>
                <c:pt idx="28">
                  <c:v>19.261786275599999</c:v>
                </c:pt>
                <c:pt idx="29">
                  <c:v>19.092924364400002</c:v>
                </c:pt>
              </c:numCache>
            </c:numRef>
          </c:val>
          <c:smooth val="0"/>
          <c:extLst>
            <c:ext xmlns:c16="http://schemas.microsoft.com/office/drawing/2014/chart" uri="{C3380CC4-5D6E-409C-BE32-E72D297353CC}">
              <c16:uniqueId val="{00000000-0BBA-473D-AF4B-3E7D07F6A60F}"/>
            </c:ext>
          </c:extLst>
        </c:ser>
        <c:ser>
          <c:idx val="1"/>
          <c:order val="1"/>
          <c:tx>
            <c:strRef>
              <c:f>Regions!$R$1</c:f>
              <c:strCache>
                <c:ptCount val="1"/>
                <c:pt idx="0">
                  <c:v>Avg_User_Throughput(MB)_4G_Target</c:v>
                </c:pt>
              </c:strCache>
            </c:strRef>
          </c:tx>
          <c:spPr>
            <a:ln w="22225" cap="rnd">
              <a:solidFill>
                <a:schemeClr val="accent3"/>
              </a:solidFill>
            </a:ln>
            <a:effectLst>
              <a:glow rad="139700">
                <a:schemeClr val="accent3">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cat>
            <c:strRef>
              <c:f>Regions!$R$1</c:f>
              <c:strCache>
                <c:ptCount val="30"/>
                <c:pt idx="0">
                  <c:v>2019-08-31</c:v>
                </c:pt>
                <c:pt idx="1">
                  <c:v>2019-09-01</c:v>
                </c:pt>
                <c:pt idx="2">
                  <c:v>2019-09-02</c:v>
                </c:pt>
                <c:pt idx="3">
                  <c:v>2019-09-03</c:v>
                </c:pt>
                <c:pt idx="4">
                  <c:v>2019-09-04</c:v>
                </c:pt>
                <c:pt idx="5">
                  <c:v>2019-09-05</c:v>
                </c:pt>
                <c:pt idx="6">
                  <c:v>2019-09-06</c:v>
                </c:pt>
                <c:pt idx="7">
                  <c:v>2019-09-07</c:v>
                </c:pt>
                <c:pt idx="8">
                  <c:v>2019-09-08</c:v>
                </c:pt>
                <c:pt idx="9">
                  <c:v>2019-09-09</c:v>
                </c:pt>
                <c:pt idx="10">
                  <c:v>2019-09-10</c:v>
                </c:pt>
                <c:pt idx="11">
                  <c:v>2019-09-11</c:v>
                </c:pt>
                <c:pt idx="12">
                  <c:v>2019-09-12</c:v>
                </c:pt>
                <c:pt idx="13">
                  <c:v>2019-09-13</c:v>
                </c:pt>
                <c:pt idx="14">
                  <c:v>2019-09-14</c:v>
                </c:pt>
                <c:pt idx="15">
                  <c:v>2019-09-15</c:v>
                </c:pt>
                <c:pt idx="16">
                  <c:v>2019-09-16</c:v>
                </c:pt>
                <c:pt idx="17">
                  <c:v>2019-09-17</c:v>
                </c:pt>
                <c:pt idx="18">
                  <c:v>2019-09-18</c:v>
                </c:pt>
                <c:pt idx="19">
                  <c:v>2019-09-19</c:v>
                </c:pt>
                <c:pt idx="20">
                  <c:v>2019-09-20</c:v>
                </c:pt>
                <c:pt idx="21">
                  <c:v>2019-09-21</c:v>
                </c:pt>
                <c:pt idx="22">
                  <c:v>2019-09-22</c:v>
                </c:pt>
                <c:pt idx="23">
                  <c:v>2019-09-23</c:v>
                </c:pt>
                <c:pt idx="24">
                  <c:v>2019-09-24</c:v>
                </c:pt>
                <c:pt idx="25">
                  <c:v>2019-09-25</c:v>
                </c:pt>
                <c:pt idx="26">
                  <c:v>2019-09-26</c:v>
                </c:pt>
                <c:pt idx="27">
                  <c:v>2019-09-27</c:v>
                </c:pt>
                <c:pt idx="28">
                  <c:v>2019-09-28</c:v>
                </c:pt>
                <c:pt idx="29">
                  <c:v>2019-09-29</c:v>
                </c:pt>
              </c:strCache>
            </c:strRef>
          </c:cat>
          <c:val>
            <c:numRef>
              <c:f>Regions!$R$1</c:f>
              <c:numCache>
                <c:formatCode>General</c:formatCode>
                <c:ptCount val="30"/>
                <c:pt idx="0">
                  <c:v>10</c:v>
                </c:pt>
                <c:pt idx="1">
                  <c:v>10</c:v>
                </c:pt>
                <c:pt idx="2">
                  <c:v>10</c:v>
                </c:pt>
                <c:pt idx="3">
                  <c:v>10</c:v>
                </c:pt>
                <c:pt idx="4">
                  <c:v>10</c:v>
                </c:pt>
                <c:pt idx="5">
                  <c:v>10</c:v>
                </c:pt>
                <c:pt idx="6">
                  <c:v>10</c:v>
                </c:pt>
                <c:pt idx="7">
                  <c:v>10</c:v>
                </c:pt>
                <c:pt idx="8">
                  <c:v>10</c:v>
                </c:pt>
                <c:pt idx="9">
                  <c:v>10</c:v>
                </c:pt>
                <c:pt idx="10">
                  <c:v>10</c:v>
                </c:pt>
                <c:pt idx="11">
                  <c:v>10</c:v>
                </c:pt>
                <c:pt idx="12">
                  <c:v>10</c:v>
                </c:pt>
                <c:pt idx="13">
                  <c:v>10</c:v>
                </c:pt>
                <c:pt idx="14">
                  <c:v>10</c:v>
                </c:pt>
                <c:pt idx="15">
                  <c:v>10</c:v>
                </c:pt>
                <c:pt idx="16">
                  <c:v>10</c:v>
                </c:pt>
                <c:pt idx="17">
                  <c:v>10</c:v>
                </c:pt>
                <c:pt idx="18">
                  <c:v>10</c:v>
                </c:pt>
                <c:pt idx="19">
                  <c:v>10</c:v>
                </c:pt>
                <c:pt idx="20">
                  <c:v>10</c:v>
                </c:pt>
                <c:pt idx="21">
                  <c:v>10</c:v>
                </c:pt>
                <c:pt idx="22">
                  <c:v>10</c:v>
                </c:pt>
                <c:pt idx="23">
                  <c:v>10</c:v>
                </c:pt>
                <c:pt idx="24">
                  <c:v>10</c:v>
                </c:pt>
                <c:pt idx="25">
                  <c:v>10</c:v>
                </c:pt>
                <c:pt idx="26">
                  <c:v>10</c:v>
                </c:pt>
                <c:pt idx="27">
                  <c:v>10</c:v>
                </c:pt>
                <c:pt idx="28">
                  <c:v>10</c:v>
                </c:pt>
                <c:pt idx="29">
                  <c:v>10</c:v>
                </c:pt>
              </c:numCache>
            </c:numRef>
          </c:val>
          <c:smooth val="0"/>
          <c:extLst>
            <c:ext xmlns:c16="http://schemas.microsoft.com/office/drawing/2014/chart" uri="{C3380CC4-5D6E-409C-BE32-E72D297353CC}">
              <c16:uniqueId val="{00000001-0BBA-473D-AF4B-3E7D07F6A60F}"/>
            </c:ext>
          </c:extLst>
        </c:ser>
        <c:dLbls>
          <c:showLegendKey val="0"/>
          <c:showVal val="0"/>
          <c:showCatName val="0"/>
          <c:showSerName val="0"/>
          <c:showPercent val="0"/>
          <c:showBubbleSize val="0"/>
        </c:dLbls>
        <c:marker val="1"/>
        <c:smooth val="0"/>
        <c:axId val="580310752"/>
        <c:axId val="580295360"/>
      </c:lineChart>
      <c:catAx>
        <c:axId val="580310752"/>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80295360"/>
        <c:crosses val="autoZero"/>
        <c:auto val="1"/>
        <c:lblAlgn val="ctr"/>
        <c:lblOffset val="100"/>
        <c:noMultiLvlLbl val="0"/>
      </c:catAx>
      <c:valAx>
        <c:axId val="580295360"/>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803107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a:glow rad="63500">
        <a:schemeClr val="accent1">
          <a:satMod val="175000"/>
          <a:alpha val="40000"/>
        </a:schemeClr>
      </a:glow>
    </a:effectLst>
    <a:scene3d>
      <a:camera prst="orthographicFront"/>
      <a:lightRig rig="threePt" dir="t"/>
    </a:scene3d>
    <a:sp3d>
      <a:bevelT w="114300" prst="artDeco"/>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[Daily_Management_Level_Report_Version6.xlsx]Regions!PivotTable19</c:name>
    <c:fmtId val="6"/>
  </c:pivotSource>
  <c:chart>
    <c:title>
      <c:tx>
        <c:strRef>
          <c:f>Regions!$S$1</c:f>
          <c:strCache>
            <c:ptCount val="1"/>
            <c:pt idx="0">
              <c:v>Region_Center_Cell_Throughput_HSDPA (MB)</c:v>
            </c:pt>
          </c:strCache>
        </c:strRef>
      </c:tx>
      <c:overlay val="0"/>
      <c:spPr>
        <a:noFill/>
        <a:ln>
          <a:noFill/>
        </a:ln>
        <a:effectLst/>
      </c:spPr>
      <c:txPr>
        <a:bodyPr rot="0" spcFirstLastPara="1" vertOverflow="ellipsis" vert="horz" wrap="square" anchor="ctr" anchorCtr="1"/>
        <a:lstStyle/>
        <a:p>
          <a:pPr>
            <a:defRPr sz="9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pivotFmt>
      <c:pivotFmt>
        <c:idx val="1"/>
      </c:pivotFmt>
      <c:pivotFmt>
        <c:idx val="2"/>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2225" cap="rnd">
            <a:solidFill>
              <a:schemeClr val="accent1"/>
            </a:solidFill>
          </a:ln>
          <a:effectLst>
            <a:glow rad="139700">
              <a:schemeClr val="accent1">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Regions!$S$1</c:f>
              <c:strCache>
                <c:ptCount val="1"/>
                <c:pt idx="0">
                  <c:v>Cell_Throughput_HSDPA</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Regions!$S$1</c:f>
              <c:strCache>
                <c:ptCount val="30"/>
                <c:pt idx="0">
                  <c:v>2019-08-31</c:v>
                </c:pt>
                <c:pt idx="1">
                  <c:v>2019-09-01</c:v>
                </c:pt>
                <c:pt idx="2">
                  <c:v>2019-09-02</c:v>
                </c:pt>
                <c:pt idx="3">
                  <c:v>2019-09-03</c:v>
                </c:pt>
                <c:pt idx="4">
                  <c:v>2019-09-04</c:v>
                </c:pt>
                <c:pt idx="5">
                  <c:v>2019-09-05</c:v>
                </c:pt>
                <c:pt idx="6">
                  <c:v>2019-09-06</c:v>
                </c:pt>
                <c:pt idx="7">
                  <c:v>2019-09-07</c:v>
                </c:pt>
                <c:pt idx="8">
                  <c:v>2019-09-08</c:v>
                </c:pt>
                <c:pt idx="9">
                  <c:v>2019-09-09</c:v>
                </c:pt>
                <c:pt idx="10">
                  <c:v>2019-09-10</c:v>
                </c:pt>
                <c:pt idx="11">
                  <c:v>2019-09-11</c:v>
                </c:pt>
                <c:pt idx="12">
                  <c:v>2019-09-12</c:v>
                </c:pt>
                <c:pt idx="13">
                  <c:v>2019-09-13</c:v>
                </c:pt>
                <c:pt idx="14">
                  <c:v>2019-09-14</c:v>
                </c:pt>
                <c:pt idx="15">
                  <c:v>2019-09-15</c:v>
                </c:pt>
                <c:pt idx="16">
                  <c:v>2019-09-16</c:v>
                </c:pt>
                <c:pt idx="17">
                  <c:v>2019-09-17</c:v>
                </c:pt>
                <c:pt idx="18">
                  <c:v>2019-09-18</c:v>
                </c:pt>
                <c:pt idx="19">
                  <c:v>2019-09-19</c:v>
                </c:pt>
                <c:pt idx="20">
                  <c:v>2019-09-20</c:v>
                </c:pt>
                <c:pt idx="21">
                  <c:v>2019-09-21</c:v>
                </c:pt>
                <c:pt idx="22">
                  <c:v>2019-09-22</c:v>
                </c:pt>
                <c:pt idx="23">
                  <c:v>2019-09-23</c:v>
                </c:pt>
                <c:pt idx="24">
                  <c:v>2019-09-24</c:v>
                </c:pt>
                <c:pt idx="25">
                  <c:v>2019-09-25</c:v>
                </c:pt>
                <c:pt idx="26">
                  <c:v>2019-09-26</c:v>
                </c:pt>
                <c:pt idx="27">
                  <c:v>2019-09-27</c:v>
                </c:pt>
                <c:pt idx="28">
                  <c:v>2019-09-28</c:v>
                </c:pt>
                <c:pt idx="29">
                  <c:v>2019-09-29</c:v>
                </c:pt>
              </c:strCache>
            </c:strRef>
          </c:cat>
          <c:val>
            <c:numRef>
              <c:f>Regions!$S$1</c:f>
              <c:numCache>
                <c:formatCode>General</c:formatCode>
                <c:ptCount val="30"/>
                <c:pt idx="0">
                  <c:v>3.6683976780099998</c:v>
                </c:pt>
                <c:pt idx="1">
                  <c:v>3.6813341450800001</c:v>
                </c:pt>
                <c:pt idx="2">
                  <c:v>3.6913241179599998</c:v>
                </c:pt>
                <c:pt idx="3">
                  <c:v>3.6965461946099998</c:v>
                </c:pt>
                <c:pt idx="4">
                  <c:v>3.71270533061</c:v>
                </c:pt>
                <c:pt idx="5">
                  <c:v>3.7542422592200002</c:v>
                </c:pt>
                <c:pt idx="6">
                  <c:v>3.8034347404000002</c:v>
                </c:pt>
                <c:pt idx="7">
                  <c:v>3.73277081731</c:v>
                </c:pt>
                <c:pt idx="8">
                  <c:v>3.75562358556</c:v>
                </c:pt>
                <c:pt idx="9">
                  <c:v>3.9027679448999999</c:v>
                </c:pt>
                <c:pt idx="10">
                  <c:v>3.9191753541500001</c:v>
                </c:pt>
                <c:pt idx="11">
                  <c:v>3.7181447573400002</c:v>
                </c:pt>
                <c:pt idx="12">
                  <c:v>3.73635188625</c:v>
                </c:pt>
                <c:pt idx="13">
                  <c:v>3.7395488244999999</c:v>
                </c:pt>
                <c:pt idx="14">
                  <c:v>3.67314352018</c:v>
                </c:pt>
                <c:pt idx="15">
                  <c:v>3.6614852847699999</c:v>
                </c:pt>
                <c:pt idx="16">
                  <c:v>3.6847764282000002</c:v>
                </c:pt>
                <c:pt idx="17">
                  <c:v>3.6985973725500001</c:v>
                </c:pt>
                <c:pt idx="18">
                  <c:v>3.6324319966499998</c:v>
                </c:pt>
                <c:pt idx="19">
                  <c:v>3.6985875851099999</c:v>
                </c:pt>
                <c:pt idx="20">
                  <c:v>3.7403056813600002</c:v>
                </c:pt>
                <c:pt idx="21">
                  <c:v>3.656017426</c:v>
                </c:pt>
                <c:pt idx="22">
                  <c:v>3.6661365412800002</c:v>
                </c:pt>
                <c:pt idx="23">
                  <c:v>3.6510835394200001</c:v>
                </c:pt>
                <c:pt idx="24">
                  <c:v>3.6055331150500001</c:v>
                </c:pt>
                <c:pt idx="25">
                  <c:v>3.5419507690400001</c:v>
                </c:pt>
                <c:pt idx="26">
                  <c:v>3.5557583361499998</c:v>
                </c:pt>
                <c:pt idx="27">
                  <c:v>3.5624391813499998</c:v>
                </c:pt>
                <c:pt idx="28">
                  <c:v>3.4864069723100002</c:v>
                </c:pt>
                <c:pt idx="29">
                  <c:v>3.4917509607200001</c:v>
                </c:pt>
              </c:numCache>
            </c:numRef>
          </c:val>
          <c:smooth val="0"/>
          <c:extLst>
            <c:ext xmlns:c16="http://schemas.microsoft.com/office/drawing/2014/chart" uri="{C3380CC4-5D6E-409C-BE32-E72D297353CC}">
              <c16:uniqueId val="{00000000-F964-495D-834E-8815DE93CCF8}"/>
            </c:ext>
          </c:extLst>
        </c:ser>
        <c:ser>
          <c:idx val="1"/>
          <c:order val="1"/>
          <c:tx>
            <c:strRef>
              <c:f>Regions!$S$1</c:f>
              <c:strCache>
                <c:ptCount val="1"/>
                <c:pt idx="0">
                  <c:v>Cell_Throughput_HSDPA_Target</c:v>
                </c:pt>
              </c:strCache>
            </c:strRef>
          </c:tx>
          <c:spPr>
            <a:ln w="22225" cap="rnd">
              <a:solidFill>
                <a:schemeClr val="accent3"/>
              </a:solidFill>
            </a:ln>
            <a:effectLst>
              <a:glow rad="139700">
                <a:schemeClr val="accent3">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cat>
            <c:strRef>
              <c:f>Regions!$S$1</c:f>
              <c:strCache>
                <c:ptCount val="30"/>
                <c:pt idx="0">
                  <c:v>2019-08-31</c:v>
                </c:pt>
                <c:pt idx="1">
                  <c:v>2019-09-01</c:v>
                </c:pt>
                <c:pt idx="2">
                  <c:v>2019-09-02</c:v>
                </c:pt>
                <c:pt idx="3">
                  <c:v>2019-09-03</c:v>
                </c:pt>
                <c:pt idx="4">
                  <c:v>2019-09-04</c:v>
                </c:pt>
                <c:pt idx="5">
                  <c:v>2019-09-05</c:v>
                </c:pt>
                <c:pt idx="6">
                  <c:v>2019-09-06</c:v>
                </c:pt>
                <c:pt idx="7">
                  <c:v>2019-09-07</c:v>
                </c:pt>
                <c:pt idx="8">
                  <c:v>2019-09-08</c:v>
                </c:pt>
                <c:pt idx="9">
                  <c:v>2019-09-09</c:v>
                </c:pt>
                <c:pt idx="10">
                  <c:v>2019-09-10</c:v>
                </c:pt>
                <c:pt idx="11">
                  <c:v>2019-09-11</c:v>
                </c:pt>
                <c:pt idx="12">
                  <c:v>2019-09-12</c:v>
                </c:pt>
                <c:pt idx="13">
                  <c:v>2019-09-13</c:v>
                </c:pt>
                <c:pt idx="14">
                  <c:v>2019-09-14</c:v>
                </c:pt>
                <c:pt idx="15">
                  <c:v>2019-09-15</c:v>
                </c:pt>
                <c:pt idx="16">
                  <c:v>2019-09-16</c:v>
                </c:pt>
                <c:pt idx="17">
                  <c:v>2019-09-17</c:v>
                </c:pt>
                <c:pt idx="18">
                  <c:v>2019-09-18</c:v>
                </c:pt>
                <c:pt idx="19">
                  <c:v>2019-09-19</c:v>
                </c:pt>
                <c:pt idx="20">
                  <c:v>2019-09-20</c:v>
                </c:pt>
                <c:pt idx="21">
                  <c:v>2019-09-21</c:v>
                </c:pt>
                <c:pt idx="22">
                  <c:v>2019-09-22</c:v>
                </c:pt>
                <c:pt idx="23">
                  <c:v>2019-09-23</c:v>
                </c:pt>
                <c:pt idx="24">
                  <c:v>2019-09-24</c:v>
                </c:pt>
                <c:pt idx="25">
                  <c:v>2019-09-25</c:v>
                </c:pt>
                <c:pt idx="26">
                  <c:v>2019-09-26</c:v>
                </c:pt>
                <c:pt idx="27">
                  <c:v>2019-09-27</c:v>
                </c:pt>
                <c:pt idx="28">
                  <c:v>2019-09-28</c:v>
                </c:pt>
                <c:pt idx="29">
                  <c:v>2019-09-29</c:v>
                </c:pt>
              </c:strCache>
            </c:strRef>
          </c:cat>
          <c:val>
            <c:numRef>
              <c:f>Regions!$S$1</c:f>
              <c:numCache>
                <c:formatCode>General</c:formatCode>
                <c:ptCount val="30"/>
                <c:pt idx="0">
                  <c:v>3</c:v>
                </c:pt>
                <c:pt idx="1">
                  <c:v>3</c:v>
                </c:pt>
                <c:pt idx="2">
                  <c:v>3</c:v>
                </c:pt>
                <c:pt idx="3">
                  <c:v>3</c:v>
                </c:pt>
                <c:pt idx="4">
                  <c:v>3</c:v>
                </c:pt>
                <c:pt idx="5">
                  <c:v>3</c:v>
                </c:pt>
                <c:pt idx="6">
                  <c:v>3</c:v>
                </c:pt>
                <c:pt idx="7">
                  <c:v>3</c:v>
                </c:pt>
                <c:pt idx="8">
                  <c:v>3</c:v>
                </c:pt>
                <c:pt idx="9">
                  <c:v>3</c:v>
                </c:pt>
                <c:pt idx="10">
                  <c:v>3</c:v>
                </c:pt>
                <c:pt idx="11">
                  <c:v>3</c:v>
                </c:pt>
                <c:pt idx="12">
                  <c:v>3</c:v>
                </c:pt>
                <c:pt idx="13">
                  <c:v>3</c:v>
                </c:pt>
                <c:pt idx="14">
                  <c:v>3</c:v>
                </c:pt>
                <c:pt idx="15">
                  <c:v>3</c:v>
                </c:pt>
                <c:pt idx="16">
                  <c:v>3</c:v>
                </c:pt>
                <c:pt idx="17">
                  <c:v>3</c:v>
                </c:pt>
                <c:pt idx="18">
                  <c:v>3</c:v>
                </c:pt>
                <c:pt idx="19">
                  <c:v>3</c:v>
                </c:pt>
                <c:pt idx="20">
                  <c:v>3</c:v>
                </c:pt>
                <c:pt idx="21">
                  <c:v>3</c:v>
                </c:pt>
                <c:pt idx="22">
                  <c:v>3</c:v>
                </c:pt>
                <c:pt idx="23">
                  <c:v>3</c:v>
                </c:pt>
                <c:pt idx="24">
                  <c:v>3</c:v>
                </c:pt>
                <c:pt idx="25">
                  <c:v>3</c:v>
                </c:pt>
                <c:pt idx="26">
                  <c:v>3</c:v>
                </c:pt>
                <c:pt idx="27">
                  <c:v>3</c:v>
                </c:pt>
                <c:pt idx="28">
                  <c:v>3</c:v>
                </c:pt>
                <c:pt idx="29">
                  <c:v>3</c:v>
                </c:pt>
              </c:numCache>
            </c:numRef>
          </c:val>
          <c:smooth val="0"/>
          <c:extLst>
            <c:ext xmlns:c16="http://schemas.microsoft.com/office/drawing/2014/chart" uri="{C3380CC4-5D6E-409C-BE32-E72D297353CC}">
              <c16:uniqueId val="{00000001-F964-495D-834E-8815DE93CCF8}"/>
            </c:ext>
          </c:extLst>
        </c:ser>
        <c:dLbls>
          <c:showLegendKey val="0"/>
          <c:showVal val="0"/>
          <c:showCatName val="0"/>
          <c:showSerName val="0"/>
          <c:showPercent val="0"/>
          <c:showBubbleSize val="0"/>
        </c:dLbls>
        <c:marker val="1"/>
        <c:smooth val="0"/>
        <c:axId val="1905924223"/>
        <c:axId val="1905938783"/>
      </c:lineChart>
      <c:catAx>
        <c:axId val="1905924223"/>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905938783"/>
        <c:crosses val="autoZero"/>
        <c:auto val="1"/>
        <c:lblAlgn val="ctr"/>
        <c:lblOffset val="100"/>
        <c:noMultiLvlLbl val="0"/>
      </c:catAx>
      <c:valAx>
        <c:axId val="1905938783"/>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minorGridlines>
          <c: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90592422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a:glow rad="63500">
        <a:schemeClr val="accent1">
          <a:satMod val="175000"/>
          <a:alpha val="40000"/>
        </a:schemeClr>
      </a:glow>
    </a:effectLst>
    <a:scene3d>
      <a:camera prst="orthographicFront"/>
      <a:lightRig rig="threePt" dir="t"/>
    </a:scene3d>
    <a:sp3d>
      <a:bevelT w="114300" prst="artDeco"/>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[Daily_Management_Level_Report_Version6.xlsx]Regions!PivotTable4</c:name>
    <c:fmtId val="3"/>
  </c:pivotSource>
  <c:chart>
    <c:title>
      <c:tx>
        <c:strRef>
          <c:f>Regions!$B$1</c:f>
          <c:strCache>
            <c:ptCount val="1"/>
            <c:pt idx="0">
              <c:v>Region_Center_CS_IRAT_HO_Success_Rate_3G  (%)</c:v>
            </c:pt>
          </c:strCache>
        </c:strRef>
      </c:tx>
      <c:overlay val="0"/>
      <c:spPr>
        <a:noFill/>
        <a:ln>
          <a:noFill/>
        </a:ln>
        <a:effectLst/>
      </c:spPr>
      <c:txPr>
        <a:bodyPr rot="0" spcFirstLastPara="1" vertOverflow="ellipsis" vert="horz" wrap="square" anchor="ctr" anchorCtr="1"/>
        <a:lstStyle/>
        <a:p>
          <a:pPr>
            <a:defRPr sz="9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
        <c:idx val="10"/>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
        <c:idx val="11"/>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
        <c:idx val="12"/>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
        <c:idx val="13"/>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
        <c:idx val="14"/>
        <c:spPr>
          <a:noFill/>
          <a:ln w="9525" cap="flat" cmpd="sng" algn="ctr">
            <a:solidFill>
              <a:schemeClr val="accent1"/>
            </a:solidFill>
            <a:miter lim="800000"/>
          </a:ln>
          <a:effectLst>
            <a:glow rad="63500">
              <a:schemeClr val="accent1">
                <a:satMod val="175000"/>
                <a:alpha val="25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pivotFmt>
      <c:pivotFmt>
        <c:idx val="15"/>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
        <c:idx val="16"/>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
        <c:idx val="17"/>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ln w="22225" cap="rnd">
            <a:solidFill>
              <a:schemeClr val="accent1"/>
            </a:solidFill>
          </a:ln>
          <a:effectLst>
            <a:glow rad="139700">
              <a:schemeClr val="accent1">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Regions!$B$1</c:f>
              <c:strCache>
                <c:ptCount val="1"/>
                <c:pt idx="0">
                  <c:v>CS_IRAT_HO_Success_Rate_3G</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Regions!$B$1</c:f>
              <c:strCache>
                <c:ptCount val="30"/>
                <c:pt idx="0">
                  <c:v>2019-08-31</c:v>
                </c:pt>
                <c:pt idx="1">
                  <c:v>2019-09-01</c:v>
                </c:pt>
                <c:pt idx="2">
                  <c:v>2019-09-02</c:v>
                </c:pt>
                <c:pt idx="3">
                  <c:v>2019-09-03</c:v>
                </c:pt>
                <c:pt idx="4">
                  <c:v>2019-09-04</c:v>
                </c:pt>
                <c:pt idx="5">
                  <c:v>2019-09-05</c:v>
                </c:pt>
                <c:pt idx="6">
                  <c:v>2019-09-06</c:v>
                </c:pt>
                <c:pt idx="7">
                  <c:v>2019-09-07</c:v>
                </c:pt>
                <c:pt idx="8">
                  <c:v>2019-09-08</c:v>
                </c:pt>
                <c:pt idx="9">
                  <c:v>2019-09-09</c:v>
                </c:pt>
                <c:pt idx="10">
                  <c:v>2019-09-10</c:v>
                </c:pt>
                <c:pt idx="11">
                  <c:v>2019-09-11</c:v>
                </c:pt>
                <c:pt idx="12">
                  <c:v>2019-09-12</c:v>
                </c:pt>
                <c:pt idx="13">
                  <c:v>2019-09-13</c:v>
                </c:pt>
                <c:pt idx="14">
                  <c:v>2019-09-14</c:v>
                </c:pt>
                <c:pt idx="15">
                  <c:v>2019-09-15</c:v>
                </c:pt>
                <c:pt idx="16">
                  <c:v>2019-09-16</c:v>
                </c:pt>
                <c:pt idx="17">
                  <c:v>2019-09-17</c:v>
                </c:pt>
                <c:pt idx="18">
                  <c:v>2019-09-18</c:v>
                </c:pt>
                <c:pt idx="19">
                  <c:v>2019-09-19</c:v>
                </c:pt>
                <c:pt idx="20">
                  <c:v>2019-09-20</c:v>
                </c:pt>
                <c:pt idx="21">
                  <c:v>2019-09-21</c:v>
                </c:pt>
                <c:pt idx="22">
                  <c:v>2019-09-22</c:v>
                </c:pt>
                <c:pt idx="23">
                  <c:v>2019-09-23</c:v>
                </c:pt>
                <c:pt idx="24">
                  <c:v>2019-09-24</c:v>
                </c:pt>
                <c:pt idx="25">
                  <c:v>2019-09-25</c:v>
                </c:pt>
                <c:pt idx="26">
                  <c:v>2019-09-26</c:v>
                </c:pt>
                <c:pt idx="27">
                  <c:v>2019-09-27</c:v>
                </c:pt>
                <c:pt idx="28">
                  <c:v>2019-09-28</c:v>
                </c:pt>
                <c:pt idx="29">
                  <c:v>2019-09-29</c:v>
                </c:pt>
              </c:strCache>
            </c:strRef>
          </c:cat>
          <c:val>
            <c:numRef>
              <c:f>Regions!$B$1</c:f>
              <c:numCache>
                <c:formatCode>General</c:formatCode>
                <c:ptCount val="30"/>
                <c:pt idx="0">
                  <c:v>97.583274294099994</c:v>
                </c:pt>
                <c:pt idx="1">
                  <c:v>97.566760716999994</c:v>
                </c:pt>
                <c:pt idx="2">
                  <c:v>97.509201015200006</c:v>
                </c:pt>
                <c:pt idx="3">
                  <c:v>97.503443963799995</c:v>
                </c:pt>
                <c:pt idx="4">
                  <c:v>97.523011231200002</c:v>
                </c:pt>
                <c:pt idx="5">
                  <c:v>97.509599784299994</c:v>
                </c:pt>
                <c:pt idx="6">
                  <c:v>97.386777905200006</c:v>
                </c:pt>
                <c:pt idx="7">
                  <c:v>97.562886916400004</c:v>
                </c:pt>
                <c:pt idx="8">
                  <c:v>97.496075740099997</c:v>
                </c:pt>
                <c:pt idx="9">
                  <c:v>97.628985544900004</c:v>
                </c:pt>
                <c:pt idx="10">
                  <c:v>97.598134042599995</c:v>
                </c:pt>
                <c:pt idx="11">
                  <c:v>97.506491908200005</c:v>
                </c:pt>
                <c:pt idx="12">
                  <c:v>97.428050489200004</c:v>
                </c:pt>
                <c:pt idx="13">
                  <c:v>97.216890875800004</c:v>
                </c:pt>
                <c:pt idx="14">
                  <c:v>97.404520350300004</c:v>
                </c:pt>
                <c:pt idx="15">
                  <c:v>97.412931052999994</c:v>
                </c:pt>
                <c:pt idx="16">
                  <c:v>97.430183320500007</c:v>
                </c:pt>
                <c:pt idx="17">
                  <c:v>97.483073667799999</c:v>
                </c:pt>
                <c:pt idx="18">
                  <c:v>97.317527925500002</c:v>
                </c:pt>
                <c:pt idx="19">
                  <c:v>97.333150727299994</c:v>
                </c:pt>
                <c:pt idx="20">
                  <c:v>97.090187567399994</c:v>
                </c:pt>
                <c:pt idx="21">
                  <c:v>97.357656017099998</c:v>
                </c:pt>
                <c:pt idx="22">
                  <c:v>97.434460419800004</c:v>
                </c:pt>
                <c:pt idx="23">
                  <c:v>97.437060485200007</c:v>
                </c:pt>
                <c:pt idx="24">
                  <c:v>97.323187924500004</c:v>
                </c:pt>
                <c:pt idx="25">
                  <c:v>97.320741294100003</c:v>
                </c:pt>
                <c:pt idx="26">
                  <c:v>97.337637954100003</c:v>
                </c:pt>
                <c:pt idx="27">
                  <c:v>97.070520106700002</c:v>
                </c:pt>
                <c:pt idx="28">
                  <c:v>97.412171117300005</c:v>
                </c:pt>
                <c:pt idx="29">
                  <c:v>97.3929095174</c:v>
                </c:pt>
              </c:numCache>
            </c:numRef>
          </c:val>
          <c:smooth val="0"/>
          <c:extLst>
            <c:ext xmlns:c16="http://schemas.microsoft.com/office/drawing/2014/chart" uri="{C3380CC4-5D6E-409C-BE32-E72D297353CC}">
              <c16:uniqueId val="{00000000-D093-40A8-BB6B-97A2704FB8D2}"/>
            </c:ext>
          </c:extLst>
        </c:ser>
        <c:ser>
          <c:idx val="1"/>
          <c:order val="1"/>
          <c:tx>
            <c:strRef>
              <c:f>Regions!$B$1</c:f>
              <c:strCache>
                <c:ptCount val="1"/>
                <c:pt idx="0">
                  <c:v>CS_IRAT_HO_Success_Rate_3G_Target</c:v>
                </c:pt>
              </c:strCache>
            </c:strRef>
          </c:tx>
          <c:spPr>
            <a:ln w="22225" cap="rnd">
              <a:solidFill>
                <a:schemeClr val="accent3"/>
              </a:solidFill>
            </a:ln>
            <a:effectLst>
              <a:glow rad="139700">
                <a:schemeClr val="accent3">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cat>
            <c:strRef>
              <c:f>Regions!$B$1</c:f>
              <c:strCache>
                <c:ptCount val="30"/>
                <c:pt idx="0">
                  <c:v>2019-08-31</c:v>
                </c:pt>
                <c:pt idx="1">
                  <c:v>2019-09-01</c:v>
                </c:pt>
                <c:pt idx="2">
                  <c:v>2019-09-02</c:v>
                </c:pt>
                <c:pt idx="3">
                  <c:v>2019-09-03</c:v>
                </c:pt>
                <c:pt idx="4">
                  <c:v>2019-09-04</c:v>
                </c:pt>
                <c:pt idx="5">
                  <c:v>2019-09-05</c:v>
                </c:pt>
                <c:pt idx="6">
                  <c:v>2019-09-06</c:v>
                </c:pt>
                <c:pt idx="7">
                  <c:v>2019-09-07</c:v>
                </c:pt>
                <c:pt idx="8">
                  <c:v>2019-09-08</c:v>
                </c:pt>
                <c:pt idx="9">
                  <c:v>2019-09-09</c:v>
                </c:pt>
                <c:pt idx="10">
                  <c:v>2019-09-10</c:v>
                </c:pt>
                <c:pt idx="11">
                  <c:v>2019-09-11</c:v>
                </c:pt>
                <c:pt idx="12">
                  <c:v>2019-09-12</c:v>
                </c:pt>
                <c:pt idx="13">
                  <c:v>2019-09-13</c:v>
                </c:pt>
                <c:pt idx="14">
                  <c:v>2019-09-14</c:v>
                </c:pt>
                <c:pt idx="15">
                  <c:v>2019-09-15</c:v>
                </c:pt>
                <c:pt idx="16">
                  <c:v>2019-09-16</c:v>
                </c:pt>
                <c:pt idx="17">
                  <c:v>2019-09-17</c:v>
                </c:pt>
                <c:pt idx="18">
                  <c:v>2019-09-18</c:v>
                </c:pt>
                <c:pt idx="19">
                  <c:v>2019-09-19</c:v>
                </c:pt>
                <c:pt idx="20">
                  <c:v>2019-09-20</c:v>
                </c:pt>
                <c:pt idx="21">
                  <c:v>2019-09-21</c:v>
                </c:pt>
                <c:pt idx="22">
                  <c:v>2019-09-22</c:v>
                </c:pt>
                <c:pt idx="23">
                  <c:v>2019-09-23</c:v>
                </c:pt>
                <c:pt idx="24">
                  <c:v>2019-09-24</c:v>
                </c:pt>
                <c:pt idx="25">
                  <c:v>2019-09-25</c:v>
                </c:pt>
                <c:pt idx="26">
                  <c:v>2019-09-26</c:v>
                </c:pt>
                <c:pt idx="27">
                  <c:v>2019-09-27</c:v>
                </c:pt>
                <c:pt idx="28">
                  <c:v>2019-09-28</c:v>
                </c:pt>
                <c:pt idx="29">
                  <c:v>2019-09-29</c:v>
                </c:pt>
              </c:strCache>
            </c:strRef>
          </c:cat>
          <c:val>
            <c:numRef>
              <c:f>Regions!$B$1</c:f>
              <c:numCache>
                <c:formatCode>General</c:formatCode>
                <c:ptCount val="30"/>
                <c:pt idx="0">
                  <c:v>99</c:v>
                </c:pt>
                <c:pt idx="1">
                  <c:v>99</c:v>
                </c:pt>
                <c:pt idx="2">
                  <c:v>99</c:v>
                </c:pt>
                <c:pt idx="3">
                  <c:v>99</c:v>
                </c:pt>
                <c:pt idx="4">
                  <c:v>99</c:v>
                </c:pt>
                <c:pt idx="5">
                  <c:v>99</c:v>
                </c:pt>
                <c:pt idx="6">
                  <c:v>99</c:v>
                </c:pt>
                <c:pt idx="7">
                  <c:v>99</c:v>
                </c:pt>
                <c:pt idx="8">
                  <c:v>99</c:v>
                </c:pt>
                <c:pt idx="9">
                  <c:v>99</c:v>
                </c:pt>
                <c:pt idx="10">
                  <c:v>99</c:v>
                </c:pt>
                <c:pt idx="11">
                  <c:v>99</c:v>
                </c:pt>
                <c:pt idx="12">
                  <c:v>99</c:v>
                </c:pt>
                <c:pt idx="13">
                  <c:v>99</c:v>
                </c:pt>
                <c:pt idx="14">
                  <c:v>99</c:v>
                </c:pt>
                <c:pt idx="15">
                  <c:v>99</c:v>
                </c:pt>
                <c:pt idx="16">
                  <c:v>99</c:v>
                </c:pt>
                <c:pt idx="17">
                  <c:v>99</c:v>
                </c:pt>
                <c:pt idx="18">
                  <c:v>99</c:v>
                </c:pt>
                <c:pt idx="19">
                  <c:v>99</c:v>
                </c:pt>
                <c:pt idx="20">
                  <c:v>99</c:v>
                </c:pt>
                <c:pt idx="21">
                  <c:v>99</c:v>
                </c:pt>
                <c:pt idx="22">
                  <c:v>99</c:v>
                </c:pt>
                <c:pt idx="23">
                  <c:v>99</c:v>
                </c:pt>
                <c:pt idx="24">
                  <c:v>99</c:v>
                </c:pt>
                <c:pt idx="25">
                  <c:v>99</c:v>
                </c:pt>
                <c:pt idx="26">
                  <c:v>99</c:v>
                </c:pt>
                <c:pt idx="27">
                  <c:v>99</c:v>
                </c:pt>
                <c:pt idx="28">
                  <c:v>99</c:v>
                </c:pt>
                <c:pt idx="29">
                  <c:v>99</c:v>
                </c:pt>
              </c:numCache>
            </c:numRef>
          </c:val>
          <c:smooth val="0"/>
          <c:extLst>
            <c:ext xmlns:c16="http://schemas.microsoft.com/office/drawing/2014/chart" uri="{C3380CC4-5D6E-409C-BE32-E72D297353CC}">
              <c16:uniqueId val="{00000001-D093-40A8-BB6B-97A2704FB8D2}"/>
            </c:ext>
          </c:extLst>
        </c:ser>
        <c:dLbls>
          <c:showLegendKey val="0"/>
          <c:showVal val="0"/>
          <c:showCatName val="0"/>
          <c:showSerName val="0"/>
          <c:showPercent val="0"/>
          <c:showBubbleSize val="0"/>
        </c:dLbls>
        <c:marker val="1"/>
        <c:smooth val="0"/>
        <c:axId val="162101200"/>
        <c:axId val="162101760"/>
      </c:lineChart>
      <c:catAx>
        <c:axId val="162101200"/>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62101760"/>
        <c:crosses val="autoZero"/>
        <c:auto val="1"/>
        <c:lblAlgn val="ctr"/>
        <c:lblOffset val="100"/>
        <c:noMultiLvlLbl val="0"/>
      </c:catAx>
      <c:valAx>
        <c:axId val="162101760"/>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6210120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a:glow rad="63500">
        <a:schemeClr val="accent1">
          <a:satMod val="175000"/>
          <a:alpha val="40000"/>
        </a:schemeClr>
      </a:glow>
    </a:effectLst>
    <a:scene3d>
      <a:camera prst="orthographicFront"/>
      <a:lightRig rig="threePt" dir="t"/>
    </a:scene3d>
    <a:sp3d>
      <a:bevelT w="114300" prst="artDeco"/>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[Daily_Management_Level_Report_Version6.xlsx]Regions!PivotTable20</c:name>
    <c:fmtId val="6"/>
  </c:pivotSource>
  <c:chart>
    <c:title>
      <c:tx>
        <c:strRef>
          <c:f>Regions!$S$2</c:f>
          <c:strCache>
            <c:ptCount val="1"/>
            <c:pt idx="0">
              <c:v>Region_Center_DL_Cell_Throughput_4G (MB)</c:v>
            </c:pt>
          </c:strCache>
        </c:strRef>
      </c:tx>
      <c:overlay val="0"/>
      <c:spPr>
        <a:noFill/>
        <a:ln>
          <a:noFill/>
        </a:ln>
        <a:effectLst/>
      </c:spPr>
      <c:txPr>
        <a:bodyPr rot="0" spcFirstLastPara="1" vertOverflow="ellipsis" vert="horz" wrap="square" anchor="ctr" anchorCtr="1"/>
        <a:lstStyle/>
        <a:p>
          <a:pPr>
            <a:defRPr sz="9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pivotFmt>
      <c:pivotFmt>
        <c:idx val="1"/>
      </c:pivotFmt>
      <c:pivotFmt>
        <c:idx val="2"/>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2225" cap="rnd">
            <a:solidFill>
              <a:schemeClr val="accent1"/>
            </a:solidFill>
          </a:ln>
          <a:effectLst>
            <a:glow rad="139700">
              <a:schemeClr val="accent1">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Regions!$S$2</c:f>
              <c:strCache>
                <c:ptCount val="1"/>
                <c:pt idx="0">
                  <c:v>DL_Cell_Throughput_4G</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Regions!$S$2</c:f>
              <c:strCache>
                <c:ptCount val="30"/>
                <c:pt idx="0">
                  <c:v>2019-08-31</c:v>
                </c:pt>
                <c:pt idx="1">
                  <c:v>2019-09-01</c:v>
                </c:pt>
                <c:pt idx="2">
                  <c:v>2019-09-02</c:v>
                </c:pt>
                <c:pt idx="3">
                  <c:v>2019-09-03</c:v>
                </c:pt>
                <c:pt idx="4">
                  <c:v>2019-09-04</c:v>
                </c:pt>
                <c:pt idx="5">
                  <c:v>2019-09-05</c:v>
                </c:pt>
                <c:pt idx="6">
                  <c:v>2019-09-06</c:v>
                </c:pt>
                <c:pt idx="7">
                  <c:v>2019-09-07</c:v>
                </c:pt>
                <c:pt idx="8">
                  <c:v>2019-09-08</c:v>
                </c:pt>
                <c:pt idx="9">
                  <c:v>2019-09-09</c:v>
                </c:pt>
                <c:pt idx="10">
                  <c:v>2019-09-10</c:v>
                </c:pt>
                <c:pt idx="11">
                  <c:v>2019-09-11</c:v>
                </c:pt>
                <c:pt idx="12">
                  <c:v>2019-09-12</c:v>
                </c:pt>
                <c:pt idx="13">
                  <c:v>2019-09-13</c:v>
                </c:pt>
                <c:pt idx="14">
                  <c:v>2019-09-14</c:v>
                </c:pt>
                <c:pt idx="15">
                  <c:v>2019-09-15</c:v>
                </c:pt>
                <c:pt idx="16">
                  <c:v>2019-09-16</c:v>
                </c:pt>
                <c:pt idx="17">
                  <c:v>2019-09-17</c:v>
                </c:pt>
                <c:pt idx="18">
                  <c:v>2019-09-18</c:v>
                </c:pt>
                <c:pt idx="19">
                  <c:v>2019-09-19</c:v>
                </c:pt>
                <c:pt idx="20">
                  <c:v>2019-09-20</c:v>
                </c:pt>
                <c:pt idx="21">
                  <c:v>2019-09-21</c:v>
                </c:pt>
                <c:pt idx="22">
                  <c:v>2019-09-22</c:v>
                </c:pt>
                <c:pt idx="23">
                  <c:v>2019-09-23</c:v>
                </c:pt>
                <c:pt idx="24">
                  <c:v>2019-09-24</c:v>
                </c:pt>
                <c:pt idx="25">
                  <c:v>2019-09-25</c:v>
                </c:pt>
                <c:pt idx="26">
                  <c:v>2019-09-26</c:v>
                </c:pt>
                <c:pt idx="27">
                  <c:v>2019-09-27</c:v>
                </c:pt>
                <c:pt idx="28">
                  <c:v>2019-09-28</c:v>
                </c:pt>
                <c:pt idx="29">
                  <c:v>2019-09-29</c:v>
                </c:pt>
              </c:strCache>
            </c:strRef>
          </c:cat>
          <c:val>
            <c:numRef>
              <c:f>Regions!$S$2</c:f>
              <c:numCache>
                <c:formatCode>General</c:formatCode>
                <c:ptCount val="30"/>
                <c:pt idx="0">
                  <c:v>16.290978439700002</c:v>
                </c:pt>
                <c:pt idx="1">
                  <c:v>16.6960656726</c:v>
                </c:pt>
                <c:pt idx="2">
                  <c:v>17.295209747099999</c:v>
                </c:pt>
                <c:pt idx="3">
                  <c:v>17.4826386732</c:v>
                </c:pt>
                <c:pt idx="4">
                  <c:v>17.607299244499998</c:v>
                </c:pt>
                <c:pt idx="5">
                  <c:v>17.978891840799999</c:v>
                </c:pt>
                <c:pt idx="6">
                  <c:v>17.243628117099998</c:v>
                </c:pt>
                <c:pt idx="7">
                  <c:v>18.265740450700001</c:v>
                </c:pt>
                <c:pt idx="8">
                  <c:v>18.332367441399999</c:v>
                </c:pt>
                <c:pt idx="9">
                  <c:v>18.900440031999999</c:v>
                </c:pt>
                <c:pt idx="10">
                  <c:v>18.332307467300001</c:v>
                </c:pt>
                <c:pt idx="11">
                  <c:v>16.8555644146</c:v>
                </c:pt>
                <c:pt idx="12">
                  <c:v>16.801903665200001</c:v>
                </c:pt>
                <c:pt idx="13">
                  <c:v>15.7288061168</c:v>
                </c:pt>
                <c:pt idx="14">
                  <c:v>16.819674265</c:v>
                </c:pt>
                <c:pt idx="15">
                  <c:v>16.764384941300001</c:v>
                </c:pt>
                <c:pt idx="16">
                  <c:v>16.483448036599999</c:v>
                </c:pt>
                <c:pt idx="17">
                  <c:v>13.551339522399999</c:v>
                </c:pt>
                <c:pt idx="18">
                  <c:v>17.408882763099999</c:v>
                </c:pt>
                <c:pt idx="19">
                  <c:v>17.513763455700001</c:v>
                </c:pt>
                <c:pt idx="20">
                  <c:v>16.7390404828</c:v>
                </c:pt>
                <c:pt idx="21">
                  <c:v>16.705695501699999</c:v>
                </c:pt>
                <c:pt idx="22">
                  <c:v>16.981952002500002</c:v>
                </c:pt>
                <c:pt idx="23">
                  <c:v>17.512979470699999</c:v>
                </c:pt>
                <c:pt idx="24">
                  <c:v>18.072460449600001</c:v>
                </c:pt>
                <c:pt idx="25">
                  <c:v>19.140651628499999</c:v>
                </c:pt>
                <c:pt idx="26">
                  <c:v>18.997529640300002</c:v>
                </c:pt>
                <c:pt idx="27">
                  <c:v>18.261451772400001</c:v>
                </c:pt>
                <c:pt idx="28">
                  <c:v>19.261786275599999</c:v>
                </c:pt>
                <c:pt idx="29">
                  <c:v>19.092924364400002</c:v>
                </c:pt>
              </c:numCache>
            </c:numRef>
          </c:val>
          <c:smooth val="0"/>
          <c:extLst>
            <c:ext xmlns:c16="http://schemas.microsoft.com/office/drawing/2014/chart" uri="{C3380CC4-5D6E-409C-BE32-E72D297353CC}">
              <c16:uniqueId val="{00000000-3F59-45E3-B746-B51F18A13BB6}"/>
            </c:ext>
          </c:extLst>
        </c:ser>
        <c:ser>
          <c:idx val="1"/>
          <c:order val="1"/>
          <c:tx>
            <c:strRef>
              <c:f>Regions!$S$2</c:f>
              <c:strCache>
                <c:ptCount val="1"/>
                <c:pt idx="0">
                  <c:v>DL_Cell_Throughput_4G_Target</c:v>
                </c:pt>
              </c:strCache>
            </c:strRef>
          </c:tx>
          <c:spPr>
            <a:ln w="22225" cap="rnd">
              <a:solidFill>
                <a:schemeClr val="accent3"/>
              </a:solidFill>
            </a:ln>
            <a:effectLst>
              <a:glow rad="139700">
                <a:schemeClr val="accent3">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cat>
            <c:strRef>
              <c:f>Regions!$S$2</c:f>
              <c:strCache>
                <c:ptCount val="30"/>
                <c:pt idx="0">
                  <c:v>2019-08-31</c:v>
                </c:pt>
                <c:pt idx="1">
                  <c:v>2019-09-01</c:v>
                </c:pt>
                <c:pt idx="2">
                  <c:v>2019-09-02</c:v>
                </c:pt>
                <c:pt idx="3">
                  <c:v>2019-09-03</c:v>
                </c:pt>
                <c:pt idx="4">
                  <c:v>2019-09-04</c:v>
                </c:pt>
                <c:pt idx="5">
                  <c:v>2019-09-05</c:v>
                </c:pt>
                <c:pt idx="6">
                  <c:v>2019-09-06</c:v>
                </c:pt>
                <c:pt idx="7">
                  <c:v>2019-09-07</c:v>
                </c:pt>
                <c:pt idx="8">
                  <c:v>2019-09-08</c:v>
                </c:pt>
                <c:pt idx="9">
                  <c:v>2019-09-09</c:v>
                </c:pt>
                <c:pt idx="10">
                  <c:v>2019-09-10</c:v>
                </c:pt>
                <c:pt idx="11">
                  <c:v>2019-09-11</c:v>
                </c:pt>
                <c:pt idx="12">
                  <c:v>2019-09-12</c:v>
                </c:pt>
                <c:pt idx="13">
                  <c:v>2019-09-13</c:v>
                </c:pt>
                <c:pt idx="14">
                  <c:v>2019-09-14</c:v>
                </c:pt>
                <c:pt idx="15">
                  <c:v>2019-09-15</c:v>
                </c:pt>
                <c:pt idx="16">
                  <c:v>2019-09-16</c:v>
                </c:pt>
                <c:pt idx="17">
                  <c:v>2019-09-17</c:v>
                </c:pt>
                <c:pt idx="18">
                  <c:v>2019-09-18</c:v>
                </c:pt>
                <c:pt idx="19">
                  <c:v>2019-09-19</c:v>
                </c:pt>
                <c:pt idx="20">
                  <c:v>2019-09-20</c:v>
                </c:pt>
                <c:pt idx="21">
                  <c:v>2019-09-21</c:v>
                </c:pt>
                <c:pt idx="22">
                  <c:v>2019-09-22</c:v>
                </c:pt>
                <c:pt idx="23">
                  <c:v>2019-09-23</c:v>
                </c:pt>
                <c:pt idx="24">
                  <c:v>2019-09-24</c:v>
                </c:pt>
                <c:pt idx="25">
                  <c:v>2019-09-25</c:v>
                </c:pt>
                <c:pt idx="26">
                  <c:v>2019-09-26</c:v>
                </c:pt>
                <c:pt idx="27">
                  <c:v>2019-09-27</c:v>
                </c:pt>
                <c:pt idx="28">
                  <c:v>2019-09-28</c:v>
                </c:pt>
                <c:pt idx="29">
                  <c:v>2019-09-29</c:v>
                </c:pt>
              </c:strCache>
            </c:strRef>
          </c:cat>
          <c:val>
            <c:numRef>
              <c:f>Regions!$S$2</c:f>
              <c:numCache>
                <c:formatCode>General</c:formatCode>
                <c:ptCount val="30"/>
                <c:pt idx="0">
                  <c:v>10</c:v>
                </c:pt>
                <c:pt idx="1">
                  <c:v>10</c:v>
                </c:pt>
                <c:pt idx="2">
                  <c:v>10</c:v>
                </c:pt>
                <c:pt idx="3">
                  <c:v>10</c:v>
                </c:pt>
                <c:pt idx="4">
                  <c:v>10</c:v>
                </c:pt>
                <c:pt idx="5">
                  <c:v>10</c:v>
                </c:pt>
                <c:pt idx="6">
                  <c:v>10</c:v>
                </c:pt>
                <c:pt idx="7">
                  <c:v>10</c:v>
                </c:pt>
                <c:pt idx="8">
                  <c:v>10</c:v>
                </c:pt>
                <c:pt idx="9">
                  <c:v>10</c:v>
                </c:pt>
                <c:pt idx="10">
                  <c:v>10</c:v>
                </c:pt>
                <c:pt idx="11">
                  <c:v>10</c:v>
                </c:pt>
                <c:pt idx="12">
                  <c:v>10</c:v>
                </c:pt>
                <c:pt idx="13">
                  <c:v>10</c:v>
                </c:pt>
                <c:pt idx="14">
                  <c:v>10</c:v>
                </c:pt>
                <c:pt idx="15">
                  <c:v>10</c:v>
                </c:pt>
                <c:pt idx="16">
                  <c:v>10</c:v>
                </c:pt>
                <c:pt idx="17">
                  <c:v>10</c:v>
                </c:pt>
                <c:pt idx="18">
                  <c:v>10</c:v>
                </c:pt>
                <c:pt idx="19">
                  <c:v>10</c:v>
                </c:pt>
                <c:pt idx="20">
                  <c:v>10</c:v>
                </c:pt>
                <c:pt idx="21">
                  <c:v>10</c:v>
                </c:pt>
                <c:pt idx="22">
                  <c:v>10</c:v>
                </c:pt>
                <c:pt idx="23">
                  <c:v>10</c:v>
                </c:pt>
                <c:pt idx="24">
                  <c:v>10</c:v>
                </c:pt>
                <c:pt idx="25">
                  <c:v>10</c:v>
                </c:pt>
                <c:pt idx="26">
                  <c:v>10</c:v>
                </c:pt>
                <c:pt idx="27">
                  <c:v>10</c:v>
                </c:pt>
                <c:pt idx="28">
                  <c:v>10</c:v>
                </c:pt>
                <c:pt idx="29">
                  <c:v>10</c:v>
                </c:pt>
              </c:numCache>
            </c:numRef>
          </c:val>
          <c:smooth val="0"/>
          <c:extLst>
            <c:ext xmlns:c16="http://schemas.microsoft.com/office/drawing/2014/chart" uri="{C3380CC4-5D6E-409C-BE32-E72D297353CC}">
              <c16:uniqueId val="{00000001-3F59-45E3-B746-B51F18A13BB6}"/>
            </c:ext>
          </c:extLst>
        </c:ser>
        <c:dLbls>
          <c:showLegendKey val="0"/>
          <c:showVal val="0"/>
          <c:showCatName val="0"/>
          <c:showSerName val="0"/>
          <c:showPercent val="0"/>
          <c:showBubbleSize val="0"/>
        </c:dLbls>
        <c:marker val="1"/>
        <c:smooth val="0"/>
        <c:axId val="1926542223"/>
        <c:axId val="1926538063"/>
      </c:lineChart>
      <c:catAx>
        <c:axId val="1926542223"/>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926538063"/>
        <c:crosses val="autoZero"/>
        <c:auto val="1"/>
        <c:lblAlgn val="ctr"/>
        <c:lblOffset val="100"/>
        <c:noMultiLvlLbl val="0"/>
      </c:catAx>
      <c:valAx>
        <c:axId val="1926538063"/>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minorGridlines>
          <c: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92654222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a:glow rad="63500">
        <a:schemeClr val="accent1">
          <a:satMod val="175000"/>
          <a:alpha val="40000"/>
        </a:schemeClr>
      </a:glow>
    </a:effectLst>
    <a:scene3d>
      <a:camera prst="orthographicFront"/>
      <a:lightRig rig="threePt" dir="t"/>
    </a:scene3d>
    <a:sp3d>
      <a:bevelT w="114300" prst="artDeco"/>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[Daily_Management_Level_Report_Version6.xlsx]Provinces!PivotTable2</c:name>
    <c:fmtId val="0"/>
  </c:pivotSource>
  <c:chart>
    <c:title>
      <c:tx>
        <c:strRef>
          <c:f>Provinces!$X$1</c:f>
          <c:strCache>
            <c:ptCount val="1"/>
            <c:pt idx="0">
              <c:v>Qazvin   2G_CSSR  (%)</c:v>
            </c:pt>
          </c:strCache>
        </c:strRef>
      </c:tx>
      <c:overlay val="0"/>
      <c:spPr>
        <a:noFill/>
        <a:ln>
          <a:noFill/>
        </a:ln>
        <a:effectLst>
          <a:glow rad="63500">
            <a:schemeClr val="accent1">
              <a:satMod val="175000"/>
              <a:alpha val="40000"/>
            </a:schemeClr>
          </a:glow>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pivotFmt>
      <c:pivotFmt>
        <c:idx val="19"/>
      </c:pivotFmt>
      <c:pivotFmt>
        <c:idx val="20"/>
      </c:pivotFmt>
      <c:pivotFmt>
        <c:idx val="21"/>
      </c:pivotFmt>
      <c:pivotFmt>
        <c:idx val="22"/>
      </c:pivotFmt>
      <c:pivotFmt>
        <c:idx val="23"/>
      </c:pivotFmt>
      <c:pivotFmt>
        <c:idx val="24"/>
      </c:pivotFmt>
      <c:pivotFmt>
        <c:idx val="25"/>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
        <c:idx val="26"/>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
        <c:idx val="27"/>
        <c:spPr>
          <a:noFill/>
          <a:ln w="22225" cap="rnd" cmpd="sng" algn="ctr">
            <a:solidFill>
              <a:srgbClr val="11F74D"/>
            </a:solidFill>
            <a:prstDash val="sysDash"/>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prstDash val="sysDash"/>
            </a:ln>
            <a:effectLst>
              <a:glow rad="63500">
                <a:schemeClr val="accent1">
                  <a:satMod val="175000"/>
                  <a:alpha val="25000"/>
                </a:schemeClr>
              </a:glow>
            </a:effectLst>
          </c:spPr>
        </c:marker>
      </c:pivotFmt>
      <c:pivotFmt>
        <c:idx val="28"/>
        <c:spPr>
          <a:noFill/>
          <a:ln w="22225" cap="rnd" cmpd="sng" algn="ctr">
            <a:solidFill>
              <a:srgbClr val="11F74D"/>
            </a:solidFill>
            <a:miter lim="800000"/>
          </a:ln>
          <a:effectLst>
            <a:glow rad="139700">
              <a:schemeClr val="accent1">
                <a:satMod val="175000"/>
                <a:alpha val="14000"/>
              </a:schemeClr>
            </a:glow>
          </a:effectLst>
        </c:spPr>
        <c:marker>
          <c:symbol val="circle"/>
          <c:size val="4"/>
          <c:spPr>
            <a:solidFill>
              <a:srgbClr val="11F74D"/>
            </a:solidFill>
            <a:ln>
              <a:solidFill>
                <a:srgbClr val="11F74D"/>
              </a:solidFill>
              <a:prstDash val="sysDash"/>
            </a:ln>
            <a:effectLst>
              <a:glow rad="63500">
                <a:schemeClr val="accent1">
                  <a:satMod val="175000"/>
                  <a:alpha val="25000"/>
                </a:schemeClr>
              </a:glow>
            </a:effectLst>
          </c:spPr>
        </c:marker>
      </c:pivotFmt>
      <c:pivotFmt>
        <c:idx val="29"/>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ln w="22225" cap="rnd">
            <a:solidFill>
              <a:schemeClr val="accent1"/>
            </a:solidFill>
          </a:ln>
          <a:effectLst>
            <a:glow rad="139700">
              <a:schemeClr val="accent1">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ln w="22225" cap="rnd">
            <a:solidFill>
              <a:schemeClr val="accent1"/>
            </a:solidFill>
          </a:ln>
          <a:effectLst>
            <a:glow rad="139700">
              <a:schemeClr val="accent1">
                <a:satMod val="175000"/>
                <a:alpha val="14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Provinces!$X$1</c:f>
              <c:strCache>
                <c:ptCount val="1"/>
                <c:pt idx="0">
                  <c:v> 2G_CSSR</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Provinces!$X$1</c:f>
              <c:strCache>
                <c:ptCount val="30"/>
                <c:pt idx="0">
                  <c:v>2019-08-31</c:v>
                </c:pt>
                <c:pt idx="1">
                  <c:v>2019-09-01</c:v>
                </c:pt>
                <c:pt idx="2">
                  <c:v>2019-09-02</c:v>
                </c:pt>
                <c:pt idx="3">
                  <c:v>2019-09-03</c:v>
                </c:pt>
                <c:pt idx="4">
                  <c:v>2019-09-04</c:v>
                </c:pt>
                <c:pt idx="5">
                  <c:v>2019-09-05</c:v>
                </c:pt>
                <c:pt idx="6">
                  <c:v>2019-09-06</c:v>
                </c:pt>
                <c:pt idx="7">
                  <c:v>2019-09-07</c:v>
                </c:pt>
                <c:pt idx="8">
                  <c:v>2019-09-08</c:v>
                </c:pt>
                <c:pt idx="9">
                  <c:v>2019-09-09</c:v>
                </c:pt>
                <c:pt idx="10">
                  <c:v>2019-09-10</c:v>
                </c:pt>
                <c:pt idx="11">
                  <c:v>2019-09-11</c:v>
                </c:pt>
                <c:pt idx="12">
                  <c:v>2019-09-12</c:v>
                </c:pt>
                <c:pt idx="13">
                  <c:v>2019-09-13</c:v>
                </c:pt>
                <c:pt idx="14">
                  <c:v>2019-09-14</c:v>
                </c:pt>
                <c:pt idx="15">
                  <c:v>2019-09-15</c:v>
                </c:pt>
                <c:pt idx="16">
                  <c:v>2019-09-16</c:v>
                </c:pt>
                <c:pt idx="17">
                  <c:v>2019-09-17</c:v>
                </c:pt>
                <c:pt idx="18">
                  <c:v>2019-09-18</c:v>
                </c:pt>
                <c:pt idx="19">
                  <c:v>2019-09-19</c:v>
                </c:pt>
                <c:pt idx="20">
                  <c:v>2019-09-20</c:v>
                </c:pt>
                <c:pt idx="21">
                  <c:v>2019-09-21</c:v>
                </c:pt>
                <c:pt idx="22">
                  <c:v>2019-09-22</c:v>
                </c:pt>
                <c:pt idx="23">
                  <c:v>2019-09-23</c:v>
                </c:pt>
                <c:pt idx="24">
                  <c:v>2019-09-24</c:v>
                </c:pt>
                <c:pt idx="25">
                  <c:v>2019-09-25</c:v>
                </c:pt>
                <c:pt idx="26">
                  <c:v>2019-09-26</c:v>
                </c:pt>
                <c:pt idx="27">
                  <c:v>2019-09-27</c:v>
                </c:pt>
                <c:pt idx="28">
                  <c:v>2019-09-28</c:v>
                </c:pt>
                <c:pt idx="29">
                  <c:v>2019-09-29</c:v>
                </c:pt>
              </c:strCache>
            </c:strRef>
          </c:cat>
          <c:val>
            <c:numRef>
              <c:f>Provinces!$X$1</c:f>
              <c:numCache>
                <c:formatCode>General</c:formatCode>
                <c:ptCount val="30"/>
                <c:pt idx="0">
                  <c:v>99.526233077699999</c:v>
                </c:pt>
                <c:pt idx="1">
                  <c:v>99.636110123899996</c:v>
                </c:pt>
                <c:pt idx="2">
                  <c:v>99.306606318999997</c:v>
                </c:pt>
                <c:pt idx="3">
                  <c:v>99.618511585199997</c:v>
                </c:pt>
                <c:pt idx="4">
                  <c:v>96.941563220600003</c:v>
                </c:pt>
                <c:pt idx="5">
                  <c:v>99.463657689599998</c:v>
                </c:pt>
                <c:pt idx="6">
                  <c:v>99.440477503500006</c:v>
                </c:pt>
                <c:pt idx="7">
                  <c:v>99.580127855499995</c:v>
                </c:pt>
                <c:pt idx="8">
                  <c:v>99.514027979800005</c:v>
                </c:pt>
                <c:pt idx="9">
                  <c:v>99.1114342523</c:v>
                </c:pt>
                <c:pt idx="10">
                  <c:v>99.085388527000006</c:v>
                </c:pt>
                <c:pt idx="11">
                  <c:v>98.517933118499997</c:v>
                </c:pt>
                <c:pt idx="12">
                  <c:v>99.387794539400005</c:v>
                </c:pt>
                <c:pt idx="13">
                  <c:v>99.0685516514</c:v>
                </c:pt>
                <c:pt idx="14">
                  <c:v>99.394120606599998</c:v>
                </c:pt>
                <c:pt idx="15">
                  <c:v>99.271048223500003</c:v>
                </c:pt>
                <c:pt idx="16">
                  <c:v>99.233229093000006</c:v>
                </c:pt>
                <c:pt idx="17">
                  <c:v>99.380198755999999</c:v>
                </c:pt>
                <c:pt idx="18">
                  <c:v>99.286984303400004</c:v>
                </c:pt>
                <c:pt idx="19">
                  <c:v>99.576682825299997</c:v>
                </c:pt>
                <c:pt idx="20">
                  <c:v>99.426930592199994</c:v>
                </c:pt>
                <c:pt idx="21">
                  <c:v>99.537909902400003</c:v>
                </c:pt>
                <c:pt idx="22">
                  <c:v>98.904020813000002</c:v>
                </c:pt>
                <c:pt idx="23">
                  <c:v>99.5467981038</c:v>
                </c:pt>
                <c:pt idx="24">
                  <c:v>99.539732371400007</c:v>
                </c:pt>
                <c:pt idx="25">
                  <c:v>99.536996484900001</c:v>
                </c:pt>
                <c:pt idx="26">
                  <c:v>99.258057369400007</c:v>
                </c:pt>
                <c:pt idx="27">
                  <c:v>99.470589380999996</c:v>
                </c:pt>
                <c:pt idx="28">
                  <c:v>99.663530116299995</c:v>
                </c:pt>
                <c:pt idx="29">
                  <c:v>99.660435817099994</c:v>
                </c:pt>
              </c:numCache>
            </c:numRef>
          </c:val>
          <c:smooth val="1"/>
          <c:extLst>
            <c:ext xmlns:c16="http://schemas.microsoft.com/office/drawing/2014/chart" uri="{C3380CC4-5D6E-409C-BE32-E72D297353CC}">
              <c16:uniqueId val="{00000001-054C-40C8-AB47-ECC2C3BBAE12}"/>
            </c:ext>
          </c:extLst>
        </c:ser>
        <c:ser>
          <c:idx val="1"/>
          <c:order val="1"/>
          <c:tx>
            <c:strRef>
              <c:f>Provinces!$X$1</c:f>
              <c:strCache>
                <c:ptCount val="1"/>
                <c:pt idx="0">
                  <c:v>2G_CSSR_Target</c:v>
                </c:pt>
              </c:strCache>
            </c:strRef>
          </c:tx>
          <c:spPr>
            <a:ln w="22225" cap="rnd">
              <a:solidFill>
                <a:schemeClr val="accent3"/>
              </a:solidFill>
            </a:ln>
            <a:effectLst>
              <a:glow rad="139700">
                <a:schemeClr val="accent3">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cat>
            <c:strRef>
              <c:f>Provinces!$X$1</c:f>
              <c:strCache>
                <c:ptCount val="30"/>
                <c:pt idx="0">
                  <c:v>2019-08-31</c:v>
                </c:pt>
                <c:pt idx="1">
                  <c:v>2019-09-01</c:v>
                </c:pt>
                <c:pt idx="2">
                  <c:v>2019-09-02</c:v>
                </c:pt>
                <c:pt idx="3">
                  <c:v>2019-09-03</c:v>
                </c:pt>
                <c:pt idx="4">
                  <c:v>2019-09-04</c:v>
                </c:pt>
                <c:pt idx="5">
                  <c:v>2019-09-05</c:v>
                </c:pt>
                <c:pt idx="6">
                  <c:v>2019-09-06</c:v>
                </c:pt>
                <c:pt idx="7">
                  <c:v>2019-09-07</c:v>
                </c:pt>
                <c:pt idx="8">
                  <c:v>2019-09-08</c:v>
                </c:pt>
                <c:pt idx="9">
                  <c:v>2019-09-09</c:v>
                </c:pt>
                <c:pt idx="10">
                  <c:v>2019-09-10</c:v>
                </c:pt>
                <c:pt idx="11">
                  <c:v>2019-09-11</c:v>
                </c:pt>
                <c:pt idx="12">
                  <c:v>2019-09-12</c:v>
                </c:pt>
                <c:pt idx="13">
                  <c:v>2019-09-13</c:v>
                </c:pt>
                <c:pt idx="14">
                  <c:v>2019-09-14</c:v>
                </c:pt>
                <c:pt idx="15">
                  <c:v>2019-09-15</c:v>
                </c:pt>
                <c:pt idx="16">
                  <c:v>2019-09-16</c:v>
                </c:pt>
                <c:pt idx="17">
                  <c:v>2019-09-17</c:v>
                </c:pt>
                <c:pt idx="18">
                  <c:v>2019-09-18</c:v>
                </c:pt>
                <c:pt idx="19">
                  <c:v>2019-09-19</c:v>
                </c:pt>
                <c:pt idx="20">
                  <c:v>2019-09-20</c:v>
                </c:pt>
                <c:pt idx="21">
                  <c:v>2019-09-21</c:v>
                </c:pt>
                <c:pt idx="22">
                  <c:v>2019-09-22</c:v>
                </c:pt>
                <c:pt idx="23">
                  <c:v>2019-09-23</c:v>
                </c:pt>
                <c:pt idx="24">
                  <c:v>2019-09-24</c:v>
                </c:pt>
                <c:pt idx="25">
                  <c:v>2019-09-25</c:v>
                </c:pt>
                <c:pt idx="26">
                  <c:v>2019-09-26</c:v>
                </c:pt>
                <c:pt idx="27">
                  <c:v>2019-09-27</c:v>
                </c:pt>
                <c:pt idx="28">
                  <c:v>2019-09-28</c:v>
                </c:pt>
                <c:pt idx="29">
                  <c:v>2019-09-29</c:v>
                </c:pt>
              </c:strCache>
            </c:strRef>
          </c:cat>
          <c:val>
            <c:numRef>
              <c:f>Provinces!$X$1</c:f>
              <c:numCache>
                <c:formatCode>General</c:formatCode>
                <c:ptCount val="30"/>
                <c:pt idx="0">
                  <c:v>98</c:v>
                </c:pt>
                <c:pt idx="1">
                  <c:v>98</c:v>
                </c:pt>
                <c:pt idx="2">
                  <c:v>98</c:v>
                </c:pt>
                <c:pt idx="3">
                  <c:v>98</c:v>
                </c:pt>
                <c:pt idx="4">
                  <c:v>98</c:v>
                </c:pt>
                <c:pt idx="5">
                  <c:v>98</c:v>
                </c:pt>
                <c:pt idx="6">
                  <c:v>98</c:v>
                </c:pt>
                <c:pt idx="7">
                  <c:v>98</c:v>
                </c:pt>
                <c:pt idx="8">
                  <c:v>98</c:v>
                </c:pt>
                <c:pt idx="9">
                  <c:v>98</c:v>
                </c:pt>
                <c:pt idx="10">
                  <c:v>98</c:v>
                </c:pt>
                <c:pt idx="11">
                  <c:v>98</c:v>
                </c:pt>
                <c:pt idx="12">
                  <c:v>98</c:v>
                </c:pt>
                <c:pt idx="13">
                  <c:v>98</c:v>
                </c:pt>
                <c:pt idx="14">
                  <c:v>98</c:v>
                </c:pt>
                <c:pt idx="15">
                  <c:v>98</c:v>
                </c:pt>
                <c:pt idx="16">
                  <c:v>98</c:v>
                </c:pt>
                <c:pt idx="17">
                  <c:v>98</c:v>
                </c:pt>
                <c:pt idx="18">
                  <c:v>98</c:v>
                </c:pt>
                <c:pt idx="19">
                  <c:v>98</c:v>
                </c:pt>
                <c:pt idx="20">
                  <c:v>98</c:v>
                </c:pt>
                <c:pt idx="21">
                  <c:v>98</c:v>
                </c:pt>
                <c:pt idx="22">
                  <c:v>98</c:v>
                </c:pt>
                <c:pt idx="23">
                  <c:v>98</c:v>
                </c:pt>
                <c:pt idx="24">
                  <c:v>98</c:v>
                </c:pt>
                <c:pt idx="25">
                  <c:v>98</c:v>
                </c:pt>
                <c:pt idx="26">
                  <c:v>98</c:v>
                </c:pt>
                <c:pt idx="27">
                  <c:v>98</c:v>
                </c:pt>
                <c:pt idx="28">
                  <c:v>98</c:v>
                </c:pt>
                <c:pt idx="29">
                  <c:v>98</c:v>
                </c:pt>
              </c:numCache>
            </c:numRef>
          </c:val>
          <c:smooth val="0"/>
          <c:extLst>
            <c:ext xmlns:c16="http://schemas.microsoft.com/office/drawing/2014/chart" uri="{C3380CC4-5D6E-409C-BE32-E72D297353CC}">
              <c16:uniqueId val="{00000000-9B95-43B6-A0F8-D0466C878A87}"/>
            </c:ext>
          </c:extLst>
        </c:ser>
        <c:ser>
          <c:idx val="2"/>
          <c:order val="2"/>
          <c:tx>
            <c:strRef>
              <c:f>Provinces!$X$1</c:f>
              <c:strCache>
                <c:ptCount val="1"/>
                <c:pt idx="0">
                  <c:v>CSSR_Nokia_2G</c:v>
                </c:pt>
              </c:strCache>
            </c:strRef>
          </c:tx>
          <c:spPr>
            <a:ln w="22225" cap="rnd">
              <a:solidFill>
                <a:schemeClr val="accent5"/>
              </a:solidFill>
            </a:ln>
            <a:effectLst>
              <a:glow rad="139700">
                <a:schemeClr val="accent5">
                  <a:satMod val="175000"/>
                  <a:alpha val="14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cat>
            <c:strRef>
              <c:f>Provinces!$X$1</c:f>
              <c:strCache>
                <c:ptCount val="30"/>
                <c:pt idx="0">
                  <c:v>2019-08-31</c:v>
                </c:pt>
                <c:pt idx="1">
                  <c:v>2019-09-01</c:v>
                </c:pt>
                <c:pt idx="2">
                  <c:v>2019-09-02</c:v>
                </c:pt>
                <c:pt idx="3">
                  <c:v>2019-09-03</c:v>
                </c:pt>
                <c:pt idx="4">
                  <c:v>2019-09-04</c:v>
                </c:pt>
                <c:pt idx="5">
                  <c:v>2019-09-05</c:v>
                </c:pt>
                <c:pt idx="6">
                  <c:v>2019-09-06</c:v>
                </c:pt>
                <c:pt idx="7">
                  <c:v>2019-09-07</c:v>
                </c:pt>
                <c:pt idx="8">
                  <c:v>2019-09-08</c:v>
                </c:pt>
                <c:pt idx="9">
                  <c:v>2019-09-09</c:v>
                </c:pt>
                <c:pt idx="10">
                  <c:v>2019-09-10</c:v>
                </c:pt>
                <c:pt idx="11">
                  <c:v>2019-09-11</c:v>
                </c:pt>
                <c:pt idx="12">
                  <c:v>2019-09-12</c:v>
                </c:pt>
                <c:pt idx="13">
                  <c:v>2019-09-13</c:v>
                </c:pt>
                <c:pt idx="14">
                  <c:v>2019-09-14</c:v>
                </c:pt>
                <c:pt idx="15">
                  <c:v>2019-09-15</c:v>
                </c:pt>
                <c:pt idx="16">
                  <c:v>2019-09-16</c:v>
                </c:pt>
                <c:pt idx="17">
                  <c:v>2019-09-17</c:v>
                </c:pt>
                <c:pt idx="18">
                  <c:v>2019-09-18</c:v>
                </c:pt>
                <c:pt idx="19">
                  <c:v>2019-09-19</c:v>
                </c:pt>
                <c:pt idx="20">
                  <c:v>2019-09-20</c:v>
                </c:pt>
                <c:pt idx="21">
                  <c:v>2019-09-21</c:v>
                </c:pt>
                <c:pt idx="22">
                  <c:v>2019-09-22</c:v>
                </c:pt>
                <c:pt idx="23">
                  <c:v>2019-09-23</c:v>
                </c:pt>
                <c:pt idx="24">
                  <c:v>2019-09-24</c:v>
                </c:pt>
                <c:pt idx="25">
                  <c:v>2019-09-25</c:v>
                </c:pt>
                <c:pt idx="26">
                  <c:v>2019-09-26</c:v>
                </c:pt>
                <c:pt idx="27">
                  <c:v>2019-09-27</c:v>
                </c:pt>
                <c:pt idx="28">
                  <c:v>2019-09-28</c:v>
                </c:pt>
                <c:pt idx="29">
                  <c:v>2019-09-29</c:v>
                </c:pt>
              </c:strCache>
            </c:strRef>
          </c:cat>
          <c:val>
            <c:numRef>
              <c:f>Provinces!$X$1</c:f>
              <c:numCache>
                <c:formatCode>General</c:formatCode>
                <c:ptCount val="30"/>
                <c:pt idx="0">
                  <c:v>99.956344855400005</c:v>
                </c:pt>
                <c:pt idx="1">
                  <c:v>99.956308022499996</c:v>
                </c:pt>
                <c:pt idx="2">
                  <c:v>99.956593459399997</c:v>
                </c:pt>
                <c:pt idx="3">
                  <c:v>99.906796837000002</c:v>
                </c:pt>
                <c:pt idx="4">
                  <c:v>99.829281093999995</c:v>
                </c:pt>
                <c:pt idx="5">
                  <c:v>99.956684487100006</c:v>
                </c:pt>
                <c:pt idx="6">
                  <c:v>99.949501737199995</c:v>
                </c:pt>
                <c:pt idx="7">
                  <c:v>99.942603475300004</c:v>
                </c:pt>
                <c:pt idx="8">
                  <c:v>99.921241888599994</c:v>
                </c:pt>
                <c:pt idx="9">
                  <c:v>99.857197591200006</c:v>
                </c:pt>
                <c:pt idx="10">
                  <c:v>99.856050872599994</c:v>
                </c:pt>
                <c:pt idx="11">
                  <c:v>99.802373588699993</c:v>
                </c:pt>
                <c:pt idx="12">
                  <c:v>99.862057570800005</c:v>
                </c:pt>
                <c:pt idx="13">
                  <c:v>99.822399783099996</c:v>
                </c:pt>
                <c:pt idx="14">
                  <c:v>99.902129405699995</c:v>
                </c:pt>
                <c:pt idx="15">
                  <c:v>99.949714192200005</c:v>
                </c:pt>
                <c:pt idx="16">
                  <c:v>99.745168390800004</c:v>
                </c:pt>
                <c:pt idx="17">
                  <c:v>99.906140190499997</c:v>
                </c:pt>
                <c:pt idx="18">
                  <c:v>99.885986972400005</c:v>
                </c:pt>
                <c:pt idx="19">
                  <c:v>99.897654269200004</c:v>
                </c:pt>
                <c:pt idx="20">
                  <c:v>99.947815099400003</c:v>
                </c:pt>
                <c:pt idx="21">
                  <c:v>99.957477396000002</c:v>
                </c:pt>
                <c:pt idx="22">
                  <c:v>99.953773963399996</c:v>
                </c:pt>
                <c:pt idx="23">
                  <c:v>99.947132745800005</c:v>
                </c:pt>
                <c:pt idx="24">
                  <c:v>99.956393919199996</c:v>
                </c:pt>
                <c:pt idx="25">
                  <c:v>99.9568605236</c:v>
                </c:pt>
                <c:pt idx="26">
                  <c:v>99.954620819499993</c:v>
                </c:pt>
                <c:pt idx="27">
                  <c:v>99.951792573999995</c:v>
                </c:pt>
                <c:pt idx="28">
                  <c:v>99.958288876599994</c:v>
                </c:pt>
                <c:pt idx="29">
                  <c:v>99.958835579500004</c:v>
                </c:pt>
              </c:numCache>
            </c:numRef>
          </c:val>
          <c:smooth val="0"/>
          <c:extLst>
            <c:ext xmlns:c16="http://schemas.microsoft.com/office/drawing/2014/chart" uri="{C3380CC4-5D6E-409C-BE32-E72D297353CC}">
              <c16:uniqueId val="{00000000-27BA-41D2-84E0-79E866727A03}"/>
            </c:ext>
          </c:extLst>
        </c:ser>
        <c:dLbls>
          <c:showLegendKey val="0"/>
          <c:showVal val="0"/>
          <c:showCatName val="0"/>
          <c:showSerName val="0"/>
          <c:showPercent val="0"/>
          <c:showBubbleSize val="0"/>
        </c:dLbls>
        <c:marker val="1"/>
        <c:smooth val="0"/>
        <c:axId val="296808912"/>
        <c:axId val="296809472"/>
      </c:lineChart>
      <c:catAx>
        <c:axId val="296808912"/>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96809472"/>
        <c:crosses val="autoZero"/>
        <c:auto val="1"/>
        <c:lblAlgn val="ctr"/>
        <c:lblOffset val="100"/>
        <c:noMultiLvlLbl val="0"/>
      </c:catAx>
      <c:valAx>
        <c:axId val="296809472"/>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968089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a:glow rad="63500">
        <a:schemeClr val="accent1">
          <a:satMod val="175000"/>
          <a:alpha val="40000"/>
        </a:schemeClr>
      </a:glow>
    </a:effectLst>
    <a:scene3d>
      <a:camera prst="orthographicFront"/>
      <a:lightRig rig="threePt" dir="t"/>
    </a:scene3d>
    <a:sp3d>
      <a:bevelT w="114300" prst="artDeco"/>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[Daily_Management_Level_Report_Version6.xlsx]Provinces!PivotTable4</c:name>
    <c:fmtId val="0"/>
  </c:pivotSource>
  <c:chart>
    <c:title>
      <c:tx>
        <c:strRef>
          <c:f>Provinces!$AG$1</c:f>
          <c:strCache>
            <c:ptCount val="1"/>
            <c:pt idx="0">
              <c:v>Qazvin  TCH_Availability_2G  (%)</c:v>
            </c:pt>
          </c:strCache>
        </c:strRef>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spPr>
          <a:noFill/>
          <a:ln w="9525" cap="flat" cmpd="sng" algn="ctr">
            <a:solidFill>
              <a:schemeClr val="accent1"/>
            </a:solidFill>
            <a:miter lim="800000"/>
          </a:ln>
          <a:effectLst>
            <a:glow rad="63500">
              <a:schemeClr val="accent1">
                <a:satMod val="175000"/>
                <a:alpha val="25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pivotFmt>
      <c:pivotFmt>
        <c:idx val="10"/>
        <c:spPr>
          <a:noFill/>
          <a:ln w="9525" cap="flat" cmpd="sng" algn="ctr">
            <a:solidFill>
              <a:schemeClr val="accent1"/>
            </a:solidFill>
            <a:miter lim="800000"/>
          </a:ln>
          <a:effectLst>
            <a:glow rad="63500">
              <a:schemeClr val="accent1">
                <a:satMod val="175000"/>
                <a:alpha val="25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pivotFmt>
      <c:pivotFmt>
        <c:idx val="11"/>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
        <c:idx val="12"/>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
        <c:idx val="13"/>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
        <c:idx val="14"/>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
        <c:idx val="15"/>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22225" cap="rnd">
            <a:solidFill>
              <a:schemeClr val="accent1"/>
            </a:solidFill>
          </a:ln>
          <a:effectLst>
            <a:glow rad="139700">
              <a:schemeClr val="accent1">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noFill/>
          <a:ln w="22225" cap="rnd" cmpd="sng" algn="ctr">
            <a:solidFill>
              <a:srgbClr val="11F74D"/>
            </a:solidFill>
            <a:miter lim="800000"/>
          </a:ln>
          <a:effectLst>
            <a:glow rad="139700">
              <a:schemeClr val="accent1">
                <a:satMod val="175000"/>
                <a:alpha val="14000"/>
              </a:schemeClr>
            </a:glow>
          </a:effectLst>
        </c:spPr>
        <c:marker>
          <c:symbol val="circle"/>
          <c:size val="4"/>
          <c:spPr>
            <a:solidFill>
              <a:srgbClr val="11F74D"/>
            </a:solidFill>
            <a:ln>
              <a:solidFill>
                <a:srgbClr val="11F74D"/>
              </a:solidFill>
            </a:ln>
            <a:effectLst>
              <a:glow rad="63500">
                <a:schemeClr val="accent5">
                  <a:satMod val="175000"/>
                  <a:alpha val="25000"/>
                </a:schemeClr>
              </a:glow>
            </a:effectLst>
          </c:spPr>
        </c:marker>
      </c:pivotFmt>
      <c:pivotFmt>
        <c:idx val="18"/>
        <c:spPr>
          <a:ln w="22225" cap="rnd">
            <a:solidFill>
              <a:schemeClr val="accent1"/>
            </a:solidFill>
          </a:ln>
          <a:effectLst>
            <a:glow rad="139700">
              <a:schemeClr val="accent1">
                <a:satMod val="175000"/>
                <a:alpha val="14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Provinces!$AG$1</c:f>
              <c:strCache>
                <c:ptCount val="1"/>
                <c:pt idx="0">
                  <c:v>TCH_Availability_2G</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Provinces!$AG$1</c:f>
              <c:strCache>
                <c:ptCount val="30"/>
                <c:pt idx="0">
                  <c:v>2019-08-31</c:v>
                </c:pt>
                <c:pt idx="1">
                  <c:v>2019-09-01</c:v>
                </c:pt>
                <c:pt idx="2">
                  <c:v>2019-09-02</c:v>
                </c:pt>
                <c:pt idx="3">
                  <c:v>2019-09-03</c:v>
                </c:pt>
                <c:pt idx="4">
                  <c:v>2019-09-04</c:v>
                </c:pt>
                <c:pt idx="5">
                  <c:v>2019-09-05</c:v>
                </c:pt>
                <c:pt idx="6">
                  <c:v>2019-09-06</c:v>
                </c:pt>
                <c:pt idx="7">
                  <c:v>2019-09-07</c:v>
                </c:pt>
                <c:pt idx="8">
                  <c:v>2019-09-08</c:v>
                </c:pt>
                <c:pt idx="9">
                  <c:v>2019-09-09</c:v>
                </c:pt>
                <c:pt idx="10">
                  <c:v>2019-09-10</c:v>
                </c:pt>
                <c:pt idx="11">
                  <c:v>2019-09-11</c:v>
                </c:pt>
                <c:pt idx="12">
                  <c:v>2019-09-12</c:v>
                </c:pt>
                <c:pt idx="13">
                  <c:v>2019-09-13</c:v>
                </c:pt>
                <c:pt idx="14">
                  <c:v>2019-09-14</c:v>
                </c:pt>
                <c:pt idx="15">
                  <c:v>2019-09-15</c:v>
                </c:pt>
                <c:pt idx="16">
                  <c:v>2019-09-16</c:v>
                </c:pt>
                <c:pt idx="17">
                  <c:v>2019-09-17</c:v>
                </c:pt>
                <c:pt idx="18">
                  <c:v>2019-09-18</c:v>
                </c:pt>
                <c:pt idx="19">
                  <c:v>2019-09-19</c:v>
                </c:pt>
                <c:pt idx="20">
                  <c:v>2019-09-20</c:v>
                </c:pt>
                <c:pt idx="21">
                  <c:v>2019-09-21</c:v>
                </c:pt>
                <c:pt idx="22">
                  <c:v>2019-09-22</c:v>
                </c:pt>
                <c:pt idx="23">
                  <c:v>2019-09-23</c:v>
                </c:pt>
                <c:pt idx="24">
                  <c:v>2019-09-24</c:v>
                </c:pt>
                <c:pt idx="25">
                  <c:v>2019-09-25</c:v>
                </c:pt>
                <c:pt idx="26">
                  <c:v>2019-09-26</c:v>
                </c:pt>
                <c:pt idx="27">
                  <c:v>2019-09-27</c:v>
                </c:pt>
                <c:pt idx="28">
                  <c:v>2019-09-28</c:v>
                </c:pt>
                <c:pt idx="29">
                  <c:v>2019-09-29</c:v>
                </c:pt>
              </c:strCache>
            </c:strRef>
          </c:cat>
          <c:val>
            <c:numRef>
              <c:f>Provinces!$AG$1</c:f>
              <c:numCache>
                <c:formatCode>General</c:formatCode>
                <c:ptCount val="30"/>
                <c:pt idx="0">
                  <c:v>99.457912977299998</c:v>
                </c:pt>
                <c:pt idx="1">
                  <c:v>99.528201806799999</c:v>
                </c:pt>
                <c:pt idx="2">
                  <c:v>99.560319144199994</c:v>
                </c:pt>
                <c:pt idx="3">
                  <c:v>99.754432807499995</c:v>
                </c:pt>
                <c:pt idx="4">
                  <c:v>99.434108774600006</c:v>
                </c:pt>
                <c:pt idx="5">
                  <c:v>99.803676271200004</c:v>
                </c:pt>
                <c:pt idx="6">
                  <c:v>99.565951915200003</c:v>
                </c:pt>
                <c:pt idx="7">
                  <c:v>99.328240046499999</c:v>
                </c:pt>
                <c:pt idx="8">
                  <c:v>99.502816616100006</c:v>
                </c:pt>
                <c:pt idx="9">
                  <c:v>99.702701414499998</c:v>
                </c:pt>
                <c:pt idx="10">
                  <c:v>99.770829207600002</c:v>
                </c:pt>
                <c:pt idx="11">
                  <c:v>99.698527752800004</c:v>
                </c:pt>
                <c:pt idx="12">
                  <c:v>99.866091263000001</c:v>
                </c:pt>
                <c:pt idx="13">
                  <c:v>99.7570083926</c:v>
                </c:pt>
                <c:pt idx="14">
                  <c:v>99.767625266899998</c:v>
                </c:pt>
                <c:pt idx="15">
                  <c:v>99.452607898300002</c:v>
                </c:pt>
                <c:pt idx="16">
                  <c:v>99.651853915999993</c:v>
                </c:pt>
                <c:pt idx="17">
                  <c:v>99.581902649400007</c:v>
                </c:pt>
                <c:pt idx="18">
                  <c:v>99.577658026199998</c:v>
                </c:pt>
                <c:pt idx="19">
                  <c:v>99.776690221099997</c:v>
                </c:pt>
                <c:pt idx="20">
                  <c:v>99.744660987499998</c:v>
                </c:pt>
                <c:pt idx="21">
                  <c:v>99.729943975300003</c:v>
                </c:pt>
                <c:pt idx="22">
                  <c:v>99.746187191499999</c:v>
                </c:pt>
                <c:pt idx="23">
                  <c:v>99.718075565999996</c:v>
                </c:pt>
                <c:pt idx="24">
                  <c:v>99.751811965000002</c:v>
                </c:pt>
                <c:pt idx="25">
                  <c:v>99.653960996400002</c:v>
                </c:pt>
                <c:pt idx="26">
                  <c:v>99.722581784900001</c:v>
                </c:pt>
                <c:pt idx="27">
                  <c:v>99.768126111800001</c:v>
                </c:pt>
                <c:pt idx="28">
                  <c:v>99.494888226399993</c:v>
                </c:pt>
                <c:pt idx="29">
                  <c:v>99.449001149300003</c:v>
                </c:pt>
              </c:numCache>
            </c:numRef>
          </c:val>
          <c:smooth val="0"/>
          <c:extLst>
            <c:ext xmlns:c16="http://schemas.microsoft.com/office/drawing/2014/chart" uri="{C3380CC4-5D6E-409C-BE32-E72D297353CC}">
              <c16:uniqueId val="{00000000-F1E0-403B-8831-9E6B12DABB84}"/>
            </c:ext>
          </c:extLst>
        </c:ser>
        <c:ser>
          <c:idx val="1"/>
          <c:order val="1"/>
          <c:tx>
            <c:strRef>
              <c:f>Provinces!$AG$1</c:f>
              <c:strCache>
                <c:ptCount val="1"/>
                <c:pt idx="0">
                  <c:v>TCH_Availability_2G_Target</c:v>
                </c:pt>
              </c:strCache>
            </c:strRef>
          </c:tx>
          <c:spPr>
            <a:ln w="22225" cap="rnd">
              <a:solidFill>
                <a:schemeClr val="accent3"/>
              </a:solidFill>
            </a:ln>
            <a:effectLst>
              <a:glow rad="139700">
                <a:schemeClr val="accent3">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cat>
            <c:strRef>
              <c:f>Provinces!$AG$1</c:f>
              <c:strCache>
                <c:ptCount val="30"/>
                <c:pt idx="0">
                  <c:v>2019-08-31</c:v>
                </c:pt>
                <c:pt idx="1">
                  <c:v>2019-09-01</c:v>
                </c:pt>
                <c:pt idx="2">
                  <c:v>2019-09-02</c:v>
                </c:pt>
                <c:pt idx="3">
                  <c:v>2019-09-03</c:v>
                </c:pt>
                <c:pt idx="4">
                  <c:v>2019-09-04</c:v>
                </c:pt>
                <c:pt idx="5">
                  <c:v>2019-09-05</c:v>
                </c:pt>
                <c:pt idx="6">
                  <c:v>2019-09-06</c:v>
                </c:pt>
                <c:pt idx="7">
                  <c:v>2019-09-07</c:v>
                </c:pt>
                <c:pt idx="8">
                  <c:v>2019-09-08</c:v>
                </c:pt>
                <c:pt idx="9">
                  <c:v>2019-09-09</c:v>
                </c:pt>
                <c:pt idx="10">
                  <c:v>2019-09-10</c:v>
                </c:pt>
                <c:pt idx="11">
                  <c:v>2019-09-11</c:v>
                </c:pt>
                <c:pt idx="12">
                  <c:v>2019-09-12</c:v>
                </c:pt>
                <c:pt idx="13">
                  <c:v>2019-09-13</c:v>
                </c:pt>
                <c:pt idx="14">
                  <c:v>2019-09-14</c:v>
                </c:pt>
                <c:pt idx="15">
                  <c:v>2019-09-15</c:v>
                </c:pt>
                <c:pt idx="16">
                  <c:v>2019-09-16</c:v>
                </c:pt>
                <c:pt idx="17">
                  <c:v>2019-09-17</c:v>
                </c:pt>
                <c:pt idx="18">
                  <c:v>2019-09-18</c:v>
                </c:pt>
                <c:pt idx="19">
                  <c:v>2019-09-19</c:v>
                </c:pt>
                <c:pt idx="20">
                  <c:v>2019-09-20</c:v>
                </c:pt>
                <c:pt idx="21">
                  <c:v>2019-09-21</c:v>
                </c:pt>
                <c:pt idx="22">
                  <c:v>2019-09-22</c:v>
                </c:pt>
                <c:pt idx="23">
                  <c:v>2019-09-23</c:v>
                </c:pt>
                <c:pt idx="24">
                  <c:v>2019-09-24</c:v>
                </c:pt>
                <c:pt idx="25">
                  <c:v>2019-09-25</c:v>
                </c:pt>
                <c:pt idx="26">
                  <c:v>2019-09-26</c:v>
                </c:pt>
                <c:pt idx="27">
                  <c:v>2019-09-27</c:v>
                </c:pt>
                <c:pt idx="28">
                  <c:v>2019-09-28</c:v>
                </c:pt>
                <c:pt idx="29">
                  <c:v>2019-09-29</c:v>
                </c:pt>
              </c:strCache>
            </c:strRef>
          </c:cat>
          <c:val>
            <c:numRef>
              <c:f>Provinces!$AG$1</c:f>
              <c:numCache>
                <c:formatCode>General</c:formatCode>
                <c:ptCount val="30"/>
                <c:pt idx="0">
                  <c:v>97</c:v>
                </c:pt>
                <c:pt idx="1">
                  <c:v>97</c:v>
                </c:pt>
                <c:pt idx="2">
                  <c:v>97</c:v>
                </c:pt>
                <c:pt idx="3">
                  <c:v>97</c:v>
                </c:pt>
                <c:pt idx="4">
                  <c:v>97</c:v>
                </c:pt>
                <c:pt idx="5">
                  <c:v>97</c:v>
                </c:pt>
                <c:pt idx="6">
                  <c:v>97</c:v>
                </c:pt>
                <c:pt idx="7">
                  <c:v>97</c:v>
                </c:pt>
                <c:pt idx="8">
                  <c:v>97</c:v>
                </c:pt>
                <c:pt idx="9">
                  <c:v>97</c:v>
                </c:pt>
                <c:pt idx="10">
                  <c:v>97</c:v>
                </c:pt>
                <c:pt idx="11">
                  <c:v>97</c:v>
                </c:pt>
                <c:pt idx="12">
                  <c:v>97</c:v>
                </c:pt>
                <c:pt idx="13">
                  <c:v>97</c:v>
                </c:pt>
                <c:pt idx="14">
                  <c:v>97</c:v>
                </c:pt>
                <c:pt idx="15">
                  <c:v>97</c:v>
                </c:pt>
                <c:pt idx="16">
                  <c:v>97</c:v>
                </c:pt>
                <c:pt idx="17">
                  <c:v>97</c:v>
                </c:pt>
                <c:pt idx="18">
                  <c:v>97</c:v>
                </c:pt>
                <c:pt idx="19">
                  <c:v>97</c:v>
                </c:pt>
                <c:pt idx="20">
                  <c:v>97</c:v>
                </c:pt>
                <c:pt idx="21">
                  <c:v>97</c:v>
                </c:pt>
                <c:pt idx="22">
                  <c:v>97</c:v>
                </c:pt>
                <c:pt idx="23">
                  <c:v>97</c:v>
                </c:pt>
                <c:pt idx="24">
                  <c:v>97</c:v>
                </c:pt>
                <c:pt idx="25">
                  <c:v>97</c:v>
                </c:pt>
                <c:pt idx="26">
                  <c:v>97</c:v>
                </c:pt>
                <c:pt idx="27">
                  <c:v>97</c:v>
                </c:pt>
                <c:pt idx="28">
                  <c:v>97</c:v>
                </c:pt>
                <c:pt idx="29">
                  <c:v>97</c:v>
                </c:pt>
              </c:numCache>
            </c:numRef>
          </c:val>
          <c:smooth val="0"/>
          <c:extLst>
            <c:ext xmlns:c16="http://schemas.microsoft.com/office/drawing/2014/chart" uri="{C3380CC4-5D6E-409C-BE32-E72D297353CC}">
              <c16:uniqueId val="{00000001-F1E0-403B-8831-9E6B12DABB84}"/>
            </c:ext>
          </c:extLst>
        </c:ser>
        <c:ser>
          <c:idx val="2"/>
          <c:order val="2"/>
          <c:tx>
            <c:strRef>
              <c:f>Provinces!$AG$1</c:f>
              <c:strCache>
                <c:ptCount val="1"/>
                <c:pt idx="0">
                  <c:v>TCH_Availability_Nokia_2G</c:v>
                </c:pt>
              </c:strCache>
            </c:strRef>
          </c:tx>
          <c:spPr>
            <a:ln w="22225" cap="rnd">
              <a:solidFill>
                <a:schemeClr val="accent5"/>
              </a:solidFill>
            </a:ln>
            <a:effectLst>
              <a:glow rad="139700">
                <a:schemeClr val="accent5">
                  <a:satMod val="175000"/>
                  <a:alpha val="14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cat>
            <c:strRef>
              <c:f>Provinces!$AG$1</c:f>
              <c:strCache>
                <c:ptCount val="30"/>
                <c:pt idx="0">
                  <c:v>2019-08-31</c:v>
                </c:pt>
                <c:pt idx="1">
                  <c:v>2019-09-01</c:v>
                </c:pt>
                <c:pt idx="2">
                  <c:v>2019-09-02</c:v>
                </c:pt>
                <c:pt idx="3">
                  <c:v>2019-09-03</c:v>
                </c:pt>
                <c:pt idx="4">
                  <c:v>2019-09-04</c:v>
                </c:pt>
                <c:pt idx="5">
                  <c:v>2019-09-05</c:v>
                </c:pt>
                <c:pt idx="6">
                  <c:v>2019-09-06</c:v>
                </c:pt>
                <c:pt idx="7">
                  <c:v>2019-09-07</c:v>
                </c:pt>
                <c:pt idx="8">
                  <c:v>2019-09-08</c:v>
                </c:pt>
                <c:pt idx="9">
                  <c:v>2019-09-09</c:v>
                </c:pt>
                <c:pt idx="10">
                  <c:v>2019-09-10</c:v>
                </c:pt>
                <c:pt idx="11">
                  <c:v>2019-09-11</c:v>
                </c:pt>
                <c:pt idx="12">
                  <c:v>2019-09-12</c:v>
                </c:pt>
                <c:pt idx="13">
                  <c:v>2019-09-13</c:v>
                </c:pt>
                <c:pt idx="14">
                  <c:v>2019-09-14</c:v>
                </c:pt>
                <c:pt idx="15">
                  <c:v>2019-09-15</c:v>
                </c:pt>
                <c:pt idx="16">
                  <c:v>2019-09-16</c:v>
                </c:pt>
                <c:pt idx="17">
                  <c:v>2019-09-17</c:v>
                </c:pt>
                <c:pt idx="18">
                  <c:v>2019-09-18</c:v>
                </c:pt>
                <c:pt idx="19">
                  <c:v>2019-09-19</c:v>
                </c:pt>
                <c:pt idx="20">
                  <c:v>2019-09-20</c:v>
                </c:pt>
                <c:pt idx="21">
                  <c:v>2019-09-21</c:v>
                </c:pt>
                <c:pt idx="22">
                  <c:v>2019-09-22</c:v>
                </c:pt>
                <c:pt idx="23">
                  <c:v>2019-09-23</c:v>
                </c:pt>
                <c:pt idx="24">
                  <c:v>2019-09-24</c:v>
                </c:pt>
                <c:pt idx="25">
                  <c:v>2019-09-25</c:v>
                </c:pt>
                <c:pt idx="26">
                  <c:v>2019-09-26</c:v>
                </c:pt>
                <c:pt idx="27">
                  <c:v>2019-09-27</c:v>
                </c:pt>
                <c:pt idx="28">
                  <c:v>2019-09-28</c:v>
                </c:pt>
                <c:pt idx="29">
                  <c:v>2019-09-29</c:v>
                </c:pt>
              </c:strCache>
            </c:strRef>
          </c:cat>
          <c:val>
            <c:numRef>
              <c:f>Provinces!$AG$1</c:f>
              <c:numCache>
                <c:formatCode>General</c:formatCode>
                <c:ptCount val="30"/>
                <c:pt idx="0">
                  <c:v>99.998553765899999</c:v>
                </c:pt>
                <c:pt idx="1">
                  <c:v>99.969550049999995</c:v>
                </c:pt>
                <c:pt idx="2">
                  <c:v>99.976692381000007</c:v>
                </c:pt>
                <c:pt idx="3">
                  <c:v>99.988681328599995</c:v>
                </c:pt>
                <c:pt idx="4">
                  <c:v>99.738642219699997</c:v>
                </c:pt>
                <c:pt idx="5">
                  <c:v>99.996098332499997</c:v>
                </c:pt>
                <c:pt idx="6">
                  <c:v>99.803254619200004</c:v>
                </c:pt>
                <c:pt idx="7">
                  <c:v>99.973591471800006</c:v>
                </c:pt>
                <c:pt idx="8">
                  <c:v>99.940403730900002</c:v>
                </c:pt>
                <c:pt idx="9">
                  <c:v>99.981723961</c:v>
                </c:pt>
                <c:pt idx="10">
                  <c:v>99.998407124600007</c:v>
                </c:pt>
                <c:pt idx="11">
                  <c:v>99.975424939800007</c:v>
                </c:pt>
                <c:pt idx="12">
                  <c:v>99.995188611399996</c:v>
                </c:pt>
                <c:pt idx="13">
                  <c:v>99.991120972100006</c:v>
                </c:pt>
                <c:pt idx="14">
                  <c:v>99.994520856299999</c:v>
                </c:pt>
                <c:pt idx="15">
                  <c:v>99.578559027799997</c:v>
                </c:pt>
                <c:pt idx="16">
                  <c:v>99.949574384499996</c:v>
                </c:pt>
                <c:pt idx="17">
                  <c:v>99.678707974999995</c:v>
                </c:pt>
                <c:pt idx="18">
                  <c:v>99.467846263799998</c:v>
                </c:pt>
                <c:pt idx="19">
                  <c:v>99.995437564599996</c:v>
                </c:pt>
                <c:pt idx="20">
                  <c:v>99.999711429499996</c:v>
                </c:pt>
                <c:pt idx="21">
                  <c:v>99.991384555099998</c:v>
                </c:pt>
                <c:pt idx="22">
                  <c:v>99.978984096299996</c:v>
                </c:pt>
                <c:pt idx="23">
                  <c:v>99.987280238400004</c:v>
                </c:pt>
                <c:pt idx="24">
                  <c:v>99.998865772000002</c:v>
                </c:pt>
                <c:pt idx="25">
                  <c:v>99.909452143099998</c:v>
                </c:pt>
                <c:pt idx="26">
                  <c:v>99.999998697799995</c:v>
                </c:pt>
                <c:pt idx="27">
                  <c:v>99.999485625600002</c:v>
                </c:pt>
                <c:pt idx="28">
                  <c:v>99.979228652000003</c:v>
                </c:pt>
                <c:pt idx="29">
                  <c:v>99.868385015599998</c:v>
                </c:pt>
              </c:numCache>
            </c:numRef>
          </c:val>
          <c:smooth val="0"/>
          <c:extLst>
            <c:ext xmlns:c16="http://schemas.microsoft.com/office/drawing/2014/chart" uri="{C3380CC4-5D6E-409C-BE32-E72D297353CC}">
              <c16:uniqueId val="{00000000-D0A4-4D6C-8330-FE44D7E2A428}"/>
            </c:ext>
          </c:extLst>
        </c:ser>
        <c:dLbls>
          <c:showLegendKey val="0"/>
          <c:showVal val="0"/>
          <c:showCatName val="0"/>
          <c:showSerName val="0"/>
          <c:showPercent val="0"/>
          <c:showBubbleSize val="0"/>
        </c:dLbls>
        <c:marker val="1"/>
        <c:smooth val="0"/>
        <c:axId val="296814512"/>
        <c:axId val="297769024"/>
      </c:lineChart>
      <c:catAx>
        <c:axId val="296814512"/>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97769024"/>
        <c:crosses val="autoZero"/>
        <c:auto val="1"/>
        <c:lblAlgn val="ctr"/>
        <c:lblOffset val="100"/>
        <c:noMultiLvlLbl val="0"/>
      </c:catAx>
      <c:valAx>
        <c:axId val="297769024"/>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minorGridlines>
          <c: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968145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a:glow rad="63500">
        <a:schemeClr val="accent1">
          <a:satMod val="175000"/>
          <a:alpha val="40000"/>
        </a:schemeClr>
      </a:glow>
    </a:effectLst>
    <a:scene3d>
      <a:camera prst="orthographicFront"/>
      <a:lightRig rig="threePt" dir="t"/>
    </a:scene3d>
    <a:sp3d>
      <a:bevelT w="114300" prst="artDeco"/>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[Daily_Management_Level_Report_Version6.xlsx]Provinces!PivotTable5</c:name>
    <c:fmtId val="0"/>
  </c:pivotSource>
  <c:chart>
    <c:title>
      <c:tx>
        <c:strRef>
          <c:f>Provinces!$AK$1</c:f>
          <c:strCache>
            <c:ptCount val="1"/>
            <c:pt idx="0">
              <c:v>Qazvin  OHSR_2G  (%)</c:v>
            </c:pt>
          </c:strCache>
        </c:strRef>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
        <c:idx val="7"/>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
        <c:idx val="8"/>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
        <c:idx val="9"/>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
        <c:idx val="10"/>
        <c:spPr>
          <a:noFill/>
          <a:ln w="9525" cap="flat" cmpd="sng" algn="ctr">
            <a:solidFill>
              <a:schemeClr val="accent1"/>
            </a:solidFill>
            <a:miter lim="800000"/>
          </a:ln>
          <a:effectLst>
            <a:glow rad="63500">
              <a:schemeClr val="accent1">
                <a:satMod val="175000"/>
                <a:alpha val="25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pivotFmt>
      <c:pivotFmt>
        <c:idx val="1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
        <c:idx val="12"/>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
        <c:idx val="13"/>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2225" cap="rnd">
            <a:solidFill>
              <a:schemeClr val="accent1"/>
            </a:solidFill>
          </a:ln>
          <a:effectLst>
            <a:glow rad="139700">
              <a:schemeClr val="accent1">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noFill/>
          <a:ln w="22225" cap="rnd" cmpd="sng" algn="ctr">
            <a:solidFill>
              <a:srgbClr val="11F74D"/>
            </a:solidFill>
            <a:miter lim="800000"/>
          </a:ln>
          <a:effectLst>
            <a:glow rad="139700">
              <a:schemeClr val="accent1">
                <a:satMod val="175000"/>
                <a:alpha val="14000"/>
              </a:schemeClr>
            </a:glow>
          </a:effectLst>
        </c:spPr>
        <c:marker>
          <c:symbol val="circle"/>
          <c:size val="4"/>
          <c:spPr>
            <a:solidFill>
              <a:srgbClr val="11F74D"/>
            </a:solidFill>
            <a:ln>
              <a:solidFill>
                <a:srgbClr val="11F74D"/>
              </a:solidFill>
            </a:ln>
            <a:effectLst>
              <a:glow rad="63500">
                <a:schemeClr val="accent5">
                  <a:satMod val="175000"/>
                  <a:alpha val="25000"/>
                </a:schemeClr>
              </a:glow>
            </a:effectLst>
          </c:spPr>
        </c:marker>
      </c:pivotFmt>
      <c:pivotFmt>
        <c:idx val="16"/>
        <c:spPr>
          <a:ln w="22225" cap="rnd">
            <a:solidFill>
              <a:schemeClr val="accent1"/>
            </a:solidFill>
          </a:ln>
          <a:effectLst>
            <a:glow rad="139700">
              <a:schemeClr val="accent1">
                <a:satMod val="175000"/>
                <a:alpha val="14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Provinces!$AK$1</c:f>
              <c:strCache>
                <c:ptCount val="1"/>
                <c:pt idx="0">
                  <c:v>OHSR_2G</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Provinces!$AK$1</c:f>
              <c:strCache>
                <c:ptCount val="30"/>
                <c:pt idx="0">
                  <c:v>2019-08-31</c:v>
                </c:pt>
                <c:pt idx="1">
                  <c:v>2019-09-01</c:v>
                </c:pt>
                <c:pt idx="2">
                  <c:v>2019-09-02</c:v>
                </c:pt>
                <c:pt idx="3">
                  <c:v>2019-09-03</c:v>
                </c:pt>
                <c:pt idx="4">
                  <c:v>2019-09-04</c:v>
                </c:pt>
                <c:pt idx="5">
                  <c:v>2019-09-05</c:v>
                </c:pt>
                <c:pt idx="6">
                  <c:v>2019-09-06</c:v>
                </c:pt>
                <c:pt idx="7">
                  <c:v>2019-09-07</c:v>
                </c:pt>
                <c:pt idx="8">
                  <c:v>2019-09-08</c:v>
                </c:pt>
                <c:pt idx="9">
                  <c:v>2019-09-09</c:v>
                </c:pt>
                <c:pt idx="10">
                  <c:v>2019-09-10</c:v>
                </c:pt>
                <c:pt idx="11">
                  <c:v>2019-09-11</c:v>
                </c:pt>
                <c:pt idx="12">
                  <c:v>2019-09-12</c:v>
                </c:pt>
                <c:pt idx="13">
                  <c:v>2019-09-13</c:v>
                </c:pt>
                <c:pt idx="14">
                  <c:v>2019-09-14</c:v>
                </c:pt>
                <c:pt idx="15">
                  <c:v>2019-09-15</c:v>
                </c:pt>
                <c:pt idx="16">
                  <c:v>2019-09-16</c:v>
                </c:pt>
                <c:pt idx="17">
                  <c:v>2019-09-17</c:v>
                </c:pt>
                <c:pt idx="18">
                  <c:v>2019-09-18</c:v>
                </c:pt>
                <c:pt idx="19">
                  <c:v>2019-09-19</c:v>
                </c:pt>
                <c:pt idx="20">
                  <c:v>2019-09-20</c:v>
                </c:pt>
                <c:pt idx="21">
                  <c:v>2019-09-21</c:v>
                </c:pt>
                <c:pt idx="22">
                  <c:v>2019-09-22</c:v>
                </c:pt>
                <c:pt idx="23">
                  <c:v>2019-09-23</c:v>
                </c:pt>
                <c:pt idx="24">
                  <c:v>2019-09-24</c:v>
                </c:pt>
                <c:pt idx="25">
                  <c:v>2019-09-25</c:v>
                </c:pt>
                <c:pt idx="26">
                  <c:v>2019-09-26</c:v>
                </c:pt>
                <c:pt idx="27">
                  <c:v>2019-09-27</c:v>
                </c:pt>
                <c:pt idx="28">
                  <c:v>2019-09-28</c:v>
                </c:pt>
                <c:pt idx="29">
                  <c:v>2019-09-29</c:v>
                </c:pt>
              </c:strCache>
            </c:strRef>
          </c:cat>
          <c:val>
            <c:numRef>
              <c:f>Provinces!$AK$1</c:f>
              <c:numCache>
                <c:formatCode>General</c:formatCode>
                <c:ptCount val="30"/>
                <c:pt idx="0">
                  <c:v>98.698496624399993</c:v>
                </c:pt>
                <c:pt idx="1">
                  <c:v>98.698889528400002</c:v>
                </c:pt>
                <c:pt idx="2">
                  <c:v>98.648000883999998</c:v>
                </c:pt>
                <c:pt idx="3">
                  <c:v>98.690614493300004</c:v>
                </c:pt>
                <c:pt idx="4">
                  <c:v>98.660018579300001</c:v>
                </c:pt>
                <c:pt idx="5">
                  <c:v>98.673703462700004</c:v>
                </c:pt>
                <c:pt idx="6">
                  <c:v>98.482475601800004</c:v>
                </c:pt>
                <c:pt idx="7">
                  <c:v>98.704841882400004</c:v>
                </c:pt>
                <c:pt idx="8">
                  <c:v>98.691369056599996</c:v>
                </c:pt>
                <c:pt idx="9">
                  <c:v>98.789292978800006</c:v>
                </c:pt>
                <c:pt idx="10">
                  <c:v>98.749148610099994</c:v>
                </c:pt>
                <c:pt idx="11">
                  <c:v>98.620175928199998</c:v>
                </c:pt>
                <c:pt idx="12">
                  <c:v>98.607093804800002</c:v>
                </c:pt>
                <c:pt idx="13">
                  <c:v>98.303101022299998</c:v>
                </c:pt>
                <c:pt idx="14">
                  <c:v>98.543127577899995</c:v>
                </c:pt>
                <c:pt idx="15">
                  <c:v>98.518573488800001</c:v>
                </c:pt>
                <c:pt idx="16">
                  <c:v>98.535594534300003</c:v>
                </c:pt>
                <c:pt idx="17">
                  <c:v>98.493441005600005</c:v>
                </c:pt>
                <c:pt idx="18">
                  <c:v>98.500921500800004</c:v>
                </c:pt>
                <c:pt idx="19">
                  <c:v>98.555774341000003</c:v>
                </c:pt>
                <c:pt idx="20">
                  <c:v>98.335009601300001</c:v>
                </c:pt>
                <c:pt idx="21">
                  <c:v>98.586269668400007</c:v>
                </c:pt>
                <c:pt idx="22">
                  <c:v>98.703786302699996</c:v>
                </c:pt>
                <c:pt idx="23">
                  <c:v>98.633986139699999</c:v>
                </c:pt>
                <c:pt idx="24">
                  <c:v>98.562625586600006</c:v>
                </c:pt>
                <c:pt idx="25">
                  <c:v>98.595524236100005</c:v>
                </c:pt>
                <c:pt idx="26">
                  <c:v>98.597210254499998</c:v>
                </c:pt>
                <c:pt idx="27">
                  <c:v>98.424224382800006</c:v>
                </c:pt>
                <c:pt idx="28">
                  <c:v>98.701237877200001</c:v>
                </c:pt>
                <c:pt idx="29">
                  <c:v>98.700986340499995</c:v>
                </c:pt>
              </c:numCache>
            </c:numRef>
          </c:val>
          <c:smooth val="0"/>
          <c:extLst>
            <c:ext xmlns:c16="http://schemas.microsoft.com/office/drawing/2014/chart" uri="{C3380CC4-5D6E-409C-BE32-E72D297353CC}">
              <c16:uniqueId val="{00000001-3B1F-468B-929D-B1B345620082}"/>
            </c:ext>
          </c:extLst>
        </c:ser>
        <c:ser>
          <c:idx val="1"/>
          <c:order val="1"/>
          <c:tx>
            <c:strRef>
              <c:f>Provinces!$AK$1</c:f>
              <c:strCache>
                <c:ptCount val="1"/>
                <c:pt idx="0">
                  <c:v>OHSR_2G_Target</c:v>
                </c:pt>
              </c:strCache>
            </c:strRef>
          </c:tx>
          <c:spPr>
            <a:ln w="22225" cap="rnd">
              <a:solidFill>
                <a:schemeClr val="accent3"/>
              </a:solidFill>
            </a:ln>
            <a:effectLst>
              <a:glow rad="139700">
                <a:schemeClr val="accent3">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cat>
            <c:strRef>
              <c:f>Provinces!$AK$1</c:f>
              <c:strCache>
                <c:ptCount val="30"/>
                <c:pt idx="0">
                  <c:v>2019-08-31</c:v>
                </c:pt>
                <c:pt idx="1">
                  <c:v>2019-09-01</c:v>
                </c:pt>
                <c:pt idx="2">
                  <c:v>2019-09-02</c:v>
                </c:pt>
                <c:pt idx="3">
                  <c:v>2019-09-03</c:v>
                </c:pt>
                <c:pt idx="4">
                  <c:v>2019-09-04</c:v>
                </c:pt>
                <c:pt idx="5">
                  <c:v>2019-09-05</c:v>
                </c:pt>
                <c:pt idx="6">
                  <c:v>2019-09-06</c:v>
                </c:pt>
                <c:pt idx="7">
                  <c:v>2019-09-07</c:v>
                </c:pt>
                <c:pt idx="8">
                  <c:v>2019-09-08</c:v>
                </c:pt>
                <c:pt idx="9">
                  <c:v>2019-09-09</c:v>
                </c:pt>
                <c:pt idx="10">
                  <c:v>2019-09-10</c:v>
                </c:pt>
                <c:pt idx="11">
                  <c:v>2019-09-11</c:v>
                </c:pt>
                <c:pt idx="12">
                  <c:v>2019-09-12</c:v>
                </c:pt>
                <c:pt idx="13">
                  <c:v>2019-09-13</c:v>
                </c:pt>
                <c:pt idx="14">
                  <c:v>2019-09-14</c:v>
                </c:pt>
                <c:pt idx="15">
                  <c:v>2019-09-15</c:v>
                </c:pt>
                <c:pt idx="16">
                  <c:v>2019-09-16</c:v>
                </c:pt>
                <c:pt idx="17">
                  <c:v>2019-09-17</c:v>
                </c:pt>
                <c:pt idx="18">
                  <c:v>2019-09-18</c:v>
                </c:pt>
                <c:pt idx="19">
                  <c:v>2019-09-19</c:v>
                </c:pt>
                <c:pt idx="20">
                  <c:v>2019-09-20</c:v>
                </c:pt>
                <c:pt idx="21">
                  <c:v>2019-09-21</c:v>
                </c:pt>
                <c:pt idx="22">
                  <c:v>2019-09-22</c:v>
                </c:pt>
                <c:pt idx="23">
                  <c:v>2019-09-23</c:v>
                </c:pt>
                <c:pt idx="24">
                  <c:v>2019-09-24</c:v>
                </c:pt>
                <c:pt idx="25">
                  <c:v>2019-09-25</c:v>
                </c:pt>
                <c:pt idx="26">
                  <c:v>2019-09-26</c:v>
                </c:pt>
                <c:pt idx="27">
                  <c:v>2019-09-27</c:v>
                </c:pt>
                <c:pt idx="28">
                  <c:v>2019-09-28</c:v>
                </c:pt>
                <c:pt idx="29">
                  <c:v>2019-09-29</c:v>
                </c:pt>
              </c:strCache>
            </c:strRef>
          </c:cat>
          <c:val>
            <c:numRef>
              <c:f>Provinces!$AK$1</c:f>
              <c:numCache>
                <c:formatCode>General</c:formatCode>
                <c:ptCount val="30"/>
                <c:pt idx="0">
                  <c:v>96</c:v>
                </c:pt>
                <c:pt idx="1">
                  <c:v>96</c:v>
                </c:pt>
                <c:pt idx="2">
                  <c:v>96</c:v>
                </c:pt>
                <c:pt idx="3">
                  <c:v>96</c:v>
                </c:pt>
                <c:pt idx="4">
                  <c:v>96</c:v>
                </c:pt>
                <c:pt idx="5">
                  <c:v>96</c:v>
                </c:pt>
                <c:pt idx="6">
                  <c:v>96</c:v>
                </c:pt>
                <c:pt idx="7">
                  <c:v>96</c:v>
                </c:pt>
                <c:pt idx="8">
                  <c:v>96</c:v>
                </c:pt>
                <c:pt idx="9">
                  <c:v>96</c:v>
                </c:pt>
                <c:pt idx="10">
                  <c:v>96</c:v>
                </c:pt>
                <c:pt idx="11">
                  <c:v>96</c:v>
                </c:pt>
                <c:pt idx="12">
                  <c:v>96</c:v>
                </c:pt>
                <c:pt idx="13">
                  <c:v>96</c:v>
                </c:pt>
                <c:pt idx="14">
                  <c:v>96</c:v>
                </c:pt>
                <c:pt idx="15">
                  <c:v>96</c:v>
                </c:pt>
                <c:pt idx="16">
                  <c:v>96</c:v>
                </c:pt>
                <c:pt idx="17">
                  <c:v>96</c:v>
                </c:pt>
                <c:pt idx="18">
                  <c:v>96</c:v>
                </c:pt>
                <c:pt idx="19">
                  <c:v>96</c:v>
                </c:pt>
                <c:pt idx="20">
                  <c:v>96</c:v>
                </c:pt>
                <c:pt idx="21">
                  <c:v>96</c:v>
                </c:pt>
                <c:pt idx="22">
                  <c:v>96</c:v>
                </c:pt>
                <c:pt idx="23">
                  <c:v>96</c:v>
                </c:pt>
                <c:pt idx="24">
                  <c:v>96</c:v>
                </c:pt>
                <c:pt idx="25">
                  <c:v>96</c:v>
                </c:pt>
                <c:pt idx="26">
                  <c:v>96</c:v>
                </c:pt>
                <c:pt idx="27">
                  <c:v>96</c:v>
                </c:pt>
                <c:pt idx="28">
                  <c:v>96</c:v>
                </c:pt>
                <c:pt idx="29">
                  <c:v>96</c:v>
                </c:pt>
              </c:numCache>
            </c:numRef>
          </c:val>
          <c:smooth val="0"/>
          <c:extLst>
            <c:ext xmlns:c16="http://schemas.microsoft.com/office/drawing/2014/chart" uri="{C3380CC4-5D6E-409C-BE32-E72D297353CC}">
              <c16:uniqueId val="{00000002-3B1F-468B-929D-B1B345620082}"/>
            </c:ext>
          </c:extLst>
        </c:ser>
        <c:ser>
          <c:idx val="2"/>
          <c:order val="2"/>
          <c:tx>
            <c:strRef>
              <c:f>Provinces!$AK$1</c:f>
              <c:strCache>
                <c:ptCount val="1"/>
                <c:pt idx="0">
                  <c:v>OHSR_Nokia_2G</c:v>
                </c:pt>
              </c:strCache>
            </c:strRef>
          </c:tx>
          <c:spPr>
            <a:ln w="22225" cap="rnd">
              <a:solidFill>
                <a:schemeClr val="accent5"/>
              </a:solidFill>
            </a:ln>
            <a:effectLst>
              <a:glow rad="139700">
                <a:schemeClr val="accent5">
                  <a:satMod val="175000"/>
                  <a:alpha val="14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cat>
            <c:strRef>
              <c:f>Provinces!$AK$1</c:f>
              <c:strCache>
                <c:ptCount val="30"/>
                <c:pt idx="0">
                  <c:v>2019-08-31</c:v>
                </c:pt>
                <c:pt idx="1">
                  <c:v>2019-09-01</c:v>
                </c:pt>
                <c:pt idx="2">
                  <c:v>2019-09-02</c:v>
                </c:pt>
                <c:pt idx="3">
                  <c:v>2019-09-03</c:v>
                </c:pt>
                <c:pt idx="4">
                  <c:v>2019-09-04</c:v>
                </c:pt>
                <c:pt idx="5">
                  <c:v>2019-09-05</c:v>
                </c:pt>
                <c:pt idx="6">
                  <c:v>2019-09-06</c:v>
                </c:pt>
                <c:pt idx="7">
                  <c:v>2019-09-07</c:v>
                </c:pt>
                <c:pt idx="8">
                  <c:v>2019-09-08</c:v>
                </c:pt>
                <c:pt idx="9">
                  <c:v>2019-09-09</c:v>
                </c:pt>
                <c:pt idx="10">
                  <c:v>2019-09-10</c:v>
                </c:pt>
                <c:pt idx="11">
                  <c:v>2019-09-11</c:v>
                </c:pt>
                <c:pt idx="12">
                  <c:v>2019-09-12</c:v>
                </c:pt>
                <c:pt idx="13">
                  <c:v>2019-09-13</c:v>
                </c:pt>
                <c:pt idx="14">
                  <c:v>2019-09-14</c:v>
                </c:pt>
                <c:pt idx="15">
                  <c:v>2019-09-15</c:v>
                </c:pt>
                <c:pt idx="16">
                  <c:v>2019-09-16</c:v>
                </c:pt>
                <c:pt idx="17">
                  <c:v>2019-09-17</c:v>
                </c:pt>
                <c:pt idx="18">
                  <c:v>2019-09-18</c:v>
                </c:pt>
                <c:pt idx="19">
                  <c:v>2019-09-19</c:v>
                </c:pt>
                <c:pt idx="20">
                  <c:v>2019-09-20</c:v>
                </c:pt>
                <c:pt idx="21">
                  <c:v>2019-09-21</c:v>
                </c:pt>
                <c:pt idx="22">
                  <c:v>2019-09-22</c:v>
                </c:pt>
                <c:pt idx="23">
                  <c:v>2019-09-23</c:v>
                </c:pt>
                <c:pt idx="24">
                  <c:v>2019-09-24</c:v>
                </c:pt>
                <c:pt idx="25">
                  <c:v>2019-09-25</c:v>
                </c:pt>
                <c:pt idx="26">
                  <c:v>2019-09-26</c:v>
                </c:pt>
                <c:pt idx="27">
                  <c:v>2019-09-27</c:v>
                </c:pt>
                <c:pt idx="28">
                  <c:v>2019-09-28</c:v>
                </c:pt>
                <c:pt idx="29">
                  <c:v>2019-09-29</c:v>
                </c:pt>
              </c:strCache>
            </c:strRef>
          </c:cat>
          <c:val>
            <c:numRef>
              <c:f>Provinces!$AK$1</c:f>
              <c:numCache>
                <c:formatCode>General</c:formatCode>
                <c:ptCount val="30"/>
                <c:pt idx="0">
                  <c:v>97.590971997500006</c:v>
                </c:pt>
                <c:pt idx="1">
                  <c:v>97.581834267199994</c:v>
                </c:pt>
                <c:pt idx="2">
                  <c:v>97.517547913000001</c:v>
                </c:pt>
                <c:pt idx="3">
                  <c:v>97.5205516364</c:v>
                </c:pt>
                <c:pt idx="4">
                  <c:v>97.546405878399995</c:v>
                </c:pt>
                <c:pt idx="5">
                  <c:v>97.558899854000003</c:v>
                </c:pt>
                <c:pt idx="6">
                  <c:v>97.408466672800003</c:v>
                </c:pt>
                <c:pt idx="7">
                  <c:v>97.572734263100003</c:v>
                </c:pt>
                <c:pt idx="8">
                  <c:v>97.522222124099997</c:v>
                </c:pt>
                <c:pt idx="9">
                  <c:v>97.688085294900006</c:v>
                </c:pt>
                <c:pt idx="10">
                  <c:v>97.617297853099998</c:v>
                </c:pt>
                <c:pt idx="11">
                  <c:v>97.459546497600002</c:v>
                </c:pt>
                <c:pt idx="12">
                  <c:v>97.458456165800001</c:v>
                </c:pt>
                <c:pt idx="13">
                  <c:v>97.296191222700003</c:v>
                </c:pt>
                <c:pt idx="14">
                  <c:v>97.458970843800003</c:v>
                </c:pt>
                <c:pt idx="15">
                  <c:v>97.522882203500004</c:v>
                </c:pt>
                <c:pt idx="16">
                  <c:v>97.482040279800003</c:v>
                </c:pt>
                <c:pt idx="17">
                  <c:v>97.578617818200001</c:v>
                </c:pt>
                <c:pt idx="18">
                  <c:v>97.343353977000007</c:v>
                </c:pt>
                <c:pt idx="19">
                  <c:v>97.3691920168</c:v>
                </c:pt>
                <c:pt idx="20">
                  <c:v>97.168957157600005</c:v>
                </c:pt>
                <c:pt idx="21">
                  <c:v>97.3766601807</c:v>
                </c:pt>
                <c:pt idx="22">
                  <c:v>97.565258333000003</c:v>
                </c:pt>
                <c:pt idx="23">
                  <c:v>97.4960217167</c:v>
                </c:pt>
                <c:pt idx="24">
                  <c:v>97.382172607699999</c:v>
                </c:pt>
                <c:pt idx="25">
                  <c:v>97.303545769099998</c:v>
                </c:pt>
                <c:pt idx="26">
                  <c:v>97.382169309700004</c:v>
                </c:pt>
                <c:pt idx="27">
                  <c:v>97.147208232300002</c:v>
                </c:pt>
                <c:pt idx="28">
                  <c:v>97.469402645399995</c:v>
                </c:pt>
                <c:pt idx="29">
                  <c:v>97.371062078700007</c:v>
                </c:pt>
              </c:numCache>
            </c:numRef>
          </c:val>
          <c:smooth val="0"/>
          <c:extLst>
            <c:ext xmlns:c16="http://schemas.microsoft.com/office/drawing/2014/chart" uri="{C3380CC4-5D6E-409C-BE32-E72D297353CC}">
              <c16:uniqueId val="{00000000-1E72-4677-9D96-BC2137B7146B}"/>
            </c:ext>
          </c:extLst>
        </c:ser>
        <c:dLbls>
          <c:showLegendKey val="0"/>
          <c:showVal val="0"/>
          <c:showCatName val="0"/>
          <c:showSerName val="0"/>
          <c:showPercent val="0"/>
          <c:showBubbleSize val="0"/>
        </c:dLbls>
        <c:marker val="1"/>
        <c:smooth val="0"/>
        <c:axId val="297771264"/>
        <c:axId val="297771824"/>
      </c:lineChart>
      <c:catAx>
        <c:axId val="297771264"/>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97771824"/>
        <c:crosses val="autoZero"/>
        <c:auto val="1"/>
        <c:lblAlgn val="ctr"/>
        <c:lblOffset val="100"/>
        <c:noMultiLvlLbl val="0"/>
      </c:catAx>
      <c:valAx>
        <c:axId val="297771824"/>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minorGridlines>
          <c: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977712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a:glow rad="63500">
        <a:schemeClr val="accent1">
          <a:satMod val="175000"/>
          <a:alpha val="40000"/>
        </a:schemeClr>
      </a:glow>
    </a:effectLst>
    <a:scene3d>
      <a:camera prst="orthographicFront"/>
      <a:lightRig rig="threePt" dir="t"/>
    </a:scene3d>
    <a:sp3d>
      <a:bevelT w="114300" prst="artDeco"/>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[Daily_Management_Level_Report_Version6.xlsx]Provinces!PivotTable7</c:name>
    <c:fmtId val="5"/>
  </c:pivotSource>
  <c:chart>
    <c:title>
      <c:tx>
        <c:strRef>
          <c:f>Provinces!$AS$1</c:f>
          <c:strCache>
            <c:ptCount val="1"/>
            <c:pt idx="0">
              <c:v>Qazvin  CDR_3G  (%)</c:v>
            </c:pt>
          </c:strCache>
        </c:strRef>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
        <c:idx val="1"/>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
        <c:idx val="2"/>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
        <c:idx val="3"/>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
        <c:idx val="4"/>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
        <c:idx val="5"/>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
        <c:idx val="6"/>
        <c:spPr>
          <a:noFill/>
          <a:ln w="9525" cap="flat" cmpd="sng" algn="ctr">
            <a:solidFill>
              <a:schemeClr val="accent1"/>
            </a:solidFill>
            <a:miter lim="800000"/>
          </a:ln>
          <a:effectLst>
            <a:glow rad="63500">
              <a:schemeClr val="accent1">
                <a:satMod val="175000"/>
                <a:alpha val="25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
        <c:idx val="8"/>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
        <c:idx val="9"/>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
        <c:idx val="1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
        <c:idx val="1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
        <c:idx val="12"/>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2225" cap="rnd">
            <a:solidFill>
              <a:schemeClr val="accent1"/>
            </a:solidFill>
          </a:ln>
          <a:effectLst>
            <a:glow rad="139700">
              <a:schemeClr val="accent1">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Provinces!$AS$1</c:f>
              <c:strCache>
                <c:ptCount val="1"/>
                <c:pt idx="0">
                  <c:v>CDR_3G</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Provinces!$AS$1</c:f>
              <c:strCache>
                <c:ptCount val="30"/>
                <c:pt idx="0">
                  <c:v>2019-08-31</c:v>
                </c:pt>
                <c:pt idx="1">
                  <c:v>2019-09-01</c:v>
                </c:pt>
                <c:pt idx="2">
                  <c:v>2019-09-02</c:v>
                </c:pt>
                <c:pt idx="3">
                  <c:v>2019-09-03</c:v>
                </c:pt>
                <c:pt idx="4">
                  <c:v>2019-09-04</c:v>
                </c:pt>
                <c:pt idx="5">
                  <c:v>2019-09-05</c:v>
                </c:pt>
                <c:pt idx="6">
                  <c:v>2019-09-06</c:v>
                </c:pt>
                <c:pt idx="7">
                  <c:v>2019-09-07</c:v>
                </c:pt>
                <c:pt idx="8">
                  <c:v>2019-09-08</c:v>
                </c:pt>
                <c:pt idx="9">
                  <c:v>2019-09-09</c:v>
                </c:pt>
                <c:pt idx="10">
                  <c:v>2019-09-10</c:v>
                </c:pt>
                <c:pt idx="11">
                  <c:v>2019-09-11</c:v>
                </c:pt>
                <c:pt idx="12">
                  <c:v>2019-09-12</c:v>
                </c:pt>
                <c:pt idx="13">
                  <c:v>2019-09-13</c:v>
                </c:pt>
                <c:pt idx="14">
                  <c:v>2019-09-14</c:v>
                </c:pt>
                <c:pt idx="15">
                  <c:v>2019-09-15</c:v>
                </c:pt>
                <c:pt idx="16">
                  <c:v>2019-09-16</c:v>
                </c:pt>
                <c:pt idx="17">
                  <c:v>2019-09-17</c:v>
                </c:pt>
                <c:pt idx="18">
                  <c:v>2019-09-18</c:v>
                </c:pt>
                <c:pt idx="19">
                  <c:v>2019-09-19</c:v>
                </c:pt>
                <c:pt idx="20">
                  <c:v>2019-09-20</c:v>
                </c:pt>
                <c:pt idx="21">
                  <c:v>2019-09-21</c:v>
                </c:pt>
                <c:pt idx="22">
                  <c:v>2019-09-22</c:v>
                </c:pt>
                <c:pt idx="23">
                  <c:v>2019-09-23</c:v>
                </c:pt>
                <c:pt idx="24">
                  <c:v>2019-09-24</c:v>
                </c:pt>
                <c:pt idx="25">
                  <c:v>2019-09-25</c:v>
                </c:pt>
                <c:pt idx="26">
                  <c:v>2019-09-26</c:v>
                </c:pt>
                <c:pt idx="27">
                  <c:v>2019-09-27</c:v>
                </c:pt>
                <c:pt idx="28">
                  <c:v>2019-09-28</c:v>
                </c:pt>
                <c:pt idx="29">
                  <c:v>2019-09-29</c:v>
                </c:pt>
              </c:strCache>
            </c:strRef>
          </c:cat>
          <c:val>
            <c:numRef>
              <c:f>Provinces!$AS$1</c:f>
              <c:numCache>
                <c:formatCode>General</c:formatCode>
                <c:ptCount val="30"/>
                <c:pt idx="0">
                  <c:v>3.1688100228100001E-2</c:v>
                </c:pt>
                <c:pt idx="1">
                  <c:v>2.8967937595399999E-2</c:v>
                </c:pt>
                <c:pt idx="2">
                  <c:v>2.98326510123E-2</c:v>
                </c:pt>
                <c:pt idx="3">
                  <c:v>3.1624819776199999E-2</c:v>
                </c:pt>
                <c:pt idx="4">
                  <c:v>3.9016561846199997E-2</c:v>
                </c:pt>
                <c:pt idx="5">
                  <c:v>3.03001662655E-2</c:v>
                </c:pt>
                <c:pt idx="6">
                  <c:v>3.1384651472000001E-2</c:v>
                </c:pt>
                <c:pt idx="7">
                  <c:v>3.0232365800000001E-2</c:v>
                </c:pt>
                <c:pt idx="8">
                  <c:v>3.6285018851499998E-2</c:v>
                </c:pt>
                <c:pt idx="9">
                  <c:v>3.7095610913499999E-2</c:v>
                </c:pt>
                <c:pt idx="10">
                  <c:v>3.6935390594900003E-2</c:v>
                </c:pt>
                <c:pt idx="11">
                  <c:v>4.00782127165E-2</c:v>
                </c:pt>
                <c:pt idx="12">
                  <c:v>3.81033158976E-2</c:v>
                </c:pt>
                <c:pt idx="13">
                  <c:v>4.5091137836499998E-2</c:v>
                </c:pt>
                <c:pt idx="14">
                  <c:v>3.61132953162E-2</c:v>
                </c:pt>
                <c:pt idx="15">
                  <c:v>3.2225074451099997E-2</c:v>
                </c:pt>
                <c:pt idx="16">
                  <c:v>3.5546814184399998E-2</c:v>
                </c:pt>
                <c:pt idx="17">
                  <c:v>3.7293543761599997E-2</c:v>
                </c:pt>
                <c:pt idx="18">
                  <c:v>3.9422084184199999E-2</c:v>
                </c:pt>
                <c:pt idx="19">
                  <c:v>3.3500313333500002E-2</c:v>
                </c:pt>
                <c:pt idx="20">
                  <c:v>3.3895798861500001E-2</c:v>
                </c:pt>
                <c:pt idx="21">
                  <c:v>3.1916460083899999E-2</c:v>
                </c:pt>
                <c:pt idx="22">
                  <c:v>3.0663474285299998E-2</c:v>
                </c:pt>
                <c:pt idx="23">
                  <c:v>2.9753758797399998E-2</c:v>
                </c:pt>
                <c:pt idx="24">
                  <c:v>3.0648582361300001E-2</c:v>
                </c:pt>
                <c:pt idx="25">
                  <c:v>3.8246843704700002E-2</c:v>
                </c:pt>
                <c:pt idx="26">
                  <c:v>3.4364180457299998E-2</c:v>
                </c:pt>
                <c:pt idx="27">
                  <c:v>3.7198322113399997E-2</c:v>
                </c:pt>
                <c:pt idx="28">
                  <c:v>3.3456939439299997E-2</c:v>
                </c:pt>
                <c:pt idx="29">
                  <c:v>3.1161229059500001E-2</c:v>
                </c:pt>
              </c:numCache>
            </c:numRef>
          </c:val>
          <c:smooth val="0"/>
          <c:extLst>
            <c:ext xmlns:c16="http://schemas.microsoft.com/office/drawing/2014/chart" uri="{C3380CC4-5D6E-409C-BE32-E72D297353CC}">
              <c16:uniqueId val="{00000000-65D0-443B-8CEC-C5A6DB1B4E55}"/>
            </c:ext>
          </c:extLst>
        </c:ser>
        <c:ser>
          <c:idx val="1"/>
          <c:order val="1"/>
          <c:tx>
            <c:strRef>
              <c:f>Provinces!$AS$1</c:f>
              <c:strCache>
                <c:ptCount val="1"/>
                <c:pt idx="0">
                  <c:v>CDR_3G_Target</c:v>
                </c:pt>
              </c:strCache>
            </c:strRef>
          </c:tx>
          <c:spPr>
            <a:ln w="22225" cap="rnd">
              <a:solidFill>
                <a:schemeClr val="accent3"/>
              </a:solidFill>
            </a:ln>
            <a:effectLst>
              <a:glow rad="139700">
                <a:schemeClr val="accent3">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cat>
            <c:strRef>
              <c:f>Provinces!$AS$1</c:f>
              <c:strCache>
                <c:ptCount val="30"/>
                <c:pt idx="0">
                  <c:v>2019-08-31</c:v>
                </c:pt>
                <c:pt idx="1">
                  <c:v>2019-09-01</c:v>
                </c:pt>
                <c:pt idx="2">
                  <c:v>2019-09-02</c:v>
                </c:pt>
                <c:pt idx="3">
                  <c:v>2019-09-03</c:v>
                </c:pt>
                <c:pt idx="4">
                  <c:v>2019-09-04</c:v>
                </c:pt>
                <c:pt idx="5">
                  <c:v>2019-09-05</c:v>
                </c:pt>
                <c:pt idx="6">
                  <c:v>2019-09-06</c:v>
                </c:pt>
                <c:pt idx="7">
                  <c:v>2019-09-07</c:v>
                </c:pt>
                <c:pt idx="8">
                  <c:v>2019-09-08</c:v>
                </c:pt>
                <c:pt idx="9">
                  <c:v>2019-09-09</c:v>
                </c:pt>
                <c:pt idx="10">
                  <c:v>2019-09-10</c:v>
                </c:pt>
                <c:pt idx="11">
                  <c:v>2019-09-11</c:v>
                </c:pt>
                <c:pt idx="12">
                  <c:v>2019-09-12</c:v>
                </c:pt>
                <c:pt idx="13">
                  <c:v>2019-09-13</c:v>
                </c:pt>
                <c:pt idx="14">
                  <c:v>2019-09-14</c:v>
                </c:pt>
                <c:pt idx="15">
                  <c:v>2019-09-15</c:v>
                </c:pt>
                <c:pt idx="16">
                  <c:v>2019-09-16</c:v>
                </c:pt>
                <c:pt idx="17">
                  <c:v>2019-09-17</c:v>
                </c:pt>
                <c:pt idx="18">
                  <c:v>2019-09-18</c:v>
                </c:pt>
                <c:pt idx="19">
                  <c:v>2019-09-19</c:v>
                </c:pt>
                <c:pt idx="20">
                  <c:v>2019-09-20</c:v>
                </c:pt>
                <c:pt idx="21">
                  <c:v>2019-09-21</c:v>
                </c:pt>
                <c:pt idx="22">
                  <c:v>2019-09-22</c:v>
                </c:pt>
                <c:pt idx="23">
                  <c:v>2019-09-23</c:v>
                </c:pt>
                <c:pt idx="24">
                  <c:v>2019-09-24</c:v>
                </c:pt>
                <c:pt idx="25">
                  <c:v>2019-09-25</c:v>
                </c:pt>
                <c:pt idx="26">
                  <c:v>2019-09-26</c:v>
                </c:pt>
                <c:pt idx="27">
                  <c:v>2019-09-27</c:v>
                </c:pt>
                <c:pt idx="28">
                  <c:v>2019-09-28</c:v>
                </c:pt>
                <c:pt idx="29">
                  <c:v>2019-09-29</c:v>
                </c:pt>
              </c:strCache>
            </c:strRef>
          </c:cat>
          <c:val>
            <c:numRef>
              <c:f>Provinces!$AS$1</c:f>
              <c:numCache>
                <c:formatCode>General</c:formatCode>
                <c:ptCount val="30"/>
                <c:pt idx="0">
                  <c:v>0.15</c:v>
                </c:pt>
                <c:pt idx="1">
                  <c:v>0.15</c:v>
                </c:pt>
                <c:pt idx="2">
                  <c:v>0.15</c:v>
                </c:pt>
                <c:pt idx="3">
                  <c:v>0.15</c:v>
                </c:pt>
                <c:pt idx="4">
                  <c:v>0.15</c:v>
                </c:pt>
                <c:pt idx="5">
                  <c:v>0.15</c:v>
                </c:pt>
                <c:pt idx="6">
                  <c:v>0.15</c:v>
                </c:pt>
                <c:pt idx="7">
                  <c:v>0.15</c:v>
                </c:pt>
                <c:pt idx="8">
                  <c:v>0.15</c:v>
                </c:pt>
                <c:pt idx="9">
                  <c:v>0.15</c:v>
                </c:pt>
                <c:pt idx="10">
                  <c:v>0.15</c:v>
                </c:pt>
                <c:pt idx="11">
                  <c:v>0.15</c:v>
                </c:pt>
                <c:pt idx="12">
                  <c:v>0.15</c:v>
                </c:pt>
                <c:pt idx="13">
                  <c:v>0.15</c:v>
                </c:pt>
                <c:pt idx="14">
                  <c:v>0.15</c:v>
                </c:pt>
                <c:pt idx="15">
                  <c:v>0.15</c:v>
                </c:pt>
                <c:pt idx="16">
                  <c:v>0.15</c:v>
                </c:pt>
                <c:pt idx="17">
                  <c:v>0.15</c:v>
                </c:pt>
                <c:pt idx="18">
                  <c:v>0.15</c:v>
                </c:pt>
                <c:pt idx="19">
                  <c:v>0.15</c:v>
                </c:pt>
                <c:pt idx="20">
                  <c:v>0.15</c:v>
                </c:pt>
                <c:pt idx="21">
                  <c:v>0.15</c:v>
                </c:pt>
                <c:pt idx="22">
                  <c:v>0.15</c:v>
                </c:pt>
                <c:pt idx="23">
                  <c:v>0.15</c:v>
                </c:pt>
                <c:pt idx="24">
                  <c:v>0.15</c:v>
                </c:pt>
                <c:pt idx="25">
                  <c:v>0.15</c:v>
                </c:pt>
                <c:pt idx="26">
                  <c:v>0.15</c:v>
                </c:pt>
                <c:pt idx="27">
                  <c:v>0.15</c:v>
                </c:pt>
                <c:pt idx="28">
                  <c:v>0.15</c:v>
                </c:pt>
                <c:pt idx="29">
                  <c:v>0.15</c:v>
                </c:pt>
              </c:numCache>
            </c:numRef>
          </c:val>
          <c:smooth val="0"/>
          <c:extLst>
            <c:ext xmlns:c16="http://schemas.microsoft.com/office/drawing/2014/chart" uri="{C3380CC4-5D6E-409C-BE32-E72D297353CC}">
              <c16:uniqueId val="{00000001-65D0-443B-8CEC-C5A6DB1B4E55}"/>
            </c:ext>
          </c:extLst>
        </c:ser>
        <c:dLbls>
          <c:showLegendKey val="0"/>
          <c:showVal val="0"/>
          <c:showCatName val="0"/>
          <c:showSerName val="0"/>
          <c:showPercent val="0"/>
          <c:showBubbleSize val="0"/>
        </c:dLbls>
        <c:marker val="1"/>
        <c:smooth val="0"/>
        <c:axId val="297782464"/>
        <c:axId val="297783024"/>
      </c:lineChart>
      <c:catAx>
        <c:axId val="297782464"/>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97783024"/>
        <c:crosses val="autoZero"/>
        <c:auto val="1"/>
        <c:lblAlgn val="ctr"/>
        <c:lblOffset val="100"/>
        <c:noMultiLvlLbl val="0"/>
      </c:catAx>
      <c:valAx>
        <c:axId val="297783024"/>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minorGridlines>
          <c: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977824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a:glow rad="63500">
        <a:schemeClr val="accent1">
          <a:satMod val="175000"/>
          <a:alpha val="40000"/>
        </a:schemeClr>
      </a:glow>
    </a:effectLst>
    <a:scene3d>
      <a:camera prst="orthographicFront"/>
      <a:lightRig rig="threePt" dir="t"/>
    </a:scene3d>
    <a:sp3d>
      <a:bevelT w="114300" prst="artDeco"/>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[Daily_Management_Level_Report_Version6.xlsx]Provinces!PivotTable6</c:name>
    <c:fmtId val="20"/>
  </c:pivotSource>
  <c:chart>
    <c:title>
      <c:tx>
        <c:strRef>
          <c:f>Provinces!$AO$1</c:f>
          <c:strCache>
            <c:ptCount val="1"/>
            <c:pt idx="0">
              <c:v>Qazvin  CS_CSSR_3G  (%)</c:v>
            </c:pt>
          </c:strCache>
        </c:strRef>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
        <c:idx val="9"/>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
        <c:idx val="1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2225" cap="rnd">
            <a:solidFill>
              <a:schemeClr val="accent1"/>
            </a:solidFill>
          </a:ln>
          <a:effectLst>
            <a:glow rad="139700">
              <a:schemeClr val="accent1">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Provinces!$AO$1</c:f>
              <c:strCache>
                <c:ptCount val="1"/>
                <c:pt idx="0">
                  <c:v>CS_CSSR_3G</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Provinces!$AO$1</c:f>
              <c:strCache>
                <c:ptCount val="30"/>
                <c:pt idx="0">
                  <c:v>2019-08-31</c:v>
                </c:pt>
                <c:pt idx="1">
                  <c:v>2019-09-01</c:v>
                </c:pt>
                <c:pt idx="2">
                  <c:v>2019-09-02</c:v>
                </c:pt>
                <c:pt idx="3">
                  <c:v>2019-09-03</c:v>
                </c:pt>
                <c:pt idx="4">
                  <c:v>2019-09-04</c:v>
                </c:pt>
                <c:pt idx="5">
                  <c:v>2019-09-05</c:v>
                </c:pt>
                <c:pt idx="6">
                  <c:v>2019-09-06</c:v>
                </c:pt>
                <c:pt idx="7">
                  <c:v>2019-09-07</c:v>
                </c:pt>
                <c:pt idx="8">
                  <c:v>2019-09-08</c:v>
                </c:pt>
                <c:pt idx="9">
                  <c:v>2019-09-09</c:v>
                </c:pt>
                <c:pt idx="10">
                  <c:v>2019-09-10</c:v>
                </c:pt>
                <c:pt idx="11">
                  <c:v>2019-09-11</c:v>
                </c:pt>
                <c:pt idx="12">
                  <c:v>2019-09-12</c:v>
                </c:pt>
                <c:pt idx="13">
                  <c:v>2019-09-13</c:v>
                </c:pt>
                <c:pt idx="14">
                  <c:v>2019-09-14</c:v>
                </c:pt>
                <c:pt idx="15">
                  <c:v>2019-09-15</c:v>
                </c:pt>
                <c:pt idx="16">
                  <c:v>2019-09-16</c:v>
                </c:pt>
                <c:pt idx="17">
                  <c:v>2019-09-17</c:v>
                </c:pt>
                <c:pt idx="18">
                  <c:v>2019-09-18</c:v>
                </c:pt>
                <c:pt idx="19">
                  <c:v>2019-09-19</c:v>
                </c:pt>
                <c:pt idx="20">
                  <c:v>2019-09-20</c:v>
                </c:pt>
                <c:pt idx="21">
                  <c:v>2019-09-21</c:v>
                </c:pt>
                <c:pt idx="22">
                  <c:v>2019-09-22</c:v>
                </c:pt>
                <c:pt idx="23">
                  <c:v>2019-09-23</c:v>
                </c:pt>
                <c:pt idx="24">
                  <c:v>2019-09-24</c:v>
                </c:pt>
                <c:pt idx="25">
                  <c:v>2019-09-25</c:v>
                </c:pt>
                <c:pt idx="26">
                  <c:v>2019-09-26</c:v>
                </c:pt>
                <c:pt idx="27">
                  <c:v>2019-09-27</c:v>
                </c:pt>
                <c:pt idx="28">
                  <c:v>2019-09-28</c:v>
                </c:pt>
                <c:pt idx="29">
                  <c:v>2019-09-29</c:v>
                </c:pt>
              </c:strCache>
            </c:strRef>
          </c:cat>
          <c:val>
            <c:numRef>
              <c:f>Provinces!$AO$1</c:f>
              <c:numCache>
                <c:formatCode>General</c:formatCode>
                <c:ptCount val="30"/>
                <c:pt idx="0">
                  <c:v>99.956344855400005</c:v>
                </c:pt>
                <c:pt idx="1">
                  <c:v>99.956308022499996</c:v>
                </c:pt>
                <c:pt idx="2">
                  <c:v>99.956593459399997</c:v>
                </c:pt>
                <c:pt idx="3">
                  <c:v>99.906796837000002</c:v>
                </c:pt>
                <c:pt idx="4">
                  <c:v>99.829281093999995</c:v>
                </c:pt>
                <c:pt idx="5">
                  <c:v>99.956684487100006</c:v>
                </c:pt>
                <c:pt idx="6">
                  <c:v>99.949501737199995</c:v>
                </c:pt>
                <c:pt idx="7">
                  <c:v>99.942603475300004</c:v>
                </c:pt>
                <c:pt idx="8">
                  <c:v>99.921241888599994</c:v>
                </c:pt>
                <c:pt idx="9">
                  <c:v>99.857197591200006</c:v>
                </c:pt>
                <c:pt idx="10">
                  <c:v>99.856050872599994</c:v>
                </c:pt>
                <c:pt idx="11">
                  <c:v>99.802373588699993</c:v>
                </c:pt>
                <c:pt idx="12">
                  <c:v>99.862057570800005</c:v>
                </c:pt>
                <c:pt idx="13">
                  <c:v>99.822399783099996</c:v>
                </c:pt>
                <c:pt idx="14">
                  <c:v>99.902129405699995</c:v>
                </c:pt>
                <c:pt idx="15">
                  <c:v>99.949714192200005</c:v>
                </c:pt>
                <c:pt idx="16">
                  <c:v>99.745168390800004</c:v>
                </c:pt>
                <c:pt idx="17">
                  <c:v>99.906140190499997</c:v>
                </c:pt>
                <c:pt idx="18">
                  <c:v>99.885986972400005</c:v>
                </c:pt>
                <c:pt idx="19">
                  <c:v>99.897654269200004</c:v>
                </c:pt>
                <c:pt idx="20">
                  <c:v>99.947815099400003</c:v>
                </c:pt>
                <c:pt idx="21">
                  <c:v>99.957477396000002</c:v>
                </c:pt>
                <c:pt idx="22">
                  <c:v>99.953773963399996</c:v>
                </c:pt>
                <c:pt idx="23">
                  <c:v>99.947132745800005</c:v>
                </c:pt>
                <c:pt idx="24">
                  <c:v>99.956393919199996</c:v>
                </c:pt>
                <c:pt idx="25">
                  <c:v>99.9568605236</c:v>
                </c:pt>
                <c:pt idx="26">
                  <c:v>99.954620819499993</c:v>
                </c:pt>
                <c:pt idx="27">
                  <c:v>99.951792573999995</c:v>
                </c:pt>
                <c:pt idx="28">
                  <c:v>99.958288876599994</c:v>
                </c:pt>
                <c:pt idx="29">
                  <c:v>99.958835579500004</c:v>
                </c:pt>
              </c:numCache>
            </c:numRef>
          </c:val>
          <c:smooth val="0"/>
          <c:extLst>
            <c:ext xmlns:c16="http://schemas.microsoft.com/office/drawing/2014/chart" uri="{C3380CC4-5D6E-409C-BE32-E72D297353CC}">
              <c16:uniqueId val="{00000000-5C73-44CC-B7B3-E1DA251C3229}"/>
            </c:ext>
          </c:extLst>
        </c:ser>
        <c:ser>
          <c:idx val="1"/>
          <c:order val="1"/>
          <c:tx>
            <c:strRef>
              <c:f>Provinces!$AO$1</c:f>
              <c:strCache>
                <c:ptCount val="1"/>
                <c:pt idx="0">
                  <c:v>CS_CSSR_3G_Target</c:v>
                </c:pt>
              </c:strCache>
            </c:strRef>
          </c:tx>
          <c:spPr>
            <a:ln w="22225" cap="rnd">
              <a:solidFill>
                <a:schemeClr val="accent3"/>
              </a:solidFill>
            </a:ln>
            <a:effectLst>
              <a:glow rad="139700">
                <a:schemeClr val="accent3">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cat>
            <c:strRef>
              <c:f>Provinces!$AO$1</c:f>
              <c:strCache>
                <c:ptCount val="30"/>
                <c:pt idx="0">
                  <c:v>2019-08-31</c:v>
                </c:pt>
                <c:pt idx="1">
                  <c:v>2019-09-01</c:v>
                </c:pt>
                <c:pt idx="2">
                  <c:v>2019-09-02</c:v>
                </c:pt>
                <c:pt idx="3">
                  <c:v>2019-09-03</c:v>
                </c:pt>
                <c:pt idx="4">
                  <c:v>2019-09-04</c:v>
                </c:pt>
                <c:pt idx="5">
                  <c:v>2019-09-05</c:v>
                </c:pt>
                <c:pt idx="6">
                  <c:v>2019-09-06</c:v>
                </c:pt>
                <c:pt idx="7">
                  <c:v>2019-09-07</c:v>
                </c:pt>
                <c:pt idx="8">
                  <c:v>2019-09-08</c:v>
                </c:pt>
                <c:pt idx="9">
                  <c:v>2019-09-09</c:v>
                </c:pt>
                <c:pt idx="10">
                  <c:v>2019-09-10</c:v>
                </c:pt>
                <c:pt idx="11">
                  <c:v>2019-09-11</c:v>
                </c:pt>
                <c:pt idx="12">
                  <c:v>2019-09-12</c:v>
                </c:pt>
                <c:pt idx="13">
                  <c:v>2019-09-13</c:v>
                </c:pt>
                <c:pt idx="14">
                  <c:v>2019-09-14</c:v>
                </c:pt>
                <c:pt idx="15">
                  <c:v>2019-09-15</c:v>
                </c:pt>
                <c:pt idx="16">
                  <c:v>2019-09-16</c:v>
                </c:pt>
                <c:pt idx="17">
                  <c:v>2019-09-17</c:v>
                </c:pt>
                <c:pt idx="18">
                  <c:v>2019-09-18</c:v>
                </c:pt>
                <c:pt idx="19">
                  <c:v>2019-09-19</c:v>
                </c:pt>
                <c:pt idx="20">
                  <c:v>2019-09-20</c:v>
                </c:pt>
                <c:pt idx="21">
                  <c:v>2019-09-21</c:v>
                </c:pt>
                <c:pt idx="22">
                  <c:v>2019-09-22</c:v>
                </c:pt>
                <c:pt idx="23">
                  <c:v>2019-09-23</c:v>
                </c:pt>
                <c:pt idx="24">
                  <c:v>2019-09-24</c:v>
                </c:pt>
                <c:pt idx="25">
                  <c:v>2019-09-25</c:v>
                </c:pt>
                <c:pt idx="26">
                  <c:v>2019-09-26</c:v>
                </c:pt>
                <c:pt idx="27">
                  <c:v>2019-09-27</c:v>
                </c:pt>
                <c:pt idx="28">
                  <c:v>2019-09-28</c:v>
                </c:pt>
                <c:pt idx="29">
                  <c:v>2019-09-29</c:v>
                </c:pt>
              </c:strCache>
            </c:strRef>
          </c:cat>
          <c:val>
            <c:numRef>
              <c:f>Provinces!$AO$1</c:f>
              <c:numCache>
                <c:formatCode>General</c:formatCode>
                <c:ptCount val="30"/>
                <c:pt idx="0">
                  <c:v>99.5</c:v>
                </c:pt>
                <c:pt idx="1">
                  <c:v>99.5</c:v>
                </c:pt>
                <c:pt idx="2">
                  <c:v>99.5</c:v>
                </c:pt>
                <c:pt idx="3">
                  <c:v>99.5</c:v>
                </c:pt>
                <c:pt idx="4">
                  <c:v>99.5</c:v>
                </c:pt>
                <c:pt idx="5">
                  <c:v>99.5</c:v>
                </c:pt>
                <c:pt idx="6">
                  <c:v>99.5</c:v>
                </c:pt>
                <c:pt idx="7">
                  <c:v>99.5</c:v>
                </c:pt>
                <c:pt idx="8">
                  <c:v>99.5</c:v>
                </c:pt>
                <c:pt idx="9">
                  <c:v>99.5</c:v>
                </c:pt>
                <c:pt idx="10">
                  <c:v>99.5</c:v>
                </c:pt>
                <c:pt idx="11">
                  <c:v>99.5</c:v>
                </c:pt>
                <c:pt idx="12">
                  <c:v>99.5</c:v>
                </c:pt>
                <c:pt idx="13">
                  <c:v>99.5</c:v>
                </c:pt>
                <c:pt idx="14">
                  <c:v>99.5</c:v>
                </c:pt>
                <c:pt idx="15">
                  <c:v>99.5</c:v>
                </c:pt>
                <c:pt idx="16">
                  <c:v>99.5</c:v>
                </c:pt>
                <c:pt idx="17">
                  <c:v>99.5</c:v>
                </c:pt>
                <c:pt idx="18">
                  <c:v>99.5</c:v>
                </c:pt>
                <c:pt idx="19">
                  <c:v>99.5</c:v>
                </c:pt>
                <c:pt idx="20">
                  <c:v>99.5</c:v>
                </c:pt>
                <c:pt idx="21">
                  <c:v>99.5</c:v>
                </c:pt>
                <c:pt idx="22">
                  <c:v>99.5</c:v>
                </c:pt>
                <c:pt idx="23">
                  <c:v>99.5</c:v>
                </c:pt>
                <c:pt idx="24">
                  <c:v>99.5</c:v>
                </c:pt>
                <c:pt idx="25">
                  <c:v>99.5</c:v>
                </c:pt>
                <c:pt idx="26">
                  <c:v>99.5</c:v>
                </c:pt>
                <c:pt idx="27">
                  <c:v>99.5</c:v>
                </c:pt>
                <c:pt idx="28">
                  <c:v>99.5</c:v>
                </c:pt>
                <c:pt idx="29">
                  <c:v>99.5</c:v>
                </c:pt>
              </c:numCache>
            </c:numRef>
          </c:val>
          <c:smooth val="0"/>
          <c:extLst>
            <c:ext xmlns:c16="http://schemas.microsoft.com/office/drawing/2014/chart" uri="{C3380CC4-5D6E-409C-BE32-E72D297353CC}">
              <c16:uniqueId val="{00000001-5C73-44CC-B7B3-E1DA251C3229}"/>
            </c:ext>
          </c:extLst>
        </c:ser>
        <c:dLbls>
          <c:showLegendKey val="0"/>
          <c:showVal val="0"/>
          <c:showCatName val="0"/>
          <c:showSerName val="0"/>
          <c:showPercent val="0"/>
          <c:showBubbleSize val="0"/>
        </c:dLbls>
        <c:marker val="1"/>
        <c:smooth val="0"/>
        <c:axId val="820808720"/>
        <c:axId val="820804560"/>
      </c:lineChart>
      <c:catAx>
        <c:axId val="820808720"/>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820804560"/>
        <c:crosses val="autoZero"/>
        <c:auto val="1"/>
        <c:lblAlgn val="ctr"/>
        <c:lblOffset val="100"/>
        <c:noMultiLvlLbl val="0"/>
      </c:catAx>
      <c:valAx>
        <c:axId val="820804560"/>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82080872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a:glow rad="63500">
        <a:schemeClr val="accent1">
          <a:satMod val="175000"/>
          <a:alpha val="40000"/>
        </a:schemeClr>
      </a:glow>
    </a:effectLst>
    <a:scene3d>
      <a:camera prst="orthographicFront"/>
      <a:lightRig rig="threePt" dir="t"/>
    </a:scene3d>
    <a:sp3d>
      <a:bevelT w="114300" prst="artDeco"/>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[Daily_Management_Level_Report_Version6.xlsx]Provinces!PivotTable9</c:name>
    <c:fmtId val="8"/>
  </c:pivotSource>
  <c:chart>
    <c:title>
      <c:tx>
        <c:strRef>
          <c:f>Provinces!$BA$1</c:f>
          <c:strCache>
            <c:ptCount val="1"/>
            <c:pt idx="0">
              <c:v>Qazvin  CS_IRAT_HO_Success_Rate_3G  (%)</c:v>
            </c:pt>
          </c:strCache>
        </c:strRef>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pivotFmt>
      <c:pivotFmt>
        <c:idx val="1"/>
      </c:pivotFmt>
      <c:pivotFmt>
        <c:idx val="2"/>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
        <c:idx val="3"/>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Provinces!$BA$1</c:f>
              <c:strCache>
                <c:ptCount val="1"/>
                <c:pt idx="0">
                  <c:v>CS_IRAT_HO_Success_Rate_3G</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Provinces!$BA$1</c:f>
              <c:strCache>
                <c:ptCount val="30"/>
                <c:pt idx="0">
                  <c:v>2019-08-31</c:v>
                </c:pt>
                <c:pt idx="1">
                  <c:v>2019-09-01</c:v>
                </c:pt>
                <c:pt idx="2">
                  <c:v>2019-09-02</c:v>
                </c:pt>
                <c:pt idx="3">
                  <c:v>2019-09-03</c:v>
                </c:pt>
                <c:pt idx="4">
                  <c:v>2019-09-04</c:v>
                </c:pt>
                <c:pt idx="5">
                  <c:v>2019-09-05</c:v>
                </c:pt>
                <c:pt idx="6">
                  <c:v>2019-09-06</c:v>
                </c:pt>
                <c:pt idx="7">
                  <c:v>2019-09-07</c:v>
                </c:pt>
                <c:pt idx="8">
                  <c:v>2019-09-08</c:v>
                </c:pt>
                <c:pt idx="9">
                  <c:v>2019-09-09</c:v>
                </c:pt>
                <c:pt idx="10">
                  <c:v>2019-09-10</c:v>
                </c:pt>
                <c:pt idx="11">
                  <c:v>2019-09-11</c:v>
                </c:pt>
                <c:pt idx="12">
                  <c:v>2019-09-12</c:v>
                </c:pt>
                <c:pt idx="13">
                  <c:v>2019-09-13</c:v>
                </c:pt>
                <c:pt idx="14">
                  <c:v>2019-09-14</c:v>
                </c:pt>
                <c:pt idx="15">
                  <c:v>2019-09-15</c:v>
                </c:pt>
                <c:pt idx="16">
                  <c:v>2019-09-16</c:v>
                </c:pt>
                <c:pt idx="17">
                  <c:v>2019-09-17</c:v>
                </c:pt>
                <c:pt idx="18">
                  <c:v>2019-09-18</c:v>
                </c:pt>
                <c:pt idx="19">
                  <c:v>2019-09-19</c:v>
                </c:pt>
                <c:pt idx="20">
                  <c:v>2019-09-20</c:v>
                </c:pt>
                <c:pt idx="21">
                  <c:v>2019-09-21</c:v>
                </c:pt>
                <c:pt idx="22">
                  <c:v>2019-09-22</c:v>
                </c:pt>
                <c:pt idx="23">
                  <c:v>2019-09-23</c:v>
                </c:pt>
                <c:pt idx="24">
                  <c:v>2019-09-24</c:v>
                </c:pt>
                <c:pt idx="25">
                  <c:v>2019-09-25</c:v>
                </c:pt>
                <c:pt idx="26">
                  <c:v>2019-09-26</c:v>
                </c:pt>
                <c:pt idx="27">
                  <c:v>2019-09-27</c:v>
                </c:pt>
                <c:pt idx="28">
                  <c:v>2019-09-28</c:v>
                </c:pt>
                <c:pt idx="29">
                  <c:v>2019-09-29</c:v>
                </c:pt>
              </c:strCache>
            </c:strRef>
          </c:cat>
          <c:val>
            <c:numRef>
              <c:f>Provinces!$BA$1</c:f>
              <c:numCache>
                <c:formatCode>General</c:formatCode>
                <c:ptCount val="30"/>
                <c:pt idx="0">
                  <c:v>97.590971997500006</c:v>
                </c:pt>
                <c:pt idx="1">
                  <c:v>97.581834267199994</c:v>
                </c:pt>
                <c:pt idx="2">
                  <c:v>97.517547913000001</c:v>
                </c:pt>
                <c:pt idx="3">
                  <c:v>97.5205516364</c:v>
                </c:pt>
                <c:pt idx="4">
                  <c:v>97.546405878399995</c:v>
                </c:pt>
                <c:pt idx="5">
                  <c:v>97.558899854000003</c:v>
                </c:pt>
                <c:pt idx="6">
                  <c:v>97.408466672800003</c:v>
                </c:pt>
                <c:pt idx="7">
                  <c:v>97.572734263100003</c:v>
                </c:pt>
                <c:pt idx="8">
                  <c:v>97.522222124099997</c:v>
                </c:pt>
                <c:pt idx="9">
                  <c:v>97.688085294900006</c:v>
                </c:pt>
                <c:pt idx="10">
                  <c:v>97.617297853099998</c:v>
                </c:pt>
                <c:pt idx="11">
                  <c:v>97.459546497600002</c:v>
                </c:pt>
                <c:pt idx="12">
                  <c:v>97.458456165800001</c:v>
                </c:pt>
                <c:pt idx="13">
                  <c:v>97.296191222700003</c:v>
                </c:pt>
                <c:pt idx="14">
                  <c:v>97.458970843800003</c:v>
                </c:pt>
                <c:pt idx="15">
                  <c:v>97.522882203500004</c:v>
                </c:pt>
                <c:pt idx="16">
                  <c:v>97.482040279800003</c:v>
                </c:pt>
                <c:pt idx="17">
                  <c:v>97.578617818200001</c:v>
                </c:pt>
                <c:pt idx="18">
                  <c:v>97.343353977000007</c:v>
                </c:pt>
                <c:pt idx="19">
                  <c:v>97.3691920168</c:v>
                </c:pt>
                <c:pt idx="20">
                  <c:v>97.168957157600005</c:v>
                </c:pt>
                <c:pt idx="21">
                  <c:v>97.3766601807</c:v>
                </c:pt>
                <c:pt idx="22">
                  <c:v>97.565258333000003</c:v>
                </c:pt>
                <c:pt idx="23">
                  <c:v>97.4960217167</c:v>
                </c:pt>
                <c:pt idx="24">
                  <c:v>97.382172607699999</c:v>
                </c:pt>
                <c:pt idx="25">
                  <c:v>97.303545769099998</c:v>
                </c:pt>
                <c:pt idx="26">
                  <c:v>97.382169309700004</c:v>
                </c:pt>
                <c:pt idx="27">
                  <c:v>97.147208232300002</c:v>
                </c:pt>
                <c:pt idx="28">
                  <c:v>97.469402645399995</c:v>
                </c:pt>
                <c:pt idx="29">
                  <c:v>97.371062078700007</c:v>
                </c:pt>
              </c:numCache>
            </c:numRef>
          </c:val>
          <c:smooth val="0"/>
          <c:extLst>
            <c:ext xmlns:c16="http://schemas.microsoft.com/office/drawing/2014/chart" uri="{C3380CC4-5D6E-409C-BE32-E72D297353CC}">
              <c16:uniqueId val="{00000000-86DC-4B4A-A3CD-0CB5F97BF520}"/>
            </c:ext>
          </c:extLst>
        </c:ser>
        <c:ser>
          <c:idx val="1"/>
          <c:order val="1"/>
          <c:tx>
            <c:strRef>
              <c:f>Provinces!$BA$1</c:f>
              <c:strCache>
                <c:ptCount val="1"/>
                <c:pt idx="0">
                  <c:v>CS_IRAT_HO_Success_Rate_3G_Target</c:v>
                </c:pt>
              </c:strCache>
            </c:strRef>
          </c:tx>
          <c:spPr>
            <a:ln w="22225" cap="rnd">
              <a:solidFill>
                <a:schemeClr val="accent3"/>
              </a:solidFill>
            </a:ln>
            <a:effectLst>
              <a:glow rad="139700">
                <a:schemeClr val="accent3">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cat>
            <c:strRef>
              <c:f>Provinces!$BA$1</c:f>
              <c:strCache>
                <c:ptCount val="30"/>
                <c:pt idx="0">
                  <c:v>2019-08-31</c:v>
                </c:pt>
                <c:pt idx="1">
                  <c:v>2019-09-01</c:v>
                </c:pt>
                <c:pt idx="2">
                  <c:v>2019-09-02</c:v>
                </c:pt>
                <c:pt idx="3">
                  <c:v>2019-09-03</c:v>
                </c:pt>
                <c:pt idx="4">
                  <c:v>2019-09-04</c:v>
                </c:pt>
                <c:pt idx="5">
                  <c:v>2019-09-05</c:v>
                </c:pt>
                <c:pt idx="6">
                  <c:v>2019-09-06</c:v>
                </c:pt>
                <c:pt idx="7">
                  <c:v>2019-09-07</c:v>
                </c:pt>
                <c:pt idx="8">
                  <c:v>2019-09-08</c:v>
                </c:pt>
                <c:pt idx="9">
                  <c:v>2019-09-09</c:v>
                </c:pt>
                <c:pt idx="10">
                  <c:v>2019-09-10</c:v>
                </c:pt>
                <c:pt idx="11">
                  <c:v>2019-09-11</c:v>
                </c:pt>
                <c:pt idx="12">
                  <c:v>2019-09-12</c:v>
                </c:pt>
                <c:pt idx="13">
                  <c:v>2019-09-13</c:v>
                </c:pt>
                <c:pt idx="14">
                  <c:v>2019-09-14</c:v>
                </c:pt>
                <c:pt idx="15">
                  <c:v>2019-09-15</c:v>
                </c:pt>
                <c:pt idx="16">
                  <c:v>2019-09-16</c:v>
                </c:pt>
                <c:pt idx="17">
                  <c:v>2019-09-17</c:v>
                </c:pt>
                <c:pt idx="18">
                  <c:v>2019-09-18</c:v>
                </c:pt>
                <c:pt idx="19">
                  <c:v>2019-09-19</c:v>
                </c:pt>
                <c:pt idx="20">
                  <c:v>2019-09-20</c:v>
                </c:pt>
                <c:pt idx="21">
                  <c:v>2019-09-21</c:v>
                </c:pt>
                <c:pt idx="22">
                  <c:v>2019-09-22</c:v>
                </c:pt>
                <c:pt idx="23">
                  <c:v>2019-09-23</c:v>
                </c:pt>
                <c:pt idx="24">
                  <c:v>2019-09-24</c:v>
                </c:pt>
                <c:pt idx="25">
                  <c:v>2019-09-25</c:v>
                </c:pt>
                <c:pt idx="26">
                  <c:v>2019-09-26</c:v>
                </c:pt>
                <c:pt idx="27">
                  <c:v>2019-09-27</c:v>
                </c:pt>
                <c:pt idx="28">
                  <c:v>2019-09-28</c:v>
                </c:pt>
                <c:pt idx="29">
                  <c:v>2019-09-29</c:v>
                </c:pt>
              </c:strCache>
            </c:strRef>
          </c:cat>
          <c:val>
            <c:numRef>
              <c:f>Provinces!$BA$1</c:f>
              <c:numCache>
                <c:formatCode>General</c:formatCode>
                <c:ptCount val="30"/>
                <c:pt idx="0">
                  <c:v>99</c:v>
                </c:pt>
                <c:pt idx="1">
                  <c:v>99</c:v>
                </c:pt>
                <c:pt idx="2">
                  <c:v>99</c:v>
                </c:pt>
                <c:pt idx="3">
                  <c:v>99</c:v>
                </c:pt>
                <c:pt idx="4">
                  <c:v>99</c:v>
                </c:pt>
                <c:pt idx="5">
                  <c:v>99</c:v>
                </c:pt>
                <c:pt idx="6">
                  <c:v>99</c:v>
                </c:pt>
                <c:pt idx="7">
                  <c:v>99</c:v>
                </c:pt>
                <c:pt idx="8">
                  <c:v>99</c:v>
                </c:pt>
                <c:pt idx="9">
                  <c:v>99</c:v>
                </c:pt>
                <c:pt idx="10">
                  <c:v>99</c:v>
                </c:pt>
                <c:pt idx="11">
                  <c:v>99</c:v>
                </c:pt>
                <c:pt idx="12">
                  <c:v>99</c:v>
                </c:pt>
                <c:pt idx="13">
                  <c:v>99</c:v>
                </c:pt>
                <c:pt idx="14">
                  <c:v>99</c:v>
                </c:pt>
                <c:pt idx="15">
                  <c:v>99</c:v>
                </c:pt>
                <c:pt idx="16">
                  <c:v>99</c:v>
                </c:pt>
                <c:pt idx="17">
                  <c:v>99</c:v>
                </c:pt>
                <c:pt idx="18">
                  <c:v>99</c:v>
                </c:pt>
                <c:pt idx="19">
                  <c:v>99</c:v>
                </c:pt>
                <c:pt idx="20">
                  <c:v>99</c:v>
                </c:pt>
                <c:pt idx="21">
                  <c:v>99</c:v>
                </c:pt>
                <c:pt idx="22">
                  <c:v>99</c:v>
                </c:pt>
                <c:pt idx="23">
                  <c:v>99</c:v>
                </c:pt>
                <c:pt idx="24">
                  <c:v>99</c:v>
                </c:pt>
                <c:pt idx="25">
                  <c:v>99</c:v>
                </c:pt>
                <c:pt idx="26">
                  <c:v>99</c:v>
                </c:pt>
                <c:pt idx="27">
                  <c:v>99</c:v>
                </c:pt>
                <c:pt idx="28">
                  <c:v>99</c:v>
                </c:pt>
                <c:pt idx="29">
                  <c:v>99</c:v>
                </c:pt>
              </c:numCache>
            </c:numRef>
          </c:val>
          <c:smooth val="0"/>
          <c:extLst>
            <c:ext xmlns:c16="http://schemas.microsoft.com/office/drawing/2014/chart" uri="{C3380CC4-5D6E-409C-BE32-E72D297353CC}">
              <c16:uniqueId val="{00000001-86DC-4B4A-A3CD-0CB5F97BF520}"/>
            </c:ext>
          </c:extLst>
        </c:ser>
        <c:dLbls>
          <c:showLegendKey val="0"/>
          <c:showVal val="0"/>
          <c:showCatName val="0"/>
          <c:showSerName val="0"/>
          <c:showPercent val="0"/>
          <c:showBubbleSize val="0"/>
        </c:dLbls>
        <c:marker val="1"/>
        <c:smooth val="0"/>
        <c:axId val="733017472"/>
        <c:axId val="733020800"/>
      </c:lineChart>
      <c:catAx>
        <c:axId val="733017472"/>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33020800"/>
        <c:crosses val="autoZero"/>
        <c:auto val="1"/>
        <c:lblAlgn val="ctr"/>
        <c:lblOffset val="100"/>
        <c:noMultiLvlLbl val="0"/>
      </c:catAx>
      <c:valAx>
        <c:axId val="733020800"/>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330174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a:glow rad="63500">
        <a:schemeClr val="accent1">
          <a:satMod val="175000"/>
          <a:alpha val="40000"/>
        </a:schemeClr>
      </a:glow>
    </a:effectLst>
    <a:scene3d>
      <a:camera prst="orthographicFront"/>
      <a:lightRig rig="threePt" dir="t"/>
    </a:scene3d>
    <a:sp3d>
      <a:bevelT w="114300" prst="artDeco"/>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[Daily_Management_Level_Report_Version6.xlsx]Provinces!PivotTable3</c:name>
    <c:fmtId val="92"/>
  </c:pivotSource>
  <c:chart>
    <c:title>
      <c:tx>
        <c:strRef>
          <c:f>Provinces!$AC$1</c:f>
          <c:strCache>
            <c:ptCount val="1"/>
            <c:pt idx="0">
              <c:v>Qazvin  CDR_2G  (%)</c:v>
            </c:pt>
          </c:strCache>
        </c:strRef>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pivotFmt>
      <c:pivotFmt>
        <c:idx val="1"/>
      </c:pivotFmt>
      <c:pivotFmt>
        <c:idx val="2"/>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
        <c:idx val="3"/>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noFill/>
          <a:ln w="22225" cap="rnd" cmpd="sng" algn="ctr">
            <a:solidFill>
              <a:srgbClr val="11F74D"/>
            </a:solidFill>
            <a:miter lim="800000"/>
          </a:ln>
          <a:effectLst>
            <a:glow rad="139700">
              <a:schemeClr val="accent1">
                <a:satMod val="175000"/>
                <a:alpha val="14000"/>
              </a:schemeClr>
            </a:glow>
          </a:effectLst>
        </c:spPr>
        <c:marker>
          <c:symbol val="circle"/>
          <c:size val="4"/>
          <c:spPr>
            <a:solidFill>
              <a:srgbClr val="11F74D"/>
            </a:solidFill>
            <a:ln>
              <a:solidFill>
                <a:srgbClr val="11F74D"/>
              </a:solidFill>
            </a:ln>
            <a:effectLst>
              <a:glow rad="63500">
                <a:schemeClr val="accent1">
                  <a:satMod val="175000"/>
                  <a:alpha val="25000"/>
                </a:schemeClr>
              </a:glow>
            </a:effectLst>
          </c:spPr>
        </c:marker>
      </c:pivotFmt>
      <c:pivotFmt>
        <c:idx val="7"/>
        <c:spPr>
          <a:ln w="22225" cap="rnd">
            <a:solidFill>
              <a:schemeClr val="accent1"/>
            </a:solidFill>
          </a:ln>
          <a:effectLst>
            <a:glow rad="139700">
              <a:schemeClr val="accent1">
                <a:satMod val="175000"/>
                <a:alpha val="14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Provinces!$AC$1</c:f>
              <c:strCache>
                <c:ptCount val="1"/>
                <c:pt idx="0">
                  <c:v>CDR_2G</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Provinces!$AC$1</c:f>
              <c:strCache>
                <c:ptCount val="30"/>
                <c:pt idx="0">
                  <c:v>2019-08-31</c:v>
                </c:pt>
                <c:pt idx="1">
                  <c:v>2019-09-01</c:v>
                </c:pt>
                <c:pt idx="2">
                  <c:v>2019-09-02</c:v>
                </c:pt>
                <c:pt idx="3">
                  <c:v>2019-09-03</c:v>
                </c:pt>
                <c:pt idx="4">
                  <c:v>2019-09-04</c:v>
                </c:pt>
                <c:pt idx="5">
                  <c:v>2019-09-05</c:v>
                </c:pt>
                <c:pt idx="6">
                  <c:v>2019-09-06</c:v>
                </c:pt>
                <c:pt idx="7">
                  <c:v>2019-09-07</c:v>
                </c:pt>
                <c:pt idx="8">
                  <c:v>2019-09-08</c:v>
                </c:pt>
                <c:pt idx="9">
                  <c:v>2019-09-09</c:v>
                </c:pt>
                <c:pt idx="10">
                  <c:v>2019-09-10</c:v>
                </c:pt>
                <c:pt idx="11">
                  <c:v>2019-09-11</c:v>
                </c:pt>
                <c:pt idx="12">
                  <c:v>2019-09-12</c:v>
                </c:pt>
                <c:pt idx="13">
                  <c:v>2019-09-13</c:v>
                </c:pt>
                <c:pt idx="14">
                  <c:v>2019-09-14</c:v>
                </c:pt>
                <c:pt idx="15">
                  <c:v>2019-09-15</c:v>
                </c:pt>
                <c:pt idx="16">
                  <c:v>2019-09-16</c:v>
                </c:pt>
                <c:pt idx="17">
                  <c:v>2019-09-17</c:v>
                </c:pt>
                <c:pt idx="18">
                  <c:v>2019-09-18</c:v>
                </c:pt>
                <c:pt idx="19">
                  <c:v>2019-09-19</c:v>
                </c:pt>
                <c:pt idx="20">
                  <c:v>2019-09-20</c:v>
                </c:pt>
                <c:pt idx="21">
                  <c:v>2019-09-21</c:v>
                </c:pt>
                <c:pt idx="22">
                  <c:v>2019-09-22</c:v>
                </c:pt>
                <c:pt idx="23">
                  <c:v>2019-09-23</c:v>
                </c:pt>
                <c:pt idx="24">
                  <c:v>2019-09-24</c:v>
                </c:pt>
                <c:pt idx="25">
                  <c:v>2019-09-25</c:v>
                </c:pt>
                <c:pt idx="26">
                  <c:v>2019-09-26</c:v>
                </c:pt>
                <c:pt idx="27">
                  <c:v>2019-09-27</c:v>
                </c:pt>
                <c:pt idx="28">
                  <c:v>2019-09-28</c:v>
                </c:pt>
                <c:pt idx="29">
                  <c:v>2019-09-29</c:v>
                </c:pt>
              </c:strCache>
            </c:strRef>
          </c:cat>
          <c:val>
            <c:numRef>
              <c:f>Provinces!$AC$1</c:f>
              <c:numCache>
                <c:formatCode>General</c:formatCode>
                <c:ptCount val="30"/>
                <c:pt idx="0">
                  <c:v>0.120971814606</c:v>
                </c:pt>
                <c:pt idx="1">
                  <c:v>0.12790723745599999</c:v>
                </c:pt>
                <c:pt idx="2">
                  <c:v>0.14027744788099999</c:v>
                </c:pt>
                <c:pt idx="3">
                  <c:v>0.131290136088</c:v>
                </c:pt>
                <c:pt idx="4">
                  <c:v>0.13500917796699999</c:v>
                </c:pt>
                <c:pt idx="5">
                  <c:v>0.12982679976399999</c:v>
                </c:pt>
                <c:pt idx="6">
                  <c:v>0.15344224907000001</c:v>
                </c:pt>
                <c:pt idx="7">
                  <c:v>0.119207335648</c:v>
                </c:pt>
                <c:pt idx="8">
                  <c:v>0.122071877011</c:v>
                </c:pt>
                <c:pt idx="9">
                  <c:v>0.12744751958700001</c:v>
                </c:pt>
                <c:pt idx="10">
                  <c:v>0.121794840461</c:v>
                </c:pt>
                <c:pt idx="11">
                  <c:v>0.157113497214</c:v>
                </c:pt>
                <c:pt idx="12">
                  <c:v>0.13501942530200001</c:v>
                </c:pt>
                <c:pt idx="13">
                  <c:v>0.165886263447</c:v>
                </c:pt>
                <c:pt idx="14">
                  <c:v>0.12891845996000001</c:v>
                </c:pt>
                <c:pt idx="15">
                  <c:v>0.135645284925</c:v>
                </c:pt>
                <c:pt idx="16">
                  <c:v>0.135131986935</c:v>
                </c:pt>
                <c:pt idx="17">
                  <c:v>0.13351690228499999</c:v>
                </c:pt>
                <c:pt idx="18">
                  <c:v>0.138779676785</c:v>
                </c:pt>
                <c:pt idx="19">
                  <c:v>0.136144926561</c:v>
                </c:pt>
                <c:pt idx="20">
                  <c:v>0.159747573058</c:v>
                </c:pt>
                <c:pt idx="21">
                  <c:v>0.13208773635099999</c:v>
                </c:pt>
                <c:pt idx="22">
                  <c:v>0.12186840290500001</c:v>
                </c:pt>
                <c:pt idx="23">
                  <c:v>0.119747794359</c:v>
                </c:pt>
                <c:pt idx="24">
                  <c:v>0.127377982487</c:v>
                </c:pt>
                <c:pt idx="25">
                  <c:v>0.136946278521</c:v>
                </c:pt>
                <c:pt idx="26">
                  <c:v>0.13554357705699999</c:v>
                </c:pt>
                <c:pt idx="27">
                  <c:v>0.146350243824</c:v>
                </c:pt>
                <c:pt idx="28">
                  <c:v>0.1152619419</c:v>
                </c:pt>
                <c:pt idx="29">
                  <c:v>0.111659671749</c:v>
                </c:pt>
              </c:numCache>
            </c:numRef>
          </c:val>
          <c:smooth val="0"/>
          <c:extLst>
            <c:ext xmlns:c16="http://schemas.microsoft.com/office/drawing/2014/chart" uri="{C3380CC4-5D6E-409C-BE32-E72D297353CC}">
              <c16:uniqueId val="{00000000-ED92-4943-AF97-F2783D0070D7}"/>
            </c:ext>
          </c:extLst>
        </c:ser>
        <c:ser>
          <c:idx val="1"/>
          <c:order val="1"/>
          <c:tx>
            <c:strRef>
              <c:f>Provinces!$AC$1</c:f>
              <c:strCache>
                <c:ptCount val="1"/>
                <c:pt idx="0">
                  <c:v>CDR_2G_Target</c:v>
                </c:pt>
              </c:strCache>
            </c:strRef>
          </c:tx>
          <c:spPr>
            <a:ln w="22225" cap="rnd">
              <a:solidFill>
                <a:schemeClr val="accent3"/>
              </a:solidFill>
            </a:ln>
            <a:effectLst>
              <a:glow rad="139700">
                <a:schemeClr val="accent3">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cat>
            <c:strRef>
              <c:f>Provinces!$AC$1</c:f>
              <c:strCache>
                <c:ptCount val="30"/>
                <c:pt idx="0">
                  <c:v>2019-08-31</c:v>
                </c:pt>
                <c:pt idx="1">
                  <c:v>2019-09-01</c:v>
                </c:pt>
                <c:pt idx="2">
                  <c:v>2019-09-02</c:v>
                </c:pt>
                <c:pt idx="3">
                  <c:v>2019-09-03</c:v>
                </c:pt>
                <c:pt idx="4">
                  <c:v>2019-09-04</c:v>
                </c:pt>
                <c:pt idx="5">
                  <c:v>2019-09-05</c:v>
                </c:pt>
                <c:pt idx="6">
                  <c:v>2019-09-06</c:v>
                </c:pt>
                <c:pt idx="7">
                  <c:v>2019-09-07</c:v>
                </c:pt>
                <c:pt idx="8">
                  <c:v>2019-09-08</c:v>
                </c:pt>
                <c:pt idx="9">
                  <c:v>2019-09-09</c:v>
                </c:pt>
                <c:pt idx="10">
                  <c:v>2019-09-10</c:v>
                </c:pt>
                <c:pt idx="11">
                  <c:v>2019-09-11</c:v>
                </c:pt>
                <c:pt idx="12">
                  <c:v>2019-09-12</c:v>
                </c:pt>
                <c:pt idx="13">
                  <c:v>2019-09-13</c:v>
                </c:pt>
                <c:pt idx="14">
                  <c:v>2019-09-14</c:v>
                </c:pt>
                <c:pt idx="15">
                  <c:v>2019-09-15</c:v>
                </c:pt>
                <c:pt idx="16">
                  <c:v>2019-09-16</c:v>
                </c:pt>
                <c:pt idx="17">
                  <c:v>2019-09-17</c:v>
                </c:pt>
                <c:pt idx="18">
                  <c:v>2019-09-18</c:v>
                </c:pt>
                <c:pt idx="19">
                  <c:v>2019-09-19</c:v>
                </c:pt>
                <c:pt idx="20">
                  <c:v>2019-09-20</c:v>
                </c:pt>
                <c:pt idx="21">
                  <c:v>2019-09-21</c:v>
                </c:pt>
                <c:pt idx="22">
                  <c:v>2019-09-22</c:v>
                </c:pt>
                <c:pt idx="23">
                  <c:v>2019-09-23</c:v>
                </c:pt>
                <c:pt idx="24">
                  <c:v>2019-09-24</c:v>
                </c:pt>
                <c:pt idx="25">
                  <c:v>2019-09-25</c:v>
                </c:pt>
                <c:pt idx="26">
                  <c:v>2019-09-26</c:v>
                </c:pt>
                <c:pt idx="27">
                  <c:v>2019-09-27</c:v>
                </c:pt>
                <c:pt idx="28">
                  <c:v>2019-09-28</c:v>
                </c:pt>
                <c:pt idx="29">
                  <c:v>2019-09-29</c:v>
                </c:pt>
              </c:strCache>
            </c:strRef>
          </c:cat>
          <c:val>
            <c:numRef>
              <c:f>Provinces!$AC$1</c:f>
              <c:numCache>
                <c:formatCode>General</c:formatCode>
                <c:ptCount val="30"/>
                <c:pt idx="0">
                  <c:v>0.4</c:v>
                </c:pt>
                <c:pt idx="1">
                  <c:v>0.4</c:v>
                </c:pt>
                <c:pt idx="2">
                  <c:v>0.4</c:v>
                </c:pt>
                <c:pt idx="3">
                  <c:v>0.4</c:v>
                </c:pt>
                <c:pt idx="4">
                  <c:v>0.4</c:v>
                </c:pt>
                <c:pt idx="5">
                  <c:v>0.4</c:v>
                </c:pt>
                <c:pt idx="6">
                  <c:v>0.4</c:v>
                </c:pt>
                <c:pt idx="7">
                  <c:v>0.4</c:v>
                </c:pt>
                <c:pt idx="8">
                  <c:v>0.4</c:v>
                </c:pt>
                <c:pt idx="9">
                  <c:v>0.4</c:v>
                </c:pt>
                <c:pt idx="10">
                  <c:v>0.4</c:v>
                </c:pt>
                <c:pt idx="11">
                  <c:v>0.4</c:v>
                </c:pt>
                <c:pt idx="12">
                  <c:v>0.4</c:v>
                </c:pt>
                <c:pt idx="13">
                  <c:v>0.4</c:v>
                </c:pt>
                <c:pt idx="14">
                  <c:v>0.4</c:v>
                </c:pt>
                <c:pt idx="15">
                  <c:v>0.4</c:v>
                </c:pt>
                <c:pt idx="16">
                  <c:v>0.4</c:v>
                </c:pt>
                <c:pt idx="17">
                  <c:v>0.4</c:v>
                </c:pt>
                <c:pt idx="18">
                  <c:v>0.4</c:v>
                </c:pt>
                <c:pt idx="19">
                  <c:v>0.4</c:v>
                </c:pt>
                <c:pt idx="20">
                  <c:v>0.4</c:v>
                </c:pt>
                <c:pt idx="21">
                  <c:v>0.4</c:v>
                </c:pt>
                <c:pt idx="22">
                  <c:v>0.4</c:v>
                </c:pt>
                <c:pt idx="23">
                  <c:v>0.4</c:v>
                </c:pt>
                <c:pt idx="24">
                  <c:v>0.4</c:v>
                </c:pt>
                <c:pt idx="25">
                  <c:v>0.4</c:v>
                </c:pt>
                <c:pt idx="26">
                  <c:v>0.4</c:v>
                </c:pt>
                <c:pt idx="27">
                  <c:v>0.4</c:v>
                </c:pt>
                <c:pt idx="28">
                  <c:v>0.4</c:v>
                </c:pt>
                <c:pt idx="29">
                  <c:v>0.4</c:v>
                </c:pt>
              </c:numCache>
            </c:numRef>
          </c:val>
          <c:smooth val="0"/>
          <c:extLst>
            <c:ext xmlns:c16="http://schemas.microsoft.com/office/drawing/2014/chart" uri="{C3380CC4-5D6E-409C-BE32-E72D297353CC}">
              <c16:uniqueId val="{00000001-ED92-4943-AF97-F2783D0070D7}"/>
            </c:ext>
          </c:extLst>
        </c:ser>
        <c:ser>
          <c:idx val="2"/>
          <c:order val="2"/>
          <c:tx>
            <c:strRef>
              <c:f>Provinces!$AC$1</c:f>
              <c:strCache>
                <c:ptCount val="1"/>
                <c:pt idx="0">
                  <c:v>CDR_Nokia_2G</c:v>
                </c:pt>
              </c:strCache>
            </c:strRef>
          </c:tx>
          <c:spPr>
            <a:ln w="22225" cap="rnd">
              <a:solidFill>
                <a:schemeClr val="accent5"/>
              </a:solidFill>
            </a:ln>
            <a:effectLst>
              <a:glow rad="139700">
                <a:schemeClr val="accent5">
                  <a:satMod val="175000"/>
                  <a:alpha val="14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cat>
            <c:strRef>
              <c:f>Provinces!$AC$1</c:f>
              <c:strCache>
                <c:ptCount val="30"/>
                <c:pt idx="0">
                  <c:v>2019-08-31</c:v>
                </c:pt>
                <c:pt idx="1">
                  <c:v>2019-09-01</c:v>
                </c:pt>
                <c:pt idx="2">
                  <c:v>2019-09-02</c:v>
                </c:pt>
                <c:pt idx="3">
                  <c:v>2019-09-03</c:v>
                </c:pt>
                <c:pt idx="4">
                  <c:v>2019-09-04</c:v>
                </c:pt>
                <c:pt idx="5">
                  <c:v>2019-09-05</c:v>
                </c:pt>
                <c:pt idx="6">
                  <c:v>2019-09-06</c:v>
                </c:pt>
                <c:pt idx="7">
                  <c:v>2019-09-07</c:v>
                </c:pt>
                <c:pt idx="8">
                  <c:v>2019-09-08</c:v>
                </c:pt>
                <c:pt idx="9">
                  <c:v>2019-09-09</c:v>
                </c:pt>
                <c:pt idx="10">
                  <c:v>2019-09-10</c:v>
                </c:pt>
                <c:pt idx="11">
                  <c:v>2019-09-11</c:v>
                </c:pt>
                <c:pt idx="12">
                  <c:v>2019-09-12</c:v>
                </c:pt>
                <c:pt idx="13">
                  <c:v>2019-09-13</c:v>
                </c:pt>
                <c:pt idx="14">
                  <c:v>2019-09-14</c:v>
                </c:pt>
                <c:pt idx="15">
                  <c:v>2019-09-15</c:v>
                </c:pt>
                <c:pt idx="16">
                  <c:v>2019-09-16</c:v>
                </c:pt>
                <c:pt idx="17">
                  <c:v>2019-09-17</c:v>
                </c:pt>
                <c:pt idx="18">
                  <c:v>2019-09-18</c:v>
                </c:pt>
                <c:pt idx="19">
                  <c:v>2019-09-19</c:v>
                </c:pt>
                <c:pt idx="20">
                  <c:v>2019-09-20</c:v>
                </c:pt>
                <c:pt idx="21">
                  <c:v>2019-09-21</c:v>
                </c:pt>
                <c:pt idx="22">
                  <c:v>2019-09-22</c:v>
                </c:pt>
                <c:pt idx="23">
                  <c:v>2019-09-23</c:v>
                </c:pt>
                <c:pt idx="24">
                  <c:v>2019-09-24</c:v>
                </c:pt>
                <c:pt idx="25">
                  <c:v>2019-09-25</c:v>
                </c:pt>
                <c:pt idx="26">
                  <c:v>2019-09-26</c:v>
                </c:pt>
                <c:pt idx="27">
                  <c:v>2019-09-27</c:v>
                </c:pt>
                <c:pt idx="28">
                  <c:v>2019-09-28</c:v>
                </c:pt>
                <c:pt idx="29">
                  <c:v>2019-09-29</c:v>
                </c:pt>
              </c:strCache>
            </c:strRef>
          </c:cat>
          <c:val>
            <c:numRef>
              <c:f>Provinces!$AC$1</c:f>
              <c:numCache>
                <c:formatCode>General</c:formatCode>
                <c:ptCount val="30"/>
                <c:pt idx="0">
                  <c:v>3.1688100228100001E-2</c:v>
                </c:pt>
                <c:pt idx="1">
                  <c:v>2.8967937595399999E-2</c:v>
                </c:pt>
                <c:pt idx="2">
                  <c:v>2.98326510123E-2</c:v>
                </c:pt>
                <c:pt idx="3">
                  <c:v>3.1624819776199999E-2</c:v>
                </c:pt>
                <c:pt idx="4">
                  <c:v>3.9016561846199997E-2</c:v>
                </c:pt>
                <c:pt idx="5">
                  <c:v>3.03001662655E-2</c:v>
                </c:pt>
                <c:pt idx="6">
                  <c:v>3.1384651472000001E-2</c:v>
                </c:pt>
                <c:pt idx="7">
                  <c:v>3.0232365800000001E-2</c:v>
                </c:pt>
                <c:pt idx="8">
                  <c:v>3.6285018851499998E-2</c:v>
                </c:pt>
                <c:pt idx="9">
                  <c:v>3.7095610913499999E-2</c:v>
                </c:pt>
                <c:pt idx="10">
                  <c:v>3.6935390594900003E-2</c:v>
                </c:pt>
                <c:pt idx="11">
                  <c:v>4.00782127165E-2</c:v>
                </c:pt>
                <c:pt idx="12">
                  <c:v>3.81033158976E-2</c:v>
                </c:pt>
                <c:pt idx="13">
                  <c:v>4.5091137836499998E-2</c:v>
                </c:pt>
                <c:pt idx="14">
                  <c:v>3.61132953162E-2</c:v>
                </c:pt>
                <c:pt idx="15">
                  <c:v>3.2225074451099997E-2</c:v>
                </c:pt>
                <c:pt idx="16">
                  <c:v>3.5546814184399998E-2</c:v>
                </c:pt>
                <c:pt idx="17">
                  <c:v>3.7293543761599997E-2</c:v>
                </c:pt>
                <c:pt idx="18">
                  <c:v>3.9422084184199999E-2</c:v>
                </c:pt>
                <c:pt idx="19">
                  <c:v>3.3500313333500002E-2</c:v>
                </c:pt>
                <c:pt idx="20">
                  <c:v>3.3895798861500001E-2</c:v>
                </c:pt>
                <c:pt idx="21">
                  <c:v>3.1916460083899999E-2</c:v>
                </c:pt>
                <c:pt idx="22">
                  <c:v>3.0663474285299998E-2</c:v>
                </c:pt>
                <c:pt idx="23">
                  <c:v>2.9753758797399998E-2</c:v>
                </c:pt>
                <c:pt idx="24">
                  <c:v>3.0648582361300001E-2</c:v>
                </c:pt>
                <c:pt idx="25">
                  <c:v>3.8246843704700002E-2</c:v>
                </c:pt>
                <c:pt idx="26">
                  <c:v>3.4364180457299998E-2</c:v>
                </c:pt>
                <c:pt idx="27">
                  <c:v>3.7198322113399997E-2</c:v>
                </c:pt>
                <c:pt idx="28">
                  <c:v>3.3456939439299997E-2</c:v>
                </c:pt>
                <c:pt idx="29">
                  <c:v>3.1161229059500001E-2</c:v>
                </c:pt>
              </c:numCache>
            </c:numRef>
          </c:val>
          <c:smooth val="0"/>
          <c:extLst>
            <c:ext xmlns:c16="http://schemas.microsoft.com/office/drawing/2014/chart" uri="{C3380CC4-5D6E-409C-BE32-E72D297353CC}">
              <c16:uniqueId val="{00000000-89CB-46D1-B919-EEFB62C5D854}"/>
            </c:ext>
          </c:extLst>
        </c:ser>
        <c:dLbls>
          <c:showLegendKey val="0"/>
          <c:showVal val="0"/>
          <c:showCatName val="0"/>
          <c:showSerName val="0"/>
          <c:showPercent val="0"/>
          <c:showBubbleSize val="0"/>
        </c:dLbls>
        <c:marker val="1"/>
        <c:smooth val="0"/>
        <c:axId val="597988736"/>
        <c:axId val="597983744"/>
      </c:lineChart>
      <c:catAx>
        <c:axId val="597988736"/>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97983744"/>
        <c:crosses val="autoZero"/>
        <c:auto val="1"/>
        <c:lblAlgn val="ctr"/>
        <c:lblOffset val="100"/>
        <c:noMultiLvlLbl val="0"/>
      </c:catAx>
      <c:valAx>
        <c:axId val="597983744"/>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minorGridlines>
          <c: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979887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a:glow rad="63500">
        <a:schemeClr val="accent1">
          <a:satMod val="175000"/>
          <a:alpha val="40000"/>
        </a:schemeClr>
      </a:glow>
    </a:effectLst>
    <a:scene3d>
      <a:camera prst="orthographicFront"/>
      <a:lightRig rig="threePt" dir="t"/>
    </a:scene3d>
    <a:sp3d>
      <a:bevelT w="114300" prst="artDeco"/>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[Daily_Management_Level_Report_Version6.xlsx]Provinces!PivotTable8</c:name>
    <c:fmtId val="29"/>
  </c:pivotSource>
  <c:chart>
    <c:title>
      <c:tx>
        <c:strRef>
          <c:f>Provinces!$AW$1</c:f>
          <c:strCache>
            <c:ptCount val="1"/>
            <c:pt idx="0">
              <c:v>Qazvin  Rad_Net_Availability_Rate_3G  (%)</c:v>
            </c:pt>
          </c:strCache>
        </c:strRef>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pivotFmt>
      <c:pivotFmt>
        <c:idx val="1"/>
      </c:pivotFmt>
      <c:pivotFmt>
        <c:idx val="2"/>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
        <c:idx val="3"/>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Provinces!$AW$1</c:f>
              <c:strCache>
                <c:ptCount val="1"/>
                <c:pt idx="0">
                  <c:v>Rad_Net_Availability_Rate_3G</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Provinces!$AW$1</c:f>
              <c:strCache>
                <c:ptCount val="30"/>
                <c:pt idx="0">
                  <c:v>2019-08-31</c:v>
                </c:pt>
                <c:pt idx="1">
                  <c:v>2019-09-01</c:v>
                </c:pt>
                <c:pt idx="2">
                  <c:v>2019-09-02</c:v>
                </c:pt>
                <c:pt idx="3">
                  <c:v>2019-09-03</c:v>
                </c:pt>
                <c:pt idx="4">
                  <c:v>2019-09-04</c:v>
                </c:pt>
                <c:pt idx="5">
                  <c:v>2019-09-05</c:v>
                </c:pt>
                <c:pt idx="6">
                  <c:v>2019-09-06</c:v>
                </c:pt>
                <c:pt idx="7">
                  <c:v>2019-09-07</c:v>
                </c:pt>
                <c:pt idx="8">
                  <c:v>2019-09-08</c:v>
                </c:pt>
                <c:pt idx="9">
                  <c:v>2019-09-09</c:v>
                </c:pt>
                <c:pt idx="10">
                  <c:v>2019-09-10</c:v>
                </c:pt>
                <c:pt idx="11">
                  <c:v>2019-09-11</c:v>
                </c:pt>
                <c:pt idx="12">
                  <c:v>2019-09-12</c:v>
                </c:pt>
                <c:pt idx="13">
                  <c:v>2019-09-13</c:v>
                </c:pt>
                <c:pt idx="14">
                  <c:v>2019-09-14</c:v>
                </c:pt>
                <c:pt idx="15">
                  <c:v>2019-09-15</c:v>
                </c:pt>
                <c:pt idx="16">
                  <c:v>2019-09-16</c:v>
                </c:pt>
                <c:pt idx="17">
                  <c:v>2019-09-17</c:v>
                </c:pt>
                <c:pt idx="18">
                  <c:v>2019-09-18</c:v>
                </c:pt>
                <c:pt idx="19">
                  <c:v>2019-09-19</c:v>
                </c:pt>
                <c:pt idx="20">
                  <c:v>2019-09-20</c:v>
                </c:pt>
                <c:pt idx="21">
                  <c:v>2019-09-21</c:v>
                </c:pt>
                <c:pt idx="22">
                  <c:v>2019-09-22</c:v>
                </c:pt>
                <c:pt idx="23">
                  <c:v>2019-09-23</c:v>
                </c:pt>
                <c:pt idx="24">
                  <c:v>2019-09-24</c:v>
                </c:pt>
                <c:pt idx="25">
                  <c:v>2019-09-25</c:v>
                </c:pt>
                <c:pt idx="26">
                  <c:v>2019-09-26</c:v>
                </c:pt>
                <c:pt idx="27">
                  <c:v>2019-09-27</c:v>
                </c:pt>
                <c:pt idx="28">
                  <c:v>2019-09-28</c:v>
                </c:pt>
                <c:pt idx="29">
                  <c:v>2019-09-29</c:v>
                </c:pt>
              </c:strCache>
            </c:strRef>
          </c:cat>
          <c:val>
            <c:numRef>
              <c:f>Provinces!$AW$1</c:f>
              <c:numCache>
                <c:formatCode>General</c:formatCode>
                <c:ptCount val="30"/>
                <c:pt idx="0">
                  <c:v>99.998553765899999</c:v>
                </c:pt>
                <c:pt idx="1">
                  <c:v>99.969550049999995</c:v>
                </c:pt>
                <c:pt idx="2">
                  <c:v>99.976692381000007</c:v>
                </c:pt>
                <c:pt idx="3">
                  <c:v>99.988681328599995</c:v>
                </c:pt>
                <c:pt idx="4">
                  <c:v>99.738642219699997</c:v>
                </c:pt>
                <c:pt idx="5">
                  <c:v>99.996098332499997</c:v>
                </c:pt>
                <c:pt idx="6">
                  <c:v>99.803254619200004</c:v>
                </c:pt>
                <c:pt idx="7">
                  <c:v>99.973591471800006</c:v>
                </c:pt>
                <c:pt idx="8">
                  <c:v>99.940403730900002</c:v>
                </c:pt>
                <c:pt idx="9">
                  <c:v>99.981723961</c:v>
                </c:pt>
                <c:pt idx="10">
                  <c:v>99.998407124600007</c:v>
                </c:pt>
                <c:pt idx="11">
                  <c:v>99.975424939800007</c:v>
                </c:pt>
                <c:pt idx="12">
                  <c:v>99.995188611399996</c:v>
                </c:pt>
                <c:pt idx="13">
                  <c:v>99.991120972100006</c:v>
                </c:pt>
                <c:pt idx="14">
                  <c:v>99.994520856299999</c:v>
                </c:pt>
                <c:pt idx="15">
                  <c:v>99.578559027799997</c:v>
                </c:pt>
                <c:pt idx="16">
                  <c:v>99.949574384499996</c:v>
                </c:pt>
                <c:pt idx="17">
                  <c:v>99.678707974999995</c:v>
                </c:pt>
                <c:pt idx="18">
                  <c:v>99.467846263799998</c:v>
                </c:pt>
                <c:pt idx="19">
                  <c:v>99.995437564599996</c:v>
                </c:pt>
                <c:pt idx="20">
                  <c:v>99.999711429499996</c:v>
                </c:pt>
                <c:pt idx="21">
                  <c:v>99.991384555099998</c:v>
                </c:pt>
                <c:pt idx="22">
                  <c:v>99.978984096299996</c:v>
                </c:pt>
                <c:pt idx="23">
                  <c:v>99.987280238400004</c:v>
                </c:pt>
                <c:pt idx="24">
                  <c:v>99.998865772000002</c:v>
                </c:pt>
                <c:pt idx="25">
                  <c:v>99.909452143099998</c:v>
                </c:pt>
                <c:pt idx="26">
                  <c:v>99.999998697799995</c:v>
                </c:pt>
                <c:pt idx="27">
                  <c:v>99.999485625600002</c:v>
                </c:pt>
                <c:pt idx="28">
                  <c:v>99.979228652000003</c:v>
                </c:pt>
                <c:pt idx="29">
                  <c:v>99.868385015599998</c:v>
                </c:pt>
              </c:numCache>
            </c:numRef>
          </c:val>
          <c:smooth val="0"/>
          <c:extLst>
            <c:ext xmlns:c16="http://schemas.microsoft.com/office/drawing/2014/chart" uri="{C3380CC4-5D6E-409C-BE32-E72D297353CC}">
              <c16:uniqueId val="{00000000-87B1-4827-8376-3D3C36F9C1F3}"/>
            </c:ext>
          </c:extLst>
        </c:ser>
        <c:ser>
          <c:idx val="1"/>
          <c:order val="1"/>
          <c:tx>
            <c:strRef>
              <c:f>Provinces!$AW$1</c:f>
              <c:strCache>
                <c:ptCount val="1"/>
                <c:pt idx="0">
                  <c:v>Rad_Net_Availability_Rate_3G_Target</c:v>
                </c:pt>
              </c:strCache>
            </c:strRef>
          </c:tx>
          <c:spPr>
            <a:ln w="22225" cap="rnd">
              <a:solidFill>
                <a:schemeClr val="accent3"/>
              </a:solidFill>
            </a:ln>
            <a:effectLst>
              <a:glow rad="139700">
                <a:schemeClr val="accent3">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cat>
            <c:strRef>
              <c:f>Provinces!$AW$1</c:f>
              <c:strCache>
                <c:ptCount val="30"/>
                <c:pt idx="0">
                  <c:v>2019-08-31</c:v>
                </c:pt>
                <c:pt idx="1">
                  <c:v>2019-09-01</c:v>
                </c:pt>
                <c:pt idx="2">
                  <c:v>2019-09-02</c:v>
                </c:pt>
                <c:pt idx="3">
                  <c:v>2019-09-03</c:v>
                </c:pt>
                <c:pt idx="4">
                  <c:v>2019-09-04</c:v>
                </c:pt>
                <c:pt idx="5">
                  <c:v>2019-09-05</c:v>
                </c:pt>
                <c:pt idx="6">
                  <c:v>2019-09-06</c:v>
                </c:pt>
                <c:pt idx="7">
                  <c:v>2019-09-07</c:v>
                </c:pt>
                <c:pt idx="8">
                  <c:v>2019-09-08</c:v>
                </c:pt>
                <c:pt idx="9">
                  <c:v>2019-09-09</c:v>
                </c:pt>
                <c:pt idx="10">
                  <c:v>2019-09-10</c:v>
                </c:pt>
                <c:pt idx="11">
                  <c:v>2019-09-11</c:v>
                </c:pt>
                <c:pt idx="12">
                  <c:v>2019-09-12</c:v>
                </c:pt>
                <c:pt idx="13">
                  <c:v>2019-09-13</c:v>
                </c:pt>
                <c:pt idx="14">
                  <c:v>2019-09-14</c:v>
                </c:pt>
                <c:pt idx="15">
                  <c:v>2019-09-15</c:v>
                </c:pt>
                <c:pt idx="16">
                  <c:v>2019-09-16</c:v>
                </c:pt>
                <c:pt idx="17">
                  <c:v>2019-09-17</c:v>
                </c:pt>
                <c:pt idx="18">
                  <c:v>2019-09-18</c:v>
                </c:pt>
                <c:pt idx="19">
                  <c:v>2019-09-19</c:v>
                </c:pt>
                <c:pt idx="20">
                  <c:v>2019-09-20</c:v>
                </c:pt>
                <c:pt idx="21">
                  <c:v>2019-09-21</c:v>
                </c:pt>
                <c:pt idx="22">
                  <c:v>2019-09-22</c:v>
                </c:pt>
                <c:pt idx="23">
                  <c:v>2019-09-23</c:v>
                </c:pt>
                <c:pt idx="24">
                  <c:v>2019-09-24</c:v>
                </c:pt>
                <c:pt idx="25">
                  <c:v>2019-09-25</c:v>
                </c:pt>
                <c:pt idx="26">
                  <c:v>2019-09-26</c:v>
                </c:pt>
                <c:pt idx="27">
                  <c:v>2019-09-27</c:v>
                </c:pt>
                <c:pt idx="28">
                  <c:v>2019-09-28</c:v>
                </c:pt>
                <c:pt idx="29">
                  <c:v>2019-09-29</c:v>
                </c:pt>
              </c:strCache>
            </c:strRef>
          </c:cat>
          <c:val>
            <c:numRef>
              <c:f>Provinces!$AW$1</c:f>
              <c:numCache>
                <c:formatCode>General</c:formatCode>
                <c:ptCount val="30"/>
                <c:pt idx="0">
                  <c:v>99</c:v>
                </c:pt>
                <c:pt idx="1">
                  <c:v>99</c:v>
                </c:pt>
                <c:pt idx="2">
                  <c:v>99</c:v>
                </c:pt>
                <c:pt idx="3">
                  <c:v>99</c:v>
                </c:pt>
                <c:pt idx="4">
                  <c:v>99</c:v>
                </c:pt>
                <c:pt idx="5">
                  <c:v>99</c:v>
                </c:pt>
                <c:pt idx="6">
                  <c:v>99</c:v>
                </c:pt>
                <c:pt idx="7">
                  <c:v>99</c:v>
                </c:pt>
                <c:pt idx="8">
                  <c:v>99</c:v>
                </c:pt>
                <c:pt idx="9">
                  <c:v>99</c:v>
                </c:pt>
                <c:pt idx="10">
                  <c:v>99</c:v>
                </c:pt>
                <c:pt idx="11">
                  <c:v>99</c:v>
                </c:pt>
                <c:pt idx="12">
                  <c:v>99</c:v>
                </c:pt>
                <c:pt idx="13">
                  <c:v>99</c:v>
                </c:pt>
                <c:pt idx="14">
                  <c:v>99</c:v>
                </c:pt>
                <c:pt idx="15">
                  <c:v>99</c:v>
                </c:pt>
                <c:pt idx="16">
                  <c:v>99</c:v>
                </c:pt>
                <c:pt idx="17">
                  <c:v>99</c:v>
                </c:pt>
                <c:pt idx="18">
                  <c:v>99</c:v>
                </c:pt>
                <c:pt idx="19">
                  <c:v>99</c:v>
                </c:pt>
                <c:pt idx="20">
                  <c:v>99</c:v>
                </c:pt>
                <c:pt idx="21">
                  <c:v>99</c:v>
                </c:pt>
                <c:pt idx="22">
                  <c:v>99</c:v>
                </c:pt>
                <c:pt idx="23">
                  <c:v>99</c:v>
                </c:pt>
                <c:pt idx="24">
                  <c:v>99</c:v>
                </c:pt>
                <c:pt idx="25">
                  <c:v>99</c:v>
                </c:pt>
                <c:pt idx="26">
                  <c:v>99</c:v>
                </c:pt>
                <c:pt idx="27">
                  <c:v>99</c:v>
                </c:pt>
                <c:pt idx="28">
                  <c:v>99</c:v>
                </c:pt>
                <c:pt idx="29">
                  <c:v>99</c:v>
                </c:pt>
              </c:numCache>
            </c:numRef>
          </c:val>
          <c:smooth val="0"/>
          <c:extLst>
            <c:ext xmlns:c16="http://schemas.microsoft.com/office/drawing/2014/chart" uri="{C3380CC4-5D6E-409C-BE32-E72D297353CC}">
              <c16:uniqueId val="{00000001-87B1-4827-8376-3D3C36F9C1F3}"/>
            </c:ext>
          </c:extLst>
        </c:ser>
        <c:dLbls>
          <c:showLegendKey val="0"/>
          <c:showVal val="0"/>
          <c:showCatName val="0"/>
          <c:showSerName val="0"/>
          <c:showPercent val="0"/>
          <c:showBubbleSize val="0"/>
        </c:dLbls>
        <c:marker val="1"/>
        <c:smooth val="0"/>
        <c:axId val="820804976"/>
        <c:axId val="820805392"/>
      </c:lineChart>
      <c:catAx>
        <c:axId val="820804976"/>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820805392"/>
        <c:crosses val="autoZero"/>
        <c:auto val="1"/>
        <c:lblAlgn val="ctr"/>
        <c:lblOffset val="100"/>
        <c:noMultiLvlLbl val="0"/>
      </c:catAx>
      <c:valAx>
        <c:axId val="820805392"/>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minorGridlines>
          <c: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82080497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a:glow rad="63500">
        <a:schemeClr val="accent1">
          <a:satMod val="175000"/>
          <a:alpha val="40000"/>
        </a:schemeClr>
      </a:glow>
    </a:effectLst>
    <a:scene3d>
      <a:camera prst="orthographicFront"/>
      <a:lightRig rig="threePt" dir="t"/>
    </a:scene3d>
    <a:sp3d>
      <a:bevelT w="114300" prst="artDeco"/>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[Daily_Management_Level_Report_Version6.xlsx]Provinces!PivotTable1</c:name>
    <c:fmtId val="9"/>
  </c:pivotSource>
  <c:chart>
    <c:title>
      <c:tx>
        <c:strRef>
          <c:f>Provinces!$BE$1</c:f>
          <c:strCache>
            <c:ptCount val="1"/>
            <c:pt idx="0">
              <c:v>Qazvin  E-RAB_Setup_Success_Rate_4G  (%)</c:v>
            </c:pt>
          </c:strCache>
        </c:strRef>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pivotFmt>
      <c:pivotFmt>
        <c:idx val="1"/>
      </c:pivotFmt>
      <c:pivotFmt>
        <c:idx val="2"/>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
        <c:idx val="3"/>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
        <c:idx val="4"/>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
        <c:idx val="5"/>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
        <c:idx val="6"/>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2225" cap="rnd">
            <a:solidFill>
              <a:schemeClr val="accent1"/>
            </a:solidFill>
          </a:ln>
          <a:effectLst>
            <a:glow rad="139700">
              <a:schemeClr val="accent1">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Provinces!$BE$1</c:f>
              <c:strCache>
                <c:ptCount val="1"/>
                <c:pt idx="0">
                  <c:v>E-RAB_Setup_Success_Rate_4G</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Provinces!$BE$1</c:f>
              <c:strCache>
                <c:ptCount val="30"/>
                <c:pt idx="0">
                  <c:v>2019-08-31</c:v>
                </c:pt>
                <c:pt idx="1">
                  <c:v>2019-09-01</c:v>
                </c:pt>
                <c:pt idx="2">
                  <c:v>2019-09-02</c:v>
                </c:pt>
                <c:pt idx="3">
                  <c:v>2019-09-03</c:v>
                </c:pt>
                <c:pt idx="4">
                  <c:v>2019-09-04</c:v>
                </c:pt>
                <c:pt idx="5">
                  <c:v>2019-09-05</c:v>
                </c:pt>
                <c:pt idx="6">
                  <c:v>2019-09-06</c:v>
                </c:pt>
                <c:pt idx="7">
                  <c:v>2019-09-07</c:v>
                </c:pt>
                <c:pt idx="8">
                  <c:v>2019-09-08</c:v>
                </c:pt>
                <c:pt idx="9">
                  <c:v>2019-09-09</c:v>
                </c:pt>
                <c:pt idx="10">
                  <c:v>2019-09-10</c:v>
                </c:pt>
                <c:pt idx="11">
                  <c:v>2019-09-11</c:v>
                </c:pt>
                <c:pt idx="12">
                  <c:v>2019-09-12</c:v>
                </c:pt>
                <c:pt idx="13">
                  <c:v>2019-09-13</c:v>
                </c:pt>
                <c:pt idx="14">
                  <c:v>2019-09-14</c:v>
                </c:pt>
                <c:pt idx="15">
                  <c:v>2019-09-15</c:v>
                </c:pt>
                <c:pt idx="16">
                  <c:v>2019-09-16</c:v>
                </c:pt>
                <c:pt idx="17">
                  <c:v>2019-09-17</c:v>
                </c:pt>
                <c:pt idx="18">
                  <c:v>2019-09-18</c:v>
                </c:pt>
                <c:pt idx="19">
                  <c:v>2019-09-19</c:v>
                </c:pt>
                <c:pt idx="20">
                  <c:v>2019-09-20</c:v>
                </c:pt>
                <c:pt idx="21">
                  <c:v>2019-09-21</c:v>
                </c:pt>
                <c:pt idx="22">
                  <c:v>2019-09-22</c:v>
                </c:pt>
                <c:pt idx="23">
                  <c:v>2019-09-23</c:v>
                </c:pt>
                <c:pt idx="24">
                  <c:v>2019-09-24</c:v>
                </c:pt>
                <c:pt idx="25">
                  <c:v>2019-09-25</c:v>
                </c:pt>
                <c:pt idx="26">
                  <c:v>2019-09-26</c:v>
                </c:pt>
                <c:pt idx="27">
                  <c:v>2019-09-27</c:v>
                </c:pt>
                <c:pt idx="28">
                  <c:v>2019-09-28</c:v>
                </c:pt>
                <c:pt idx="29">
                  <c:v>2019-09-29</c:v>
                </c:pt>
              </c:strCache>
            </c:strRef>
          </c:cat>
          <c:val>
            <c:numRef>
              <c:f>Provinces!$BE$1</c:f>
              <c:numCache>
                <c:formatCode>General</c:formatCode>
                <c:ptCount val="30"/>
                <c:pt idx="0">
                  <c:v>99.937065588500005</c:v>
                </c:pt>
                <c:pt idx="1">
                  <c:v>99.946026086700002</c:v>
                </c:pt>
                <c:pt idx="2">
                  <c:v>99.949163923100002</c:v>
                </c:pt>
                <c:pt idx="3">
                  <c:v>99.949811091000001</c:v>
                </c:pt>
                <c:pt idx="4">
                  <c:v>99.948845924599993</c:v>
                </c:pt>
                <c:pt idx="5">
                  <c:v>99.949985247300006</c:v>
                </c:pt>
                <c:pt idx="6">
                  <c:v>99.9360565745</c:v>
                </c:pt>
                <c:pt idx="7">
                  <c:v>99.949615619599996</c:v>
                </c:pt>
                <c:pt idx="8">
                  <c:v>99.946598374600001</c:v>
                </c:pt>
                <c:pt idx="9">
                  <c:v>99.9465556169</c:v>
                </c:pt>
                <c:pt idx="10">
                  <c:v>99.945644232000006</c:v>
                </c:pt>
                <c:pt idx="11">
                  <c:v>99.945580691200007</c:v>
                </c:pt>
                <c:pt idx="12">
                  <c:v>99.948625375299997</c:v>
                </c:pt>
                <c:pt idx="13">
                  <c:v>99.9385902593</c:v>
                </c:pt>
                <c:pt idx="14">
                  <c:v>99.946826452799996</c:v>
                </c:pt>
                <c:pt idx="15">
                  <c:v>99.948138049199997</c:v>
                </c:pt>
                <c:pt idx="16">
                  <c:v>99.938035124600006</c:v>
                </c:pt>
                <c:pt idx="17">
                  <c:v>99.934760239499994</c:v>
                </c:pt>
                <c:pt idx="18">
                  <c:v>99.941532458899999</c:v>
                </c:pt>
                <c:pt idx="19">
                  <c:v>99.944103740700001</c:v>
                </c:pt>
                <c:pt idx="20">
                  <c:v>99.939408771199993</c:v>
                </c:pt>
                <c:pt idx="21">
                  <c:v>99.946043321999994</c:v>
                </c:pt>
                <c:pt idx="22">
                  <c:v>99.938377182099998</c:v>
                </c:pt>
                <c:pt idx="23">
                  <c:v>99.950639224</c:v>
                </c:pt>
                <c:pt idx="24">
                  <c:v>99.949409506099997</c:v>
                </c:pt>
                <c:pt idx="25">
                  <c:v>99.944315755299996</c:v>
                </c:pt>
                <c:pt idx="26">
                  <c:v>99.949078282399995</c:v>
                </c:pt>
                <c:pt idx="27">
                  <c:v>99.945046997399999</c:v>
                </c:pt>
                <c:pt idx="28">
                  <c:v>99.949965951400003</c:v>
                </c:pt>
                <c:pt idx="29">
                  <c:v>99.932175430300006</c:v>
                </c:pt>
              </c:numCache>
            </c:numRef>
          </c:val>
          <c:smooth val="0"/>
          <c:extLst>
            <c:ext xmlns:c16="http://schemas.microsoft.com/office/drawing/2014/chart" uri="{C3380CC4-5D6E-409C-BE32-E72D297353CC}">
              <c16:uniqueId val="{00000000-E7CB-4256-BCCB-3509E625C28A}"/>
            </c:ext>
          </c:extLst>
        </c:ser>
        <c:ser>
          <c:idx val="1"/>
          <c:order val="1"/>
          <c:tx>
            <c:strRef>
              <c:f>Provinces!$BE$1</c:f>
              <c:strCache>
                <c:ptCount val="1"/>
                <c:pt idx="0">
                  <c:v>E-RAB_Setup_Success_Rate_4G_Target</c:v>
                </c:pt>
              </c:strCache>
            </c:strRef>
          </c:tx>
          <c:spPr>
            <a:ln w="22225" cap="rnd">
              <a:solidFill>
                <a:schemeClr val="accent3"/>
              </a:solidFill>
            </a:ln>
            <a:effectLst>
              <a:glow rad="139700">
                <a:schemeClr val="accent3">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cat>
            <c:strRef>
              <c:f>Provinces!$BE$1</c:f>
              <c:strCache>
                <c:ptCount val="30"/>
                <c:pt idx="0">
                  <c:v>2019-08-31</c:v>
                </c:pt>
                <c:pt idx="1">
                  <c:v>2019-09-01</c:v>
                </c:pt>
                <c:pt idx="2">
                  <c:v>2019-09-02</c:v>
                </c:pt>
                <c:pt idx="3">
                  <c:v>2019-09-03</c:v>
                </c:pt>
                <c:pt idx="4">
                  <c:v>2019-09-04</c:v>
                </c:pt>
                <c:pt idx="5">
                  <c:v>2019-09-05</c:v>
                </c:pt>
                <c:pt idx="6">
                  <c:v>2019-09-06</c:v>
                </c:pt>
                <c:pt idx="7">
                  <c:v>2019-09-07</c:v>
                </c:pt>
                <c:pt idx="8">
                  <c:v>2019-09-08</c:v>
                </c:pt>
                <c:pt idx="9">
                  <c:v>2019-09-09</c:v>
                </c:pt>
                <c:pt idx="10">
                  <c:v>2019-09-10</c:v>
                </c:pt>
                <c:pt idx="11">
                  <c:v>2019-09-11</c:v>
                </c:pt>
                <c:pt idx="12">
                  <c:v>2019-09-12</c:v>
                </c:pt>
                <c:pt idx="13">
                  <c:v>2019-09-13</c:v>
                </c:pt>
                <c:pt idx="14">
                  <c:v>2019-09-14</c:v>
                </c:pt>
                <c:pt idx="15">
                  <c:v>2019-09-15</c:v>
                </c:pt>
                <c:pt idx="16">
                  <c:v>2019-09-16</c:v>
                </c:pt>
                <c:pt idx="17">
                  <c:v>2019-09-17</c:v>
                </c:pt>
                <c:pt idx="18">
                  <c:v>2019-09-18</c:v>
                </c:pt>
                <c:pt idx="19">
                  <c:v>2019-09-19</c:v>
                </c:pt>
                <c:pt idx="20">
                  <c:v>2019-09-20</c:v>
                </c:pt>
                <c:pt idx="21">
                  <c:v>2019-09-21</c:v>
                </c:pt>
                <c:pt idx="22">
                  <c:v>2019-09-22</c:v>
                </c:pt>
                <c:pt idx="23">
                  <c:v>2019-09-23</c:v>
                </c:pt>
                <c:pt idx="24">
                  <c:v>2019-09-24</c:v>
                </c:pt>
                <c:pt idx="25">
                  <c:v>2019-09-25</c:v>
                </c:pt>
                <c:pt idx="26">
                  <c:v>2019-09-26</c:v>
                </c:pt>
                <c:pt idx="27">
                  <c:v>2019-09-27</c:v>
                </c:pt>
                <c:pt idx="28">
                  <c:v>2019-09-28</c:v>
                </c:pt>
                <c:pt idx="29">
                  <c:v>2019-09-29</c:v>
                </c:pt>
              </c:strCache>
            </c:strRef>
          </c:cat>
          <c:val>
            <c:numRef>
              <c:f>Provinces!$BE$1</c:f>
              <c:numCache>
                <c:formatCode>General</c:formatCode>
                <c:ptCount val="30"/>
                <c:pt idx="0">
                  <c:v>99.5</c:v>
                </c:pt>
                <c:pt idx="1">
                  <c:v>99.5</c:v>
                </c:pt>
                <c:pt idx="2">
                  <c:v>99.5</c:v>
                </c:pt>
                <c:pt idx="3">
                  <c:v>99.5</c:v>
                </c:pt>
                <c:pt idx="4">
                  <c:v>99.5</c:v>
                </c:pt>
                <c:pt idx="5">
                  <c:v>99.5</c:v>
                </c:pt>
                <c:pt idx="6">
                  <c:v>99.5</c:v>
                </c:pt>
                <c:pt idx="7">
                  <c:v>99.5</c:v>
                </c:pt>
                <c:pt idx="8">
                  <c:v>99.5</c:v>
                </c:pt>
                <c:pt idx="9">
                  <c:v>99.5</c:v>
                </c:pt>
                <c:pt idx="10">
                  <c:v>99.5</c:v>
                </c:pt>
                <c:pt idx="11">
                  <c:v>99.5</c:v>
                </c:pt>
                <c:pt idx="12">
                  <c:v>99.5</c:v>
                </c:pt>
                <c:pt idx="13">
                  <c:v>99.5</c:v>
                </c:pt>
                <c:pt idx="14">
                  <c:v>99.5</c:v>
                </c:pt>
                <c:pt idx="15">
                  <c:v>99.5</c:v>
                </c:pt>
                <c:pt idx="16">
                  <c:v>99.5</c:v>
                </c:pt>
                <c:pt idx="17">
                  <c:v>99.5</c:v>
                </c:pt>
                <c:pt idx="18">
                  <c:v>99.5</c:v>
                </c:pt>
                <c:pt idx="19">
                  <c:v>99.5</c:v>
                </c:pt>
                <c:pt idx="20">
                  <c:v>99.5</c:v>
                </c:pt>
                <c:pt idx="21">
                  <c:v>99.5</c:v>
                </c:pt>
                <c:pt idx="22">
                  <c:v>99.5</c:v>
                </c:pt>
                <c:pt idx="23">
                  <c:v>99.5</c:v>
                </c:pt>
                <c:pt idx="24">
                  <c:v>99.5</c:v>
                </c:pt>
                <c:pt idx="25">
                  <c:v>99.5</c:v>
                </c:pt>
                <c:pt idx="26">
                  <c:v>99.5</c:v>
                </c:pt>
                <c:pt idx="27">
                  <c:v>99.5</c:v>
                </c:pt>
                <c:pt idx="28">
                  <c:v>99.5</c:v>
                </c:pt>
                <c:pt idx="29">
                  <c:v>99.5</c:v>
                </c:pt>
              </c:numCache>
            </c:numRef>
          </c:val>
          <c:smooth val="0"/>
          <c:extLst>
            <c:ext xmlns:c16="http://schemas.microsoft.com/office/drawing/2014/chart" uri="{C3380CC4-5D6E-409C-BE32-E72D297353CC}">
              <c16:uniqueId val="{00000001-E7CB-4256-BCCB-3509E625C28A}"/>
            </c:ext>
          </c:extLst>
        </c:ser>
        <c:dLbls>
          <c:showLegendKey val="0"/>
          <c:showVal val="0"/>
          <c:showCatName val="0"/>
          <c:showSerName val="0"/>
          <c:showPercent val="0"/>
          <c:showBubbleSize val="0"/>
        </c:dLbls>
        <c:marker val="1"/>
        <c:smooth val="0"/>
        <c:axId val="1818340687"/>
        <c:axId val="1818347759"/>
      </c:lineChart>
      <c:catAx>
        <c:axId val="1818340687"/>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818347759"/>
        <c:crosses val="autoZero"/>
        <c:auto val="1"/>
        <c:lblAlgn val="ctr"/>
        <c:lblOffset val="100"/>
        <c:noMultiLvlLbl val="0"/>
      </c:catAx>
      <c:valAx>
        <c:axId val="1818347759"/>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81834068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a:glow rad="63500">
        <a:schemeClr val="accent1">
          <a:satMod val="175000"/>
          <a:alpha val="40000"/>
        </a:schemeClr>
      </a:glow>
    </a:effectLst>
    <a:scene3d>
      <a:camera prst="orthographicFront"/>
      <a:lightRig rig="threePt" dir="t"/>
    </a:scene3d>
    <a:sp3d>
      <a:bevelT w="114300" prst="artDeco"/>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[Daily_Management_Level_Report_Version6.xlsx]Regions!PivotTable5</c:name>
    <c:fmtId val="3"/>
  </c:pivotSource>
  <c:chart>
    <c:title>
      <c:tx>
        <c:strRef>
          <c:f>Regions!$F$1</c:f>
          <c:strCache>
            <c:ptCount val="1"/>
            <c:pt idx="0">
              <c:v>Region_Center_CDR_3G  (%)</c:v>
            </c:pt>
          </c:strCache>
        </c:strRef>
      </c:tx>
      <c:overlay val="0"/>
      <c:spPr>
        <a:noFill/>
        <a:ln>
          <a:noFill/>
        </a:ln>
        <a:effectLst/>
      </c:spPr>
      <c:txPr>
        <a:bodyPr rot="0" spcFirstLastPara="1" vertOverflow="ellipsis" vert="horz" wrap="square" anchor="ctr" anchorCtr="1"/>
        <a:lstStyle/>
        <a:p>
          <a:pPr>
            <a:defRPr sz="9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pivotFmt>
      <c:pivotFmt>
        <c:idx val="15"/>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pivotFmt>
      <c:pivotFmt>
        <c:idx val="16"/>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ln w="22225" cap="rnd">
            <a:solidFill>
              <a:schemeClr val="accent1"/>
            </a:solidFill>
          </a:ln>
          <a:effectLst>
            <a:glow rad="139700">
              <a:schemeClr val="accent1">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Regions!$F$1</c:f>
              <c:strCache>
                <c:ptCount val="1"/>
                <c:pt idx="0">
                  <c:v>CDR_3G</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Regions!$F$1</c:f>
              <c:strCache>
                <c:ptCount val="30"/>
                <c:pt idx="0">
                  <c:v>2019-08-31</c:v>
                </c:pt>
                <c:pt idx="1">
                  <c:v>2019-09-01</c:v>
                </c:pt>
                <c:pt idx="2">
                  <c:v>2019-09-02</c:v>
                </c:pt>
                <c:pt idx="3">
                  <c:v>2019-09-03</c:v>
                </c:pt>
                <c:pt idx="4">
                  <c:v>2019-09-04</c:v>
                </c:pt>
                <c:pt idx="5">
                  <c:v>2019-09-05</c:v>
                </c:pt>
                <c:pt idx="6">
                  <c:v>2019-09-06</c:v>
                </c:pt>
                <c:pt idx="7">
                  <c:v>2019-09-07</c:v>
                </c:pt>
                <c:pt idx="8">
                  <c:v>2019-09-08</c:v>
                </c:pt>
                <c:pt idx="9">
                  <c:v>2019-09-09</c:v>
                </c:pt>
                <c:pt idx="10">
                  <c:v>2019-09-10</c:v>
                </c:pt>
                <c:pt idx="11">
                  <c:v>2019-09-11</c:v>
                </c:pt>
                <c:pt idx="12">
                  <c:v>2019-09-12</c:v>
                </c:pt>
                <c:pt idx="13">
                  <c:v>2019-09-13</c:v>
                </c:pt>
                <c:pt idx="14">
                  <c:v>2019-09-14</c:v>
                </c:pt>
                <c:pt idx="15">
                  <c:v>2019-09-15</c:v>
                </c:pt>
                <c:pt idx="16">
                  <c:v>2019-09-16</c:v>
                </c:pt>
                <c:pt idx="17">
                  <c:v>2019-09-17</c:v>
                </c:pt>
                <c:pt idx="18">
                  <c:v>2019-09-18</c:v>
                </c:pt>
                <c:pt idx="19">
                  <c:v>2019-09-19</c:v>
                </c:pt>
                <c:pt idx="20">
                  <c:v>2019-09-20</c:v>
                </c:pt>
                <c:pt idx="21">
                  <c:v>2019-09-21</c:v>
                </c:pt>
                <c:pt idx="22">
                  <c:v>2019-09-22</c:v>
                </c:pt>
                <c:pt idx="23">
                  <c:v>2019-09-23</c:v>
                </c:pt>
                <c:pt idx="24">
                  <c:v>2019-09-24</c:v>
                </c:pt>
                <c:pt idx="25">
                  <c:v>2019-09-25</c:v>
                </c:pt>
                <c:pt idx="26">
                  <c:v>2019-09-26</c:v>
                </c:pt>
                <c:pt idx="27">
                  <c:v>2019-09-27</c:v>
                </c:pt>
                <c:pt idx="28">
                  <c:v>2019-09-28</c:v>
                </c:pt>
                <c:pt idx="29">
                  <c:v>2019-09-29</c:v>
                </c:pt>
              </c:strCache>
            </c:strRef>
          </c:cat>
          <c:val>
            <c:numRef>
              <c:f>Regions!$F$1</c:f>
              <c:numCache>
                <c:formatCode>General</c:formatCode>
                <c:ptCount val="30"/>
                <c:pt idx="0">
                  <c:v>3.3634043713600001E-2</c:v>
                </c:pt>
                <c:pt idx="1">
                  <c:v>3.11978532E-2</c:v>
                </c:pt>
                <c:pt idx="2">
                  <c:v>3.1769194058899997E-2</c:v>
                </c:pt>
                <c:pt idx="3">
                  <c:v>3.2653429421800002E-2</c:v>
                </c:pt>
                <c:pt idx="4">
                  <c:v>3.6372092289399999E-2</c:v>
                </c:pt>
                <c:pt idx="5">
                  <c:v>3.30380240738E-2</c:v>
                </c:pt>
                <c:pt idx="6">
                  <c:v>3.6678390236099999E-2</c:v>
                </c:pt>
                <c:pt idx="7">
                  <c:v>3.4084703188300002E-2</c:v>
                </c:pt>
                <c:pt idx="8">
                  <c:v>4.2097844815900003E-2</c:v>
                </c:pt>
                <c:pt idx="9">
                  <c:v>4.2411853440499997E-2</c:v>
                </c:pt>
                <c:pt idx="10">
                  <c:v>4.2594503393399999E-2</c:v>
                </c:pt>
                <c:pt idx="11">
                  <c:v>4.1010492784799998E-2</c:v>
                </c:pt>
                <c:pt idx="12">
                  <c:v>4.0244159674200003E-2</c:v>
                </c:pt>
                <c:pt idx="13">
                  <c:v>4.3327370660400003E-2</c:v>
                </c:pt>
                <c:pt idx="14">
                  <c:v>3.6714976342200001E-2</c:v>
                </c:pt>
                <c:pt idx="15">
                  <c:v>3.4024568321899998E-2</c:v>
                </c:pt>
                <c:pt idx="16">
                  <c:v>3.6805609933500003E-2</c:v>
                </c:pt>
                <c:pt idx="17">
                  <c:v>3.7999295630199999E-2</c:v>
                </c:pt>
                <c:pt idx="18">
                  <c:v>3.7178734706900002E-2</c:v>
                </c:pt>
                <c:pt idx="19">
                  <c:v>3.56765058085E-2</c:v>
                </c:pt>
                <c:pt idx="20">
                  <c:v>3.8088345308000003E-2</c:v>
                </c:pt>
                <c:pt idx="21">
                  <c:v>3.3561381343199997E-2</c:v>
                </c:pt>
                <c:pt idx="22">
                  <c:v>3.5662785915499998E-2</c:v>
                </c:pt>
                <c:pt idx="23">
                  <c:v>3.2685413623899998E-2</c:v>
                </c:pt>
                <c:pt idx="24">
                  <c:v>3.2170532747399998E-2</c:v>
                </c:pt>
                <c:pt idx="25">
                  <c:v>3.52933102113E-2</c:v>
                </c:pt>
                <c:pt idx="26">
                  <c:v>3.4454782920299999E-2</c:v>
                </c:pt>
                <c:pt idx="27">
                  <c:v>3.6361452160099998E-2</c:v>
                </c:pt>
                <c:pt idx="28">
                  <c:v>3.27266050443E-2</c:v>
                </c:pt>
                <c:pt idx="29">
                  <c:v>3.10116510378E-2</c:v>
                </c:pt>
              </c:numCache>
            </c:numRef>
          </c:val>
          <c:smooth val="0"/>
          <c:extLst>
            <c:ext xmlns:c16="http://schemas.microsoft.com/office/drawing/2014/chart" uri="{C3380CC4-5D6E-409C-BE32-E72D297353CC}">
              <c16:uniqueId val="{00000000-B828-450A-87FD-E2767C4E20E3}"/>
            </c:ext>
          </c:extLst>
        </c:ser>
        <c:ser>
          <c:idx val="1"/>
          <c:order val="1"/>
          <c:tx>
            <c:strRef>
              <c:f>Regions!$F$1</c:f>
              <c:strCache>
                <c:ptCount val="1"/>
                <c:pt idx="0">
                  <c:v>CDR_3G_Target</c:v>
                </c:pt>
              </c:strCache>
            </c:strRef>
          </c:tx>
          <c:spPr>
            <a:ln w="22225" cap="rnd">
              <a:solidFill>
                <a:schemeClr val="accent3"/>
              </a:solidFill>
            </a:ln>
            <a:effectLst>
              <a:glow rad="139700">
                <a:schemeClr val="accent3">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cat>
            <c:strRef>
              <c:f>Regions!$F$1</c:f>
              <c:strCache>
                <c:ptCount val="30"/>
                <c:pt idx="0">
                  <c:v>2019-08-31</c:v>
                </c:pt>
                <c:pt idx="1">
                  <c:v>2019-09-01</c:v>
                </c:pt>
                <c:pt idx="2">
                  <c:v>2019-09-02</c:v>
                </c:pt>
                <c:pt idx="3">
                  <c:v>2019-09-03</c:v>
                </c:pt>
                <c:pt idx="4">
                  <c:v>2019-09-04</c:v>
                </c:pt>
                <c:pt idx="5">
                  <c:v>2019-09-05</c:v>
                </c:pt>
                <c:pt idx="6">
                  <c:v>2019-09-06</c:v>
                </c:pt>
                <c:pt idx="7">
                  <c:v>2019-09-07</c:v>
                </c:pt>
                <c:pt idx="8">
                  <c:v>2019-09-08</c:v>
                </c:pt>
                <c:pt idx="9">
                  <c:v>2019-09-09</c:v>
                </c:pt>
                <c:pt idx="10">
                  <c:v>2019-09-10</c:v>
                </c:pt>
                <c:pt idx="11">
                  <c:v>2019-09-11</c:v>
                </c:pt>
                <c:pt idx="12">
                  <c:v>2019-09-12</c:v>
                </c:pt>
                <c:pt idx="13">
                  <c:v>2019-09-13</c:v>
                </c:pt>
                <c:pt idx="14">
                  <c:v>2019-09-14</c:v>
                </c:pt>
                <c:pt idx="15">
                  <c:v>2019-09-15</c:v>
                </c:pt>
                <c:pt idx="16">
                  <c:v>2019-09-16</c:v>
                </c:pt>
                <c:pt idx="17">
                  <c:v>2019-09-17</c:v>
                </c:pt>
                <c:pt idx="18">
                  <c:v>2019-09-18</c:v>
                </c:pt>
                <c:pt idx="19">
                  <c:v>2019-09-19</c:v>
                </c:pt>
                <c:pt idx="20">
                  <c:v>2019-09-20</c:v>
                </c:pt>
                <c:pt idx="21">
                  <c:v>2019-09-21</c:v>
                </c:pt>
                <c:pt idx="22">
                  <c:v>2019-09-22</c:v>
                </c:pt>
                <c:pt idx="23">
                  <c:v>2019-09-23</c:v>
                </c:pt>
                <c:pt idx="24">
                  <c:v>2019-09-24</c:v>
                </c:pt>
                <c:pt idx="25">
                  <c:v>2019-09-25</c:v>
                </c:pt>
                <c:pt idx="26">
                  <c:v>2019-09-26</c:v>
                </c:pt>
                <c:pt idx="27">
                  <c:v>2019-09-27</c:v>
                </c:pt>
                <c:pt idx="28">
                  <c:v>2019-09-28</c:v>
                </c:pt>
                <c:pt idx="29">
                  <c:v>2019-09-29</c:v>
                </c:pt>
              </c:strCache>
            </c:strRef>
          </c:cat>
          <c:val>
            <c:numRef>
              <c:f>Regions!$F$1</c:f>
              <c:numCache>
                <c:formatCode>General</c:formatCode>
                <c:ptCount val="30"/>
                <c:pt idx="0">
                  <c:v>0.15</c:v>
                </c:pt>
                <c:pt idx="1">
                  <c:v>0.15</c:v>
                </c:pt>
                <c:pt idx="2">
                  <c:v>0.15</c:v>
                </c:pt>
                <c:pt idx="3">
                  <c:v>0.15</c:v>
                </c:pt>
                <c:pt idx="4">
                  <c:v>0.15</c:v>
                </c:pt>
                <c:pt idx="5">
                  <c:v>0.15</c:v>
                </c:pt>
                <c:pt idx="6">
                  <c:v>0.15</c:v>
                </c:pt>
                <c:pt idx="7">
                  <c:v>0.15</c:v>
                </c:pt>
                <c:pt idx="8">
                  <c:v>0.15</c:v>
                </c:pt>
                <c:pt idx="9">
                  <c:v>0.15</c:v>
                </c:pt>
                <c:pt idx="10">
                  <c:v>0.15</c:v>
                </c:pt>
                <c:pt idx="11">
                  <c:v>0.15</c:v>
                </c:pt>
                <c:pt idx="12">
                  <c:v>0.15</c:v>
                </c:pt>
                <c:pt idx="13">
                  <c:v>0.15</c:v>
                </c:pt>
                <c:pt idx="14">
                  <c:v>0.15</c:v>
                </c:pt>
                <c:pt idx="15">
                  <c:v>0.15</c:v>
                </c:pt>
                <c:pt idx="16">
                  <c:v>0.15</c:v>
                </c:pt>
                <c:pt idx="17">
                  <c:v>0.15</c:v>
                </c:pt>
                <c:pt idx="18">
                  <c:v>0.15</c:v>
                </c:pt>
                <c:pt idx="19">
                  <c:v>0.15</c:v>
                </c:pt>
                <c:pt idx="20">
                  <c:v>0.15</c:v>
                </c:pt>
                <c:pt idx="21">
                  <c:v>0.15</c:v>
                </c:pt>
                <c:pt idx="22">
                  <c:v>0.15</c:v>
                </c:pt>
                <c:pt idx="23">
                  <c:v>0.15</c:v>
                </c:pt>
                <c:pt idx="24">
                  <c:v>0.15</c:v>
                </c:pt>
                <c:pt idx="25">
                  <c:v>0.15</c:v>
                </c:pt>
                <c:pt idx="26">
                  <c:v>0.15</c:v>
                </c:pt>
                <c:pt idx="27">
                  <c:v>0.15</c:v>
                </c:pt>
                <c:pt idx="28">
                  <c:v>0.15</c:v>
                </c:pt>
                <c:pt idx="29">
                  <c:v>0.15</c:v>
                </c:pt>
              </c:numCache>
            </c:numRef>
          </c:val>
          <c:smooth val="0"/>
          <c:extLst>
            <c:ext xmlns:c16="http://schemas.microsoft.com/office/drawing/2014/chart" uri="{C3380CC4-5D6E-409C-BE32-E72D297353CC}">
              <c16:uniqueId val="{00000001-B828-450A-87FD-E2767C4E20E3}"/>
            </c:ext>
          </c:extLst>
        </c:ser>
        <c:dLbls>
          <c:showLegendKey val="0"/>
          <c:showVal val="0"/>
          <c:showCatName val="0"/>
          <c:showSerName val="0"/>
          <c:showPercent val="0"/>
          <c:showBubbleSize val="0"/>
        </c:dLbls>
        <c:marker val="1"/>
        <c:smooth val="0"/>
        <c:axId val="295841632"/>
        <c:axId val="295842192"/>
      </c:lineChart>
      <c:catAx>
        <c:axId val="295841632"/>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5400000" spcFirstLastPara="1" vertOverflow="ellipsis"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95842192"/>
        <c:crosses val="autoZero"/>
        <c:auto val="1"/>
        <c:lblAlgn val="ctr"/>
        <c:lblOffset val="100"/>
        <c:noMultiLvlLbl val="0"/>
      </c:catAx>
      <c:valAx>
        <c:axId val="295842192"/>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958416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a:scene3d>
      <a:camera prst="orthographicFront"/>
      <a:lightRig rig="threePt" dir="t"/>
    </a:scene3d>
    <a:sp3d>
      <a:bevelT w="114300" prst="artDeco"/>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[Daily_Management_Level_Report_Version6.xlsx]Provinces!PivotTable10</c:name>
    <c:fmtId val="9"/>
  </c:pivotSource>
  <c:chart>
    <c:title>
      <c:tx>
        <c:strRef>
          <c:f>Provinces!$BI$1</c:f>
          <c:strCache>
            <c:ptCount val="1"/>
            <c:pt idx="0">
              <c:v>Qazvin  CDR_4G  (%)</c:v>
            </c:pt>
          </c:strCache>
        </c:strRef>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pivotFmt>
      <c:pivotFmt>
        <c:idx val="1"/>
      </c:pivotFmt>
      <c:pivotFmt>
        <c:idx val="2"/>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
        <c:idx val="3"/>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
        <c:idx val="4"/>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
        <c:idx val="5"/>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
        <c:idx val="6"/>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pivotFmt>
      <c:pivotFmt>
        <c:idx val="8"/>
        <c:spPr>
          <a:ln w="22225" cap="rnd">
            <a:solidFill>
              <a:schemeClr val="accent1"/>
            </a:solidFill>
          </a:ln>
          <a:effectLst>
            <a:glow rad="139700">
              <a:schemeClr val="accent1">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Provinces!$BI$1</c:f>
              <c:strCache>
                <c:ptCount val="1"/>
                <c:pt idx="0">
                  <c:v>CDR_4G</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Provinces!$BI$1</c:f>
              <c:strCache>
                <c:ptCount val="30"/>
                <c:pt idx="0">
                  <c:v>2019-08-31</c:v>
                </c:pt>
                <c:pt idx="1">
                  <c:v>2019-09-01</c:v>
                </c:pt>
                <c:pt idx="2">
                  <c:v>2019-09-02</c:v>
                </c:pt>
                <c:pt idx="3">
                  <c:v>2019-09-03</c:v>
                </c:pt>
                <c:pt idx="4">
                  <c:v>2019-09-04</c:v>
                </c:pt>
                <c:pt idx="5">
                  <c:v>2019-09-05</c:v>
                </c:pt>
                <c:pt idx="6">
                  <c:v>2019-09-06</c:v>
                </c:pt>
                <c:pt idx="7">
                  <c:v>2019-09-07</c:v>
                </c:pt>
                <c:pt idx="8">
                  <c:v>2019-09-08</c:v>
                </c:pt>
                <c:pt idx="9">
                  <c:v>2019-09-09</c:v>
                </c:pt>
                <c:pt idx="10">
                  <c:v>2019-09-10</c:v>
                </c:pt>
                <c:pt idx="11">
                  <c:v>2019-09-11</c:v>
                </c:pt>
                <c:pt idx="12">
                  <c:v>2019-09-12</c:v>
                </c:pt>
                <c:pt idx="13">
                  <c:v>2019-09-13</c:v>
                </c:pt>
                <c:pt idx="14">
                  <c:v>2019-09-14</c:v>
                </c:pt>
                <c:pt idx="15">
                  <c:v>2019-09-15</c:v>
                </c:pt>
                <c:pt idx="16">
                  <c:v>2019-09-16</c:v>
                </c:pt>
                <c:pt idx="17">
                  <c:v>2019-09-17</c:v>
                </c:pt>
                <c:pt idx="18">
                  <c:v>2019-09-18</c:v>
                </c:pt>
                <c:pt idx="19">
                  <c:v>2019-09-19</c:v>
                </c:pt>
                <c:pt idx="20">
                  <c:v>2019-09-20</c:v>
                </c:pt>
                <c:pt idx="21">
                  <c:v>2019-09-21</c:v>
                </c:pt>
                <c:pt idx="22">
                  <c:v>2019-09-22</c:v>
                </c:pt>
                <c:pt idx="23">
                  <c:v>2019-09-23</c:v>
                </c:pt>
                <c:pt idx="24">
                  <c:v>2019-09-24</c:v>
                </c:pt>
                <c:pt idx="25">
                  <c:v>2019-09-25</c:v>
                </c:pt>
                <c:pt idx="26">
                  <c:v>2019-09-26</c:v>
                </c:pt>
                <c:pt idx="27">
                  <c:v>2019-09-27</c:v>
                </c:pt>
                <c:pt idx="28">
                  <c:v>2019-09-28</c:v>
                </c:pt>
                <c:pt idx="29">
                  <c:v>2019-09-29</c:v>
                </c:pt>
              </c:strCache>
            </c:strRef>
          </c:cat>
          <c:val>
            <c:numRef>
              <c:f>Provinces!$BI$1</c:f>
              <c:numCache>
                <c:formatCode>General</c:formatCode>
                <c:ptCount val="30"/>
                <c:pt idx="0">
                  <c:v>7.25917477694E-2</c:v>
                </c:pt>
                <c:pt idx="1">
                  <c:v>7.1323965990900004E-2</c:v>
                </c:pt>
                <c:pt idx="2">
                  <c:v>7.1293808329399994E-2</c:v>
                </c:pt>
                <c:pt idx="3">
                  <c:v>6.9438294127300002E-2</c:v>
                </c:pt>
                <c:pt idx="4">
                  <c:v>6.9596491905299998E-2</c:v>
                </c:pt>
                <c:pt idx="5">
                  <c:v>6.8276921607600002E-2</c:v>
                </c:pt>
                <c:pt idx="6">
                  <c:v>6.2815536031100003E-2</c:v>
                </c:pt>
                <c:pt idx="7">
                  <c:v>6.9639956619300003E-2</c:v>
                </c:pt>
                <c:pt idx="8">
                  <c:v>6.7233823596299994E-2</c:v>
                </c:pt>
                <c:pt idx="9">
                  <c:v>5.2318126229399999E-2</c:v>
                </c:pt>
                <c:pt idx="10">
                  <c:v>4.9597490460599997E-2</c:v>
                </c:pt>
                <c:pt idx="11">
                  <c:v>6.5690534812099993E-2</c:v>
                </c:pt>
                <c:pt idx="12">
                  <c:v>6.5078516163599998E-2</c:v>
                </c:pt>
                <c:pt idx="13">
                  <c:v>6.4432606458199995E-2</c:v>
                </c:pt>
                <c:pt idx="14">
                  <c:v>7.2936120914099997E-2</c:v>
                </c:pt>
                <c:pt idx="15">
                  <c:v>7.0804041099900003E-2</c:v>
                </c:pt>
                <c:pt idx="16">
                  <c:v>7.6599243961600005E-2</c:v>
                </c:pt>
                <c:pt idx="17">
                  <c:v>7.8360316657700005E-2</c:v>
                </c:pt>
                <c:pt idx="18">
                  <c:v>7.6081674184299994E-2</c:v>
                </c:pt>
                <c:pt idx="19">
                  <c:v>7.3758123891599997E-2</c:v>
                </c:pt>
                <c:pt idx="20">
                  <c:v>7.2229170165799994E-2</c:v>
                </c:pt>
                <c:pt idx="21">
                  <c:v>7.6609431895899999E-2</c:v>
                </c:pt>
                <c:pt idx="22">
                  <c:v>7.5526461894100005E-2</c:v>
                </c:pt>
                <c:pt idx="23">
                  <c:v>7.2918694464600003E-2</c:v>
                </c:pt>
                <c:pt idx="24">
                  <c:v>7.7141055072999995E-2</c:v>
                </c:pt>
                <c:pt idx="25">
                  <c:v>8.2193484317700002E-2</c:v>
                </c:pt>
                <c:pt idx="26">
                  <c:v>5.7663493719699997E-2</c:v>
                </c:pt>
                <c:pt idx="27">
                  <c:v>7.1083651875600007E-2</c:v>
                </c:pt>
                <c:pt idx="28">
                  <c:v>7.3837321817499996E-2</c:v>
                </c:pt>
                <c:pt idx="29">
                  <c:v>7.2566127040200004E-2</c:v>
                </c:pt>
              </c:numCache>
            </c:numRef>
          </c:val>
          <c:smooth val="0"/>
          <c:extLst>
            <c:ext xmlns:c16="http://schemas.microsoft.com/office/drawing/2014/chart" uri="{C3380CC4-5D6E-409C-BE32-E72D297353CC}">
              <c16:uniqueId val="{00000000-24C7-4ADE-B1A1-696B33272DEF}"/>
            </c:ext>
          </c:extLst>
        </c:ser>
        <c:ser>
          <c:idx val="1"/>
          <c:order val="1"/>
          <c:tx>
            <c:strRef>
              <c:f>Provinces!$BI$1</c:f>
              <c:strCache>
                <c:ptCount val="1"/>
                <c:pt idx="0">
                  <c:v>CDR_4G_Target</c:v>
                </c:pt>
              </c:strCache>
            </c:strRef>
          </c:tx>
          <c:spPr>
            <a:ln w="22225" cap="rnd">
              <a:solidFill>
                <a:schemeClr val="accent3"/>
              </a:solidFill>
            </a:ln>
            <a:effectLst>
              <a:glow rad="139700">
                <a:schemeClr val="accent3">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cat>
            <c:strRef>
              <c:f>Provinces!$BI$1</c:f>
              <c:strCache>
                <c:ptCount val="30"/>
                <c:pt idx="0">
                  <c:v>2019-08-31</c:v>
                </c:pt>
                <c:pt idx="1">
                  <c:v>2019-09-01</c:v>
                </c:pt>
                <c:pt idx="2">
                  <c:v>2019-09-02</c:v>
                </c:pt>
                <c:pt idx="3">
                  <c:v>2019-09-03</c:v>
                </c:pt>
                <c:pt idx="4">
                  <c:v>2019-09-04</c:v>
                </c:pt>
                <c:pt idx="5">
                  <c:v>2019-09-05</c:v>
                </c:pt>
                <c:pt idx="6">
                  <c:v>2019-09-06</c:v>
                </c:pt>
                <c:pt idx="7">
                  <c:v>2019-09-07</c:v>
                </c:pt>
                <c:pt idx="8">
                  <c:v>2019-09-08</c:v>
                </c:pt>
                <c:pt idx="9">
                  <c:v>2019-09-09</c:v>
                </c:pt>
                <c:pt idx="10">
                  <c:v>2019-09-10</c:v>
                </c:pt>
                <c:pt idx="11">
                  <c:v>2019-09-11</c:v>
                </c:pt>
                <c:pt idx="12">
                  <c:v>2019-09-12</c:v>
                </c:pt>
                <c:pt idx="13">
                  <c:v>2019-09-13</c:v>
                </c:pt>
                <c:pt idx="14">
                  <c:v>2019-09-14</c:v>
                </c:pt>
                <c:pt idx="15">
                  <c:v>2019-09-15</c:v>
                </c:pt>
                <c:pt idx="16">
                  <c:v>2019-09-16</c:v>
                </c:pt>
                <c:pt idx="17">
                  <c:v>2019-09-17</c:v>
                </c:pt>
                <c:pt idx="18">
                  <c:v>2019-09-18</c:v>
                </c:pt>
                <c:pt idx="19">
                  <c:v>2019-09-19</c:v>
                </c:pt>
                <c:pt idx="20">
                  <c:v>2019-09-20</c:v>
                </c:pt>
                <c:pt idx="21">
                  <c:v>2019-09-21</c:v>
                </c:pt>
                <c:pt idx="22">
                  <c:v>2019-09-22</c:v>
                </c:pt>
                <c:pt idx="23">
                  <c:v>2019-09-23</c:v>
                </c:pt>
                <c:pt idx="24">
                  <c:v>2019-09-24</c:v>
                </c:pt>
                <c:pt idx="25">
                  <c:v>2019-09-25</c:v>
                </c:pt>
                <c:pt idx="26">
                  <c:v>2019-09-26</c:v>
                </c:pt>
                <c:pt idx="27">
                  <c:v>2019-09-27</c:v>
                </c:pt>
                <c:pt idx="28">
                  <c:v>2019-09-28</c:v>
                </c:pt>
                <c:pt idx="29">
                  <c:v>2019-09-29</c:v>
                </c:pt>
              </c:strCache>
            </c:strRef>
          </c:cat>
          <c:val>
            <c:numRef>
              <c:f>Provinces!$BI$1</c:f>
              <c:numCache>
                <c:formatCode>General</c:formatCode>
                <c:ptCount val="30"/>
                <c:pt idx="0">
                  <c:v>0.1</c:v>
                </c:pt>
                <c:pt idx="1">
                  <c:v>0.1</c:v>
                </c:pt>
                <c:pt idx="2">
                  <c:v>0.1</c:v>
                </c:pt>
                <c:pt idx="3">
                  <c:v>0.1</c:v>
                </c:pt>
                <c:pt idx="4">
                  <c:v>0.1</c:v>
                </c:pt>
                <c:pt idx="5">
                  <c:v>0.1</c:v>
                </c:pt>
                <c:pt idx="6">
                  <c:v>0.1</c:v>
                </c:pt>
                <c:pt idx="7">
                  <c:v>0.1</c:v>
                </c:pt>
                <c:pt idx="8">
                  <c:v>0.1</c:v>
                </c:pt>
                <c:pt idx="9">
                  <c:v>0.1</c:v>
                </c:pt>
                <c:pt idx="10">
                  <c:v>0.1</c:v>
                </c:pt>
                <c:pt idx="11">
                  <c:v>0.1</c:v>
                </c:pt>
                <c:pt idx="12">
                  <c:v>0.1</c:v>
                </c:pt>
                <c:pt idx="13">
                  <c:v>0.1</c:v>
                </c:pt>
                <c:pt idx="14">
                  <c:v>0.1</c:v>
                </c:pt>
                <c:pt idx="15">
                  <c:v>0.1</c:v>
                </c:pt>
                <c:pt idx="16">
                  <c:v>0.1</c:v>
                </c:pt>
                <c:pt idx="17">
                  <c:v>0.1</c:v>
                </c:pt>
                <c:pt idx="18">
                  <c:v>0.1</c:v>
                </c:pt>
                <c:pt idx="19">
                  <c:v>0.1</c:v>
                </c:pt>
                <c:pt idx="20">
                  <c:v>0.1</c:v>
                </c:pt>
                <c:pt idx="21">
                  <c:v>0.1</c:v>
                </c:pt>
                <c:pt idx="22">
                  <c:v>0.1</c:v>
                </c:pt>
                <c:pt idx="23">
                  <c:v>0.1</c:v>
                </c:pt>
                <c:pt idx="24">
                  <c:v>0.1</c:v>
                </c:pt>
                <c:pt idx="25">
                  <c:v>0.1</c:v>
                </c:pt>
                <c:pt idx="26">
                  <c:v>0.1</c:v>
                </c:pt>
                <c:pt idx="27">
                  <c:v>0.1</c:v>
                </c:pt>
                <c:pt idx="28">
                  <c:v>0.1</c:v>
                </c:pt>
                <c:pt idx="29">
                  <c:v>0.1</c:v>
                </c:pt>
              </c:numCache>
            </c:numRef>
          </c:val>
          <c:smooth val="0"/>
          <c:extLst>
            <c:ext xmlns:c16="http://schemas.microsoft.com/office/drawing/2014/chart" uri="{C3380CC4-5D6E-409C-BE32-E72D297353CC}">
              <c16:uniqueId val="{00000000-DB31-4B67-BD7E-53576980A0D7}"/>
            </c:ext>
          </c:extLst>
        </c:ser>
        <c:dLbls>
          <c:showLegendKey val="0"/>
          <c:showVal val="0"/>
          <c:showCatName val="0"/>
          <c:showSerName val="0"/>
          <c:showPercent val="0"/>
          <c:showBubbleSize val="0"/>
        </c:dLbls>
        <c:marker val="1"/>
        <c:smooth val="0"/>
        <c:axId val="1984600463"/>
        <c:axId val="1984590479"/>
      </c:lineChart>
      <c:catAx>
        <c:axId val="1984600463"/>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984590479"/>
        <c:crosses val="autoZero"/>
        <c:auto val="1"/>
        <c:lblAlgn val="ctr"/>
        <c:lblOffset val="100"/>
        <c:noMultiLvlLbl val="0"/>
      </c:catAx>
      <c:valAx>
        <c:axId val="1984590479"/>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98460046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a:glow rad="63500">
        <a:schemeClr val="accent1">
          <a:satMod val="175000"/>
          <a:alpha val="40000"/>
        </a:schemeClr>
      </a:glow>
    </a:effectLst>
    <a:scene3d>
      <a:camera prst="orthographicFront"/>
      <a:lightRig rig="threePt" dir="t"/>
    </a:scene3d>
    <a:sp3d>
      <a:bevelT w="114300" prst="artDeco"/>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[Daily_Management_Level_Report_Version6.xlsx]Provinces!PivotTable11</c:name>
    <c:fmtId val="9"/>
  </c:pivotSource>
  <c:chart>
    <c:title>
      <c:tx>
        <c:strRef>
          <c:f>Provinces!$BM$1</c:f>
          <c:strCache>
            <c:ptCount val="1"/>
            <c:pt idx="0">
              <c:v>Qazvin  Availability_Rate_Include_Blocking_4G  (%)</c:v>
            </c:pt>
          </c:strCache>
        </c:strRef>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pivotFmt>
      <c:pivotFmt>
        <c:idx val="1"/>
      </c:pivotFmt>
      <c:pivotFmt>
        <c:idx val="2"/>
        <c:spPr>
          <a:noFill/>
          <a:ln w="9525" cap="flat" cmpd="sng" algn="ctr">
            <a:solidFill>
              <a:schemeClr val="accent1"/>
            </a:solidFill>
            <a:miter lim="800000"/>
          </a:ln>
          <a:effectLst>
            <a:glow rad="63500">
              <a:schemeClr val="accent1">
                <a:satMod val="175000"/>
                <a:alpha val="25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pivotFmt>
      <c:pivotFmt>
        <c:idx val="3"/>
        <c:spPr>
          <a:noFill/>
          <a:ln w="9525" cap="flat" cmpd="sng" algn="ctr">
            <a:solidFill>
              <a:schemeClr val="accent1"/>
            </a:solidFill>
            <a:miter lim="800000"/>
          </a:ln>
          <a:effectLst>
            <a:glow rad="63500">
              <a:schemeClr val="accent1">
                <a:satMod val="175000"/>
                <a:alpha val="25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pivotFmt>
      <c:pivotFmt>
        <c:idx val="4"/>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
        <c:idx val="5"/>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
        <c:idx val="6"/>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2225" cap="rnd">
            <a:solidFill>
              <a:schemeClr val="accent1"/>
            </a:solidFill>
          </a:ln>
          <a:effectLst>
            <a:glow rad="139700">
              <a:schemeClr val="accent1">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Provinces!$BM$1</c:f>
              <c:strCache>
                <c:ptCount val="1"/>
                <c:pt idx="0">
                  <c:v>Availability_Rate_Include_Blocking_4G</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Provinces!$BM$1</c:f>
              <c:strCache>
                <c:ptCount val="30"/>
                <c:pt idx="0">
                  <c:v>2019-08-31</c:v>
                </c:pt>
                <c:pt idx="1">
                  <c:v>2019-09-01</c:v>
                </c:pt>
                <c:pt idx="2">
                  <c:v>2019-09-02</c:v>
                </c:pt>
                <c:pt idx="3">
                  <c:v>2019-09-03</c:v>
                </c:pt>
                <c:pt idx="4">
                  <c:v>2019-09-04</c:v>
                </c:pt>
                <c:pt idx="5">
                  <c:v>2019-09-05</c:v>
                </c:pt>
                <c:pt idx="6">
                  <c:v>2019-09-06</c:v>
                </c:pt>
                <c:pt idx="7">
                  <c:v>2019-09-07</c:v>
                </c:pt>
                <c:pt idx="8">
                  <c:v>2019-09-08</c:v>
                </c:pt>
                <c:pt idx="9">
                  <c:v>2019-09-09</c:v>
                </c:pt>
                <c:pt idx="10">
                  <c:v>2019-09-10</c:v>
                </c:pt>
                <c:pt idx="11">
                  <c:v>2019-09-11</c:v>
                </c:pt>
                <c:pt idx="12">
                  <c:v>2019-09-12</c:v>
                </c:pt>
                <c:pt idx="13">
                  <c:v>2019-09-13</c:v>
                </c:pt>
                <c:pt idx="14">
                  <c:v>2019-09-14</c:v>
                </c:pt>
                <c:pt idx="15">
                  <c:v>2019-09-15</c:v>
                </c:pt>
                <c:pt idx="16">
                  <c:v>2019-09-16</c:v>
                </c:pt>
                <c:pt idx="17">
                  <c:v>2019-09-17</c:v>
                </c:pt>
                <c:pt idx="18">
                  <c:v>2019-09-18</c:v>
                </c:pt>
                <c:pt idx="19">
                  <c:v>2019-09-19</c:v>
                </c:pt>
                <c:pt idx="20">
                  <c:v>2019-09-20</c:v>
                </c:pt>
                <c:pt idx="21">
                  <c:v>2019-09-21</c:v>
                </c:pt>
                <c:pt idx="22">
                  <c:v>2019-09-22</c:v>
                </c:pt>
                <c:pt idx="23">
                  <c:v>2019-09-23</c:v>
                </c:pt>
                <c:pt idx="24">
                  <c:v>2019-09-24</c:v>
                </c:pt>
                <c:pt idx="25">
                  <c:v>2019-09-25</c:v>
                </c:pt>
                <c:pt idx="26">
                  <c:v>2019-09-26</c:v>
                </c:pt>
                <c:pt idx="27">
                  <c:v>2019-09-27</c:v>
                </c:pt>
                <c:pt idx="28">
                  <c:v>2019-09-28</c:v>
                </c:pt>
                <c:pt idx="29">
                  <c:v>2019-09-29</c:v>
                </c:pt>
              </c:strCache>
            </c:strRef>
          </c:cat>
          <c:val>
            <c:numRef>
              <c:f>Provinces!$BM$1</c:f>
              <c:numCache>
                <c:formatCode>General</c:formatCode>
                <c:ptCount val="30"/>
                <c:pt idx="0">
                  <c:v>99.997808972100003</c:v>
                </c:pt>
                <c:pt idx="1">
                  <c:v>99.997870865500005</c:v>
                </c:pt>
                <c:pt idx="2">
                  <c:v>99.981908546200003</c:v>
                </c:pt>
                <c:pt idx="3">
                  <c:v>99.992541840000001</c:v>
                </c:pt>
                <c:pt idx="4">
                  <c:v>99.751361655799997</c:v>
                </c:pt>
                <c:pt idx="5">
                  <c:v>99.999121113100003</c:v>
                </c:pt>
                <c:pt idx="6">
                  <c:v>99.954508318500004</c:v>
                </c:pt>
                <c:pt idx="7">
                  <c:v>99.985417904499997</c:v>
                </c:pt>
                <c:pt idx="8">
                  <c:v>99.884630619899994</c:v>
                </c:pt>
                <c:pt idx="9">
                  <c:v>99.9998383856</c:v>
                </c:pt>
                <c:pt idx="10">
                  <c:v>99.998321697099996</c:v>
                </c:pt>
                <c:pt idx="11">
                  <c:v>99.966466131900006</c:v>
                </c:pt>
                <c:pt idx="12">
                  <c:v>99.999424391000005</c:v>
                </c:pt>
                <c:pt idx="13">
                  <c:v>100</c:v>
                </c:pt>
                <c:pt idx="14">
                  <c:v>99.999702911499995</c:v>
                </c:pt>
                <c:pt idx="15">
                  <c:v>99.557969399900003</c:v>
                </c:pt>
                <c:pt idx="16">
                  <c:v>99.9717456427</c:v>
                </c:pt>
                <c:pt idx="17">
                  <c:v>99.879555357499996</c:v>
                </c:pt>
                <c:pt idx="18">
                  <c:v>99.788293474</c:v>
                </c:pt>
                <c:pt idx="19">
                  <c:v>99.998817835200001</c:v>
                </c:pt>
                <c:pt idx="20">
                  <c:v>99.9999133492</c:v>
                </c:pt>
                <c:pt idx="21">
                  <c:v>99.998409338499997</c:v>
                </c:pt>
                <c:pt idx="22">
                  <c:v>99.978479649400001</c:v>
                </c:pt>
                <c:pt idx="23">
                  <c:v>99.980843978999999</c:v>
                </c:pt>
                <c:pt idx="24">
                  <c:v>99.999529609800007</c:v>
                </c:pt>
                <c:pt idx="25">
                  <c:v>99.881245048500006</c:v>
                </c:pt>
                <c:pt idx="26">
                  <c:v>100</c:v>
                </c:pt>
                <c:pt idx="27">
                  <c:v>99.9992572787</c:v>
                </c:pt>
                <c:pt idx="28">
                  <c:v>99.990158942400001</c:v>
                </c:pt>
                <c:pt idx="29">
                  <c:v>99.962090265399993</c:v>
                </c:pt>
              </c:numCache>
            </c:numRef>
          </c:val>
          <c:smooth val="0"/>
          <c:extLst>
            <c:ext xmlns:c16="http://schemas.microsoft.com/office/drawing/2014/chart" uri="{C3380CC4-5D6E-409C-BE32-E72D297353CC}">
              <c16:uniqueId val="{00000000-E768-4968-AE4A-73D1B0373E50}"/>
            </c:ext>
          </c:extLst>
        </c:ser>
        <c:ser>
          <c:idx val="1"/>
          <c:order val="1"/>
          <c:tx>
            <c:strRef>
              <c:f>Provinces!$BM$1</c:f>
              <c:strCache>
                <c:ptCount val="1"/>
                <c:pt idx="0">
                  <c:v>Availability_Rate_Include_Blocking_4G_Target</c:v>
                </c:pt>
              </c:strCache>
            </c:strRef>
          </c:tx>
          <c:spPr>
            <a:ln w="22225" cap="rnd">
              <a:solidFill>
                <a:schemeClr val="accent3"/>
              </a:solidFill>
            </a:ln>
            <a:effectLst>
              <a:glow rad="139700">
                <a:schemeClr val="accent3">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cat>
            <c:strRef>
              <c:f>Provinces!$BM$1</c:f>
              <c:strCache>
                <c:ptCount val="30"/>
                <c:pt idx="0">
                  <c:v>2019-08-31</c:v>
                </c:pt>
                <c:pt idx="1">
                  <c:v>2019-09-01</c:v>
                </c:pt>
                <c:pt idx="2">
                  <c:v>2019-09-02</c:v>
                </c:pt>
                <c:pt idx="3">
                  <c:v>2019-09-03</c:v>
                </c:pt>
                <c:pt idx="4">
                  <c:v>2019-09-04</c:v>
                </c:pt>
                <c:pt idx="5">
                  <c:v>2019-09-05</c:v>
                </c:pt>
                <c:pt idx="6">
                  <c:v>2019-09-06</c:v>
                </c:pt>
                <c:pt idx="7">
                  <c:v>2019-09-07</c:v>
                </c:pt>
                <c:pt idx="8">
                  <c:v>2019-09-08</c:v>
                </c:pt>
                <c:pt idx="9">
                  <c:v>2019-09-09</c:v>
                </c:pt>
                <c:pt idx="10">
                  <c:v>2019-09-10</c:v>
                </c:pt>
                <c:pt idx="11">
                  <c:v>2019-09-11</c:v>
                </c:pt>
                <c:pt idx="12">
                  <c:v>2019-09-12</c:v>
                </c:pt>
                <c:pt idx="13">
                  <c:v>2019-09-13</c:v>
                </c:pt>
                <c:pt idx="14">
                  <c:v>2019-09-14</c:v>
                </c:pt>
                <c:pt idx="15">
                  <c:v>2019-09-15</c:v>
                </c:pt>
                <c:pt idx="16">
                  <c:v>2019-09-16</c:v>
                </c:pt>
                <c:pt idx="17">
                  <c:v>2019-09-17</c:v>
                </c:pt>
                <c:pt idx="18">
                  <c:v>2019-09-18</c:v>
                </c:pt>
                <c:pt idx="19">
                  <c:v>2019-09-19</c:v>
                </c:pt>
                <c:pt idx="20">
                  <c:v>2019-09-20</c:v>
                </c:pt>
                <c:pt idx="21">
                  <c:v>2019-09-21</c:v>
                </c:pt>
                <c:pt idx="22">
                  <c:v>2019-09-22</c:v>
                </c:pt>
                <c:pt idx="23">
                  <c:v>2019-09-23</c:v>
                </c:pt>
                <c:pt idx="24">
                  <c:v>2019-09-24</c:v>
                </c:pt>
                <c:pt idx="25">
                  <c:v>2019-09-25</c:v>
                </c:pt>
                <c:pt idx="26">
                  <c:v>2019-09-26</c:v>
                </c:pt>
                <c:pt idx="27">
                  <c:v>2019-09-27</c:v>
                </c:pt>
                <c:pt idx="28">
                  <c:v>2019-09-28</c:v>
                </c:pt>
                <c:pt idx="29">
                  <c:v>2019-09-29</c:v>
                </c:pt>
              </c:strCache>
            </c:strRef>
          </c:cat>
          <c:val>
            <c:numRef>
              <c:f>Provinces!$BM$1</c:f>
              <c:numCache>
                <c:formatCode>General</c:formatCode>
                <c:ptCount val="30"/>
                <c:pt idx="0">
                  <c:v>99</c:v>
                </c:pt>
                <c:pt idx="1">
                  <c:v>99</c:v>
                </c:pt>
                <c:pt idx="2">
                  <c:v>99</c:v>
                </c:pt>
                <c:pt idx="3">
                  <c:v>99</c:v>
                </c:pt>
                <c:pt idx="4">
                  <c:v>99</c:v>
                </c:pt>
                <c:pt idx="5">
                  <c:v>99</c:v>
                </c:pt>
                <c:pt idx="6">
                  <c:v>99</c:v>
                </c:pt>
                <c:pt idx="7">
                  <c:v>99</c:v>
                </c:pt>
                <c:pt idx="8">
                  <c:v>99</c:v>
                </c:pt>
                <c:pt idx="9">
                  <c:v>99</c:v>
                </c:pt>
                <c:pt idx="10">
                  <c:v>99</c:v>
                </c:pt>
                <c:pt idx="11">
                  <c:v>99</c:v>
                </c:pt>
                <c:pt idx="12">
                  <c:v>99</c:v>
                </c:pt>
                <c:pt idx="13">
                  <c:v>99</c:v>
                </c:pt>
                <c:pt idx="14">
                  <c:v>99</c:v>
                </c:pt>
                <c:pt idx="15">
                  <c:v>99</c:v>
                </c:pt>
                <c:pt idx="16">
                  <c:v>99</c:v>
                </c:pt>
                <c:pt idx="17">
                  <c:v>99</c:v>
                </c:pt>
                <c:pt idx="18">
                  <c:v>99</c:v>
                </c:pt>
                <c:pt idx="19">
                  <c:v>99</c:v>
                </c:pt>
                <c:pt idx="20">
                  <c:v>99</c:v>
                </c:pt>
                <c:pt idx="21">
                  <c:v>99</c:v>
                </c:pt>
                <c:pt idx="22">
                  <c:v>99</c:v>
                </c:pt>
                <c:pt idx="23">
                  <c:v>99</c:v>
                </c:pt>
                <c:pt idx="24">
                  <c:v>99</c:v>
                </c:pt>
                <c:pt idx="25">
                  <c:v>99</c:v>
                </c:pt>
                <c:pt idx="26">
                  <c:v>99</c:v>
                </c:pt>
                <c:pt idx="27">
                  <c:v>99</c:v>
                </c:pt>
                <c:pt idx="28">
                  <c:v>99</c:v>
                </c:pt>
                <c:pt idx="29">
                  <c:v>99</c:v>
                </c:pt>
              </c:numCache>
            </c:numRef>
          </c:val>
          <c:smooth val="0"/>
          <c:extLst>
            <c:ext xmlns:c16="http://schemas.microsoft.com/office/drawing/2014/chart" uri="{C3380CC4-5D6E-409C-BE32-E72D297353CC}">
              <c16:uniqueId val="{00000001-E768-4968-AE4A-73D1B0373E50}"/>
            </c:ext>
          </c:extLst>
        </c:ser>
        <c:dLbls>
          <c:showLegendKey val="0"/>
          <c:showVal val="0"/>
          <c:showCatName val="0"/>
          <c:showSerName val="0"/>
          <c:showPercent val="0"/>
          <c:showBubbleSize val="0"/>
        </c:dLbls>
        <c:marker val="1"/>
        <c:smooth val="0"/>
        <c:axId val="1818344015"/>
        <c:axId val="1818337359"/>
      </c:lineChart>
      <c:catAx>
        <c:axId val="1818344015"/>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818337359"/>
        <c:crosses val="autoZero"/>
        <c:auto val="1"/>
        <c:lblAlgn val="ctr"/>
        <c:lblOffset val="100"/>
        <c:noMultiLvlLbl val="0"/>
      </c:catAx>
      <c:valAx>
        <c:axId val="1818337359"/>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minorGridlines>
          <c: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81834401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a:glow rad="63500">
        <a:schemeClr val="accent1">
          <a:satMod val="175000"/>
          <a:alpha val="40000"/>
        </a:schemeClr>
      </a:glow>
    </a:effectLst>
    <a:scene3d>
      <a:camera prst="orthographicFront"/>
      <a:lightRig rig="threePt" dir="t"/>
    </a:scene3d>
    <a:sp3d>
      <a:bevelT w="114300" prst="artDeco"/>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[Daily_Management_Level_Report_Version6.xlsx]Provinces!PivotTable12</c:name>
    <c:fmtId val="10"/>
  </c:pivotSource>
  <c:chart>
    <c:title>
      <c:tx>
        <c:strRef>
          <c:f>Provinces!$BQ$1</c:f>
          <c:strCache>
            <c:ptCount val="1"/>
            <c:pt idx="0">
              <c:v>Qazvin  HO_Success_Rate_4G  (%)</c:v>
            </c:pt>
          </c:strCache>
        </c:strRef>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pivotFmt>
      <c:pivotFmt>
        <c:idx val="1"/>
      </c:pivotFmt>
      <c:pivotFmt>
        <c:idx val="2"/>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
        <c:idx val="3"/>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
        <c:idx val="6"/>
        <c:spPr>
          <a:ln w="22225" cap="rnd">
            <a:solidFill>
              <a:schemeClr val="accent1"/>
            </a:solidFill>
          </a:ln>
          <a:effectLst>
            <a:glow rad="139700">
              <a:schemeClr val="accent1">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Provinces!$BQ$1</c:f>
              <c:strCache>
                <c:ptCount val="1"/>
                <c:pt idx="0">
                  <c:v>HO_Success_Rate_4G</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Provinces!$BQ$1</c:f>
              <c:strCache>
                <c:ptCount val="30"/>
                <c:pt idx="0">
                  <c:v>2019-08-31</c:v>
                </c:pt>
                <c:pt idx="1">
                  <c:v>2019-09-01</c:v>
                </c:pt>
                <c:pt idx="2">
                  <c:v>2019-09-02</c:v>
                </c:pt>
                <c:pt idx="3">
                  <c:v>2019-09-03</c:v>
                </c:pt>
                <c:pt idx="4">
                  <c:v>2019-09-04</c:v>
                </c:pt>
                <c:pt idx="5">
                  <c:v>2019-09-05</c:v>
                </c:pt>
                <c:pt idx="6">
                  <c:v>2019-09-06</c:v>
                </c:pt>
                <c:pt idx="7">
                  <c:v>2019-09-07</c:v>
                </c:pt>
                <c:pt idx="8">
                  <c:v>2019-09-08</c:v>
                </c:pt>
                <c:pt idx="9">
                  <c:v>2019-09-09</c:v>
                </c:pt>
                <c:pt idx="10">
                  <c:v>2019-09-10</c:v>
                </c:pt>
                <c:pt idx="11">
                  <c:v>2019-09-11</c:v>
                </c:pt>
                <c:pt idx="12">
                  <c:v>2019-09-12</c:v>
                </c:pt>
                <c:pt idx="13">
                  <c:v>2019-09-13</c:v>
                </c:pt>
                <c:pt idx="14">
                  <c:v>2019-09-14</c:v>
                </c:pt>
                <c:pt idx="15">
                  <c:v>2019-09-15</c:v>
                </c:pt>
                <c:pt idx="16">
                  <c:v>2019-09-16</c:v>
                </c:pt>
                <c:pt idx="17">
                  <c:v>2019-09-17</c:v>
                </c:pt>
                <c:pt idx="18">
                  <c:v>2019-09-18</c:v>
                </c:pt>
                <c:pt idx="19">
                  <c:v>2019-09-19</c:v>
                </c:pt>
                <c:pt idx="20">
                  <c:v>2019-09-20</c:v>
                </c:pt>
                <c:pt idx="21">
                  <c:v>2019-09-21</c:v>
                </c:pt>
                <c:pt idx="22">
                  <c:v>2019-09-22</c:v>
                </c:pt>
                <c:pt idx="23">
                  <c:v>2019-09-23</c:v>
                </c:pt>
                <c:pt idx="24">
                  <c:v>2019-09-24</c:v>
                </c:pt>
                <c:pt idx="25">
                  <c:v>2019-09-25</c:v>
                </c:pt>
                <c:pt idx="26">
                  <c:v>2019-09-26</c:v>
                </c:pt>
                <c:pt idx="27">
                  <c:v>2019-09-27</c:v>
                </c:pt>
                <c:pt idx="28">
                  <c:v>2019-09-28</c:v>
                </c:pt>
                <c:pt idx="29">
                  <c:v>2019-09-29</c:v>
                </c:pt>
              </c:strCache>
            </c:strRef>
          </c:cat>
          <c:val>
            <c:numRef>
              <c:f>Provinces!$BQ$1</c:f>
              <c:numCache>
                <c:formatCode>General</c:formatCode>
                <c:ptCount val="30"/>
                <c:pt idx="0">
                  <c:v>99.833345455400007</c:v>
                </c:pt>
                <c:pt idx="1">
                  <c:v>99.840658801399996</c:v>
                </c:pt>
                <c:pt idx="2">
                  <c:v>99.823581351800001</c:v>
                </c:pt>
                <c:pt idx="3">
                  <c:v>99.828429654900006</c:v>
                </c:pt>
                <c:pt idx="4">
                  <c:v>99.829232349500003</c:v>
                </c:pt>
                <c:pt idx="5">
                  <c:v>99.817575574399996</c:v>
                </c:pt>
                <c:pt idx="6">
                  <c:v>99.795789661300006</c:v>
                </c:pt>
                <c:pt idx="7">
                  <c:v>99.820586070499999</c:v>
                </c:pt>
                <c:pt idx="8">
                  <c:v>99.829223697900005</c:v>
                </c:pt>
                <c:pt idx="9">
                  <c:v>99.834661087900002</c:v>
                </c:pt>
                <c:pt idx="10">
                  <c:v>99.823737245000004</c:v>
                </c:pt>
                <c:pt idx="11">
                  <c:v>99.834122895099995</c:v>
                </c:pt>
                <c:pt idx="12">
                  <c:v>99.833917459800006</c:v>
                </c:pt>
                <c:pt idx="13">
                  <c:v>99.8000247624</c:v>
                </c:pt>
                <c:pt idx="14">
                  <c:v>99.821239199900006</c:v>
                </c:pt>
                <c:pt idx="15">
                  <c:v>99.826644394300004</c:v>
                </c:pt>
                <c:pt idx="16">
                  <c:v>99.836745434199997</c:v>
                </c:pt>
                <c:pt idx="17">
                  <c:v>99.827422489200003</c:v>
                </c:pt>
                <c:pt idx="18">
                  <c:v>99.824907634499993</c:v>
                </c:pt>
                <c:pt idx="19">
                  <c:v>99.827421762100002</c:v>
                </c:pt>
                <c:pt idx="20">
                  <c:v>99.790530396199998</c:v>
                </c:pt>
                <c:pt idx="21">
                  <c:v>99.825521306400006</c:v>
                </c:pt>
                <c:pt idx="22">
                  <c:v>99.837468400099993</c:v>
                </c:pt>
                <c:pt idx="23">
                  <c:v>99.835673109200002</c:v>
                </c:pt>
                <c:pt idx="24">
                  <c:v>99.780132604800002</c:v>
                </c:pt>
                <c:pt idx="25">
                  <c:v>99.818669174899995</c:v>
                </c:pt>
                <c:pt idx="26">
                  <c:v>99.831951586000002</c:v>
                </c:pt>
                <c:pt idx="27">
                  <c:v>99.807915321899998</c:v>
                </c:pt>
                <c:pt idx="28">
                  <c:v>99.835244436699995</c:v>
                </c:pt>
                <c:pt idx="29">
                  <c:v>99.831656510200006</c:v>
                </c:pt>
              </c:numCache>
            </c:numRef>
          </c:val>
          <c:smooth val="0"/>
          <c:extLst>
            <c:ext xmlns:c16="http://schemas.microsoft.com/office/drawing/2014/chart" uri="{C3380CC4-5D6E-409C-BE32-E72D297353CC}">
              <c16:uniqueId val="{00000000-BEB6-40F3-BB6E-DD071FBC870C}"/>
            </c:ext>
          </c:extLst>
        </c:ser>
        <c:ser>
          <c:idx val="1"/>
          <c:order val="1"/>
          <c:tx>
            <c:strRef>
              <c:f>Provinces!$BQ$1</c:f>
              <c:strCache>
                <c:ptCount val="1"/>
                <c:pt idx="0">
                  <c:v>HO_Success_Rate_4G_Target</c:v>
                </c:pt>
              </c:strCache>
            </c:strRef>
          </c:tx>
          <c:spPr>
            <a:ln w="22225" cap="rnd">
              <a:solidFill>
                <a:schemeClr val="accent3"/>
              </a:solidFill>
            </a:ln>
            <a:effectLst>
              <a:glow rad="139700">
                <a:schemeClr val="accent3">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cat>
            <c:strRef>
              <c:f>Provinces!$BQ$1</c:f>
              <c:strCache>
                <c:ptCount val="30"/>
                <c:pt idx="0">
                  <c:v>2019-08-31</c:v>
                </c:pt>
                <c:pt idx="1">
                  <c:v>2019-09-01</c:v>
                </c:pt>
                <c:pt idx="2">
                  <c:v>2019-09-02</c:v>
                </c:pt>
                <c:pt idx="3">
                  <c:v>2019-09-03</c:v>
                </c:pt>
                <c:pt idx="4">
                  <c:v>2019-09-04</c:v>
                </c:pt>
                <c:pt idx="5">
                  <c:v>2019-09-05</c:v>
                </c:pt>
                <c:pt idx="6">
                  <c:v>2019-09-06</c:v>
                </c:pt>
                <c:pt idx="7">
                  <c:v>2019-09-07</c:v>
                </c:pt>
                <c:pt idx="8">
                  <c:v>2019-09-08</c:v>
                </c:pt>
                <c:pt idx="9">
                  <c:v>2019-09-09</c:v>
                </c:pt>
                <c:pt idx="10">
                  <c:v>2019-09-10</c:v>
                </c:pt>
                <c:pt idx="11">
                  <c:v>2019-09-11</c:v>
                </c:pt>
                <c:pt idx="12">
                  <c:v>2019-09-12</c:v>
                </c:pt>
                <c:pt idx="13">
                  <c:v>2019-09-13</c:v>
                </c:pt>
                <c:pt idx="14">
                  <c:v>2019-09-14</c:v>
                </c:pt>
                <c:pt idx="15">
                  <c:v>2019-09-15</c:v>
                </c:pt>
                <c:pt idx="16">
                  <c:v>2019-09-16</c:v>
                </c:pt>
                <c:pt idx="17">
                  <c:v>2019-09-17</c:v>
                </c:pt>
                <c:pt idx="18">
                  <c:v>2019-09-18</c:v>
                </c:pt>
                <c:pt idx="19">
                  <c:v>2019-09-19</c:v>
                </c:pt>
                <c:pt idx="20">
                  <c:v>2019-09-20</c:v>
                </c:pt>
                <c:pt idx="21">
                  <c:v>2019-09-21</c:v>
                </c:pt>
                <c:pt idx="22">
                  <c:v>2019-09-22</c:v>
                </c:pt>
                <c:pt idx="23">
                  <c:v>2019-09-23</c:v>
                </c:pt>
                <c:pt idx="24">
                  <c:v>2019-09-24</c:v>
                </c:pt>
                <c:pt idx="25">
                  <c:v>2019-09-25</c:v>
                </c:pt>
                <c:pt idx="26">
                  <c:v>2019-09-26</c:v>
                </c:pt>
                <c:pt idx="27">
                  <c:v>2019-09-27</c:v>
                </c:pt>
                <c:pt idx="28">
                  <c:v>2019-09-28</c:v>
                </c:pt>
                <c:pt idx="29">
                  <c:v>2019-09-29</c:v>
                </c:pt>
              </c:strCache>
            </c:strRef>
          </c:cat>
          <c:val>
            <c:numRef>
              <c:f>Provinces!$BQ$1</c:f>
              <c:numCache>
                <c:formatCode>General</c:formatCode>
                <c:ptCount val="30"/>
                <c:pt idx="0">
                  <c:v>99</c:v>
                </c:pt>
                <c:pt idx="1">
                  <c:v>99</c:v>
                </c:pt>
                <c:pt idx="2">
                  <c:v>99</c:v>
                </c:pt>
                <c:pt idx="3">
                  <c:v>99</c:v>
                </c:pt>
                <c:pt idx="4">
                  <c:v>99</c:v>
                </c:pt>
                <c:pt idx="5">
                  <c:v>99</c:v>
                </c:pt>
                <c:pt idx="6">
                  <c:v>99</c:v>
                </c:pt>
                <c:pt idx="7">
                  <c:v>99</c:v>
                </c:pt>
                <c:pt idx="8">
                  <c:v>99</c:v>
                </c:pt>
                <c:pt idx="9">
                  <c:v>99</c:v>
                </c:pt>
                <c:pt idx="10">
                  <c:v>99</c:v>
                </c:pt>
                <c:pt idx="11">
                  <c:v>99</c:v>
                </c:pt>
                <c:pt idx="12">
                  <c:v>99</c:v>
                </c:pt>
                <c:pt idx="13">
                  <c:v>99</c:v>
                </c:pt>
                <c:pt idx="14">
                  <c:v>99</c:v>
                </c:pt>
                <c:pt idx="15">
                  <c:v>99</c:v>
                </c:pt>
                <c:pt idx="16">
                  <c:v>99</c:v>
                </c:pt>
                <c:pt idx="17">
                  <c:v>99</c:v>
                </c:pt>
                <c:pt idx="18">
                  <c:v>99</c:v>
                </c:pt>
                <c:pt idx="19">
                  <c:v>99</c:v>
                </c:pt>
                <c:pt idx="20">
                  <c:v>99</c:v>
                </c:pt>
                <c:pt idx="21">
                  <c:v>99</c:v>
                </c:pt>
                <c:pt idx="22">
                  <c:v>99</c:v>
                </c:pt>
                <c:pt idx="23">
                  <c:v>99</c:v>
                </c:pt>
                <c:pt idx="24">
                  <c:v>99</c:v>
                </c:pt>
                <c:pt idx="25">
                  <c:v>99</c:v>
                </c:pt>
                <c:pt idx="26">
                  <c:v>99</c:v>
                </c:pt>
                <c:pt idx="27">
                  <c:v>99</c:v>
                </c:pt>
                <c:pt idx="28">
                  <c:v>99</c:v>
                </c:pt>
                <c:pt idx="29">
                  <c:v>99</c:v>
                </c:pt>
              </c:numCache>
            </c:numRef>
          </c:val>
          <c:smooth val="0"/>
          <c:extLst>
            <c:ext xmlns:c16="http://schemas.microsoft.com/office/drawing/2014/chart" uri="{C3380CC4-5D6E-409C-BE32-E72D297353CC}">
              <c16:uniqueId val="{00000000-AFD7-4D94-9619-9A6E534E39FD}"/>
            </c:ext>
          </c:extLst>
        </c:ser>
        <c:dLbls>
          <c:showLegendKey val="0"/>
          <c:showVal val="0"/>
          <c:showCatName val="0"/>
          <c:showSerName val="0"/>
          <c:showPercent val="0"/>
          <c:showBubbleSize val="0"/>
        </c:dLbls>
        <c:marker val="1"/>
        <c:smooth val="0"/>
        <c:axId val="1818338191"/>
        <c:axId val="1818342351"/>
      </c:lineChart>
      <c:catAx>
        <c:axId val="1818338191"/>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818342351"/>
        <c:crosses val="autoZero"/>
        <c:auto val="1"/>
        <c:lblAlgn val="ctr"/>
        <c:lblOffset val="100"/>
        <c:noMultiLvlLbl val="0"/>
      </c:catAx>
      <c:valAx>
        <c:axId val="1818342351"/>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minorGridlines>
          <c: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81833819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a:glow rad="63500">
        <a:schemeClr val="accent1">
          <a:satMod val="175000"/>
          <a:alpha val="40000"/>
        </a:schemeClr>
      </a:glow>
    </a:effectLst>
    <a:scene3d>
      <a:camera prst="orthographicFront"/>
      <a:lightRig rig="threePt" dir="t"/>
    </a:scene3d>
    <a:sp3d>
      <a:bevelT w="114300" prst="artDeco"/>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[Daily_Management_Level_Report_Version6.xlsx]Provinces!PivotTable19</c:name>
    <c:fmtId val="11"/>
  </c:pivotSource>
  <c:chart>
    <c:title>
      <c:tx>
        <c:strRef>
          <c:f>Provinces!$BU$1</c:f>
          <c:strCache>
            <c:ptCount val="1"/>
            <c:pt idx="0">
              <c:v>Qazvin  tch_traffic_2G</c:v>
            </c:pt>
          </c:strCache>
        </c:strRef>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pivotFmt>
      <c:pivotFmt>
        <c:idx val="1"/>
      </c:pivotFmt>
      <c:pivotFmt>
        <c:idx val="2"/>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
        <c:idx val="4"/>
        <c:spPr>
          <a:noFill/>
          <a:ln w="22225" cap="rnd" cmpd="sng" algn="ctr">
            <a:solidFill>
              <a:srgbClr val="11F74D"/>
            </a:solidFill>
            <a:miter lim="800000"/>
          </a:ln>
          <a:effectLst>
            <a:glow rad="139700">
              <a:schemeClr val="accent1">
                <a:satMod val="175000"/>
                <a:alpha val="14000"/>
              </a:schemeClr>
            </a:glow>
          </a:effectLst>
        </c:spPr>
        <c:marker>
          <c:symbol val="circle"/>
          <c:size val="4"/>
          <c:spPr>
            <a:solidFill>
              <a:srgbClr val="11F74D"/>
            </a:solidFill>
            <a:ln>
              <a:solidFill>
                <a:srgbClr val="11F74D"/>
              </a:solidFill>
            </a:ln>
            <a:effectLst>
              <a:glow rad="63500">
                <a:schemeClr val="accent3">
                  <a:satMod val="175000"/>
                  <a:alpha val="25000"/>
                </a:schemeClr>
              </a:glow>
            </a:effectLst>
          </c:spPr>
        </c:marker>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Provinces!$BU$1</c:f>
              <c:strCache>
                <c:ptCount val="1"/>
                <c:pt idx="0">
                  <c:v>tch_traffic_2G</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Provinces!$BU$1</c:f>
              <c:strCache>
                <c:ptCount val="30"/>
                <c:pt idx="0">
                  <c:v>2019-08-31</c:v>
                </c:pt>
                <c:pt idx="1">
                  <c:v>2019-09-01</c:v>
                </c:pt>
                <c:pt idx="2">
                  <c:v>2019-09-02</c:v>
                </c:pt>
                <c:pt idx="3">
                  <c:v>2019-09-03</c:v>
                </c:pt>
                <c:pt idx="4">
                  <c:v>2019-09-04</c:v>
                </c:pt>
                <c:pt idx="5">
                  <c:v>2019-09-05</c:v>
                </c:pt>
                <c:pt idx="6">
                  <c:v>2019-09-06</c:v>
                </c:pt>
                <c:pt idx="7">
                  <c:v>2019-09-07</c:v>
                </c:pt>
                <c:pt idx="8">
                  <c:v>2019-09-08</c:v>
                </c:pt>
                <c:pt idx="9">
                  <c:v>2019-09-09</c:v>
                </c:pt>
                <c:pt idx="10">
                  <c:v>2019-09-10</c:v>
                </c:pt>
                <c:pt idx="11">
                  <c:v>2019-09-11</c:v>
                </c:pt>
                <c:pt idx="12">
                  <c:v>2019-09-12</c:v>
                </c:pt>
                <c:pt idx="13">
                  <c:v>2019-09-13</c:v>
                </c:pt>
                <c:pt idx="14">
                  <c:v>2019-09-14</c:v>
                </c:pt>
                <c:pt idx="15">
                  <c:v>2019-09-15</c:v>
                </c:pt>
                <c:pt idx="16">
                  <c:v>2019-09-16</c:v>
                </c:pt>
                <c:pt idx="17">
                  <c:v>2019-09-17</c:v>
                </c:pt>
                <c:pt idx="18">
                  <c:v>2019-09-18</c:v>
                </c:pt>
                <c:pt idx="19">
                  <c:v>2019-09-19</c:v>
                </c:pt>
                <c:pt idx="20">
                  <c:v>2019-09-20</c:v>
                </c:pt>
                <c:pt idx="21">
                  <c:v>2019-09-21</c:v>
                </c:pt>
                <c:pt idx="22">
                  <c:v>2019-09-22</c:v>
                </c:pt>
                <c:pt idx="23">
                  <c:v>2019-09-23</c:v>
                </c:pt>
                <c:pt idx="24">
                  <c:v>2019-09-24</c:v>
                </c:pt>
                <c:pt idx="25">
                  <c:v>2019-09-25</c:v>
                </c:pt>
                <c:pt idx="26">
                  <c:v>2019-09-26</c:v>
                </c:pt>
                <c:pt idx="27">
                  <c:v>2019-09-27</c:v>
                </c:pt>
                <c:pt idx="28">
                  <c:v>2019-09-28</c:v>
                </c:pt>
                <c:pt idx="29">
                  <c:v>2019-09-29</c:v>
                </c:pt>
              </c:strCache>
            </c:strRef>
          </c:cat>
          <c:val>
            <c:numRef>
              <c:f>Provinces!$BU$1</c:f>
              <c:numCache>
                <c:formatCode>General</c:formatCode>
                <c:ptCount val="30"/>
                <c:pt idx="0">
                  <c:v>191296.00899999999</c:v>
                </c:pt>
                <c:pt idx="1">
                  <c:v>187386.11499999999</c:v>
                </c:pt>
                <c:pt idx="2">
                  <c:v>185872.59400000001</c:v>
                </c:pt>
                <c:pt idx="3">
                  <c:v>183595.003</c:v>
                </c:pt>
                <c:pt idx="4">
                  <c:v>186066.86600000001</c:v>
                </c:pt>
                <c:pt idx="5">
                  <c:v>175192.86199999999</c:v>
                </c:pt>
                <c:pt idx="6">
                  <c:v>156959.179</c:v>
                </c:pt>
                <c:pt idx="7">
                  <c:v>184187.93599999999</c:v>
                </c:pt>
                <c:pt idx="8">
                  <c:v>175658.16699999999</c:v>
                </c:pt>
                <c:pt idx="9">
                  <c:v>124476.746</c:v>
                </c:pt>
                <c:pt idx="10">
                  <c:v>118745.541</c:v>
                </c:pt>
                <c:pt idx="11">
                  <c:v>179819.61499999999</c:v>
                </c:pt>
                <c:pt idx="12">
                  <c:v>172213.644</c:v>
                </c:pt>
                <c:pt idx="13">
                  <c:v>162441.47200000001</c:v>
                </c:pt>
                <c:pt idx="14">
                  <c:v>192512.88399999999</c:v>
                </c:pt>
                <c:pt idx="15">
                  <c:v>188438.42</c:v>
                </c:pt>
                <c:pt idx="16">
                  <c:v>198132.158</c:v>
                </c:pt>
                <c:pt idx="17">
                  <c:v>191332.69699999999</c:v>
                </c:pt>
                <c:pt idx="18">
                  <c:v>185925.166</c:v>
                </c:pt>
                <c:pt idx="19">
                  <c:v>178631.60200000001</c:v>
                </c:pt>
                <c:pt idx="20">
                  <c:v>161641.92800000001</c:v>
                </c:pt>
                <c:pt idx="21">
                  <c:v>198286.041</c:v>
                </c:pt>
                <c:pt idx="22">
                  <c:v>192961.402</c:v>
                </c:pt>
                <c:pt idx="23">
                  <c:v>192407.285</c:v>
                </c:pt>
                <c:pt idx="24">
                  <c:v>187509.79199999999</c:v>
                </c:pt>
                <c:pt idx="25">
                  <c:v>183885.78200000001</c:v>
                </c:pt>
                <c:pt idx="26">
                  <c:v>173432.79800000001</c:v>
                </c:pt>
                <c:pt idx="27">
                  <c:v>155763.05499999999</c:v>
                </c:pt>
                <c:pt idx="28">
                  <c:v>184116.41500000001</c:v>
                </c:pt>
                <c:pt idx="29">
                  <c:v>178865.698</c:v>
                </c:pt>
              </c:numCache>
            </c:numRef>
          </c:val>
          <c:smooth val="0"/>
          <c:extLst>
            <c:ext xmlns:c16="http://schemas.microsoft.com/office/drawing/2014/chart" uri="{C3380CC4-5D6E-409C-BE32-E72D297353CC}">
              <c16:uniqueId val="{00000000-CE2E-4827-B9D0-AB6C4282EAB6}"/>
            </c:ext>
          </c:extLst>
        </c:ser>
        <c:ser>
          <c:idx val="1"/>
          <c:order val="1"/>
          <c:tx>
            <c:strRef>
              <c:f>Provinces!$BU$1</c:f>
              <c:strCache>
                <c:ptCount val="1"/>
                <c:pt idx="0">
                  <c:v>tch_traffic_Nokia_2G</c:v>
                </c:pt>
              </c:strCache>
            </c:strRef>
          </c:tx>
          <c:spPr>
            <a:ln w="22225" cap="rnd">
              <a:solidFill>
                <a:schemeClr val="accent3"/>
              </a:solidFill>
            </a:ln>
            <a:effectLst>
              <a:glow rad="139700">
                <a:schemeClr val="accent3">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cat>
            <c:strRef>
              <c:f>Provinces!$BU$1</c:f>
              <c:strCache>
                <c:ptCount val="30"/>
                <c:pt idx="0">
                  <c:v>2019-08-31</c:v>
                </c:pt>
                <c:pt idx="1">
                  <c:v>2019-09-01</c:v>
                </c:pt>
                <c:pt idx="2">
                  <c:v>2019-09-02</c:v>
                </c:pt>
                <c:pt idx="3">
                  <c:v>2019-09-03</c:v>
                </c:pt>
                <c:pt idx="4">
                  <c:v>2019-09-04</c:v>
                </c:pt>
                <c:pt idx="5">
                  <c:v>2019-09-05</c:v>
                </c:pt>
                <c:pt idx="6">
                  <c:v>2019-09-06</c:v>
                </c:pt>
                <c:pt idx="7">
                  <c:v>2019-09-07</c:v>
                </c:pt>
                <c:pt idx="8">
                  <c:v>2019-09-08</c:v>
                </c:pt>
                <c:pt idx="9">
                  <c:v>2019-09-09</c:v>
                </c:pt>
                <c:pt idx="10">
                  <c:v>2019-09-10</c:v>
                </c:pt>
                <c:pt idx="11">
                  <c:v>2019-09-11</c:v>
                </c:pt>
                <c:pt idx="12">
                  <c:v>2019-09-12</c:v>
                </c:pt>
                <c:pt idx="13">
                  <c:v>2019-09-13</c:v>
                </c:pt>
                <c:pt idx="14">
                  <c:v>2019-09-14</c:v>
                </c:pt>
                <c:pt idx="15">
                  <c:v>2019-09-15</c:v>
                </c:pt>
                <c:pt idx="16">
                  <c:v>2019-09-16</c:v>
                </c:pt>
                <c:pt idx="17">
                  <c:v>2019-09-17</c:v>
                </c:pt>
                <c:pt idx="18">
                  <c:v>2019-09-18</c:v>
                </c:pt>
                <c:pt idx="19">
                  <c:v>2019-09-19</c:v>
                </c:pt>
                <c:pt idx="20">
                  <c:v>2019-09-20</c:v>
                </c:pt>
                <c:pt idx="21">
                  <c:v>2019-09-21</c:v>
                </c:pt>
                <c:pt idx="22">
                  <c:v>2019-09-22</c:v>
                </c:pt>
                <c:pt idx="23">
                  <c:v>2019-09-23</c:v>
                </c:pt>
                <c:pt idx="24">
                  <c:v>2019-09-24</c:v>
                </c:pt>
                <c:pt idx="25">
                  <c:v>2019-09-25</c:v>
                </c:pt>
                <c:pt idx="26">
                  <c:v>2019-09-26</c:v>
                </c:pt>
                <c:pt idx="27">
                  <c:v>2019-09-27</c:v>
                </c:pt>
                <c:pt idx="28">
                  <c:v>2019-09-28</c:v>
                </c:pt>
                <c:pt idx="29">
                  <c:v>2019-09-29</c:v>
                </c:pt>
              </c:strCache>
            </c:strRef>
          </c:cat>
          <c:val>
            <c:numRef>
              <c:f>Provinces!$BU$1</c:f>
              <c:numCache>
                <c:formatCode>General</c:formatCode>
                <c:ptCount val="30"/>
                <c:pt idx="0">
                  <c:v>17817332</c:v>
                </c:pt>
                <c:pt idx="1">
                  <c:v>17101763</c:v>
                </c:pt>
                <c:pt idx="2">
                  <c:v>17722235</c:v>
                </c:pt>
                <c:pt idx="3">
                  <c:v>17769114</c:v>
                </c:pt>
                <c:pt idx="4">
                  <c:v>18204175</c:v>
                </c:pt>
                <c:pt idx="5">
                  <c:v>18372563</c:v>
                </c:pt>
                <c:pt idx="6">
                  <c:v>15232937</c:v>
                </c:pt>
                <c:pt idx="7">
                  <c:v>18640770</c:v>
                </c:pt>
                <c:pt idx="8">
                  <c:v>17361764</c:v>
                </c:pt>
                <c:pt idx="9">
                  <c:v>17901626</c:v>
                </c:pt>
                <c:pt idx="10">
                  <c:v>17817332</c:v>
                </c:pt>
                <c:pt idx="11">
                  <c:v>17101763</c:v>
                </c:pt>
                <c:pt idx="12">
                  <c:v>17722235</c:v>
                </c:pt>
                <c:pt idx="13">
                  <c:v>17769114</c:v>
                </c:pt>
                <c:pt idx="14">
                  <c:v>18204175</c:v>
                </c:pt>
                <c:pt idx="15">
                  <c:v>18372563</c:v>
                </c:pt>
                <c:pt idx="16">
                  <c:v>15232937</c:v>
                </c:pt>
                <c:pt idx="17">
                  <c:v>18640770</c:v>
                </c:pt>
                <c:pt idx="18">
                  <c:v>17361764</c:v>
                </c:pt>
                <c:pt idx="19">
                  <c:v>17901626</c:v>
                </c:pt>
                <c:pt idx="20">
                  <c:v>17817332</c:v>
                </c:pt>
                <c:pt idx="21">
                  <c:v>17101763</c:v>
                </c:pt>
                <c:pt idx="22">
                  <c:v>17722235</c:v>
                </c:pt>
                <c:pt idx="23">
                  <c:v>17769114</c:v>
                </c:pt>
                <c:pt idx="24">
                  <c:v>18204175</c:v>
                </c:pt>
                <c:pt idx="25">
                  <c:v>18372563</c:v>
                </c:pt>
                <c:pt idx="26">
                  <c:v>15232937</c:v>
                </c:pt>
                <c:pt idx="27">
                  <c:v>18640770</c:v>
                </c:pt>
                <c:pt idx="28">
                  <c:v>17361764</c:v>
                </c:pt>
                <c:pt idx="29">
                  <c:v>17901626</c:v>
                </c:pt>
              </c:numCache>
            </c:numRef>
          </c:val>
          <c:smooth val="0"/>
          <c:extLst>
            <c:ext xmlns:c16="http://schemas.microsoft.com/office/drawing/2014/chart" uri="{C3380CC4-5D6E-409C-BE32-E72D297353CC}">
              <c16:uniqueId val="{00000000-5D59-4593-85DC-81AD5C00D181}"/>
            </c:ext>
          </c:extLst>
        </c:ser>
        <c:dLbls>
          <c:showLegendKey val="0"/>
          <c:showVal val="0"/>
          <c:showCatName val="0"/>
          <c:showSerName val="0"/>
          <c:showPercent val="0"/>
          <c:showBubbleSize val="0"/>
        </c:dLbls>
        <c:marker val="1"/>
        <c:smooth val="0"/>
        <c:axId val="563413328"/>
        <c:axId val="563419568"/>
      </c:lineChart>
      <c:catAx>
        <c:axId val="563413328"/>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63419568"/>
        <c:crosses val="autoZero"/>
        <c:auto val="1"/>
        <c:lblAlgn val="ctr"/>
        <c:lblOffset val="100"/>
        <c:noMultiLvlLbl val="0"/>
      </c:catAx>
      <c:valAx>
        <c:axId val="563419568"/>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minorGridlines>
          <c: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6341332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a:glow rad="63500">
        <a:schemeClr val="accent1">
          <a:satMod val="175000"/>
          <a:alpha val="40000"/>
        </a:schemeClr>
      </a:glow>
    </a:effectLst>
    <a:scene3d>
      <a:camera prst="orthographicFront"/>
      <a:lightRig rig="threePt" dir="t"/>
    </a:scene3d>
    <a:sp3d>
      <a:bevelT w="114300" prst="artDeco"/>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[Daily_Management_Level_Report_Version6.xlsx]Provinces!PivotTable20</c:name>
    <c:fmtId val="11"/>
  </c:pivotSource>
  <c:chart>
    <c:title>
      <c:tx>
        <c:strRef>
          <c:f>Provinces!$BY$1</c:f>
          <c:strCache>
            <c:ptCount val="1"/>
            <c:pt idx="0">
              <c:v>Qazvin  Erlang_Speech_3G</c:v>
            </c:pt>
          </c:strCache>
        </c:strRef>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pivotFmt>
      <c:pivotFmt>
        <c:idx val="1"/>
      </c:pivotFmt>
      <c:pivotFmt>
        <c:idx val="2"/>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
        <c:idx val="3"/>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Provinces!$BY$1</c:f>
              <c:strCache>
                <c:ptCount val="1"/>
                <c:pt idx="0">
                  <c:v>Total</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Provinces!$BY$1</c:f>
              <c:strCache>
                <c:ptCount val="30"/>
                <c:pt idx="0">
                  <c:v>2019-08-31</c:v>
                </c:pt>
                <c:pt idx="1">
                  <c:v>2019-09-01</c:v>
                </c:pt>
                <c:pt idx="2">
                  <c:v>2019-09-02</c:v>
                </c:pt>
                <c:pt idx="3">
                  <c:v>2019-09-03</c:v>
                </c:pt>
                <c:pt idx="4">
                  <c:v>2019-09-04</c:v>
                </c:pt>
                <c:pt idx="5">
                  <c:v>2019-09-05</c:v>
                </c:pt>
                <c:pt idx="6">
                  <c:v>2019-09-06</c:v>
                </c:pt>
                <c:pt idx="7">
                  <c:v>2019-09-07</c:v>
                </c:pt>
                <c:pt idx="8">
                  <c:v>2019-09-08</c:v>
                </c:pt>
                <c:pt idx="9">
                  <c:v>2019-09-09</c:v>
                </c:pt>
                <c:pt idx="10">
                  <c:v>2019-09-10</c:v>
                </c:pt>
                <c:pt idx="11">
                  <c:v>2019-09-11</c:v>
                </c:pt>
                <c:pt idx="12">
                  <c:v>2019-09-12</c:v>
                </c:pt>
                <c:pt idx="13">
                  <c:v>2019-09-13</c:v>
                </c:pt>
                <c:pt idx="14">
                  <c:v>2019-09-14</c:v>
                </c:pt>
                <c:pt idx="15">
                  <c:v>2019-09-15</c:v>
                </c:pt>
                <c:pt idx="16">
                  <c:v>2019-09-16</c:v>
                </c:pt>
                <c:pt idx="17">
                  <c:v>2019-09-17</c:v>
                </c:pt>
                <c:pt idx="18">
                  <c:v>2019-09-18</c:v>
                </c:pt>
                <c:pt idx="19">
                  <c:v>2019-09-19</c:v>
                </c:pt>
                <c:pt idx="20">
                  <c:v>2019-09-20</c:v>
                </c:pt>
                <c:pt idx="21">
                  <c:v>2019-09-21</c:v>
                </c:pt>
                <c:pt idx="22">
                  <c:v>2019-09-22</c:v>
                </c:pt>
                <c:pt idx="23">
                  <c:v>2019-09-23</c:v>
                </c:pt>
                <c:pt idx="24">
                  <c:v>2019-09-24</c:v>
                </c:pt>
                <c:pt idx="25">
                  <c:v>2019-09-25</c:v>
                </c:pt>
                <c:pt idx="26">
                  <c:v>2019-09-26</c:v>
                </c:pt>
                <c:pt idx="27">
                  <c:v>2019-09-27</c:v>
                </c:pt>
                <c:pt idx="28">
                  <c:v>2019-09-28</c:v>
                </c:pt>
                <c:pt idx="29">
                  <c:v>2019-09-29</c:v>
                </c:pt>
              </c:strCache>
            </c:strRef>
          </c:cat>
          <c:val>
            <c:numRef>
              <c:f>Provinces!$BY$1</c:f>
              <c:numCache>
                <c:formatCode>General</c:formatCode>
                <c:ptCount val="30"/>
                <c:pt idx="0">
                  <c:v>7603004</c:v>
                </c:pt>
                <c:pt idx="1">
                  <c:v>7393913</c:v>
                </c:pt>
                <c:pt idx="2">
                  <c:v>7414754</c:v>
                </c:pt>
                <c:pt idx="3">
                  <c:v>7453706</c:v>
                </c:pt>
                <c:pt idx="4">
                  <c:v>7324989</c:v>
                </c:pt>
                <c:pt idx="5">
                  <c:v>7006732</c:v>
                </c:pt>
                <c:pt idx="6">
                  <c:v>6197250</c:v>
                </c:pt>
                <c:pt idx="7">
                  <c:v>7292913</c:v>
                </c:pt>
                <c:pt idx="8">
                  <c:v>6993869</c:v>
                </c:pt>
                <c:pt idx="9">
                  <c:v>5804959</c:v>
                </c:pt>
                <c:pt idx="10">
                  <c:v>5786740</c:v>
                </c:pt>
                <c:pt idx="11">
                  <c:v>6593208</c:v>
                </c:pt>
                <c:pt idx="12">
                  <c:v>6570400</c:v>
                </c:pt>
                <c:pt idx="13">
                  <c:v>5895133</c:v>
                </c:pt>
                <c:pt idx="14">
                  <c:v>7157400</c:v>
                </c:pt>
                <c:pt idx="15">
                  <c:v>7223251</c:v>
                </c:pt>
                <c:pt idx="16">
                  <c:v>7409786</c:v>
                </c:pt>
                <c:pt idx="17">
                  <c:v>7273938</c:v>
                </c:pt>
                <c:pt idx="18">
                  <c:v>6932226</c:v>
                </c:pt>
                <c:pt idx="19">
                  <c:v>6642572</c:v>
                </c:pt>
                <c:pt idx="20">
                  <c:v>5721375</c:v>
                </c:pt>
                <c:pt idx="21">
                  <c:v>7406832</c:v>
                </c:pt>
                <c:pt idx="22">
                  <c:v>7248873</c:v>
                </c:pt>
                <c:pt idx="23">
                  <c:v>7105613</c:v>
                </c:pt>
                <c:pt idx="24">
                  <c:v>6870570</c:v>
                </c:pt>
                <c:pt idx="25">
                  <c:v>6808974</c:v>
                </c:pt>
                <c:pt idx="26">
                  <c:v>6585164</c:v>
                </c:pt>
                <c:pt idx="27">
                  <c:v>5741954</c:v>
                </c:pt>
                <c:pt idx="28">
                  <c:v>6880151</c:v>
                </c:pt>
                <c:pt idx="29">
                  <c:v>6629494</c:v>
                </c:pt>
              </c:numCache>
            </c:numRef>
          </c:val>
          <c:smooth val="0"/>
          <c:extLst>
            <c:ext xmlns:c16="http://schemas.microsoft.com/office/drawing/2014/chart" uri="{C3380CC4-5D6E-409C-BE32-E72D297353CC}">
              <c16:uniqueId val="{00000000-DD71-425D-A8E9-D453FE3798CC}"/>
            </c:ext>
          </c:extLst>
        </c:ser>
        <c:dLbls>
          <c:showLegendKey val="0"/>
          <c:showVal val="0"/>
          <c:showCatName val="0"/>
          <c:showSerName val="0"/>
          <c:showPercent val="0"/>
          <c:showBubbleSize val="0"/>
        </c:dLbls>
        <c:marker val="1"/>
        <c:smooth val="0"/>
        <c:axId val="580316160"/>
        <c:axId val="580316576"/>
      </c:lineChart>
      <c:catAx>
        <c:axId val="580316160"/>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80316576"/>
        <c:crosses val="autoZero"/>
        <c:auto val="1"/>
        <c:lblAlgn val="ctr"/>
        <c:lblOffset val="100"/>
        <c:noMultiLvlLbl val="0"/>
      </c:catAx>
      <c:valAx>
        <c:axId val="580316576"/>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minorGridlines>
          <c: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803161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a:glow rad="63500">
        <a:schemeClr val="accent1">
          <a:satMod val="175000"/>
          <a:alpha val="40000"/>
        </a:schemeClr>
      </a:glow>
    </a:effectLst>
    <a:scene3d>
      <a:camera prst="orthographicFront"/>
      <a:lightRig rig="threePt" dir="t"/>
    </a:scene3d>
    <a:sp3d>
      <a:bevelT w="114300" prst="artDeco"/>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[Daily_Management_Level_Report_Version6.xlsx]Provinces!PivotTable21</c:name>
    <c:fmtId val="11"/>
  </c:pivotSource>
  <c:chart>
    <c:title>
      <c:tx>
        <c:strRef>
          <c:f>Provinces!$CC$1</c:f>
          <c:strCache>
            <c:ptCount val="1"/>
            <c:pt idx="0">
              <c:v>Qazvin  Total_Payload_3G</c:v>
            </c:pt>
          </c:strCache>
        </c:strRef>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pivotFmt>
      <c:pivotFmt>
        <c:idx val="1"/>
      </c:pivotFmt>
      <c:pivotFmt>
        <c:idx val="2"/>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s>
    <c:plotArea>
      <c:layout/>
      <c:lineChart>
        <c:grouping val="standard"/>
        <c:varyColors val="0"/>
        <c:ser>
          <c:idx val="0"/>
          <c:order val="0"/>
          <c:tx>
            <c:strRef>
              <c:f>Provinces!$CC$1</c:f>
              <c:strCache>
                <c:ptCount val="1"/>
                <c:pt idx="0">
                  <c:v>Total</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Provinces!$CC$1</c:f>
              <c:strCache>
                <c:ptCount val="30"/>
                <c:pt idx="0">
                  <c:v>2019-08-31</c:v>
                </c:pt>
                <c:pt idx="1">
                  <c:v>2019-09-01</c:v>
                </c:pt>
                <c:pt idx="2">
                  <c:v>2019-09-02</c:v>
                </c:pt>
                <c:pt idx="3">
                  <c:v>2019-09-03</c:v>
                </c:pt>
                <c:pt idx="4">
                  <c:v>2019-09-04</c:v>
                </c:pt>
                <c:pt idx="5">
                  <c:v>2019-09-05</c:v>
                </c:pt>
                <c:pt idx="6">
                  <c:v>2019-09-06</c:v>
                </c:pt>
                <c:pt idx="7">
                  <c:v>2019-09-07</c:v>
                </c:pt>
                <c:pt idx="8">
                  <c:v>2019-09-08</c:v>
                </c:pt>
                <c:pt idx="9">
                  <c:v>2019-09-09</c:v>
                </c:pt>
                <c:pt idx="10">
                  <c:v>2019-09-10</c:v>
                </c:pt>
                <c:pt idx="11">
                  <c:v>2019-09-11</c:v>
                </c:pt>
                <c:pt idx="12">
                  <c:v>2019-09-12</c:v>
                </c:pt>
                <c:pt idx="13">
                  <c:v>2019-09-13</c:v>
                </c:pt>
                <c:pt idx="14">
                  <c:v>2019-09-14</c:v>
                </c:pt>
                <c:pt idx="15">
                  <c:v>2019-09-15</c:v>
                </c:pt>
                <c:pt idx="16">
                  <c:v>2019-09-16</c:v>
                </c:pt>
                <c:pt idx="17">
                  <c:v>2019-09-17</c:v>
                </c:pt>
                <c:pt idx="18">
                  <c:v>2019-09-18</c:v>
                </c:pt>
                <c:pt idx="19">
                  <c:v>2019-09-19</c:v>
                </c:pt>
                <c:pt idx="20">
                  <c:v>2019-09-20</c:v>
                </c:pt>
                <c:pt idx="21">
                  <c:v>2019-09-21</c:v>
                </c:pt>
                <c:pt idx="22">
                  <c:v>2019-09-22</c:v>
                </c:pt>
                <c:pt idx="23">
                  <c:v>2019-09-23</c:v>
                </c:pt>
                <c:pt idx="24">
                  <c:v>2019-09-24</c:v>
                </c:pt>
                <c:pt idx="25">
                  <c:v>2019-09-25</c:v>
                </c:pt>
                <c:pt idx="26">
                  <c:v>2019-09-26</c:v>
                </c:pt>
                <c:pt idx="27">
                  <c:v>2019-09-27</c:v>
                </c:pt>
                <c:pt idx="28">
                  <c:v>2019-09-28</c:v>
                </c:pt>
                <c:pt idx="29">
                  <c:v>2019-09-29</c:v>
                </c:pt>
              </c:strCache>
            </c:strRef>
          </c:cat>
          <c:val>
            <c:numRef>
              <c:f>Provinces!$CC$1</c:f>
              <c:numCache>
                <c:formatCode>General</c:formatCode>
                <c:ptCount val="30"/>
                <c:pt idx="0">
                  <c:v>26630.0790089</c:v>
                </c:pt>
                <c:pt idx="1">
                  <c:v>26041.359435400002</c:v>
                </c:pt>
                <c:pt idx="2">
                  <c:v>25675.296684100002</c:v>
                </c:pt>
                <c:pt idx="3">
                  <c:v>25615.5334659</c:v>
                </c:pt>
                <c:pt idx="4">
                  <c:v>25520.1643081</c:v>
                </c:pt>
                <c:pt idx="5">
                  <c:v>25571.305228699999</c:v>
                </c:pt>
                <c:pt idx="6">
                  <c:v>25928.824499099999</c:v>
                </c:pt>
                <c:pt idx="7">
                  <c:v>24548.6351378</c:v>
                </c:pt>
                <c:pt idx="8">
                  <c:v>24649.935070799998</c:v>
                </c:pt>
                <c:pt idx="9">
                  <c:v>24040.843685799999</c:v>
                </c:pt>
                <c:pt idx="10">
                  <c:v>23590.804384899999</c:v>
                </c:pt>
                <c:pt idx="11">
                  <c:v>25808.444331499999</c:v>
                </c:pt>
                <c:pt idx="12">
                  <c:v>26362.5801326</c:v>
                </c:pt>
                <c:pt idx="13">
                  <c:v>26785.161900499999</c:v>
                </c:pt>
                <c:pt idx="14">
                  <c:v>25258.092163500001</c:v>
                </c:pt>
                <c:pt idx="15">
                  <c:v>25193.656563199998</c:v>
                </c:pt>
                <c:pt idx="16">
                  <c:v>26057.449989500001</c:v>
                </c:pt>
                <c:pt idx="17">
                  <c:v>30975.950137200001</c:v>
                </c:pt>
                <c:pt idx="18">
                  <c:v>25266.487987500001</c:v>
                </c:pt>
                <c:pt idx="19">
                  <c:v>25801.792059200001</c:v>
                </c:pt>
                <c:pt idx="20">
                  <c:v>26943.159301399999</c:v>
                </c:pt>
                <c:pt idx="21">
                  <c:v>27210.556177300001</c:v>
                </c:pt>
                <c:pt idx="22">
                  <c:v>25960.076500700001</c:v>
                </c:pt>
                <c:pt idx="23">
                  <c:v>23380.005306200001</c:v>
                </c:pt>
                <c:pt idx="24">
                  <c:v>22677.236626900001</c:v>
                </c:pt>
                <c:pt idx="25">
                  <c:v>20912.2084182</c:v>
                </c:pt>
                <c:pt idx="26">
                  <c:v>22138.7174528</c:v>
                </c:pt>
                <c:pt idx="27">
                  <c:v>22337.2788072</c:v>
                </c:pt>
                <c:pt idx="28">
                  <c:v>20843.039236100001</c:v>
                </c:pt>
                <c:pt idx="29">
                  <c:v>19852.0781513</c:v>
                </c:pt>
              </c:numCache>
            </c:numRef>
          </c:val>
          <c:smooth val="0"/>
          <c:extLst>
            <c:ext xmlns:c16="http://schemas.microsoft.com/office/drawing/2014/chart" uri="{C3380CC4-5D6E-409C-BE32-E72D297353CC}">
              <c16:uniqueId val="{00000000-D4E5-4FB0-B8A4-0B2700704F94}"/>
            </c:ext>
          </c:extLst>
        </c:ser>
        <c:dLbls>
          <c:showLegendKey val="0"/>
          <c:showVal val="0"/>
          <c:showCatName val="0"/>
          <c:showSerName val="0"/>
          <c:showPercent val="0"/>
          <c:showBubbleSize val="0"/>
        </c:dLbls>
        <c:marker val="1"/>
        <c:smooth val="0"/>
        <c:axId val="553593600"/>
        <c:axId val="553614400"/>
      </c:lineChart>
      <c:catAx>
        <c:axId val="553593600"/>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53614400"/>
        <c:crosses val="autoZero"/>
        <c:auto val="1"/>
        <c:lblAlgn val="ctr"/>
        <c:lblOffset val="100"/>
        <c:noMultiLvlLbl val="0"/>
      </c:catAx>
      <c:valAx>
        <c:axId val="553614400"/>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minorGridlines>
          <c: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5359360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a:glow rad="63500">
        <a:schemeClr val="accent1">
          <a:satMod val="175000"/>
          <a:alpha val="40000"/>
        </a:schemeClr>
      </a:glow>
    </a:effectLst>
    <a:scene3d>
      <a:camera prst="orthographicFront"/>
      <a:lightRig rig="threePt" dir="t"/>
    </a:scene3d>
    <a:sp3d>
      <a:bevelT w="114300" prst="artDeco"/>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[Daily_Management_Level_Report_Version6.xlsx]Provinces!PivotTable22</c:name>
    <c:fmtId val="11"/>
  </c:pivotSource>
  <c:chart>
    <c:title>
      <c:tx>
        <c:strRef>
          <c:f>Provinces!$CG$1</c:f>
          <c:strCache>
            <c:ptCount val="1"/>
            <c:pt idx="0">
              <c:v>Qazvin  HSDPA_User_Throughput_3G</c:v>
            </c:pt>
          </c:strCache>
        </c:strRef>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pivotFmt>
      <c:pivotFmt>
        <c:idx val="1"/>
      </c:pivotFmt>
      <c:pivotFmt>
        <c:idx val="2"/>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pivotFmt>
      <c:pivotFmt>
        <c:idx val="3"/>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pivotFmt>
      <c:pivotFmt>
        <c:idx val="4"/>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
        <c:idx val="5"/>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
        <c:idx val="6"/>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2225" cap="rnd">
            <a:solidFill>
              <a:schemeClr val="accent1"/>
            </a:solidFill>
          </a:ln>
          <a:effectLst>
            <a:glow rad="139700">
              <a:schemeClr val="accent1">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Provinces!$CG$1</c:f>
              <c:strCache>
                <c:ptCount val="1"/>
                <c:pt idx="0">
                  <c:v>HSDPA_User_Throughput_3G</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Provinces!$CG$1</c:f>
              <c:strCache>
                <c:ptCount val="30"/>
                <c:pt idx="0">
                  <c:v>2019-08-31</c:v>
                </c:pt>
                <c:pt idx="1">
                  <c:v>2019-09-01</c:v>
                </c:pt>
                <c:pt idx="2">
                  <c:v>2019-09-02</c:v>
                </c:pt>
                <c:pt idx="3">
                  <c:v>2019-09-03</c:v>
                </c:pt>
                <c:pt idx="4">
                  <c:v>2019-09-04</c:v>
                </c:pt>
                <c:pt idx="5">
                  <c:v>2019-09-05</c:v>
                </c:pt>
                <c:pt idx="6">
                  <c:v>2019-09-06</c:v>
                </c:pt>
                <c:pt idx="7">
                  <c:v>2019-09-07</c:v>
                </c:pt>
                <c:pt idx="8">
                  <c:v>2019-09-08</c:v>
                </c:pt>
                <c:pt idx="9">
                  <c:v>2019-09-09</c:v>
                </c:pt>
                <c:pt idx="10">
                  <c:v>2019-09-10</c:v>
                </c:pt>
                <c:pt idx="11">
                  <c:v>2019-09-11</c:v>
                </c:pt>
                <c:pt idx="12">
                  <c:v>2019-09-12</c:v>
                </c:pt>
                <c:pt idx="13">
                  <c:v>2019-09-13</c:v>
                </c:pt>
                <c:pt idx="14">
                  <c:v>2019-09-14</c:v>
                </c:pt>
                <c:pt idx="15">
                  <c:v>2019-09-15</c:v>
                </c:pt>
                <c:pt idx="16">
                  <c:v>2019-09-16</c:v>
                </c:pt>
                <c:pt idx="17">
                  <c:v>2019-09-17</c:v>
                </c:pt>
                <c:pt idx="18">
                  <c:v>2019-09-18</c:v>
                </c:pt>
                <c:pt idx="19">
                  <c:v>2019-09-19</c:v>
                </c:pt>
                <c:pt idx="20">
                  <c:v>2019-09-20</c:v>
                </c:pt>
                <c:pt idx="21">
                  <c:v>2019-09-21</c:v>
                </c:pt>
                <c:pt idx="22">
                  <c:v>2019-09-22</c:v>
                </c:pt>
                <c:pt idx="23">
                  <c:v>2019-09-23</c:v>
                </c:pt>
                <c:pt idx="24">
                  <c:v>2019-09-24</c:v>
                </c:pt>
                <c:pt idx="25">
                  <c:v>2019-09-25</c:v>
                </c:pt>
                <c:pt idx="26">
                  <c:v>2019-09-26</c:v>
                </c:pt>
                <c:pt idx="27">
                  <c:v>2019-09-27</c:v>
                </c:pt>
                <c:pt idx="28">
                  <c:v>2019-09-28</c:v>
                </c:pt>
                <c:pt idx="29">
                  <c:v>2019-09-29</c:v>
                </c:pt>
              </c:strCache>
            </c:strRef>
          </c:cat>
          <c:val>
            <c:numRef>
              <c:f>Provinces!$CG$1</c:f>
              <c:numCache>
                <c:formatCode>General</c:formatCode>
                <c:ptCount val="30"/>
                <c:pt idx="0">
                  <c:v>3.66998207431</c:v>
                </c:pt>
                <c:pt idx="1">
                  <c:v>3.6710043790700002</c:v>
                </c:pt>
                <c:pt idx="2">
                  <c:v>3.68554882925</c:v>
                </c:pt>
                <c:pt idx="3">
                  <c:v>3.6883129510199999</c:v>
                </c:pt>
                <c:pt idx="4">
                  <c:v>3.7014346152200002</c:v>
                </c:pt>
                <c:pt idx="5">
                  <c:v>3.7605418458400002</c:v>
                </c:pt>
                <c:pt idx="6">
                  <c:v>3.81356931955</c:v>
                </c:pt>
                <c:pt idx="7">
                  <c:v>3.7580090587999999</c:v>
                </c:pt>
                <c:pt idx="8">
                  <c:v>3.78094525214</c:v>
                </c:pt>
                <c:pt idx="9">
                  <c:v>3.96678162667</c:v>
                </c:pt>
                <c:pt idx="10">
                  <c:v>3.9921797043099998</c:v>
                </c:pt>
                <c:pt idx="11">
                  <c:v>3.7836072393100002</c:v>
                </c:pt>
                <c:pt idx="12">
                  <c:v>3.7884747949899999</c:v>
                </c:pt>
                <c:pt idx="13">
                  <c:v>3.7571397285099999</c:v>
                </c:pt>
                <c:pt idx="14">
                  <c:v>3.6658373812899998</c:v>
                </c:pt>
                <c:pt idx="15">
                  <c:v>3.6621546436800001</c:v>
                </c:pt>
                <c:pt idx="16">
                  <c:v>3.6693222739000002</c:v>
                </c:pt>
                <c:pt idx="17">
                  <c:v>3.7044149435799998</c:v>
                </c:pt>
                <c:pt idx="18">
                  <c:v>3.6203636649500002</c:v>
                </c:pt>
                <c:pt idx="19">
                  <c:v>3.6855122949100001</c:v>
                </c:pt>
                <c:pt idx="20">
                  <c:v>3.7321969350400002</c:v>
                </c:pt>
                <c:pt idx="21">
                  <c:v>3.6591102576700001</c:v>
                </c:pt>
                <c:pt idx="22">
                  <c:v>3.6557885398400001</c:v>
                </c:pt>
                <c:pt idx="23">
                  <c:v>3.6167513042700001</c:v>
                </c:pt>
                <c:pt idx="24">
                  <c:v>3.5594046582000001</c:v>
                </c:pt>
                <c:pt idx="25">
                  <c:v>3.4880085995900001</c:v>
                </c:pt>
                <c:pt idx="26">
                  <c:v>3.5142577129300001</c:v>
                </c:pt>
                <c:pt idx="27">
                  <c:v>3.5272966008300002</c:v>
                </c:pt>
                <c:pt idx="28">
                  <c:v>3.4646595390499999</c:v>
                </c:pt>
                <c:pt idx="29">
                  <c:v>3.4912439361800001</c:v>
                </c:pt>
              </c:numCache>
            </c:numRef>
          </c:val>
          <c:smooth val="0"/>
          <c:extLst>
            <c:ext xmlns:c16="http://schemas.microsoft.com/office/drawing/2014/chart" uri="{C3380CC4-5D6E-409C-BE32-E72D297353CC}">
              <c16:uniqueId val="{00000000-3B29-4DFA-8721-ED00337ADA28}"/>
            </c:ext>
          </c:extLst>
        </c:ser>
        <c:ser>
          <c:idx val="1"/>
          <c:order val="1"/>
          <c:tx>
            <c:strRef>
              <c:f>Provinces!$CG$1</c:f>
              <c:strCache>
                <c:ptCount val="1"/>
                <c:pt idx="0">
                  <c:v>HSDPA_User_Throughput_3G_Target</c:v>
                </c:pt>
              </c:strCache>
            </c:strRef>
          </c:tx>
          <c:spPr>
            <a:ln w="22225" cap="rnd">
              <a:solidFill>
                <a:schemeClr val="accent3"/>
              </a:solidFill>
            </a:ln>
            <a:effectLst>
              <a:glow rad="139700">
                <a:schemeClr val="accent3">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cat>
            <c:strRef>
              <c:f>Provinces!$CG$1</c:f>
              <c:strCache>
                <c:ptCount val="30"/>
                <c:pt idx="0">
                  <c:v>2019-08-31</c:v>
                </c:pt>
                <c:pt idx="1">
                  <c:v>2019-09-01</c:v>
                </c:pt>
                <c:pt idx="2">
                  <c:v>2019-09-02</c:v>
                </c:pt>
                <c:pt idx="3">
                  <c:v>2019-09-03</c:v>
                </c:pt>
                <c:pt idx="4">
                  <c:v>2019-09-04</c:v>
                </c:pt>
                <c:pt idx="5">
                  <c:v>2019-09-05</c:v>
                </c:pt>
                <c:pt idx="6">
                  <c:v>2019-09-06</c:v>
                </c:pt>
                <c:pt idx="7">
                  <c:v>2019-09-07</c:v>
                </c:pt>
                <c:pt idx="8">
                  <c:v>2019-09-08</c:v>
                </c:pt>
                <c:pt idx="9">
                  <c:v>2019-09-09</c:v>
                </c:pt>
                <c:pt idx="10">
                  <c:v>2019-09-10</c:v>
                </c:pt>
                <c:pt idx="11">
                  <c:v>2019-09-11</c:v>
                </c:pt>
                <c:pt idx="12">
                  <c:v>2019-09-12</c:v>
                </c:pt>
                <c:pt idx="13">
                  <c:v>2019-09-13</c:v>
                </c:pt>
                <c:pt idx="14">
                  <c:v>2019-09-14</c:v>
                </c:pt>
                <c:pt idx="15">
                  <c:v>2019-09-15</c:v>
                </c:pt>
                <c:pt idx="16">
                  <c:v>2019-09-16</c:v>
                </c:pt>
                <c:pt idx="17">
                  <c:v>2019-09-17</c:v>
                </c:pt>
                <c:pt idx="18">
                  <c:v>2019-09-18</c:v>
                </c:pt>
                <c:pt idx="19">
                  <c:v>2019-09-19</c:v>
                </c:pt>
                <c:pt idx="20">
                  <c:v>2019-09-20</c:v>
                </c:pt>
                <c:pt idx="21">
                  <c:v>2019-09-21</c:v>
                </c:pt>
                <c:pt idx="22">
                  <c:v>2019-09-22</c:v>
                </c:pt>
                <c:pt idx="23">
                  <c:v>2019-09-23</c:v>
                </c:pt>
                <c:pt idx="24">
                  <c:v>2019-09-24</c:v>
                </c:pt>
                <c:pt idx="25">
                  <c:v>2019-09-25</c:v>
                </c:pt>
                <c:pt idx="26">
                  <c:v>2019-09-26</c:v>
                </c:pt>
                <c:pt idx="27">
                  <c:v>2019-09-27</c:v>
                </c:pt>
                <c:pt idx="28">
                  <c:v>2019-09-28</c:v>
                </c:pt>
                <c:pt idx="29">
                  <c:v>2019-09-29</c:v>
                </c:pt>
              </c:strCache>
            </c:strRef>
          </c:cat>
          <c:val>
            <c:numRef>
              <c:f>Provinces!$CG$1</c:f>
              <c:numCache>
                <c:formatCode>General</c:formatCode>
                <c:ptCount val="30"/>
                <c:pt idx="0">
                  <c:v>3</c:v>
                </c:pt>
                <c:pt idx="1">
                  <c:v>3</c:v>
                </c:pt>
                <c:pt idx="2">
                  <c:v>3</c:v>
                </c:pt>
                <c:pt idx="3">
                  <c:v>3</c:v>
                </c:pt>
                <c:pt idx="4">
                  <c:v>3</c:v>
                </c:pt>
                <c:pt idx="5">
                  <c:v>3</c:v>
                </c:pt>
                <c:pt idx="6">
                  <c:v>3</c:v>
                </c:pt>
                <c:pt idx="7">
                  <c:v>3</c:v>
                </c:pt>
                <c:pt idx="8">
                  <c:v>3</c:v>
                </c:pt>
                <c:pt idx="9">
                  <c:v>3</c:v>
                </c:pt>
                <c:pt idx="10">
                  <c:v>3</c:v>
                </c:pt>
                <c:pt idx="11">
                  <c:v>3</c:v>
                </c:pt>
                <c:pt idx="12">
                  <c:v>3</c:v>
                </c:pt>
                <c:pt idx="13">
                  <c:v>3</c:v>
                </c:pt>
                <c:pt idx="14">
                  <c:v>3</c:v>
                </c:pt>
                <c:pt idx="15">
                  <c:v>3</c:v>
                </c:pt>
                <c:pt idx="16">
                  <c:v>3</c:v>
                </c:pt>
                <c:pt idx="17">
                  <c:v>3</c:v>
                </c:pt>
                <c:pt idx="18">
                  <c:v>3</c:v>
                </c:pt>
                <c:pt idx="19">
                  <c:v>3</c:v>
                </c:pt>
                <c:pt idx="20">
                  <c:v>3</c:v>
                </c:pt>
                <c:pt idx="21">
                  <c:v>3</c:v>
                </c:pt>
                <c:pt idx="22">
                  <c:v>3</c:v>
                </c:pt>
                <c:pt idx="23">
                  <c:v>3</c:v>
                </c:pt>
                <c:pt idx="24">
                  <c:v>3</c:v>
                </c:pt>
                <c:pt idx="25">
                  <c:v>3</c:v>
                </c:pt>
                <c:pt idx="26">
                  <c:v>3</c:v>
                </c:pt>
                <c:pt idx="27">
                  <c:v>3</c:v>
                </c:pt>
                <c:pt idx="28">
                  <c:v>3</c:v>
                </c:pt>
                <c:pt idx="29">
                  <c:v>3</c:v>
                </c:pt>
              </c:numCache>
            </c:numRef>
          </c:val>
          <c:smooth val="0"/>
          <c:extLst>
            <c:ext xmlns:c16="http://schemas.microsoft.com/office/drawing/2014/chart" uri="{C3380CC4-5D6E-409C-BE32-E72D297353CC}">
              <c16:uniqueId val="{00000000-46BA-43BD-8A09-AB306F35E639}"/>
            </c:ext>
          </c:extLst>
        </c:ser>
        <c:dLbls>
          <c:showLegendKey val="0"/>
          <c:showVal val="0"/>
          <c:showCatName val="0"/>
          <c:showSerName val="0"/>
          <c:showPercent val="0"/>
          <c:showBubbleSize val="0"/>
        </c:dLbls>
        <c:marker val="1"/>
        <c:smooth val="0"/>
        <c:axId val="553596512"/>
        <c:axId val="553598592"/>
      </c:lineChart>
      <c:catAx>
        <c:axId val="553596512"/>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53598592"/>
        <c:crosses val="autoZero"/>
        <c:auto val="1"/>
        <c:lblAlgn val="ctr"/>
        <c:lblOffset val="100"/>
        <c:noMultiLvlLbl val="0"/>
      </c:catAx>
      <c:valAx>
        <c:axId val="553598592"/>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minorGridlines>
          <c: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535965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a:glow rad="63500">
        <a:schemeClr val="accent1">
          <a:satMod val="175000"/>
          <a:alpha val="40000"/>
        </a:schemeClr>
      </a:glow>
    </a:effectLst>
    <a:scene3d>
      <a:camera prst="orthographicFront"/>
      <a:lightRig rig="threePt" dir="t"/>
    </a:scene3d>
    <a:sp3d>
      <a:bevelT w="114300" prst="artDeco"/>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[Daily_Management_Level_Report_Version6.xlsx]Provinces!PivotTable23</c:name>
    <c:fmtId val="11"/>
  </c:pivotSource>
  <c:chart>
    <c:title>
      <c:tx>
        <c:strRef>
          <c:f>Provinces!$CK$1</c:f>
          <c:strCache>
            <c:ptCount val="1"/>
            <c:pt idx="0">
              <c:v>Qazvin  Total_Traffic(TB)_4G</c:v>
            </c:pt>
          </c:strCache>
        </c:strRef>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pivotFmt>
      <c:pivotFmt>
        <c:idx val="1"/>
      </c:pivotFmt>
      <c:pivotFmt>
        <c:idx val="2"/>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pivotFmt>
      <c:pivotFmt>
        <c:idx val="3"/>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pivotFmt>
      <c:pivotFmt>
        <c:idx val="4"/>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
        <c:idx val="5"/>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
        <c:idx val="6"/>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Provinces!$CK$1</c:f>
              <c:strCache>
                <c:ptCount val="1"/>
                <c:pt idx="0">
                  <c:v>Total</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Provinces!$CK$1</c:f>
              <c:strCache>
                <c:ptCount val="30"/>
                <c:pt idx="0">
                  <c:v>2019-08-31</c:v>
                </c:pt>
                <c:pt idx="1">
                  <c:v>2019-09-01</c:v>
                </c:pt>
                <c:pt idx="2">
                  <c:v>2019-09-02</c:v>
                </c:pt>
                <c:pt idx="3">
                  <c:v>2019-09-03</c:v>
                </c:pt>
                <c:pt idx="4">
                  <c:v>2019-09-04</c:v>
                </c:pt>
                <c:pt idx="5">
                  <c:v>2019-09-05</c:v>
                </c:pt>
                <c:pt idx="6">
                  <c:v>2019-09-06</c:v>
                </c:pt>
                <c:pt idx="7">
                  <c:v>2019-09-07</c:v>
                </c:pt>
                <c:pt idx="8">
                  <c:v>2019-09-08</c:v>
                </c:pt>
                <c:pt idx="9">
                  <c:v>2019-09-09</c:v>
                </c:pt>
                <c:pt idx="10">
                  <c:v>2019-09-10</c:v>
                </c:pt>
                <c:pt idx="11">
                  <c:v>2019-09-11</c:v>
                </c:pt>
                <c:pt idx="12">
                  <c:v>2019-09-12</c:v>
                </c:pt>
                <c:pt idx="13">
                  <c:v>2019-09-13</c:v>
                </c:pt>
                <c:pt idx="14">
                  <c:v>2019-09-14</c:v>
                </c:pt>
                <c:pt idx="15">
                  <c:v>2019-09-15</c:v>
                </c:pt>
                <c:pt idx="16">
                  <c:v>2019-09-16</c:v>
                </c:pt>
                <c:pt idx="17">
                  <c:v>2019-09-17</c:v>
                </c:pt>
                <c:pt idx="18">
                  <c:v>2019-09-18</c:v>
                </c:pt>
                <c:pt idx="19">
                  <c:v>2019-09-19</c:v>
                </c:pt>
                <c:pt idx="20">
                  <c:v>2019-09-20</c:v>
                </c:pt>
                <c:pt idx="21">
                  <c:v>2019-09-21</c:v>
                </c:pt>
                <c:pt idx="22">
                  <c:v>2019-09-22</c:v>
                </c:pt>
                <c:pt idx="23">
                  <c:v>2019-09-23</c:v>
                </c:pt>
                <c:pt idx="24">
                  <c:v>2019-09-24</c:v>
                </c:pt>
                <c:pt idx="25">
                  <c:v>2019-09-25</c:v>
                </c:pt>
                <c:pt idx="26">
                  <c:v>2019-09-26</c:v>
                </c:pt>
                <c:pt idx="27">
                  <c:v>2019-09-27</c:v>
                </c:pt>
                <c:pt idx="28">
                  <c:v>2019-09-28</c:v>
                </c:pt>
                <c:pt idx="29">
                  <c:v>2019-09-29</c:v>
                </c:pt>
              </c:strCache>
            </c:strRef>
          </c:cat>
          <c:val>
            <c:numRef>
              <c:f>Provinces!$CK$1</c:f>
              <c:numCache>
                <c:formatCode>General</c:formatCode>
                <c:ptCount val="30"/>
                <c:pt idx="0">
                  <c:v>60806.203643200002</c:v>
                </c:pt>
                <c:pt idx="1">
                  <c:v>59393.273743400001</c:v>
                </c:pt>
                <c:pt idx="2">
                  <c:v>57639.603214700001</c:v>
                </c:pt>
                <c:pt idx="3">
                  <c:v>57322.446631999999</c:v>
                </c:pt>
                <c:pt idx="4">
                  <c:v>57355.757332100002</c:v>
                </c:pt>
                <c:pt idx="5">
                  <c:v>58031.765914299998</c:v>
                </c:pt>
                <c:pt idx="6">
                  <c:v>59211.552581399999</c:v>
                </c:pt>
                <c:pt idx="7">
                  <c:v>55074.314378900002</c:v>
                </c:pt>
                <c:pt idx="8">
                  <c:v>54452.168911399996</c:v>
                </c:pt>
                <c:pt idx="9">
                  <c:v>52335.578886499999</c:v>
                </c:pt>
                <c:pt idx="10">
                  <c:v>51959.038424500002</c:v>
                </c:pt>
                <c:pt idx="11">
                  <c:v>56629.275541900002</c:v>
                </c:pt>
                <c:pt idx="12">
                  <c:v>59904.087582300002</c:v>
                </c:pt>
                <c:pt idx="13">
                  <c:v>62123.204574099997</c:v>
                </c:pt>
                <c:pt idx="14">
                  <c:v>58302.178841699999</c:v>
                </c:pt>
                <c:pt idx="15">
                  <c:v>57805.617662199998</c:v>
                </c:pt>
                <c:pt idx="16">
                  <c:v>60574.5462797</c:v>
                </c:pt>
                <c:pt idx="17">
                  <c:v>72811.972362300003</c:v>
                </c:pt>
                <c:pt idx="18">
                  <c:v>57847.5931385</c:v>
                </c:pt>
                <c:pt idx="19">
                  <c:v>59218.170789700001</c:v>
                </c:pt>
                <c:pt idx="20">
                  <c:v>62208.777885700001</c:v>
                </c:pt>
                <c:pt idx="21">
                  <c:v>63400.399939499999</c:v>
                </c:pt>
                <c:pt idx="22">
                  <c:v>61064.825752199999</c:v>
                </c:pt>
                <c:pt idx="23">
                  <c:v>56749.796643499998</c:v>
                </c:pt>
                <c:pt idx="24">
                  <c:v>56126.932797900001</c:v>
                </c:pt>
                <c:pt idx="25">
                  <c:v>53845.538727699997</c:v>
                </c:pt>
                <c:pt idx="26">
                  <c:v>3041.4787824199998</c:v>
                </c:pt>
                <c:pt idx="27">
                  <c:v>57016.208987400001</c:v>
                </c:pt>
                <c:pt idx="28">
                  <c:v>54478.6279908</c:v>
                </c:pt>
                <c:pt idx="29">
                  <c:v>52055.541700000002</c:v>
                </c:pt>
              </c:numCache>
            </c:numRef>
          </c:val>
          <c:smooth val="0"/>
          <c:extLst>
            <c:ext xmlns:c16="http://schemas.microsoft.com/office/drawing/2014/chart" uri="{C3380CC4-5D6E-409C-BE32-E72D297353CC}">
              <c16:uniqueId val="{00000000-4CDC-4294-AFC9-23E7F39ABD93}"/>
            </c:ext>
          </c:extLst>
        </c:ser>
        <c:dLbls>
          <c:showLegendKey val="0"/>
          <c:showVal val="0"/>
          <c:showCatName val="0"/>
          <c:showSerName val="0"/>
          <c:showPercent val="0"/>
          <c:showBubbleSize val="0"/>
        </c:dLbls>
        <c:marker val="1"/>
        <c:smooth val="0"/>
        <c:axId val="553590688"/>
        <c:axId val="553585696"/>
      </c:lineChart>
      <c:catAx>
        <c:axId val="553590688"/>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53585696"/>
        <c:crosses val="autoZero"/>
        <c:auto val="1"/>
        <c:lblAlgn val="ctr"/>
        <c:lblOffset val="100"/>
        <c:noMultiLvlLbl val="0"/>
      </c:catAx>
      <c:valAx>
        <c:axId val="553585696"/>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minorGridlines>
          <c: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535906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a:glow rad="63500">
        <a:schemeClr val="accent1">
          <a:satMod val="175000"/>
          <a:alpha val="40000"/>
        </a:schemeClr>
      </a:glow>
    </a:effectLst>
    <a:scene3d>
      <a:camera prst="orthographicFront"/>
      <a:lightRig rig="threePt" dir="t"/>
    </a:scene3d>
    <a:sp3d>
      <a:bevelT w="114300" prst="artDeco"/>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[Daily_Management_Level_Report_Version6.xlsx]Provinces!PivotTable24</c:name>
    <c:fmtId val="11"/>
  </c:pivotSource>
  <c:chart>
    <c:title>
      <c:tx>
        <c:strRef>
          <c:f>Provinces!$CO$1</c:f>
          <c:strCache>
            <c:ptCount val="1"/>
            <c:pt idx="0">
              <c:v>Qazvin  Avg_User_Throughput(MB)_4G</c:v>
            </c:pt>
          </c:strCache>
        </c:strRef>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pivotFmt>
      <c:pivotFmt>
        <c:idx val="1"/>
      </c:pivotFmt>
      <c:pivotFmt>
        <c:idx val="2"/>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pivotFmt>
      <c:pivotFmt>
        <c:idx val="3"/>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pivotFmt>
      <c:pivotFmt>
        <c:idx val="4"/>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
        <c:idx val="5"/>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
        <c:idx val="6"/>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2225" cap="rnd">
            <a:solidFill>
              <a:schemeClr val="accent1"/>
            </a:solidFill>
          </a:ln>
          <a:effectLst>
            <a:glow rad="139700">
              <a:schemeClr val="accent1">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Provinces!$CO$1</c:f>
              <c:strCache>
                <c:ptCount val="1"/>
                <c:pt idx="0">
                  <c:v>Avg_User_Throughput(MB)_4G</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Provinces!$CO$1</c:f>
              <c:strCache>
                <c:ptCount val="30"/>
                <c:pt idx="0">
                  <c:v>2019-08-31</c:v>
                </c:pt>
                <c:pt idx="1">
                  <c:v>2019-09-01</c:v>
                </c:pt>
                <c:pt idx="2">
                  <c:v>2019-09-02</c:v>
                </c:pt>
                <c:pt idx="3">
                  <c:v>2019-09-03</c:v>
                </c:pt>
                <c:pt idx="4">
                  <c:v>2019-09-04</c:v>
                </c:pt>
                <c:pt idx="5">
                  <c:v>2019-09-05</c:v>
                </c:pt>
                <c:pt idx="6">
                  <c:v>2019-09-06</c:v>
                </c:pt>
                <c:pt idx="7">
                  <c:v>2019-09-07</c:v>
                </c:pt>
                <c:pt idx="8">
                  <c:v>2019-09-08</c:v>
                </c:pt>
                <c:pt idx="9">
                  <c:v>2019-09-09</c:v>
                </c:pt>
                <c:pt idx="10">
                  <c:v>2019-09-10</c:v>
                </c:pt>
                <c:pt idx="11">
                  <c:v>2019-09-11</c:v>
                </c:pt>
                <c:pt idx="12">
                  <c:v>2019-09-12</c:v>
                </c:pt>
                <c:pt idx="13">
                  <c:v>2019-09-13</c:v>
                </c:pt>
                <c:pt idx="14">
                  <c:v>2019-09-14</c:v>
                </c:pt>
                <c:pt idx="15">
                  <c:v>2019-09-15</c:v>
                </c:pt>
                <c:pt idx="16">
                  <c:v>2019-09-16</c:v>
                </c:pt>
                <c:pt idx="17">
                  <c:v>2019-09-17</c:v>
                </c:pt>
                <c:pt idx="18">
                  <c:v>2019-09-18</c:v>
                </c:pt>
                <c:pt idx="19">
                  <c:v>2019-09-19</c:v>
                </c:pt>
                <c:pt idx="20">
                  <c:v>2019-09-20</c:v>
                </c:pt>
                <c:pt idx="21">
                  <c:v>2019-09-21</c:v>
                </c:pt>
                <c:pt idx="22">
                  <c:v>2019-09-22</c:v>
                </c:pt>
                <c:pt idx="23">
                  <c:v>2019-09-23</c:v>
                </c:pt>
                <c:pt idx="24">
                  <c:v>2019-09-24</c:v>
                </c:pt>
                <c:pt idx="25">
                  <c:v>2019-09-25</c:v>
                </c:pt>
                <c:pt idx="26">
                  <c:v>2019-09-26</c:v>
                </c:pt>
                <c:pt idx="27">
                  <c:v>2019-09-27</c:v>
                </c:pt>
                <c:pt idx="28">
                  <c:v>2019-09-28</c:v>
                </c:pt>
                <c:pt idx="29">
                  <c:v>2019-09-29</c:v>
                </c:pt>
              </c:strCache>
            </c:strRef>
          </c:cat>
          <c:val>
            <c:numRef>
              <c:f>Provinces!$CO$1</c:f>
              <c:numCache>
                <c:formatCode>General</c:formatCode>
                <c:ptCount val="30"/>
                <c:pt idx="0">
                  <c:v>14.897470609300001</c:v>
                </c:pt>
                <c:pt idx="1">
                  <c:v>15.0130466338</c:v>
                </c:pt>
                <c:pt idx="2">
                  <c:v>15.629509824099999</c:v>
                </c:pt>
                <c:pt idx="3">
                  <c:v>15.7558909596</c:v>
                </c:pt>
                <c:pt idx="4">
                  <c:v>16.039165091899999</c:v>
                </c:pt>
                <c:pt idx="5">
                  <c:v>16.469759260699998</c:v>
                </c:pt>
                <c:pt idx="6">
                  <c:v>15.937030453</c:v>
                </c:pt>
                <c:pt idx="7">
                  <c:v>17.067527773799998</c:v>
                </c:pt>
                <c:pt idx="8">
                  <c:v>17.446500110799999</c:v>
                </c:pt>
                <c:pt idx="9">
                  <c:v>18.236666271899999</c:v>
                </c:pt>
                <c:pt idx="10">
                  <c:v>18.081208149999998</c:v>
                </c:pt>
                <c:pt idx="11">
                  <c:v>16.201418437299999</c:v>
                </c:pt>
                <c:pt idx="12">
                  <c:v>16.032968125099998</c:v>
                </c:pt>
                <c:pt idx="13">
                  <c:v>14.160105572399999</c:v>
                </c:pt>
                <c:pt idx="14">
                  <c:v>15.0977162317</c:v>
                </c:pt>
                <c:pt idx="15">
                  <c:v>15.2598435335</c:v>
                </c:pt>
                <c:pt idx="16">
                  <c:v>14.8282731359</c:v>
                </c:pt>
                <c:pt idx="17">
                  <c:v>11.9761781834</c:v>
                </c:pt>
                <c:pt idx="18">
                  <c:v>16.381452811300001</c:v>
                </c:pt>
                <c:pt idx="19">
                  <c:v>16.349110469399999</c:v>
                </c:pt>
                <c:pt idx="20">
                  <c:v>15.3992628111</c:v>
                </c:pt>
                <c:pt idx="21">
                  <c:v>15.630251081100001</c:v>
                </c:pt>
                <c:pt idx="22">
                  <c:v>15.5511805362</c:v>
                </c:pt>
                <c:pt idx="23">
                  <c:v>16.260532996799999</c:v>
                </c:pt>
                <c:pt idx="24">
                  <c:v>16.794236329299999</c:v>
                </c:pt>
                <c:pt idx="25">
                  <c:v>18.080622456</c:v>
                </c:pt>
                <c:pt idx="26">
                  <c:v>13.592392090000001</c:v>
                </c:pt>
                <c:pt idx="27">
                  <c:v>17.1765284108</c:v>
                </c:pt>
                <c:pt idx="28">
                  <c:v>18.2315805882</c:v>
                </c:pt>
                <c:pt idx="29">
                  <c:v>18.113361610799998</c:v>
                </c:pt>
              </c:numCache>
            </c:numRef>
          </c:val>
          <c:smooth val="0"/>
          <c:extLst>
            <c:ext xmlns:c16="http://schemas.microsoft.com/office/drawing/2014/chart" uri="{C3380CC4-5D6E-409C-BE32-E72D297353CC}">
              <c16:uniqueId val="{00000000-B0EE-4755-A91B-3899A9DFDA50}"/>
            </c:ext>
          </c:extLst>
        </c:ser>
        <c:ser>
          <c:idx val="1"/>
          <c:order val="1"/>
          <c:tx>
            <c:strRef>
              <c:f>Provinces!$CO$1</c:f>
              <c:strCache>
                <c:ptCount val="1"/>
                <c:pt idx="0">
                  <c:v>Avg_User_Throughput(MB)_4G_Target</c:v>
                </c:pt>
              </c:strCache>
            </c:strRef>
          </c:tx>
          <c:spPr>
            <a:ln w="22225" cap="rnd">
              <a:solidFill>
                <a:schemeClr val="accent3"/>
              </a:solidFill>
            </a:ln>
            <a:effectLst>
              <a:glow rad="139700">
                <a:schemeClr val="accent3">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cat>
            <c:strRef>
              <c:f>Provinces!$CO$1</c:f>
              <c:strCache>
                <c:ptCount val="30"/>
                <c:pt idx="0">
                  <c:v>2019-08-31</c:v>
                </c:pt>
                <c:pt idx="1">
                  <c:v>2019-09-01</c:v>
                </c:pt>
                <c:pt idx="2">
                  <c:v>2019-09-02</c:v>
                </c:pt>
                <c:pt idx="3">
                  <c:v>2019-09-03</c:v>
                </c:pt>
                <c:pt idx="4">
                  <c:v>2019-09-04</c:v>
                </c:pt>
                <c:pt idx="5">
                  <c:v>2019-09-05</c:v>
                </c:pt>
                <c:pt idx="6">
                  <c:v>2019-09-06</c:v>
                </c:pt>
                <c:pt idx="7">
                  <c:v>2019-09-07</c:v>
                </c:pt>
                <c:pt idx="8">
                  <c:v>2019-09-08</c:v>
                </c:pt>
                <c:pt idx="9">
                  <c:v>2019-09-09</c:v>
                </c:pt>
                <c:pt idx="10">
                  <c:v>2019-09-10</c:v>
                </c:pt>
                <c:pt idx="11">
                  <c:v>2019-09-11</c:v>
                </c:pt>
                <c:pt idx="12">
                  <c:v>2019-09-12</c:v>
                </c:pt>
                <c:pt idx="13">
                  <c:v>2019-09-13</c:v>
                </c:pt>
                <c:pt idx="14">
                  <c:v>2019-09-14</c:v>
                </c:pt>
                <c:pt idx="15">
                  <c:v>2019-09-15</c:v>
                </c:pt>
                <c:pt idx="16">
                  <c:v>2019-09-16</c:v>
                </c:pt>
                <c:pt idx="17">
                  <c:v>2019-09-17</c:v>
                </c:pt>
                <c:pt idx="18">
                  <c:v>2019-09-18</c:v>
                </c:pt>
                <c:pt idx="19">
                  <c:v>2019-09-19</c:v>
                </c:pt>
                <c:pt idx="20">
                  <c:v>2019-09-20</c:v>
                </c:pt>
                <c:pt idx="21">
                  <c:v>2019-09-21</c:v>
                </c:pt>
                <c:pt idx="22">
                  <c:v>2019-09-22</c:v>
                </c:pt>
                <c:pt idx="23">
                  <c:v>2019-09-23</c:v>
                </c:pt>
                <c:pt idx="24">
                  <c:v>2019-09-24</c:v>
                </c:pt>
                <c:pt idx="25">
                  <c:v>2019-09-25</c:v>
                </c:pt>
                <c:pt idx="26">
                  <c:v>2019-09-26</c:v>
                </c:pt>
                <c:pt idx="27">
                  <c:v>2019-09-27</c:v>
                </c:pt>
                <c:pt idx="28">
                  <c:v>2019-09-28</c:v>
                </c:pt>
                <c:pt idx="29">
                  <c:v>2019-09-29</c:v>
                </c:pt>
              </c:strCache>
            </c:strRef>
          </c:cat>
          <c:val>
            <c:numRef>
              <c:f>Provinces!$CO$1</c:f>
              <c:numCache>
                <c:formatCode>General</c:formatCode>
                <c:ptCount val="30"/>
                <c:pt idx="0">
                  <c:v>10</c:v>
                </c:pt>
                <c:pt idx="1">
                  <c:v>10</c:v>
                </c:pt>
                <c:pt idx="2">
                  <c:v>10</c:v>
                </c:pt>
                <c:pt idx="3">
                  <c:v>10</c:v>
                </c:pt>
                <c:pt idx="4">
                  <c:v>10</c:v>
                </c:pt>
                <c:pt idx="5">
                  <c:v>10</c:v>
                </c:pt>
                <c:pt idx="6">
                  <c:v>10</c:v>
                </c:pt>
                <c:pt idx="7">
                  <c:v>10</c:v>
                </c:pt>
                <c:pt idx="8">
                  <c:v>10</c:v>
                </c:pt>
                <c:pt idx="9">
                  <c:v>10</c:v>
                </c:pt>
                <c:pt idx="10">
                  <c:v>10</c:v>
                </c:pt>
                <c:pt idx="11">
                  <c:v>10</c:v>
                </c:pt>
                <c:pt idx="12">
                  <c:v>10</c:v>
                </c:pt>
                <c:pt idx="13">
                  <c:v>10</c:v>
                </c:pt>
                <c:pt idx="14">
                  <c:v>10</c:v>
                </c:pt>
                <c:pt idx="15">
                  <c:v>10</c:v>
                </c:pt>
                <c:pt idx="16">
                  <c:v>10</c:v>
                </c:pt>
                <c:pt idx="17">
                  <c:v>10</c:v>
                </c:pt>
                <c:pt idx="18">
                  <c:v>10</c:v>
                </c:pt>
                <c:pt idx="19">
                  <c:v>10</c:v>
                </c:pt>
                <c:pt idx="20">
                  <c:v>10</c:v>
                </c:pt>
                <c:pt idx="21">
                  <c:v>10</c:v>
                </c:pt>
                <c:pt idx="22">
                  <c:v>10</c:v>
                </c:pt>
                <c:pt idx="23">
                  <c:v>10</c:v>
                </c:pt>
                <c:pt idx="24">
                  <c:v>10</c:v>
                </c:pt>
                <c:pt idx="25">
                  <c:v>10</c:v>
                </c:pt>
                <c:pt idx="26">
                  <c:v>10</c:v>
                </c:pt>
                <c:pt idx="27">
                  <c:v>10</c:v>
                </c:pt>
                <c:pt idx="28">
                  <c:v>10</c:v>
                </c:pt>
                <c:pt idx="29">
                  <c:v>10</c:v>
                </c:pt>
              </c:numCache>
            </c:numRef>
          </c:val>
          <c:smooth val="0"/>
          <c:extLst>
            <c:ext xmlns:c16="http://schemas.microsoft.com/office/drawing/2014/chart" uri="{C3380CC4-5D6E-409C-BE32-E72D297353CC}">
              <c16:uniqueId val="{00000000-A4BE-4233-AC83-3BED04B6D7CF}"/>
            </c:ext>
          </c:extLst>
        </c:ser>
        <c:dLbls>
          <c:showLegendKey val="0"/>
          <c:showVal val="0"/>
          <c:showCatName val="0"/>
          <c:showSerName val="0"/>
          <c:showPercent val="0"/>
          <c:showBubbleSize val="0"/>
        </c:dLbls>
        <c:marker val="1"/>
        <c:smooth val="0"/>
        <c:axId val="553616064"/>
        <c:axId val="553616896"/>
      </c:lineChart>
      <c:catAx>
        <c:axId val="553616064"/>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53616896"/>
        <c:crosses val="autoZero"/>
        <c:auto val="1"/>
        <c:lblAlgn val="ctr"/>
        <c:lblOffset val="100"/>
        <c:noMultiLvlLbl val="0"/>
      </c:catAx>
      <c:valAx>
        <c:axId val="553616896"/>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minorGridlines>
          <c: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536160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a:glow rad="63500">
        <a:schemeClr val="accent1">
          <a:satMod val="175000"/>
          <a:alpha val="40000"/>
        </a:schemeClr>
      </a:glow>
    </a:effectLst>
    <a:scene3d>
      <a:camera prst="orthographicFront"/>
      <a:lightRig rig="threePt" dir="t"/>
    </a:scene3d>
    <a:sp3d>
      <a:bevelT w="114300" prst="artDeco"/>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[Daily_Management_Level_Report_Version6.xlsx]Provinces!PivotTable25</c:name>
    <c:fmtId val="12"/>
  </c:pivotSource>
  <c:chart>
    <c:title>
      <c:tx>
        <c:strRef>
          <c:f>Provinces!$CS$1</c:f>
          <c:strCache>
            <c:ptCount val="1"/>
            <c:pt idx="0">
              <c:v>Qazvin  Cell_Throughput_HSDPA_(MB)</c:v>
            </c:pt>
          </c:strCache>
        </c:strRef>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pivotFmt>
      <c:pivotFmt>
        <c:idx val="1"/>
      </c:pivotFmt>
      <c:pivotFmt>
        <c:idx val="2"/>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2225" cap="rnd">
            <a:solidFill>
              <a:schemeClr val="accent1"/>
            </a:solidFill>
          </a:ln>
          <a:effectLst>
            <a:glow rad="139700">
              <a:schemeClr val="accent1">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Provinces!$CS$1</c:f>
              <c:strCache>
                <c:ptCount val="1"/>
                <c:pt idx="0">
                  <c:v>Cell_Throughput_HSDPA</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Provinces!$CS$1</c:f>
              <c:strCache>
                <c:ptCount val="30"/>
                <c:pt idx="0">
                  <c:v>2019-08-31</c:v>
                </c:pt>
                <c:pt idx="1">
                  <c:v>2019-09-01</c:v>
                </c:pt>
                <c:pt idx="2">
                  <c:v>2019-09-02</c:v>
                </c:pt>
                <c:pt idx="3">
                  <c:v>2019-09-03</c:v>
                </c:pt>
                <c:pt idx="4">
                  <c:v>2019-09-04</c:v>
                </c:pt>
                <c:pt idx="5">
                  <c:v>2019-09-05</c:v>
                </c:pt>
                <c:pt idx="6">
                  <c:v>2019-09-06</c:v>
                </c:pt>
                <c:pt idx="7">
                  <c:v>2019-09-07</c:v>
                </c:pt>
                <c:pt idx="8">
                  <c:v>2019-09-08</c:v>
                </c:pt>
                <c:pt idx="9">
                  <c:v>2019-09-09</c:v>
                </c:pt>
                <c:pt idx="10">
                  <c:v>2019-09-10</c:v>
                </c:pt>
                <c:pt idx="11">
                  <c:v>2019-09-11</c:v>
                </c:pt>
                <c:pt idx="12">
                  <c:v>2019-09-12</c:v>
                </c:pt>
                <c:pt idx="13">
                  <c:v>2019-09-13</c:v>
                </c:pt>
                <c:pt idx="14">
                  <c:v>2019-09-14</c:v>
                </c:pt>
                <c:pt idx="15">
                  <c:v>2019-09-15</c:v>
                </c:pt>
                <c:pt idx="16">
                  <c:v>2019-09-16</c:v>
                </c:pt>
                <c:pt idx="17">
                  <c:v>2019-09-17</c:v>
                </c:pt>
                <c:pt idx="18">
                  <c:v>2019-09-18</c:v>
                </c:pt>
                <c:pt idx="19">
                  <c:v>2019-09-19</c:v>
                </c:pt>
                <c:pt idx="20">
                  <c:v>2019-09-20</c:v>
                </c:pt>
                <c:pt idx="21">
                  <c:v>2019-09-21</c:v>
                </c:pt>
                <c:pt idx="22">
                  <c:v>2019-09-22</c:v>
                </c:pt>
                <c:pt idx="23">
                  <c:v>2019-09-23</c:v>
                </c:pt>
                <c:pt idx="24">
                  <c:v>2019-09-24</c:v>
                </c:pt>
                <c:pt idx="25">
                  <c:v>2019-09-25</c:v>
                </c:pt>
                <c:pt idx="26">
                  <c:v>2019-09-26</c:v>
                </c:pt>
                <c:pt idx="27">
                  <c:v>2019-09-27</c:v>
                </c:pt>
                <c:pt idx="28">
                  <c:v>2019-09-28</c:v>
                </c:pt>
                <c:pt idx="29">
                  <c:v>2019-09-29</c:v>
                </c:pt>
              </c:strCache>
            </c:strRef>
          </c:cat>
          <c:val>
            <c:numRef>
              <c:f>Provinces!$CS$1</c:f>
              <c:numCache>
                <c:formatCode>General</c:formatCode>
                <c:ptCount val="30"/>
                <c:pt idx="0">
                  <c:v>3.66998207431</c:v>
                </c:pt>
                <c:pt idx="1">
                  <c:v>3.6710043790700002</c:v>
                </c:pt>
                <c:pt idx="2">
                  <c:v>3.68554882925</c:v>
                </c:pt>
                <c:pt idx="3">
                  <c:v>3.6883129510199999</c:v>
                </c:pt>
                <c:pt idx="4">
                  <c:v>3.7014346152200002</c:v>
                </c:pt>
                <c:pt idx="5">
                  <c:v>3.7605418458400002</c:v>
                </c:pt>
                <c:pt idx="6">
                  <c:v>3.81356931955</c:v>
                </c:pt>
                <c:pt idx="7">
                  <c:v>3.7580090587999999</c:v>
                </c:pt>
                <c:pt idx="8">
                  <c:v>3.78094525214</c:v>
                </c:pt>
                <c:pt idx="9">
                  <c:v>3.96678162667</c:v>
                </c:pt>
                <c:pt idx="10">
                  <c:v>3.9921797043099998</c:v>
                </c:pt>
                <c:pt idx="11">
                  <c:v>3.7836072393100002</c:v>
                </c:pt>
                <c:pt idx="12">
                  <c:v>3.7884747949899999</c:v>
                </c:pt>
                <c:pt idx="13">
                  <c:v>3.7571397285099999</c:v>
                </c:pt>
                <c:pt idx="14">
                  <c:v>3.6658373812899998</c:v>
                </c:pt>
                <c:pt idx="15">
                  <c:v>3.6621546436800001</c:v>
                </c:pt>
                <c:pt idx="16">
                  <c:v>3.6693222739000002</c:v>
                </c:pt>
                <c:pt idx="17">
                  <c:v>3.7044149435799998</c:v>
                </c:pt>
                <c:pt idx="18">
                  <c:v>3.6203636649500002</c:v>
                </c:pt>
                <c:pt idx="19">
                  <c:v>3.6855122949100001</c:v>
                </c:pt>
                <c:pt idx="20">
                  <c:v>3.7321969350400002</c:v>
                </c:pt>
                <c:pt idx="21">
                  <c:v>3.6591102576700001</c:v>
                </c:pt>
                <c:pt idx="22">
                  <c:v>3.6557885398400001</c:v>
                </c:pt>
                <c:pt idx="23">
                  <c:v>3.6167513042700001</c:v>
                </c:pt>
                <c:pt idx="24">
                  <c:v>3.5594046582000001</c:v>
                </c:pt>
                <c:pt idx="25">
                  <c:v>3.4880085995900001</c:v>
                </c:pt>
                <c:pt idx="26">
                  <c:v>3.5142577129300001</c:v>
                </c:pt>
                <c:pt idx="27">
                  <c:v>3.5272966008300002</c:v>
                </c:pt>
                <c:pt idx="28">
                  <c:v>3.4646595390499999</c:v>
                </c:pt>
                <c:pt idx="29">
                  <c:v>3.4912439361800001</c:v>
                </c:pt>
              </c:numCache>
            </c:numRef>
          </c:val>
          <c:smooth val="0"/>
          <c:extLst>
            <c:ext xmlns:c16="http://schemas.microsoft.com/office/drawing/2014/chart" uri="{C3380CC4-5D6E-409C-BE32-E72D297353CC}">
              <c16:uniqueId val="{00000000-99B1-4D13-8727-02743C7221B3}"/>
            </c:ext>
          </c:extLst>
        </c:ser>
        <c:ser>
          <c:idx val="1"/>
          <c:order val="1"/>
          <c:tx>
            <c:strRef>
              <c:f>Provinces!$CS$1</c:f>
              <c:strCache>
                <c:ptCount val="1"/>
                <c:pt idx="0">
                  <c:v>Cell_Throughput_HSDPA_Target</c:v>
                </c:pt>
              </c:strCache>
            </c:strRef>
          </c:tx>
          <c:spPr>
            <a:ln w="22225" cap="rnd">
              <a:solidFill>
                <a:schemeClr val="accent3"/>
              </a:solidFill>
            </a:ln>
            <a:effectLst>
              <a:glow rad="139700">
                <a:schemeClr val="accent3">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cat>
            <c:strRef>
              <c:f>Provinces!$CS$1</c:f>
              <c:strCache>
                <c:ptCount val="30"/>
                <c:pt idx="0">
                  <c:v>2019-08-31</c:v>
                </c:pt>
                <c:pt idx="1">
                  <c:v>2019-09-01</c:v>
                </c:pt>
                <c:pt idx="2">
                  <c:v>2019-09-02</c:v>
                </c:pt>
                <c:pt idx="3">
                  <c:v>2019-09-03</c:v>
                </c:pt>
                <c:pt idx="4">
                  <c:v>2019-09-04</c:v>
                </c:pt>
                <c:pt idx="5">
                  <c:v>2019-09-05</c:v>
                </c:pt>
                <c:pt idx="6">
                  <c:v>2019-09-06</c:v>
                </c:pt>
                <c:pt idx="7">
                  <c:v>2019-09-07</c:v>
                </c:pt>
                <c:pt idx="8">
                  <c:v>2019-09-08</c:v>
                </c:pt>
                <c:pt idx="9">
                  <c:v>2019-09-09</c:v>
                </c:pt>
                <c:pt idx="10">
                  <c:v>2019-09-10</c:v>
                </c:pt>
                <c:pt idx="11">
                  <c:v>2019-09-11</c:v>
                </c:pt>
                <c:pt idx="12">
                  <c:v>2019-09-12</c:v>
                </c:pt>
                <c:pt idx="13">
                  <c:v>2019-09-13</c:v>
                </c:pt>
                <c:pt idx="14">
                  <c:v>2019-09-14</c:v>
                </c:pt>
                <c:pt idx="15">
                  <c:v>2019-09-15</c:v>
                </c:pt>
                <c:pt idx="16">
                  <c:v>2019-09-16</c:v>
                </c:pt>
                <c:pt idx="17">
                  <c:v>2019-09-17</c:v>
                </c:pt>
                <c:pt idx="18">
                  <c:v>2019-09-18</c:v>
                </c:pt>
                <c:pt idx="19">
                  <c:v>2019-09-19</c:v>
                </c:pt>
                <c:pt idx="20">
                  <c:v>2019-09-20</c:v>
                </c:pt>
                <c:pt idx="21">
                  <c:v>2019-09-21</c:v>
                </c:pt>
                <c:pt idx="22">
                  <c:v>2019-09-22</c:v>
                </c:pt>
                <c:pt idx="23">
                  <c:v>2019-09-23</c:v>
                </c:pt>
                <c:pt idx="24">
                  <c:v>2019-09-24</c:v>
                </c:pt>
                <c:pt idx="25">
                  <c:v>2019-09-25</c:v>
                </c:pt>
                <c:pt idx="26">
                  <c:v>2019-09-26</c:v>
                </c:pt>
                <c:pt idx="27">
                  <c:v>2019-09-27</c:v>
                </c:pt>
                <c:pt idx="28">
                  <c:v>2019-09-28</c:v>
                </c:pt>
                <c:pt idx="29">
                  <c:v>2019-09-29</c:v>
                </c:pt>
              </c:strCache>
            </c:strRef>
          </c:cat>
          <c:val>
            <c:numRef>
              <c:f>Provinces!$CS$1</c:f>
              <c:numCache>
                <c:formatCode>General</c:formatCode>
                <c:ptCount val="30"/>
                <c:pt idx="0">
                  <c:v>3</c:v>
                </c:pt>
                <c:pt idx="1">
                  <c:v>3</c:v>
                </c:pt>
                <c:pt idx="2">
                  <c:v>3</c:v>
                </c:pt>
                <c:pt idx="3">
                  <c:v>3</c:v>
                </c:pt>
                <c:pt idx="4">
                  <c:v>3</c:v>
                </c:pt>
                <c:pt idx="5">
                  <c:v>3</c:v>
                </c:pt>
                <c:pt idx="6">
                  <c:v>3</c:v>
                </c:pt>
                <c:pt idx="7">
                  <c:v>3</c:v>
                </c:pt>
                <c:pt idx="8">
                  <c:v>3</c:v>
                </c:pt>
                <c:pt idx="9">
                  <c:v>3</c:v>
                </c:pt>
                <c:pt idx="10">
                  <c:v>3</c:v>
                </c:pt>
                <c:pt idx="11">
                  <c:v>3</c:v>
                </c:pt>
                <c:pt idx="12">
                  <c:v>3</c:v>
                </c:pt>
                <c:pt idx="13">
                  <c:v>3</c:v>
                </c:pt>
                <c:pt idx="14">
                  <c:v>3</c:v>
                </c:pt>
                <c:pt idx="15">
                  <c:v>3</c:v>
                </c:pt>
                <c:pt idx="16">
                  <c:v>3</c:v>
                </c:pt>
                <c:pt idx="17">
                  <c:v>3</c:v>
                </c:pt>
                <c:pt idx="18">
                  <c:v>3</c:v>
                </c:pt>
                <c:pt idx="19">
                  <c:v>3</c:v>
                </c:pt>
                <c:pt idx="20">
                  <c:v>3</c:v>
                </c:pt>
                <c:pt idx="21">
                  <c:v>3</c:v>
                </c:pt>
                <c:pt idx="22">
                  <c:v>3</c:v>
                </c:pt>
                <c:pt idx="23">
                  <c:v>3</c:v>
                </c:pt>
                <c:pt idx="24">
                  <c:v>3</c:v>
                </c:pt>
                <c:pt idx="25">
                  <c:v>3</c:v>
                </c:pt>
                <c:pt idx="26">
                  <c:v>3</c:v>
                </c:pt>
                <c:pt idx="27">
                  <c:v>3</c:v>
                </c:pt>
                <c:pt idx="28">
                  <c:v>3</c:v>
                </c:pt>
                <c:pt idx="29">
                  <c:v>3</c:v>
                </c:pt>
              </c:numCache>
            </c:numRef>
          </c:val>
          <c:smooth val="0"/>
          <c:extLst>
            <c:ext xmlns:c16="http://schemas.microsoft.com/office/drawing/2014/chart" uri="{C3380CC4-5D6E-409C-BE32-E72D297353CC}">
              <c16:uniqueId val="{00000001-99B1-4D13-8727-02743C7221B3}"/>
            </c:ext>
          </c:extLst>
        </c:ser>
        <c:dLbls>
          <c:showLegendKey val="0"/>
          <c:showVal val="0"/>
          <c:showCatName val="0"/>
          <c:showSerName val="0"/>
          <c:showPercent val="0"/>
          <c:showBubbleSize val="0"/>
        </c:dLbls>
        <c:marker val="1"/>
        <c:smooth val="0"/>
        <c:axId val="1926537231"/>
        <c:axId val="1926522255"/>
      </c:lineChart>
      <c:catAx>
        <c:axId val="1926537231"/>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926522255"/>
        <c:crosses val="autoZero"/>
        <c:auto val="1"/>
        <c:lblAlgn val="ctr"/>
        <c:lblOffset val="100"/>
        <c:noMultiLvlLbl val="0"/>
      </c:catAx>
      <c:valAx>
        <c:axId val="1926522255"/>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minorGridlines>
          <c: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92653723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a:glow rad="63500">
        <a:schemeClr val="accent1">
          <a:satMod val="175000"/>
          <a:alpha val="40000"/>
        </a:schemeClr>
      </a:glow>
    </a:effectLst>
    <a:scene3d>
      <a:camera prst="orthographicFront"/>
      <a:lightRig rig="threePt" dir="t"/>
    </a:scene3d>
    <a:sp3d>
      <a:bevelT w="114300" prst="artDeco"/>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[Daily_Management_Level_Report_Version6.xlsx]Regions!PivotTable7</c:name>
    <c:fmtId val="3"/>
  </c:pivotSource>
  <c:chart>
    <c:title>
      <c:tx>
        <c:strRef>
          <c:f>Regions!$H$1</c:f>
          <c:strCache>
            <c:ptCount val="1"/>
            <c:pt idx="0">
              <c:v>Region_Center_OHSR_2G  (%)</c:v>
            </c:pt>
          </c:strCache>
        </c:strRef>
      </c:tx>
      <c:overlay val="0"/>
      <c:spPr>
        <a:noFill/>
        <a:ln>
          <a:noFill/>
        </a:ln>
        <a:effectLst/>
      </c:spPr>
      <c:txPr>
        <a:bodyPr rot="0" spcFirstLastPara="1" vertOverflow="ellipsis" vert="horz" wrap="square" anchor="ctr" anchorCtr="1"/>
        <a:lstStyle/>
        <a:p>
          <a:pPr>
            <a:defRPr sz="9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spPr>
          <a:noFill/>
          <a:ln w="9525" cap="flat" cmpd="sng" algn="ctr">
            <a:solidFill>
              <a:schemeClr val="accent1"/>
            </a:solidFill>
            <a:miter lim="800000"/>
          </a:ln>
          <a:effectLst>
            <a:glow rad="63500">
              <a:schemeClr val="accent1">
                <a:satMod val="175000"/>
                <a:alpha val="25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pivotFmt>
      <c:pivotFmt>
        <c:idx val="7"/>
        <c:spPr>
          <a:noFill/>
          <a:ln w="9525" cap="flat" cmpd="sng" algn="ctr">
            <a:solidFill>
              <a:schemeClr val="accent1"/>
            </a:solidFill>
            <a:miter lim="800000"/>
          </a:ln>
          <a:effectLst>
            <a:glow rad="63500">
              <a:schemeClr val="accent1">
                <a:satMod val="175000"/>
                <a:alpha val="25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pivotFmt>
      <c:pivotFmt>
        <c:idx val="8"/>
        <c:spPr>
          <a:noFill/>
          <a:ln w="9525" cap="flat" cmpd="sng" algn="ctr">
            <a:solidFill>
              <a:schemeClr val="accent1"/>
            </a:solidFill>
            <a:miter lim="800000"/>
          </a:ln>
          <a:effectLst>
            <a:glow rad="63500">
              <a:schemeClr val="accent1">
                <a:satMod val="175000"/>
                <a:alpha val="25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pivotFmt>
      <c:pivotFmt>
        <c:idx val="9"/>
        <c:spPr>
          <a:noFill/>
          <a:ln w="9525" cap="flat" cmpd="sng" algn="ctr">
            <a:solidFill>
              <a:schemeClr val="accent1"/>
            </a:solidFill>
            <a:miter lim="800000"/>
          </a:ln>
          <a:effectLst>
            <a:glow rad="63500">
              <a:schemeClr val="accent1">
                <a:satMod val="175000"/>
                <a:alpha val="25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pivotFmt>
      <c:pivotFmt>
        <c:idx val="10"/>
        <c:spPr>
          <a:noFill/>
          <a:ln w="9525" cap="flat" cmpd="sng" algn="ctr">
            <a:solidFill>
              <a:schemeClr val="accent1"/>
            </a:solidFill>
            <a:miter lim="800000"/>
          </a:ln>
          <a:effectLst>
            <a:glow rad="63500">
              <a:schemeClr val="accent1">
                <a:satMod val="175000"/>
                <a:alpha val="25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pivotFmt>
      <c:pivotFmt>
        <c:idx val="11"/>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pivotFmt>
      <c:pivotFmt>
        <c:idx val="12"/>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pivotFmt>
      <c:pivotFmt>
        <c:idx val="13"/>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pivotFmt>
      <c:pivotFmt>
        <c:idx val="14"/>
        <c:spPr>
          <a:noFill/>
          <a:ln w="22225" cap="rnd" cmpd="sng" algn="ctr">
            <a:solidFill>
              <a:schemeClr val="accent1"/>
            </a:solidFill>
            <a:miter lim="800000"/>
          </a:ln>
          <a:effectLst>
            <a:glow rad="139700">
              <a:schemeClr val="accent1">
                <a:satMod val="175000"/>
                <a:alpha val="14000"/>
              </a:schemeClr>
            </a:glow>
          </a:effectLst>
        </c:spPr>
        <c:marker>
          <c:spPr>
            <a:solidFill>
              <a:schemeClr val="accent3">
                <a:lumMod val="60000"/>
                <a:lumOff val="40000"/>
              </a:schemeClr>
            </a:solidFill>
            <a:ln>
              <a:noFill/>
            </a:ln>
            <a:effectLst>
              <a:glow rad="63500">
                <a:schemeClr val="accent3">
                  <a:satMod val="175000"/>
                  <a:alpha val="25000"/>
                </a:schemeClr>
              </a:glow>
            </a:effectLst>
          </c:spPr>
        </c:marker>
      </c:pivotFmt>
      <c:pivotFmt>
        <c:idx val="15"/>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pivotFmt>
      <c:pivotFmt>
        <c:idx val="16"/>
        <c:spPr>
          <a:noFill/>
          <a:ln w="22225" cap="rnd" cmpd="sng" algn="ctr">
            <a:solidFill>
              <a:schemeClr val="accent1"/>
            </a:solidFill>
            <a:miter lim="800000"/>
          </a:ln>
          <a:effectLst>
            <a:glow rad="139700">
              <a:schemeClr val="accent1">
                <a:satMod val="175000"/>
                <a:alpha val="14000"/>
              </a:schemeClr>
            </a:glow>
          </a:effectLst>
        </c:spPr>
        <c:marker>
          <c:spPr>
            <a:solidFill>
              <a:schemeClr val="accent3">
                <a:lumMod val="60000"/>
                <a:lumOff val="40000"/>
              </a:schemeClr>
            </a:solidFill>
            <a:ln>
              <a:noFill/>
            </a:ln>
            <a:effectLst>
              <a:glow rad="63500">
                <a:schemeClr val="accent3">
                  <a:satMod val="175000"/>
                  <a:alpha val="25000"/>
                </a:schemeClr>
              </a:glow>
            </a:effectLst>
          </c:spPr>
        </c:marker>
      </c:pivotFmt>
      <c:pivotFmt>
        <c:idx val="17"/>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pivotFmt>
      <c:pivotFmt>
        <c:idx val="18"/>
        <c:spPr>
          <a:noFill/>
          <a:ln w="22225" cap="rnd" cmpd="sng" algn="ctr">
            <a:solidFill>
              <a:schemeClr val="accent1"/>
            </a:solidFill>
            <a:miter lim="800000"/>
          </a:ln>
          <a:effectLst>
            <a:glow rad="139700">
              <a:schemeClr val="accent1">
                <a:satMod val="175000"/>
                <a:alpha val="14000"/>
              </a:schemeClr>
            </a:glow>
          </a:effectLst>
        </c:spPr>
        <c:marker>
          <c:spPr>
            <a:solidFill>
              <a:schemeClr val="accent3">
                <a:lumMod val="60000"/>
                <a:lumOff val="40000"/>
              </a:schemeClr>
            </a:solidFill>
            <a:ln>
              <a:noFill/>
            </a:ln>
            <a:effectLst>
              <a:glow rad="63500">
                <a:schemeClr val="accent3">
                  <a:satMod val="175000"/>
                  <a:alpha val="25000"/>
                </a:schemeClr>
              </a:glow>
            </a:effectLst>
          </c:spPr>
        </c:marker>
      </c:pivotFmt>
      <c:pivotFmt>
        <c:idx val="19"/>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pivotFmt>
      <c:pivotFmt>
        <c:idx val="20"/>
        <c:spPr>
          <a:noFill/>
          <a:ln w="22225" cap="rnd" cmpd="sng" algn="ctr">
            <a:solidFill>
              <a:schemeClr val="accent1"/>
            </a:solidFill>
            <a:miter lim="800000"/>
          </a:ln>
          <a:effectLst>
            <a:glow rad="139700">
              <a:schemeClr val="accent1">
                <a:satMod val="175000"/>
                <a:alpha val="14000"/>
              </a:schemeClr>
            </a:glow>
          </a:effectLst>
        </c:spPr>
        <c:marker>
          <c:spPr>
            <a:solidFill>
              <a:schemeClr val="accent3">
                <a:lumMod val="60000"/>
                <a:lumOff val="40000"/>
              </a:schemeClr>
            </a:solidFill>
            <a:ln>
              <a:noFill/>
            </a:ln>
            <a:effectLst>
              <a:glow rad="63500">
                <a:schemeClr val="accent3">
                  <a:satMod val="175000"/>
                  <a:alpha val="25000"/>
                </a:schemeClr>
              </a:glow>
            </a:effectLst>
          </c:spPr>
        </c:marker>
      </c:pivotFmt>
      <c:pivotFmt>
        <c:idx val="21"/>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pivotFmt>
      <c:pivotFmt>
        <c:idx val="22"/>
        <c:spPr>
          <a:noFill/>
          <a:ln w="22225" cap="rnd" cmpd="sng" algn="ctr">
            <a:solidFill>
              <a:schemeClr val="accent1"/>
            </a:solidFill>
            <a:miter lim="800000"/>
          </a:ln>
          <a:effectLst>
            <a:glow rad="139700">
              <a:schemeClr val="accent1">
                <a:satMod val="175000"/>
                <a:alpha val="14000"/>
              </a:schemeClr>
            </a:glow>
          </a:effectLst>
        </c:spPr>
        <c:marker>
          <c:spPr>
            <a:solidFill>
              <a:schemeClr val="accent3">
                <a:lumMod val="60000"/>
                <a:lumOff val="40000"/>
              </a:schemeClr>
            </a:solidFill>
            <a:ln>
              <a:noFill/>
            </a:ln>
            <a:effectLst>
              <a:glow rad="63500">
                <a:schemeClr val="accent3">
                  <a:satMod val="175000"/>
                  <a:alpha val="25000"/>
                </a:schemeClr>
              </a:glow>
            </a:effectLst>
          </c:spPr>
        </c:marker>
      </c:pivotFmt>
      <c:pivotFmt>
        <c:idx val="23"/>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pivotFmt>
      <c:pivotFmt>
        <c:idx val="24"/>
        <c:spPr>
          <a:noFill/>
          <a:ln w="22225" cap="rnd" cmpd="sng" algn="ctr">
            <a:solidFill>
              <a:schemeClr val="accent1"/>
            </a:solidFill>
            <a:miter lim="800000"/>
          </a:ln>
          <a:effectLst>
            <a:glow rad="139700">
              <a:schemeClr val="accent1">
                <a:satMod val="175000"/>
                <a:alpha val="14000"/>
              </a:schemeClr>
            </a:glow>
          </a:effectLst>
        </c:spPr>
        <c:marker>
          <c:spPr>
            <a:solidFill>
              <a:schemeClr val="accent3">
                <a:lumMod val="60000"/>
                <a:lumOff val="40000"/>
              </a:schemeClr>
            </a:solidFill>
            <a:ln>
              <a:noFill/>
            </a:ln>
            <a:effectLst>
              <a:glow rad="63500">
                <a:schemeClr val="accent3">
                  <a:satMod val="175000"/>
                  <a:alpha val="25000"/>
                </a:schemeClr>
              </a:glow>
            </a:effectLst>
          </c:spPr>
        </c:marker>
      </c:pivotFmt>
      <c:pivotFmt>
        <c:idx val="25"/>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
        <c:idx val="26"/>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
        <c:idx val="27"/>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ln w="22225" cap="rnd">
            <a:solidFill>
              <a:schemeClr val="accent1"/>
            </a:solidFill>
          </a:ln>
          <a:effectLst>
            <a:glow rad="139700">
              <a:schemeClr val="accent1">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noFill/>
          <a:ln w="22225" cap="rnd" cmpd="sng" algn="ctr">
            <a:solidFill>
              <a:srgbClr val="11F74D"/>
            </a:solidFill>
            <a:miter lim="800000"/>
          </a:ln>
          <a:effectLst>
            <a:glow rad="139700">
              <a:schemeClr val="accent1">
                <a:satMod val="175000"/>
                <a:alpha val="14000"/>
              </a:schemeClr>
            </a:glow>
          </a:effectLst>
        </c:spPr>
        <c:marker>
          <c:symbol val="circle"/>
          <c:size val="4"/>
          <c:spPr>
            <a:solidFill>
              <a:srgbClr val="11F74D"/>
            </a:solidFill>
            <a:ln>
              <a:solidFill>
                <a:srgbClr val="11F74D"/>
              </a:solidFill>
            </a:ln>
            <a:effectLst>
              <a:glow rad="63500">
                <a:schemeClr val="accent1">
                  <a:satMod val="175000"/>
                  <a:alpha val="25000"/>
                </a:schemeClr>
              </a:glow>
            </a:effectLst>
          </c:spPr>
        </c:marker>
      </c:pivotFmt>
      <c:pivotFmt>
        <c:idx val="30"/>
        <c:spPr>
          <a:ln w="22225" cap="rnd">
            <a:solidFill>
              <a:schemeClr val="accent1"/>
            </a:solidFill>
          </a:ln>
          <a:effectLst>
            <a:glow rad="139700">
              <a:schemeClr val="accent1">
                <a:satMod val="175000"/>
                <a:alpha val="14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Regions!$H$1</c:f>
              <c:strCache>
                <c:ptCount val="1"/>
                <c:pt idx="0">
                  <c:v>OHSR_2G</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Regions!$H$1</c:f>
              <c:strCache>
                <c:ptCount val="30"/>
                <c:pt idx="0">
                  <c:v>2019-08-31</c:v>
                </c:pt>
                <c:pt idx="1">
                  <c:v>2019-09-01</c:v>
                </c:pt>
                <c:pt idx="2">
                  <c:v>2019-09-02</c:v>
                </c:pt>
                <c:pt idx="3">
                  <c:v>2019-09-03</c:v>
                </c:pt>
                <c:pt idx="4">
                  <c:v>2019-09-04</c:v>
                </c:pt>
                <c:pt idx="5">
                  <c:v>2019-09-05</c:v>
                </c:pt>
                <c:pt idx="6">
                  <c:v>2019-09-06</c:v>
                </c:pt>
                <c:pt idx="7">
                  <c:v>2019-09-07</c:v>
                </c:pt>
                <c:pt idx="8">
                  <c:v>2019-09-08</c:v>
                </c:pt>
                <c:pt idx="9">
                  <c:v>2019-09-09</c:v>
                </c:pt>
                <c:pt idx="10">
                  <c:v>2019-09-10</c:v>
                </c:pt>
                <c:pt idx="11">
                  <c:v>2019-09-11</c:v>
                </c:pt>
                <c:pt idx="12">
                  <c:v>2019-09-12</c:v>
                </c:pt>
                <c:pt idx="13">
                  <c:v>2019-09-13</c:v>
                </c:pt>
                <c:pt idx="14">
                  <c:v>2019-09-14</c:v>
                </c:pt>
                <c:pt idx="15">
                  <c:v>2019-09-15</c:v>
                </c:pt>
                <c:pt idx="16">
                  <c:v>2019-09-16</c:v>
                </c:pt>
                <c:pt idx="17">
                  <c:v>2019-09-17</c:v>
                </c:pt>
                <c:pt idx="18">
                  <c:v>2019-09-18</c:v>
                </c:pt>
                <c:pt idx="19">
                  <c:v>2019-09-19</c:v>
                </c:pt>
                <c:pt idx="20">
                  <c:v>2019-09-20</c:v>
                </c:pt>
                <c:pt idx="21">
                  <c:v>2019-09-21</c:v>
                </c:pt>
                <c:pt idx="22">
                  <c:v>2019-09-22</c:v>
                </c:pt>
                <c:pt idx="23">
                  <c:v>2019-09-23</c:v>
                </c:pt>
                <c:pt idx="24">
                  <c:v>2019-09-24</c:v>
                </c:pt>
                <c:pt idx="25">
                  <c:v>2019-09-25</c:v>
                </c:pt>
                <c:pt idx="26">
                  <c:v>2019-09-26</c:v>
                </c:pt>
                <c:pt idx="27">
                  <c:v>2019-09-27</c:v>
                </c:pt>
                <c:pt idx="28">
                  <c:v>2019-09-28</c:v>
                </c:pt>
                <c:pt idx="29">
                  <c:v>2019-09-29</c:v>
                </c:pt>
              </c:strCache>
            </c:strRef>
          </c:cat>
          <c:val>
            <c:numRef>
              <c:f>Regions!$H$1</c:f>
              <c:numCache>
                <c:formatCode>General</c:formatCode>
                <c:ptCount val="30"/>
                <c:pt idx="0">
                  <c:v>98.456434902300003</c:v>
                </c:pt>
                <c:pt idx="1">
                  <c:v>98.458796154500007</c:v>
                </c:pt>
                <c:pt idx="2">
                  <c:v>98.435422887800001</c:v>
                </c:pt>
                <c:pt idx="3">
                  <c:v>98.457745343599996</c:v>
                </c:pt>
                <c:pt idx="4">
                  <c:v>98.428482725500004</c:v>
                </c:pt>
                <c:pt idx="5">
                  <c:v>98.439512035099995</c:v>
                </c:pt>
                <c:pt idx="6">
                  <c:v>98.290458941500006</c:v>
                </c:pt>
                <c:pt idx="7">
                  <c:v>98.458441292200007</c:v>
                </c:pt>
                <c:pt idx="8">
                  <c:v>98.417921192799994</c:v>
                </c:pt>
                <c:pt idx="9">
                  <c:v>98.488893305600001</c:v>
                </c:pt>
                <c:pt idx="10">
                  <c:v>98.415718306700001</c:v>
                </c:pt>
                <c:pt idx="11">
                  <c:v>98.321670498700001</c:v>
                </c:pt>
                <c:pt idx="12">
                  <c:v>98.327706645099994</c:v>
                </c:pt>
                <c:pt idx="13">
                  <c:v>98.064701983700004</c:v>
                </c:pt>
                <c:pt idx="14">
                  <c:v>98.288388124400001</c:v>
                </c:pt>
                <c:pt idx="15">
                  <c:v>98.268872948099997</c:v>
                </c:pt>
                <c:pt idx="16">
                  <c:v>98.269553469399995</c:v>
                </c:pt>
                <c:pt idx="17">
                  <c:v>98.206470410199998</c:v>
                </c:pt>
                <c:pt idx="18">
                  <c:v>98.264579316400003</c:v>
                </c:pt>
                <c:pt idx="19">
                  <c:v>98.277384475600002</c:v>
                </c:pt>
                <c:pt idx="20">
                  <c:v>98.086722189400007</c:v>
                </c:pt>
                <c:pt idx="21">
                  <c:v>98.321374085800002</c:v>
                </c:pt>
                <c:pt idx="22">
                  <c:v>98.352794703399994</c:v>
                </c:pt>
                <c:pt idx="23">
                  <c:v>98.342833561800006</c:v>
                </c:pt>
                <c:pt idx="24">
                  <c:v>98.308425499699993</c:v>
                </c:pt>
                <c:pt idx="25">
                  <c:v>98.380171264500007</c:v>
                </c:pt>
                <c:pt idx="26">
                  <c:v>98.387786001799995</c:v>
                </c:pt>
                <c:pt idx="27">
                  <c:v>98.2227546604</c:v>
                </c:pt>
                <c:pt idx="28">
                  <c:v>98.4379115606</c:v>
                </c:pt>
                <c:pt idx="29">
                  <c:v>98.450923297900005</c:v>
                </c:pt>
              </c:numCache>
            </c:numRef>
          </c:val>
          <c:smooth val="0"/>
          <c:extLst>
            <c:ext xmlns:c16="http://schemas.microsoft.com/office/drawing/2014/chart" uri="{C3380CC4-5D6E-409C-BE32-E72D297353CC}">
              <c16:uniqueId val="{00000005-6F35-4559-8F48-C088AFBB39DE}"/>
            </c:ext>
          </c:extLst>
        </c:ser>
        <c:ser>
          <c:idx val="1"/>
          <c:order val="1"/>
          <c:tx>
            <c:strRef>
              <c:f>Regions!$H$1</c:f>
              <c:strCache>
                <c:ptCount val="1"/>
                <c:pt idx="0">
                  <c:v>OHSR_2G_Target</c:v>
                </c:pt>
              </c:strCache>
            </c:strRef>
          </c:tx>
          <c:spPr>
            <a:ln w="22225" cap="rnd">
              <a:solidFill>
                <a:schemeClr val="accent3"/>
              </a:solidFill>
            </a:ln>
            <a:effectLst>
              <a:glow rad="139700">
                <a:schemeClr val="accent3">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cat>
            <c:strRef>
              <c:f>Regions!$H$1</c:f>
              <c:strCache>
                <c:ptCount val="30"/>
                <c:pt idx="0">
                  <c:v>2019-08-31</c:v>
                </c:pt>
                <c:pt idx="1">
                  <c:v>2019-09-01</c:v>
                </c:pt>
                <c:pt idx="2">
                  <c:v>2019-09-02</c:v>
                </c:pt>
                <c:pt idx="3">
                  <c:v>2019-09-03</c:v>
                </c:pt>
                <c:pt idx="4">
                  <c:v>2019-09-04</c:v>
                </c:pt>
                <c:pt idx="5">
                  <c:v>2019-09-05</c:v>
                </c:pt>
                <c:pt idx="6">
                  <c:v>2019-09-06</c:v>
                </c:pt>
                <c:pt idx="7">
                  <c:v>2019-09-07</c:v>
                </c:pt>
                <c:pt idx="8">
                  <c:v>2019-09-08</c:v>
                </c:pt>
                <c:pt idx="9">
                  <c:v>2019-09-09</c:v>
                </c:pt>
                <c:pt idx="10">
                  <c:v>2019-09-10</c:v>
                </c:pt>
                <c:pt idx="11">
                  <c:v>2019-09-11</c:v>
                </c:pt>
                <c:pt idx="12">
                  <c:v>2019-09-12</c:v>
                </c:pt>
                <c:pt idx="13">
                  <c:v>2019-09-13</c:v>
                </c:pt>
                <c:pt idx="14">
                  <c:v>2019-09-14</c:v>
                </c:pt>
                <c:pt idx="15">
                  <c:v>2019-09-15</c:v>
                </c:pt>
                <c:pt idx="16">
                  <c:v>2019-09-16</c:v>
                </c:pt>
                <c:pt idx="17">
                  <c:v>2019-09-17</c:v>
                </c:pt>
                <c:pt idx="18">
                  <c:v>2019-09-18</c:v>
                </c:pt>
                <c:pt idx="19">
                  <c:v>2019-09-19</c:v>
                </c:pt>
                <c:pt idx="20">
                  <c:v>2019-09-20</c:v>
                </c:pt>
                <c:pt idx="21">
                  <c:v>2019-09-21</c:v>
                </c:pt>
                <c:pt idx="22">
                  <c:v>2019-09-22</c:v>
                </c:pt>
                <c:pt idx="23">
                  <c:v>2019-09-23</c:v>
                </c:pt>
                <c:pt idx="24">
                  <c:v>2019-09-24</c:v>
                </c:pt>
                <c:pt idx="25">
                  <c:v>2019-09-25</c:v>
                </c:pt>
                <c:pt idx="26">
                  <c:v>2019-09-26</c:v>
                </c:pt>
                <c:pt idx="27">
                  <c:v>2019-09-27</c:v>
                </c:pt>
                <c:pt idx="28">
                  <c:v>2019-09-28</c:v>
                </c:pt>
                <c:pt idx="29">
                  <c:v>2019-09-29</c:v>
                </c:pt>
              </c:strCache>
            </c:strRef>
          </c:cat>
          <c:val>
            <c:numRef>
              <c:f>Regions!$H$1</c:f>
              <c:numCache>
                <c:formatCode>General</c:formatCode>
                <c:ptCount val="30"/>
                <c:pt idx="0">
                  <c:v>96</c:v>
                </c:pt>
                <c:pt idx="1">
                  <c:v>96</c:v>
                </c:pt>
                <c:pt idx="2">
                  <c:v>96</c:v>
                </c:pt>
                <c:pt idx="3">
                  <c:v>96</c:v>
                </c:pt>
                <c:pt idx="4">
                  <c:v>96</c:v>
                </c:pt>
                <c:pt idx="5">
                  <c:v>96</c:v>
                </c:pt>
                <c:pt idx="6">
                  <c:v>96</c:v>
                </c:pt>
                <c:pt idx="7">
                  <c:v>96</c:v>
                </c:pt>
                <c:pt idx="8">
                  <c:v>96</c:v>
                </c:pt>
                <c:pt idx="9">
                  <c:v>96</c:v>
                </c:pt>
                <c:pt idx="10">
                  <c:v>96</c:v>
                </c:pt>
                <c:pt idx="11">
                  <c:v>96</c:v>
                </c:pt>
                <c:pt idx="12">
                  <c:v>96</c:v>
                </c:pt>
                <c:pt idx="13">
                  <c:v>96</c:v>
                </c:pt>
                <c:pt idx="14">
                  <c:v>96</c:v>
                </c:pt>
                <c:pt idx="15">
                  <c:v>96</c:v>
                </c:pt>
                <c:pt idx="16">
                  <c:v>96</c:v>
                </c:pt>
                <c:pt idx="17">
                  <c:v>96</c:v>
                </c:pt>
                <c:pt idx="18">
                  <c:v>96</c:v>
                </c:pt>
                <c:pt idx="19">
                  <c:v>96</c:v>
                </c:pt>
                <c:pt idx="20">
                  <c:v>96</c:v>
                </c:pt>
                <c:pt idx="21">
                  <c:v>96</c:v>
                </c:pt>
                <c:pt idx="22">
                  <c:v>96</c:v>
                </c:pt>
                <c:pt idx="23">
                  <c:v>96</c:v>
                </c:pt>
                <c:pt idx="24">
                  <c:v>96</c:v>
                </c:pt>
                <c:pt idx="25">
                  <c:v>96</c:v>
                </c:pt>
                <c:pt idx="26">
                  <c:v>96</c:v>
                </c:pt>
                <c:pt idx="27">
                  <c:v>96</c:v>
                </c:pt>
                <c:pt idx="28">
                  <c:v>96</c:v>
                </c:pt>
                <c:pt idx="29">
                  <c:v>96</c:v>
                </c:pt>
              </c:numCache>
            </c:numRef>
          </c:val>
          <c:smooth val="0"/>
          <c:extLst>
            <c:ext xmlns:c16="http://schemas.microsoft.com/office/drawing/2014/chart" uri="{C3380CC4-5D6E-409C-BE32-E72D297353CC}">
              <c16:uniqueId val="{00000007-6F35-4559-8F48-C088AFBB39DE}"/>
            </c:ext>
          </c:extLst>
        </c:ser>
        <c:ser>
          <c:idx val="2"/>
          <c:order val="2"/>
          <c:tx>
            <c:strRef>
              <c:f>Regions!$H$1</c:f>
              <c:strCache>
                <c:ptCount val="1"/>
                <c:pt idx="0">
                  <c:v>OHSR_Nokia_2G</c:v>
                </c:pt>
              </c:strCache>
            </c:strRef>
          </c:tx>
          <c:spPr>
            <a:ln w="22225" cap="rnd">
              <a:solidFill>
                <a:schemeClr val="accent5"/>
              </a:solidFill>
            </a:ln>
            <a:effectLst>
              <a:glow rad="139700">
                <a:schemeClr val="accent5">
                  <a:satMod val="175000"/>
                  <a:alpha val="14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cat>
            <c:strRef>
              <c:f>Regions!$H$1</c:f>
              <c:strCache>
                <c:ptCount val="30"/>
                <c:pt idx="0">
                  <c:v>2019-08-31</c:v>
                </c:pt>
                <c:pt idx="1">
                  <c:v>2019-09-01</c:v>
                </c:pt>
                <c:pt idx="2">
                  <c:v>2019-09-02</c:v>
                </c:pt>
                <c:pt idx="3">
                  <c:v>2019-09-03</c:v>
                </c:pt>
                <c:pt idx="4">
                  <c:v>2019-09-04</c:v>
                </c:pt>
                <c:pt idx="5">
                  <c:v>2019-09-05</c:v>
                </c:pt>
                <c:pt idx="6">
                  <c:v>2019-09-06</c:v>
                </c:pt>
                <c:pt idx="7">
                  <c:v>2019-09-07</c:v>
                </c:pt>
                <c:pt idx="8">
                  <c:v>2019-09-08</c:v>
                </c:pt>
                <c:pt idx="9">
                  <c:v>2019-09-09</c:v>
                </c:pt>
                <c:pt idx="10">
                  <c:v>2019-09-10</c:v>
                </c:pt>
                <c:pt idx="11">
                  <c:v>2019-09-11</c:v>
                </c:pt>
                <c:pt idx="12">
                  <c:v>2019-09-12</c:v>
                </c:pt>
                <c:pt idx="13">
                  <c:v>2019-09-13</c:v>
                </c:pt>
                <c:pt idx="14">
                  <c:v>2019-09-14</c:v>
                </c:pt>
                <c:pt idx="15">
                  <c:v>2019-09-15</c:v>
                </c:pt>
                <c:pt idx="16">
                  <c:v>2019-09-16</c:v>
                </c:pt>
                <c:pt idx="17">
                  <c:v>2019-09-17</c:v>
                </c:pt>
                <c:pt idx="18">
                  <c:v>2019-09-18</c:v>
                </c:pt>
                <c:pt idx="19">
                  <c:v>2019-09-19</c:v>
                </c:pt>
                <c:pt idx="20">
                  <c:v>2019-09-20</c:v>
                </c:pt>
                <c:pt idx="21">
                  <c:v>2019-09-21</c:v>
                </c:pt>
                <c:pt idx="22">
                  <c:v>2019-09-22</c:v>
                </c:pt>
                <c:pt idx="23">
                  <c:v>2019-09-23</c:v>
                </c:pt>
                <c:pt idx="24">
                  <c:v>2019-09-24</c:v>
                </c:pt>
                <c:pt idx="25">
                  <c:v>2019-09-25</c:v>
                </c:pt>
                <c:pt idx="26">
                  <c:v>2019-09-26</c:v>
                </c:pt>
                <c:pt idx="27">
                  <c:v>2019-09-27</c:v>
                </c:pt>
                <c:pt idx="28">
                  <c:v>2019-09-28</c:v>
                </c:pt>
                <c:pt idx="29">
                  <c:v>2019-09-29</c:v>
                </c:pt>
              </c:strCache>
            </c:strRef>
          </c:cat>
          <c:val>
            <c:numRef>
              <c:f>Regions!$H$1</c:f>
              <c:numCache>
                <c:formatCode>General</c:formatCode>
                <c:ptCount val="3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val>
          <c:smooth val="0"/>
          <c:extLst>
            <c:ext xmlns:c16="http://schemas.microsoft.com/office/drawing/2014/chart" uri="{C3380CC4-5D6E-409C-BE32-E72D297353CC}">
              <c16:uniqueId val="{00000000-D30B-4533-BFA0-E11AA0DBA726}"/>
            </c:ext>
          </c:extLst>
        </c:ser>
        <c:dLbls>
          <c:showLegendKey val="0"/>
          <c:showVal val="0"/>
          <c:showCatName val="0"/>
          <c:showSerName val="0"/>
          <c:showPercent val="0"/>
          <c:showBubbleSize val="0"/>
        </c:dLbls>
        <c:marker val="1"/>
        <c:smooth val="0"/>
        <c:axId val="295847232"/>
        <c:axId val="296798832"/>
      </c:lineChart>
      <c:catAx>
        <c:axId val="295847232"/>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96798832"/>
        <c:crosses val="autoZero"/>
        <c:auto val="1"/>
        <c:lblAlgn val="ctr"/>
        <c:lblOffset val="100"/>
        <c:noMultiLvlLbl val="0"/>
      </c:catAx>
      <c:valAx>
        <c:axId val="296798832"/>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958472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a:glow rad="63500">
        <a:schemeClr val="accent1">
          <a:satMod val="175000"/>
          <a:alpha val="40000"/>
        </a:schemeClr>
      </a:glow>
    </a:effectLst>
    <a:scene3d>
      <a:camera prst="orthographicFront"/>
      <a:lightRig rig="threePt" dir="t"/>
    </a:scene3d>
    <a:sp3d>
      <a:bevelT w="114300" prst="artDeco"/>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[Daily_Management_Level_Report_Version6.xlsx]Provinces!PivotTable26</c:name>
    <c:fmtId val="12"/>
  </c:pivotSource>
  <c:chart>
    <c:title>
      <c:tx>
        <c:strRef>
          <c:f>Provinces!$CW$1</c:f>
          <c:strCache>
            <c:ptCount val="1"/>
            <c:pt idx="0">
              <c:v>Qazvin  DL_Cell_Throughput_4G_(MB)</c:v>
            </c:pt>
          </c:strCache>
        </c:strRef>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pivotFmt>
      <c:pivotFmt>
        <c:idx val="1"/>
      </c:pivotFmt>
      <c:pivotFmt>
        <c:idx val="2"/>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2225" cap="rnd">
            <a:solidFill>
              <a:schemeClr val="accent1"/>
            </a:solidFill>
          </a:ln>
          <a:effectLst>
            <a:glow rad="139700">
              <a:schemeClr val="accent1">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Provinces!$CW$1</c:f>
              <c:strCache>
                <c:ptCount val="1"/>
                <c:pt idx="0">
                  <c:v>DL_Cell_Throughput_4G</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Provinces!$CW$1</c:f>
              <c:strCache>
                <c:ptCount val="30"/>
                <c:pt idx="0">
                  <c:v>2019-08-31</c:v>
                </c:pt>
                <c:pt idx="1">
                  <c:v>2019-09-01</c:v>
                </c:pt>
                <c:pt idx="2">
                  <c:v>2019-09-02</c:v>
                </c:pt>
                <c:pt idx="3">
                  <c:v>2019-09-03</c:v>
                </c:pt>
                <c:pt idx="4">
                  <c:v>2019-09-04</c:v>
                </c:pt>
                <c:pt idx="5">
                  <c:v>2019-09-05</c:v>
                </c:pt>
                <c:pt idx="6">
                  <c:v>2019-09-06</c:v>
                </c:pt>
                <c:pt idx="7">
                  <c:v>2019-09-07</c:v>
                </c:pt>
                <c:pt idx="8">
                  <c:v>2019-09-08</c:v>
                </c:pt>
                <c:pt idx="9">
                  <c:v>2019-09-09</c:v>
                </c:pt>
                <c:pt idx="10">
                  <c:v>2019-09-10</c:v>
                </c:pt>
                <c:pt idx="11">
                  <c:v>2019-09-11</c:v>
                </c:pt>
                <c:pt idx="12">
                  <c:v>2019-09-12</c:v>
                </c:pt>
                <c:pt idx="13">
                  <c:v>2019-09-13</c:v>
                </c:pt>
                <c:pt idx="14">
                  <c:v>2019-09-14</c:v>
                </c:pt>
                <c:pt idx="15">
                  <c:v>2019-09-15</c:v>
                </c:pt>
                <c:pt idx="16">
                  <c:v>2019-09-16</c:v>
                </c:pt>
                <c:pt idx="17">
                  <c:v>2019-09-17</c:v>
                </c:pt>
                <c:pt idx="18">
                  <c:v>2019-09-18</c:v>
                </c:pt>
                <c:pt idx="19">
                  <c:v>2019-09-19</c:v>
                </c:pt>
                <c:pt idx="20">
                  <c:v>2019-09-20</c:v>
                </c:pt>
                <c:pt idx="21">
                  <c:v>2019-09-21</c:v>
                </c:pt>
                <c:pt idx="22">
                  <c:v>2019-09-22</c:v>
                </c:pt>
                <c:pt idx="23">
                  <c:v>2019-09-23</c:v>
                </c:pt>
                <c:pt idx="24">
                  <c:v>2019-09-24</c:v>
                </c:pt>
                <c:pt idx="25">
                  <c:v>2019-09-25</c:v>
                </c:pt>
                <c:pt idx="26">
                  <c:v>2019-09-26</c:v>
                </c:pt>
                <c:pt idx="27">
                  <c:v>2019-09-27</c:v>
                </c:pt>
                <c:pt idx="28">
                  <c:v>2019-09-28</c:v>
                </c:pt>
                <c:pt idx="29">
                  <c:v>2019-09-29</c:v>
                </c:pt>
              </c:strCache>
            </c:strRef>
          </c:cat>
          <c:val>
            <c:numRef>
              <c:f>Provinces!$CW$1</c:f>
              <c:numCache>
                <c:formatCode>General</c:formatCode>
                <c:ptCount val="30"/>
                <c:pt idx="0">
                  <c:v>14.897470609300001</c:v>
                </c:pt>
                <c:pt idx="1">
                  <c:v>15.0130466338</c:v>
                </c:pt>
                <c:pt idx="2">
                  <c:v>15.629509824099999</c:v>
                </c:pt>
                <c:pt idx="3">
                  <c:v>15.7558909596</c:v>
                </c:pt>
                <c:pt idx="4">
                  <c:v>16.039165091899999</c:v>
                </c:pt>
                <c:pt idx="5">
                  <c:v>16.469759260699998</c:v>
                </c:pt>
                <c:pt idx="6">
                  <c:v>15.937030453</c:v>
                </c:pt>
                <c:pt idx="7">
                  <c:v>17.067527773799998</c:v>
                </c:pt>
                <c:pt idx="8">
                  <c:v>17.446500110799999</c:v>
                </c:pt>
                <c:pt idx="9">
                  <c:v>18.236666271899999</c:v>
                </c:pt>
                <c:pt idx="10">
                  <c:v>18.081208149999998</c:v>
                </c:pt>
                <c:pt idx="11">
                  <c:v>16.201418437299999</c:v>
                </c:pt>
                <c:pt idx="12">
                  <c:v>16.032968125099998</c:v>
                </c:pt>
                <c:pt idx="13">
                  <c:v>14.160105572399999</c:v>
                </c:pt>
                <c:pt idx="14">
                  <c:v>15.0977162317</c:v>
                </c:pt>
                <c:pt idx="15">
                  <c:v>15.2598435335</c:v>
                </c:pt>
                <c:pt idx="16">
                  <c:v>14.8282731359</c:v>
                </c:pt>
                <c:pt idx="17">
                  <c:v>11.9761781834</c:v>
                </c:pt>
                <c:pt idx="18">
                  <c:v>16.381452811300001</c:v>
                </c:pt>
                <c:pt idx="19">
                  <c:v>16.349110469399999</c:v>
                </c:pt>
                <c:pt idx="20">
                  <c:v>15.3992628111</c:v>
                </c:pt>
                <c:pt idx="21">
                  <c:v>15.630251081100001</c:v>
                </c:pt>
                <c:pt idx="22">
                  <c:v>15.5511805362</c:v>
                </c:pt>
                <c:pt idx="23">
                  <c:v>16.260532996799999</c:v>
                </c:pt>
                <c:pt idx="24">
                  <c:v>16.794236329299999</c:v>
                </c:pt>
                <c:pt idx="25">
                  <c:v>18.080622456</c:v>
                </c:pt>
                <c:pt idx="26">
                  <c:v>13.592392090000001</c:v>
                </c:pt>
                <c:pt idx="27">
                  <c:v>17.1765284108</c:v>
                </c:pt>
                <c:pt idx="28">
                  <c:v>18.2315805882</c:v>
                </c:pt>
                <c:pt idx="29">
                  <c:v>18.113361610799998</c:v>
                </c:pt>
              </c:numCache>
            </c:numRef>
          </c:val>
          <c:smooth val="0"/>
          <c:extLst>
            <c:ext xmlns:c16="http://schemas.microsoft.com/office/drawing/2014/chart" uri="{C3380CC4-5D6E-409C-BE32-E72D297353CC}">
              <c16:uniqueId val="{00000000-4CDB-4B49-82E8-D692746C7A5C}"/>
            </c:ext>
          </c:extLst>
        </c:ser>
        <c:ser>
          <c:idx val="1"/>
          <c:order val="1"/>
          <c:tx>
            <c:strRef>
              <c:f>Provinces!$CW$1</c:f>
              <c:strCache>
                <c:ptCount val="1"/>
                <c:pt idx="0">
                  <c:v>DL_Cell_Throughput_4G_Target</c:v>
                </c:pt>
              </c:strCache>
            </c:strRef>
          </c:tx>
          <c:spPr>
            <a:ln w="22225" cap="rnd">
              <a:solidFill>
                <a:schemeClr val="accent3"/>
              </a:solidFill>
            </a:ln>
            <a:effectLst>
              <a:glow rad="139700">
                <a:schemeClr val="accent3">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cat>
            <c:strRef>
              <c:f>Provinces!$CW$1</c:f>
              <c:strCache>
                <c:ptCount val="30"/>
                <c:pt idx="0">
                  <c:v>2019-08-31</c:v>
                </c:pt>
                <c:pt idx="1">
                  <c:v>2019-09-01</c:v>
                </c:pt>
                <c:pt idx="2">
                  <c:v>2019-09-02</c:v>
                </c:pt>
                <c:pt idx="3">
                  <c:v>2019-09-03</c:v>
                </c:pt>
                <c:pt idx="4">
                  <c:v>2019-09-04</c:v>
                </c:pt>
                <c:pt idx="5">
                  <c:v>2019-09-05</c:v>
                </c:pt>
                <c:pt idx="6">
                  <c:v>2019-09-06</c:v>
                </c:pt>
                <c:pt idx="7">
                  <c:v>2019-09-07</c:v>
                </c:pt>
                <c:pt idx="8">
                  <c:v>2019-09-08</c:v>
                </c:pt>
                <c:pt idx="9">
                  <c:v>2019-09-09</c:v>
                </c:pt>
                <c:pt idx="10">
                  <c:v>2019-09-10</c:v>
                </c:pt>
                <c:pt idx="11">
                  <c:v>2019-09-11</c:v>
                </c:pt>
                <c:pt idx="12">
                  <c:v>2019-09-12</c:v>
                </c:pt>
                <c:pt idx="13">
                  <c:v>2019-09-13</c:v>
                </c:pt>
                <c:pt idx="14">
                  <c:v>2019-09-14</c:v>
                </c:pt>
                <c:pt idx="15">
                  <c:v>2019-09-15</c:v>
                </c:pt>
                <c:pt idx="16">
                  <c:v>2019-09-16</c:v>
                </c:pt>
                <c:pt idx="17">
                  <c:v>2019-09-17</c:v>
                </c:pt>
                <c:pt idx="18">
                  <c:v>2019-09-18</c:v>
                </c:pt>
                <c:pt idx="19">
                  <c:v>2019-09-19</c:v>
                </c:pt>
                <c:pt idx="20">
                  <c:v>2019-09-20</c:v>
                </c:pt>
                <c:pt idx="21">
                  <c:v>2019-09-21</c:v>
                </c:pt>
                <c:pt idx="22">
                  <c:v>2019-09-22</c:v>
                </c:pt>
                <c:pt idx="23">
                  <c:v>2019-09-23</c:v>
                </c:pt>
                <c:pt idx="24">
                  <c:v>2019-09-24</c:v>
                </c:pt>
                <c:pt idx="25">
                  <c:v>2019-09-25</c:v>
                </c:pt>
                <c:pt idx="26">
                  <c:v>2019-09-26</c:v>
                </c:pt>
                <c:pt idx="27">
                  <c:v>2019-09-27</c:v>
                </c:pt>
                <c:pt idx="28">
                  <c:v>2019-09-28</c:v>
                </c:pt>
                <c:pt idx="29">
                  <c:v>2019-09-29</c:v>
                </c:pt>
              </c:strCache>
            </c:strRef>
          </c:cat>
          <c:val>
            <c:numRef>
              <c:f>Provinces!$CW$1</c:f>
              <c:numCache>
                <c:formatCode>General</c:formatCode>
                <c:ptCount val="30"/>
                <c:pt idx="0">
                  <c:v>10</c:v>
                </c:pt>
                <c:pt idx="1">
                  <c:v>10</c:v>
                </c:pt>
                <c:pt idx="2">
                  <c:v>10</c:v>
                </c:pt>
                <c:pt idx="3">
                  <c:v>10</c:v>
                </c:pt>
                <c:pt idx="4">
                  <c:v>10</c:v>
                </c:pt>
                <c:pt idx="5">
                  <c:v>10</c:v>
                </c:pt>
                <c:pt idx="6">
                  <c:v>10</c:v>
                </c:pt>
                <c:pt idx="7">
                  <c:v>10</c:v>
                </c:pt>
                <c:pt idx="8">
                  <c:v>10</c:v>
                </c:pt>
                <c:pt idx="9">
                  <c:v>10</c:v>
                </c:pt>
                <c:pt idx="10">
                  <c:v>10</c:v>
                </c:pt>
                <c:pt idx="11">
                  <c:v>10</c:v>
                </c:pt>
                <c:pt idx="12">
                  <c:v>10</c:v>
                </c:pt>
                <c:pt idx="13">
                  <c:v>10</c:v>
                </c:pt>
                <c:pt idx="14">
                  <c:v>10</c:v>
                </c:pt>
                <c:pt idx="15">
                  <c:v>10</c:v>
                </c:pt>
                <c:pt idx="16">
                  <c:v>10</c:v>
                </c:pt>
                <c:pt idx="17">
                  <c:v>10</c:v>
                </c:pt>
                <c:pt idx="18">
                  <c:v>10</c:v>
                </c:pt>
                <c:pt idx="19">
                  <c:v>10</c:v>
                </c:pt>
                <c:pt idx="20">
                  <c:v>10</c:v>
                </c:pt>
                <c:pt idx="21">
                  <c:v>10</c:v>
                </c:pt>
                <c:pt idx="22">
                  <c:v>10</c:v>
                </c:pt>
                <c:pt idx="23">
                  <c:v>10</c:v>
                </c:pt>
                <c:pt idx="24">
                  <c:v>10</c:v>
                </c:pt>
                <c:pt idx="25">
                  <c:v>10</c:v>
                </c:pt>
                <c:pt idx="26">
                  <c:v>10</c:v>
                </c:pt>
                <c:pt idx="27">
                  <c:v>10</c:v>
                </c:pt>
                <c:pt idx="28">
                  <c:v>10</c:v>
                </c:pt>
                <c:pt idx="29">
                  <c:v>10</c:v>
                </c:pt>
              </c:numCache>
            </c:numRef>
          </c:val>
          <c:smooth val="0"/>
          <c:extLst>
            <c:ext xmlns:c16="http://schemas.microsoft.com/office/drawing/2014/chart" uri="{C3380CC4-5D6E-409C-BE32-E72D297353CC}">
              <c16:uniqueId val="{00000001-4CDB-4B49-82E8-D692746C7A5C}"/>
            </c:ext>
          </c:extLst>
        </c:ser>
        <c:dLbls>
          <c:showLegendKey val="0"/>
          <c:showVal val="0"/>
          <c:showCatName val="0"/>
          <c:showSerName val="0"/>
          <c:showPercent val="0"/>
          <c:showBubbleSize val="0"/>
        </c:dLbls>
        <c:marker val="1"/>
        <c:smooth val="0"/>
        <c:axId val="1905917567"/>
        <c:axId val="1905931295"/>
      </c:lineChart>
      <c:catAx>
        <c:axId val="1905917567"/>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905931295"/>
        <c:crosses val="autoZero"/>
        <c:auto val="1"/>
        <c:lblAlgn val="ctr"/>
        <c:lblOffset val="100"/>
        <c:noMultiLvlLbl val="0"/>
      </c:catAx>
      <c:valAx>
        <c:axId val="1905931295"/>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minorGridlines>
          <c: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90591756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a:glow rad="63500">
        <a:schemeClr val="accent1">
          <a:satMod val="175000"/>
          <a:alpha val="40000"/>
        </a:schemeClr>
      </a:glow>
    </a:effectLst>
    <a:scene3d>
      <a:camera prst="orthographicFront"/>
      <a:lightRig rig="threePt" dir="t"/>
    </a:scene3d>
    <a:sp3d>
      <a:bevelT w="114300" prst="artDeco"/>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[Daily_Management_Level_Report_Version6.xlsx]Regions!PivotTable13</c:name>
    <c:fmtId val="1"/>
  </c:pivotSource>
  <c:chart>
    <c:title>
      <c:tx>
        <c:strRef>
          <c:f>Regions!$C$1</c:f>
          <c:strCache>
            <c:ptCount val="1"/>
            <c:pt idx="0">
              <c:v>Region_Center_TCH_Availability_2G  (%)</c:v>
            </c:pt>
          </c:strCache>
        </c:strRef>
      </c:tx>
      <c:overlay val="0"/>
      <c:spPr>
        <a:noFill/>
        <a:ln>
          <a:noFill/>
        </a:ln>
        <a:effectLst>
          <a:glow rad="63500">
            <a:schemeClr val="accent1">
              <a:satMod val="175000"/>
              <a:alpha val="40000"/>
            </a:schemeClr>
          </a:glow>
        </a:effectLst>
      </c:spPr>
      <c:txPr>
        <a:bodyPr rot="0" spcFirstLastPara="1" vertOverflow="ellipsis" vert="horz" wrap="square" anchor="ctr" anchorCtr="1"/>
        <a:lstStyle/>
        <a:p>
          <a:pPr>
            <a:defRPr sz="9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pivotFmt>
      <c:pivotFmt>
        <c:idx val="19"/>
      </c:pivotFmt>
      <c:pivotFmt>
        <c:idx val="20"/>
      </c:pivotFmt>
      <c:pivotFmt>
        <c:idx val="21"/>
      </c:pivotFmt>
      <c:pivotFmt>
        <c:idx val="22"/>
      </c:pivotFmt>
      <c:pivotFmt>
        <c:idx val="23"/>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ln w="22225" cap="rnd">
            <a:solidFill>
              <a:schemeClr val="accent1"/>
            </a:solidFill>
          </a:ln>
          <a:effectLst>
            <a:glow rad="139700">
              <a:schemeClr val="accent1">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noFill/>
          <a:ln w="22225" cap="rnd" cmpd="sng" algn="ctr">
            <a:solidFill>
              <a:srgbClr val="11F74D"/>
            </a:solidFill>
            <a:miter lim="800000"/>
          </a:ln>
          <a:effectLst>
            <a:glow rad="139700">
              <a:schemeClr val="accent1">
                <a:satMod val="175000"/>
                <a:alpha val="14000"/>
              </a:schemeClr>
            </a:glow>
          </a:effectLst>
        </c:spPr>
        <c:marker>
          <c:symbol val="circle"/>
          <c:size val="4"/>
          <c:spPr>
            <a:solidFill>
              <a:srgbClr val="11F74D"/>
            </a:solidFill>
            <a:ln>
              <a:solidFill>
                <a:srgbClr val="11F74D"/>
              </a:solidFill>
            </a:ln>
            <a:effectLst>
              <a:glow rad="63500">
                <a:schemeClr val="accent1">
                  <a:satMod val="175000"/>
                  <a:alpha val="25000"/>
                </a:schemeClr>
              </a:glow>
            </a:effectLst>
          </c:spPr>
        </c:marker>
      </c:pivotFmt>
      <c:pivotFmt>
        <c:idx val="26"/>
        <c:spPr>
          <a:ln w="22225" cap="rnd">
            <a:solidFill>
              <a:schemeClr val="accent1"/>
            </a:solidFill>
          </a:ln>
          <a:effectLst>
            <a:glow rad="139700">
              <a:schemeClr val="accent1">
                <a:satMod val="175000"/>
                <a:alpha val="14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Regions!$C$1</c:f>
              <c:strCache>
                <c:ptCount val="1"/>
                <c:pt idx="0">
                  <c:v>TCH_Availability_2G</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Regions!$C$1</c:f>
              <c:strCache>
                <c:ptCount val="30"/>
                <c:pt idx="0">
                  <c:v>2019-08-31</c:v>
                </c:pt>
                <c:pt idx="1">
                  <c:v>2019-09-01</c:v>
                </c:pt>
                <c:pt idx="2">
                  <c:v>2019-09-02</c:v>
                </c:pt>
                <c:pt idx="3">
                  <c:v>2019-09-03</c:v>
                </c:pt>
                <c:pt idx="4">
                  <c:v>2019-09-04</c:v>
                </c:pt>
                <c:pt idx="5">
                  <c:v>2019-09-05</c:v>
                </c:pt>
                <c:pt idx="6">
                  <c:v>2019-09-06</c:v>
                </c:pt>
                <c:pt idx="7">
                  <c:v>2019-09-07</c:v>
                </c:pt>
                <c:pt idx="8">
                  <c:v>2019-09-08</c:v>
                </c:pt>
                <c:pt idx="9">
                  <c:v>2019-09-09</c:v>
                </c:pt>
                <c:pt idx="10">
                  <c:v>2019-09-10</c:v>
                </c:pt>
                <c:pt idx="11">
                  <c:v>2019-09-11</c:v>
                </c:pt>
                <c:pt idx="12">
                  <c:v>2019-09-12</c:v>
                </c:pt>
                <c:pt idx="13">
                  <c:v>2019-09-13</c:v>
                </c:pt>
                <c:pt idx="14">
                  <c:v>2019-09-14</c:v>
                </c:pt>
                <c:pt idx="15">
                  <c:v>2019-09-15</c:v>
                </c:pt>
                <c:pt idx="16">
                  <c:v>2019-09-16</c:v>
                </c:pt>
                <c:pt idx="17">
                  <c:v>2019-09-17</c:v>
                </c:pt>
                <c:pt idx="18">
                  <c:v>2019-09-18</c:v>
                </c:pt>
                <c:pt idx="19">
                  <c:v>2019-09-19</c:v>
                </c:pt>
                <c:pt idx="20">
                  <c:v>2019-09-20</c:v>
                </c:pt>
                <c:pt idx="21">
                  <c:v>2019-09-21</c:v>
                </c:pt>
                <c:pt idx="22">
                  <c:v>2019-09-22</c:v>
                </c:pt>
                <c:pt idx="23">
                  <c:v>2019-09-23</c:v>
                </c:pt>
                <c:pt idx="24">
                  <c:v>2019-09-24</c:v>
                </c:pt>
                <c:pt idx="25">
                  <c:v>2019-09-25</c:v>
                </c:pt>
                <c:pt idx="26">
                  <c:v>2019-09-26</c:v>
                </c:pt>
                <c:pt idx="27">
                  <c:v>2019-09-27</c:v>
                </c:pt>
                <c:pt idx="28">
                  <c:v>2019-09-28</c:v>
                </c:pt>
                <c:pt idx="29">
                  <c:v>2019-09-29</c:v>
                </c:pt>
              </c:strCache>
            </c:strRef>
          </c:cat>
          <c:val>
            <c:numRef>
              <c:f>Regions!$C$1</c:f>
              <c:numCache>
                <c:formatCode>General</c:formatCode>
                <c:ptCount val="30"/>
                <c:pt idx="0">
                  <c:v>99.495050908799996</c:v>
                </c:pt>
                <c:pt idx="1">
                  <c:v>99.484902093700001</c:v>
                </c:pt>
                <c:pt idx="2">
                  <c:v>99.501975022899998</c:v>
                </c:pt>
                <c:pt idx="3">
                  <c:v>99.622610699299997</c:v>
                </c:pt>
                <c:pt idx="4">
                  <c:v>99.483259610000005</c:v>
                </c:pt>
                <c:pt idx="5">
                  <c:v>99.790134641500003</c:v>
                </c:pt>
                <c:pt idx="6">
                  <c:v>99.651217069200001</c:v>
                </c:pt>
                <c:pt idx="7">
                  <c:v>99.480099708099999</c:v>
                </c:pt>
                <c:pt idx="8">
                  <c:v>99.458143509600006</c:v>
                </c:pt>
                <c:pt idx="9">
                  <c:v>99.585791552700002</c:v>
                </c:pt>
                <c:pt idx="10">
                  <c:v>99.596849982799995</c:v>
                </c:pt>
                <c:pt idx="11">
                  <c:v>99.621726941399999</c:v>
                </c:pt>
                <c:pt idx="12">
                  <c:v>99.552672088799994</c:v>
                </c:pt>
                <c:pt idx="13">
                  <c:v>99.450516483499996</c:v>
                </c:pt>
                <c:pt idx="14">
                  <c:v>99.440792093900001</c:v>
                </c:pt>
                <c:pt idx="15">
                  <c:v>99.398401754999995</c:v>
                </c:pt>
                <c:pt idx="16">
                  <c:v>99.530063987099993</c:v>
                </c:pt>
                <c:pt idx="17">
                  <c:v>99.482576481300001</c:v>
                </c:pt>
                <c:pt idx="18">
                  <c:v>99.606534273299999</c:v>
                </c:pt>
                <c:pt idx="19">
                  <c:v>99.629190391999998</c:v>
                </c:pt>
                <c:pt idx="20">
                  <c:v>99.688118099299999</c:v>
                </c:pt>
                <c:pt idx="21">
                  <c:v>99.587644663000006</c:v>
                </c:pt>
                <c:pt idx="22">
                  <c:v>99.350142602600002</c:v>
                </c:pt>
                <c:pt idx="23">
                  <c:v>99.569610117600007</c:v>
                </c:pt>
                <c:pt idx="24">
                  <c:v>99.659770485199999</c:v>
                </c:pt>
                <c:pt idx="25">
                  <c:v>99.426643536499995</c:v>
                </c:pt>
                <c:pt idx="26">
                  <c:v>99.150489524099996</c:v>
                </c:pt>
                <c:pt idx="27">
                  <c:v>99.712286584599994</c:v>
                </c:pt>
                <c:pt idx="28">
                  <c:v>99.5006191409</c:v>
                </c:pt>
                <c:pt idx="29">
                  <c:v>99.474825986900001</c:v>
                </c:pt>
              </c:numCache>
            </c:numRef>
          </c:val>
          <c:smooth val="0"/>
          <c:extLst>
            <c:ext xmlns:c16="http://schemas.microsoft.com/office/drawing/2014/chart" uri="{C3380CC4-5D6E-409C-BE32-E72D297353CC}">
              <c16:uniqueId val="{00000000-B3C5-4B5A-BC9C-0D965CC17D14}"/>
            </c:ext>
          </c:extLst>
        </c:ser>
        <c:ser>
          <c:idx val="1"/>
          <c:order val="1"/>
          <c:tx>
            <c:strRef>
              <c:f>Regions!$C$1</c:f>
              <c:strCache>
                <c:ptCount val="1"/>
                <c:pt idx="0">
                  <c:v>TCH_Availability_2G_Target</c:v>
                </c:pt>
              </c:strCache>
            </c:strRef>
          </c:tx>
          <c:spPr>
            <a:ln w="22225" cap="rnd">
              <a:solidFill>
                <a:schemeClr val="accent3"/>
              </a:solidFill>
            </a:ln>
            <a:effectLst>
              <a:glow rad="139700">
                <a:schemeClr val="accent3">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cat>
            <c:strRef>
              <c:f>Regions!$C$1</c:f>
              <c:strCache>
                <c:ptCount val="30"/>
                <c:pt idx="0">
                  <c:v>2019-08-31</c:v>
                </c:pt>
                <c:pt idx="1">
                  <c:v>2019-09-01</c:v>
                </c:pt>
                <c:pt idx="2">
                  <c:v>2019-09-02</c:v>
                </c:pt>
                <c:pt idx="3">
                  <c:v>2019-09-03</c:v>
                </c:pt>
                <c:pt idx="4">
                  <c:v>2019-09-04</c:v>
                </c:pt>
                <c:pt idx="5">
                  <c:v>2019-09-05</c:v>
                </c:pt>
                <c:pt idx="6">
                  <c:v>2019-09-06</c:v>
                </c:pt>
                <c:pt idx="7">
                  <c:v>2019-09-07</c:v>
                </c:pt>
                <c:pt idx="8">
                  <c:v>2019-09-08</c:v>
                </c:pt>
                <c:pt idx="9">
                  <c:v>2019-09-09</c:v>
                </c:pt>
                <c:pt idx="10">
                  <c:v>2019-09-10</c:v>
                </c:pt>
                <c:pt idx="11">
                  <c:v>2019-09-11</c:v>
                </c:pt>
                <c:pt idx="12">
                  <c:v>2019-09-12</c:v>
                </c:pt>
                <c:pt idx="13">
                  <c:v>2019-09-13</c:v>
                </c:pt>
                <c:pt idx="14">
                  <c:v>2019-09-14</c:v>
                </c:pt>
                <c:pt idx="15">
                  <c:v>2019-09-15</c:v>
                </c:pt>
                <c:pt idx="16">
                  <c:v>2019-09-16</c:v>
                </c:pt>
                <c:pt idx="17">
                  <c:v>2019-09-17</c:v>
                </c:pt>
                <c:pt idx="18">
                  <c:v>2019-09-18</c:v>
                </c:pt>
                <c:pt idx="19">
                  <c:v>2019-09-19</c:v>
                </c:pt>
                <c:pt idx="20">
                  <c:v>2019-09-20</c:v>
                </c:pt>
                <c:pt idx="21">
                  <c:v>2019-09-21</c:v>
                </c:pt>
                <c:pt idx="22">
                  <c:v>2019-09-22</c:v>
                </c:pt>
                <c:pt idx="23">
                  <c:v>2019-09-23</c:v>
                </c:pt>
                <c:pt idx="24">
                  <c:v>2019-09-24</c:v>
                </c:pt>
                <c:pt idx="25">
                  <c:v>2019-09-25</c:v>
                </c:pt>
                <c:pt idx="26">
                  <c:v>2019-09-26</c:v>
                </c:pt>
                <c:pt idx="27">
                  <c:v>2019-09-27</c:v>
                </c:pt>
                <c:pt idx="28">
                  <c:v>2019-09-28</c:v>
                </c:pt>
                <c:pt idx="29">
                  <c:v>2019-09-29</c:v>
                </c:pt>
              </c:strCache>
            </c:strRef>
          </c:cat>
          <c:val>
            <c:numRef>
              <c:f>Regions!$C$1</c:f>
              <c:numCache>
                <c:formatCode>General</c:formatCode>
                <c:ptCount val="30"/>
                <c:pt idx="0">
                  <c:v>97</c:v>
                </c:pt>
                <c:pt idx="1">
                  <c:v>97</c:v>
                </c:pt>
                <c:pt idx="2">
                  <c:v>97</c:v>
                </c:pt>
                <c:pt idx="3">
                  <c:v>97</c:v>
                </c:pt>
                <c:pt idx="4">
                  <c:v>97</c:v>
                </c:pt>
                <c:pt idx="5">
                  <c:v>97</c:v>
                </c:pt>
                <c:pt idx="6">
                  <c:v>97</c:v>
                </c:pt>
                <c:pt idx="7">
                  <c:v>97</c:v>
                </c:pt>
                <c:pt idx="8">
                  <c:v>97</c:v>
                </c:pt>
                <c:pt idx="9">
                  <c:v>97</c:v>
                </c:pt>
                <c:pt idx="10">
                  <c:v>97</c:v>
                </c:pt>
                <c:pt idx="11">
                  <c:v>97</c:v>
                </c:pt>
                <c:pt idx="12">
                  <c:v>97</c:v>
                </c:pt>
                <c:pt idx="13">
                  <c:v>97</c:v>
                </c:pt>
                <c:pt idx="14">
                  <c:v>97</c:v>
                </c:pt>
                <c:pt idx="15">
                  <c:v>97</c:v>
                </c:pt>
                <c:pt idx="16">
                  <c:v>97</c:v>
                </c:pt>
                <c:pt idx="17">
                  <c:v>97</c:v>
                </c:pt>
                <c:pt idx="18">
                  <c:v>97</c:v>
                </c:pt>
                <c:pt idx="19">
                  <c:v>97</c:v>
                </c:pt>
                <c:pt idx="20">
                  <c:v>97</c:v>
                </c:pt>
                <c:pt idx="21">
                  <c:v>97</c:v>
                </c:pt>
                <c:pt idx="22">
                  <c:v>97</c:v>
                </c:pt>
                <c:pt idx="23">
                  <c:v>97</c:v>
                </c:pt>
                <c:pt idx="24">
                  <c:v>97</c:v>
                </c:pt>
                <c:pt idx="25">
                  <c:v>97</c:v>
                </c:pt>
                <c:pt idx="26">
                  <c:v>97</c:v>
                </c:pt>
                <c:pt idx="27">
                  <c:v>97</c:v>
                </c:pt>
                <c:pt idx="28">
                  <c:v>97</c:v>
                </c:pt>
                <c:pt idx="29">
                  <c:v>97</c:v>
                </c:pt>
              </c:numCache>
            </c:numRef>
          </c:val>
          <c:smooth val="0"/>
          <c:extLst>
            <c:ext xmlns:c16="http://schemas.microsoft.com/office/drawing/2014/chart" uri="{C3380CC4-5D6E-409C-BE32-E72D297353CC}">
              <c16:uniqueId val="{00000001-B3C5-4B5A-BC9C-0D965CC17D14}"/>
            </c:ext>
          </c:extLst>
        </c:ser>
        <c:ser>
          <c:idx val="2"/>
          <c:order val="2"/>
          <c:tx>
            <c:strRef>
              <c:f>Regions!$C$1</c:f>
              <c:strCache>
                <c:ptCount val="1"/>
                <c:pt idx="0">
                  <c:v>TCH_Availability_Nokia_2G</c:v>
                </c:pt>
              </c:strCache>
            </c:strRef>
          </c:tx>
          <c:spPr>
            <a:ln w="22225" cap="rnd">
              <a:solidFill>
                <a:schemeClr val="accent5"/>
              </a:solidFill>
            </a:ln>
            <a:effectLst>
              <a:glow rad="139700">
                <a:schemeClr val="accent5">
                  <a:satMod val="175000"/>
                  <a:alpha val="14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cat>
            <c:strRef>
              <c:f>Regions!$C$1</c:f>
              <c:strCache>
                <c:ptCount val="30"/>
                <c:pt idx="0">
                  <c:v>2019-08-31</c:v>
                </c:pt>
                <c:pt idx="1">
                  <c:v>2019-09-01</c:v>
                </c:pt>
                <c:pt idx="2">
                  <c:v>2019-09-02</c:v>
                </c:pt>
                <c:pt idx="3">
                  <c:v>2019-09-03</c:v>
                </c:pt>
                <c:pt idx="4">
                  <c:v>2019-09-04</c:v>
                </c:pt>
                <c:pt idx="5">
                  <c:v>2019-09-05</c:v>
                </c:pt>
                <c:pt idx="6">
                  <c:v>2019-09-06</c:v>
                </c:pt>
                <c:pt idx="7">
                  <c:v>2019-09-07</c:v>
                </c:pt>
                <c:pt idx="8">
                  <c:v>2019-09-08</c:v>
                </c:pt>
                <c:pt idx="9">
                  <c:v>2019-09-09</c:v>
                </c:pt>
                <c:pt idx="10">
                  <c:v>2019-09-10</c:v>
                </c:pt>
                <c:pt idx="11">
                  <c:v>2019-09-11</c:v>
                </c:pt>
                <c:pt idx="12">
                  <c:v>2019-09-12</c:v>
                </c:pt>
                <c:pt idx="13">
                  <c:v>2019-09-13</c:v>
                </c:pt>
                <c:pt idx="14">
                  <c:v>2019-09-14</c:v>
                </c:pt>
                <c:pt idx="15">
                  <c:v>2019-09-15</c:v>
                </c:pt>
                <c:pt idx="16">
                  <c:v>2019-09-16</c:v>
                </c:pt>
                <c:pt idx="17">
                  <c:v>2019-09-17</c:v>
                </c:pt>
                <c:pt idx="18">
                  <c:v>2019-09-18</c:v>
                </c:pt>
                <c:pt idx="19">
                  <c:v>2019-09-19</c:v>
                </c:pt>
                <c:pt idx="20">
                  <c:v>2019-09-20</c:v>
                </c:pt>
                <c:pt idx="21">
                  <c:v>2019-09-21</c:v>
                </c:pt>
                <c:pt idx="22">
                  <c:v>2019-09-22</c:v>
                </c:pt>
                <c:pt idx="23">
                  <c:v>2019-09-23</c:v>
                </c:pt>
                <c:pt idx="24">
                  <c:v>2019-09-24</c:v>
                </c:pt>
                <c:pt idx="25">
                  <c:v>2019-09-25</c:v>
                </c:pt>
                <c:pt idx="26">
                  <c:v>2019-09-26</c:v>
                </c:pt>
                <c:pt idx="27">
                  <c:v>2019-09-27</c:v>
                </c:pt>
                <c:pt idx="28">
                  <c:v>2019-09-28</c:v>
                </c:pt>
                <c:pt idx="29">
                  <c:v>2019-09-29</c:v>
                </c:pt>
              </c:strCache>
            </c:strRef>
          </c:cat>
          <c:val>
            <c:numRef>
              <c:f>Regions!$C$1</c:f>
              <c:numCache>
                <c:formatCode>General</c:formatCode>
                <c:ptCount val="3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val>
          <c:smooth val="0"/>
          <c:extLst>
            <c:ext xmlns:c16="http://schemas.microsoft.com/office/drawing/2014/chart" uri="{C3380CC4-5D6E-409C-BE32-E72D297353CC}">
              <c16:uniqueId val="{00000000-3E39-4F50-AE80-BE186AAA6BE6}"/>
            </c:ext>
          </c:extLst>
        </c:ser>
        <c:dLbls>
          <c:showLegendKey val="0"/>
          <c:showVal val="0"/>
          <c:showCatName val="0"/>
          <c:showSerName val="0"/>
          <c:showPercent val="0"/>
          <c:showBubbleSize val="0"/>
        </c:dLbls>
        <c:marker val="1"/>
        <c:smooth val="0"/>
        <c:axId val="296801072"/>
        <c:axId val="296801632"/>
      </c:lineChart>
      <c:catAx>
        <c:axId val="296801072"/>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96801632"/>
        <c:crosses val="autoZero"/>
        <c:auto val="1"/>
        <c:lblAlgn val="ctr"/>
        <c:lblOffset val="100"/>
        <c:noMultiLvlLbl val="0"/>
      </c:catAx>
      <c:valAx>
        <c:axId val="296801632"/>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968010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a:glow rad="63500">
        <a:schemeClr val="accent1">
          <a:satMod val="175000"/>
          <a:alpha val="40000"/>
        </a:schemeClr>
      </a:glow>
    </a:effectLst>
    <a:scene3d>
      <a:camera prst="orthographicFront"/>
      <a:lightRig rig="threePt" dir="t"/>
    </a:scene3d>
    <a:sp3d>
      <a:bevelT w="114300" prst="artDeco"/>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[Daily_Management_Level_Report_Version6.xlsx]Regions!PivotTable24</c:name>
    <c:fmtId val="2"/>
  </c:pivotSource>
  <c:chart>
    <c:title>
      <c:tx>
        <c:strRef>
          <c:f>Regions!$E$1</c:f>
          <c:strCache>
            <c:ptCount val="1"/>
            <c:pt idx="0">
              <c:v>Region_Center_CSSR_2G  (%)</c:v>
            </c:pt>
          </c:strCache>
        </c:strRef>
      </c:tx>
      <c:overlay val="0"/>
      <c:spPr>
        <a:noFill/>
        <a:ln>
          <a:noFill/>
        </a:ln>
        <a:effectLst/>
      </c:spPr>
      <c:txPr>
        <a:bodyPr rot="0" spcFirstLastPara="1" vertOverflow="ellipsis" vert="horz" wrap="square" anchor="ctr" anchorCtr="1"/>
        <a:lstStyle/>
        <a:p>
          <a:pPr>
            <a:defRPr sz="9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
        <c:idx val="9"/>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
        <c:idx val="10"/>
        <c:spPr>
          <a:noFill/>
          <a:ln w="22225" cap="rnd" cmpd="sng" algn="ctr">
            <a:solidFill>
              <a:srgbClr val="11F74D"/>
            </a:solidFill>
            <a:prstDash val="sysDash"/>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prstDash val="sysDash"/>
            </a:ln>
            <a:effectLst>
              <a:glow rad="63500">
                <a:schemeClr val="accent1">
                  <a:satMod val="175000"/>
                  <a:alpha val="25000"/>
                </a:schemeClr>
              </a:glow>
            </a:effectLst>
          </c:spPr>
        </c:marker>
      </c:pivotFmt>
      <c:pivotFmt>
        <c:idx val="1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
        <c:idx val="12"/>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
        <c:idx val="13"/>
        <c:spPr>
          <a:noFill/>
          <a:ln w="22225" cap="rnd" cmpd="sng" algn="ctr">
            <a:solidFill>
              <a:srgbClr val="11F74D"/>
            </a:solidFill>
            <a:miter lim="800000"/>
          </a:ln>
          <a:effectLst>
            <a:glow rad="139700">
              <a:schemeClr val="accent1">
                <a:satMod val="175000"/>
                <a:alpha val="14000"/>
              </a:schemeClr>
            </a:glow>
          </a:effectLst>
        </c:spPr>
        <c:marker>
          <c:symbol val="circle"/>
          <c:size val="4"/>
          <c:spPr>
            <a:solidFill>
              <a:srgbClr val="11F74D"/>
            </a:solidFill>
            <a:ln>
              <a:solidFill>
                <a:srgbClr val="11F74D"/>
              </a:solidFill>
              <a:prstDash val="sysDash"/>
            </a:ln>
            <a:effectLst>
              <a:glow rad="63500">
                <a:schemeClr val="accent1">
                  <a:satMod val="175000"/>
                  <a:alpha val="25000"/>
                </a:schemeClr>
              </a:glow>
            </a:effectLst>
          </c:spPr>
        </c:marker>
      </c:pivotFmt>
      <c:pivotFmt>
        <c:idx val="1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2225" cap="rnd">
            <a:solidFill>
              <a:schemeClr val="accent1"/>
            </a:solidFill>
          </a:ln>
          <a:effectLst>
            <a:glow rad="139700">
              <a:schemeClr val="accent1">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22225" cap="rnd">
            <a:solidFill>
              <a:schemeClr val="accent1"/>
            </a:solidFill>
          </a:ln>
          <a:effectLst>
            <a:glow rad="139700">
              <a:schemeClr val="accent1">
                <a:satMod val="175000"/>
                <a:alpha val="14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Regions!$E$1</c:f>
              <c:strCache>
                <c:ptCount val="1"/>
                <c:pt idx="0">
                  <c:v>CSSR_2G</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Regions!$E$1</c:f>
              <c:strCache>
                <c:ptCount val="30"/>
                <c:pt idx="0">
                  <c:v>2019-08-31</c:v>
                </c:pt>
                <c:pt idx="1">
                  <c:v>2019-09-01</c:v>
                </c:pt>
                <c:pt idx="2">
                  <c:v>2019-09-02</c:v>
                </c:pt>
                <c:pt idx="3">
                  <c:v>2019-09-03</c:v>
                </c:pt>
                <c:pt idx="4">
                  <c:v>2019-09-04</c:v>
                </c:pt>
                <c:pt idx="5">
                  <c:v>2019-09-05</c:v>
                </c:pt>
                <c:pt idx="6">
                  <c:v>2019-09-06</c:v>
                </c:pt>
                <c:pt idx="7">
                  <c:v>2019-09-07</c:v>
                </c:pt>
                <c:pt idx="8">
                  <c:v>2019-09-08</c:v>
                </c:pt>
                <c:pt idx="9">
                  <c:v>2019-09-09</c:v>
                </c:pt>
                <c:pt idx="10">
                  <c:v>2019-09-10</c:v>
                </c:pt>
                <c:pt idx="11">
                  <c:v>2019-09-11</c:v>
                </c:pt>
                <c:pt idx="12">
                  <c:v>2019-09-12</c:v>
                </c:pt>
                <c:pt idx="13">
                  <c:v>2019-09-13</c:v>
                </c:pt>
                <c:pt idx="14">
                  <c:v>2019-09-14</c:v>
                </c:pt>
                <c:pt idx="15">
                  <c:v>2019-09-15</c:v>
                </c:pt>
                <c:pt idx="16">
                  <c:v>2019-09-16</c:v>
                </c:pt>
                <c:pt idx="17">
                  <c:v>2019-09-17</c:v>
                </c:pt>
                <c:pt idx="18">
                  <c:v>2019-09-18</c:v>
                </c:pt>
                <c:pt idx="19">
                  <c:v>2019-09-19</c:v>
                </c:pt>
                <c:pt idx="20">
                  <c:v>2019-09-20</c:v>
                </c:pt>
                <c:pt idx="21">
                  <c:v>2019-09-21</c:v>
                </c:pt>
                <c:pt idx="22">
                  <c:v>2019-09-22</c:v>
                </c:pt>
                <c:pt idx="23">
                  <c:v>2019-09-23</c:v>
                </c:pt>
                <c:pt idx="24">
                  <c:v>2019-09-24</c:v>
                </c:pt>
                <c:pt idx="25">
                  <c:v>2019-09-25</c:v>
                </c:pt>
                <c:pt idx="26">
                  <c:v>2019-09-26</c:v>
                </c:pt>
                <c:pt idx="27">
                  <c:v>2019-09-27</c:v>
                </c:pt>
                <c:pt idx="28">
                  <c:v>2019-09-28</c:v>
                </c:pt>
                <c:pt idx="29">
                  <c:v>2019-09-29</c:v>
                </c:pt>
              </c:strCache>
            </c:strRef>
          </c:cat>
          <c:val>
            <c:numRef>
              <c:f>Regions!$E$1</c:f>
              <c:numCache>
                <c:formatCode>General</c:formatCode>
                <c:ptCount val="30"/>
                <c:pt idx="0">
                  <c:v>99.567206998100005</c:v>
                </c:pt>
                <c:pt idx="1">
                  <c:v>99.643753581599995</c:v>
                </c:pt>
                <c:pt idx="2">
                  <c:v>99.499084339899994</c:v>
                </c:pt>
                <c:pt idx="3">
                  <c:v>99.629156885100002</c:v>
                </c:pt>
                <c:pt idx="4">
                  <c:v>98.538969493899998</c:v>
                </c:pt>
                <c:pt idx="5">
                  <c:v>99.553906652699993</c:v>
                </c:pt>
                <c:pt idx="6">
                  <c:v>99.208720139299999</c:v>
                </c:pt>
                <c:pt idx="7">
                  <c:v>99.603390700299997</c:v>
                </c:pt>
                <c:pt idx="8">
                  <c:v>99.477886926400004</c:v>
                </c:pt>
                <c:pt idx="9">
                  <c:v>99.390416182400003</c:v>
                </c:pt>
                <c:pt idx="10">
                  <c:v>99.233221808699994</c:v>
                </c:pt>
                <c:pt idx="11">
                  <c:v>99.111986918900001</c:v>
                </c:pt>
                <c:pt idx="12">
                  <c:v>99.418299354799998</c:v>
                </c:pt>
                <c:pt idx="13">
                  <c:v>99.109704277800006</c:v>
                </c:pt>
                <c:pt idx="14">
                  <c:v>99.480046496900002</c:v>
                </c:pt>
                <c:pt idx="15">
                  <c:v>99.437185353499999</c:v>
                </c:pt>
                <c:pt idx="16">
                  <c:v>99.121616569099999</c:v>
                </c:pt>
                <c:pt idx="17">
                  <c:v>99.500749164200002</c:v>
                </c:pt>
                <c:pt idx="18">
                  <c:v>99.473488659300003</c:v>
                </c:pt>
                <c:pt idx="19">
                  <c:v>99.496580360199999</c:v>
                </c:pt>
                <c:pt idx="20">
                  <c:v>99.441735356500004</c:v>
                </c:pt>
                <c:pt idx="21">
                  <c:v>99.571689730800003</c:v>
                </c:pt>
                <c:pt idx="22">
                  <c:v>98.044422453500005</c:v>
                </c:pt>
                <c:pt idx="23">
                  <c:v>99.515297690300002</c:v>
                </c:pt>
                <c:pt idx="24">
                  <c:v>99.539528510599993</c:v>
                </c:pt>
                <c:pt idx="25">
                  <c:v>99.392612061899996</c:v>
                </c:pt>
                <c:pt idx="26">
                  <c:v>99.3755562196</c:v>
                </c:pt>
                <c:pt idx="27">
                  <c:v>99.533955215899994</c:v>
                </c:pt>
                <c:pt idx="28">
                  <c:v>99.654945314000003</c:v>
                </c:pt>
                <c:pt idx="29">
                  <c:v>99.653164473999993</c:v>
                </c:pt>
              </c:numCache>
            </c:numRef>
          </c:val>
          <c:smooth val="0"/>
          <c:extLst>
            <c:ext xmlns:c16="http://schemas.microsoft.com/office/drawing/2014/chart" uri="{C3380CC4-5D6E-409C-BE32-E72D297353CC}">
              <c16:uniqueId val="{00000000-1734-4BCD-80FD-22287965A56C}"/>
            </c:ext>
          </c:extLst>
        </c:ser>
        <c:ser>
          <c:idx val="1"/>
          <c:order val="1"/>
          <c:tx>
            <c:strRef>
              <c:f>Regions!$E$1</c:f>
              <c:strCache>
                <c:ptCount val="1"/>
                <c:pt idx="0">
                  <c:v>CSSR_2G_Target</c:v>
                </c:pt>
              </c:strCache>
            </c:strRef>
          </c:tx>
          <c:spPr>
            <a:ln w="22225" cap="rnd">
              <a:solidFill>
                <a:schemeClr val="accent3"/>
              </a:solidFill>
            </a:ln>
            <a:effectLst>
              <a:glow rad="139700">
                <a:schemeClr val="accent3">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cat>
            <c:strRef>
              <c:f>Regions!$E$1</c:f>
              <c:strCache>
                <c:ptCount val="30"/>
                <c:pt idx="0">
                  <c:v>2019-08-31</c:v>
                </c:pt>
                <c:pt idx="1">
                  <c:v>2019-09-01</c:v>
                </c:pt>
                <c:pt idx="2">
                  <c:v>2019-09-02</c:v>
                </c:pt>
                <c:pt idx="3">
                  <c:v>2019-09-03</c:v>
                </c:pt>
                <c:pt idx="4">
                  <c:v>2019-09-04</c:v>
                </c:pt>
                <c:pt idx="5">
                  <c:v>2019-09-05</c:v>
                </c:pt>
                <c:pt idx="6">
                  <c:v>2019-09-06</c:v>
                </c:pt>
                <c:pt idx="7">
                  <c:v>2019-09-07</c:v>
                </c:pt>
                <c:pt idx="8">
                  <c:v>2019-09-08</c:v>
                </c:pt>
                <c:pt idx="9">
                  <c:v>2019-09-09</c:v>
                </c:pt>
                <c:pt idx="10">
                  <c:v>2019-09-10</c:v>
                </c:pt>
                <c:pt idx="11">
                  <c:v>2019-09-11</c:v>
                </c:pt>
                <c:pt idx="12">
                  <c:v>2019-09-12</c:v>
                </c:pt>
                <c:pt idx="13">
                  <c:v>2019-09-13</c:v>
                </c:pt>
                <c:pt idx="14">
                  <c:v>2019-09-14</c:v>
                </c:pt>
                <c:pt idx="15">
                  <c:v>2019-09-15</c:v>
                </c:pt>
                <c:pt idx="16">
                  <c:v>2019-09-16</c:v>
                </c:pt>
                <c:pt idx="17">
                  <c:v>2019-09-17</c:v>
                </c:pt>
                <c:pt idx="18">
                  <c:v>2019-09-18</c:v>
                </c:pt>
                <c:pt idx="19">
                  <c:v>2019-09-19</c:v>
                </c:pt>
                <c:pt idx="20">
                  <c:v>2019-09-20</c:v>
                </c:pt>
                <c:pt idx="21">
                  <c:v>2019-09-21</c:v>
                </c:pt>
                <c:pt idx="22">
                  <c:v>2019-09-22</c:v>
                </c:pt>
                <c:pt idx="23">
                  <c:v>2019-09-23</c:v>
                </c:pt>
                <c:pt idx="24">
                  <c:v>2019-09-24</c:v>
                </c:pt>
                <c:pt idx="25">
                  <c:v>2019-09-25</c:v>
                </c:pt>
                <c:pt idx="26">
                  <c:v>2019-09-26</c:v>
                </c:pt>
                <c:pt idx="27">
                  <c:v>2019-09-27</c:v>
                </c:pt>
                <c:pt idx="28">
                  <c:v>2019-09-28</c:v>
                </c:pt>
                <c:pt idx="29">
                  <c:v>2019-09-29</c:v>
                </c:pt>
              </c:strCache>
            </c:strRef>
          </c:cat>
          <c:val>
            <c:numRef>
              <c:f>Regions!$E$1</c:f>
              <c:numCache>
                <c:formatCode>General</c:formatCode>
                <c:ptCount val="30"/>
                <c:pt idx="0">
                  <c:v>98</c:v>
                </c:pt>
                <c:pt idx="1">
                  <c:v>98</c:v>
                </c:pt>
                <c:pt idx="2">
                  <c:v>98</c:v>
                </c:pt>
                <c:pt idx="3">
                  <c:v>98</c:v>
                </c:pt>
                <c:pt idx="4">
                  <c:v>98</c:v>
                </c:pt>
                <c:pt idx="5">
                  <c:v>98</c:v>
                </c:pt>
                <c:pt idx="6">
                  <c:v>98</c:v>
                </c:pt>
                <c:pt idx="7">
                  <c:v>98</c:v>
                </c:pt>
                <c:pt idx="8">
                  <c:v>98</c:v>
                </c:pt>
                <c:pt idx="9">
                  <c:v>98</c:v>
                </c:pt>
                <c:pt idx="10">
                  <c:v>98</c:v>
                </c:pt>
                <c:pt idx="11">
                  <c:v>98</c:v>
                </c:pt>
                <c:pt idx="12">
                  <c:v>98</c:v>
                </c:pt>
                <c:pt idx="13">
                  <c:v>98</c:v>
                </c:pt>
                <c:pt idx="14">
                  <c:v>98</c:v>
                </c:pt>
                <c:pt idx="15">
                  <c:v>98</c:v>
                </c:pt>
                <c:pt idx="16">
                  <c:v>98</c:v>
                </c:pt>
                <c:pt idx="17">
                  <c:v>98</c:v>
                </c:pt>
                <c:pt idx="18">
                  <c:v>98</c:v>
                </c:pt>
                <c:pt idx="19">
                  <c:v>98</c:v>
                </c:pt>
                <c:pt idx="20">
                  <c:v>98</c:v>
                </c:pt>
                <c:pt idx="21">
                  <c:v>98</c:v>
                </c:pt>
                <c:pt idx="22">
                  <c:v>98</c:v>
                </c:pt>
                <c:pt idx="23">
                  <c:v>98</c:v>
                </c:pt>
                <c:pt idx="24">
                  <c:v>98</c:v>
                </c:pt>
                <c:pt idx="25">
                  <c:v>98</c:v>
                </c:pt>
                <c:pt idx="26">
                  <c:v>98</c:v>
                </c:pt>
                <c:pt idx="27">
                  <c:v>98</c:v>
                </c:pt>
                <c:pt idx="28">
                  <c:v>98</c:v>
                </c:pt>
                <c:pt idx="29">
                  <c:v>98</c:v>
                </c:pt>
              </c:numCache>
            </c:numRef>
          </c:val>
          <c:smooth val="0"/>
          <c:extLst>
            <c:ext xmlns:c16="http://schemas.microsoft.com/office/drawing/2014/chart" uri="{C3380CC4-5D6E-409C-BE32-E72D297353CC}">
              <c16:uniqueId val="{00000001-1734-4BCD-80FD-22287965A56C}"/>
            </c:ext>
          </c:extLst>
        </c:ser>
        <c:ser>
          <c:idx val="2"/>
          <c:order val="2"/>
          <c:tx>
            <c:strRef>
              <c:f>Regions!$E$1</c:f>
              <c:strCache>
                <c:ptCount val="1"/>
                <c:pt idx="0">
                  <c:v>CSSR_Nokia_2G</c:v>
                </c:pt>
              </c:strCache>
            </c:strRef>
          </c:tx>
          <c:spPr>
            <a:ln w="22225" cap="rnd">
              <a:solidFill>
                <a:schemeClr val="accent5"/>
              </a:solidFill>
            </a:ln>
            <a:effectLst>
              <a:glow rad="139700">
                <a:schemeClr val="accent5">
                  <a:satMod val="175000"/>
                  <a:alpha val="14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cat>
            <c:strRef>
              <c:f>Regions!$E$1</c:f>
              <c:strCache>
                <c:ptCount val="30"/>
                <c:pt idx="0">
                  <c:v>2019-08-31</c:v>
                </c:pt>
                <c:pt idx="1">
                  <c:v>2019-09-01</c:v>
                </c:pt>
                <c:pt idx="2">
                  <c:v>2019-09-02</c:v>
                </c:pt>
                <c:pt idx="3">
                  <c:v>2019-09-03</c:v>
                </c:pt>
                <c:pt idx="4">
                  <c:v>2019-09-04</c:v>
                </c:pt>
                <c:pt idx="5">
                  <c:v>2019-09-05</c:v>
                </c:pt>
                <c:pt idx="6">
                  <c:v>2019-09-06</c:v>
                </c:pt>
                <c:pt idx="7">
                  <c:v>2019-09-07</c:v>
                </c:pt>
                <c:pt idx="8">
                  <c:v>2019-09-08</c:v>
                </c:pt>
                <c:pt idx="9">
                  <c:v>2019-09-09</c:v>
                </c:pt>
                <c:pt idx="10">
                  <c:v>2019-09-10</c:v>
                </c:pt>
                <c:pt idx="11">
                  <c:v>2019-09-11</c:v>
                </c:pt>
                <c:pt idx="12">
                  <c:v>2019-09-12</c:v>
                </c:pt>
                <c:pt idx="13">
                  <c:v>2019-09-13</c:v>
                </c:pt>
                <c:pt idx="14">
                  <c:v>2019-09-14</c:v>
                </c:pt>
                <c:pt idx="15">
                  <c:v>2019-09-15</c:v>
                </c:pt>
                <c:pt idx="16">
                  <c:v>2019-09-16</c:v>
                </c:pt>
                <c:pt idx="17">
                  <c:v>2019-09-17</c:v>
                </c:pt>
                <c:pt idx="18">
                  <c:v>2019-09-18</c:v>
                </c:pt>
                <c:pt idx="19">
                  <c:v>2019-09-19</c:v>
                </c:pt>
                <c:pt idx="20">
                  <c:v>2019-09-20</c:v>
                </c:pt>
                <c:pt idx="21">
                  <c:v>2019-09-21</c:v>
                </c:pt>
                <c:pt idx="22">
                  <c:v>2019-09-22</c:v>
                </c:pt>
                <c:pt idx="23">
                  <c:v>2019-09-23</c:v>
                </c:pt>
                <c:pt idx="24">
                  <c:v>2019-09-24</c:v>
                </c:pt>
                <c:pt idx="25">
                  <c:v>2019-09-25</c:v>
                </c:pt>
                <c:pt idx="26">
                  <c:v>2019-09-26</c:v>
                </c:pt>
                <c:pt idx="27">
                  <c:v>2019-09-27</c:v>
                </c:pt>
                <c:pt idx="28">
                  <c:v>2019-09-28</c:v>
                </c:pt>
                <c:pt idx="29">
                  <c:v>2019-09-29</c:v>
                </c:pt>
              </c:strCache>
            </c:strRef>
          </c:cat>
          <c:val>
            <c:numRef>
              <c:f>Regions!$E$1</c:f>
              <c:numCache>
                <c:formatCode>General</c:formatCode>
                <c:ptCount val="3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val>
          <c:smooth val="0"/>
          <c:extLst>
            <c:ext xmlns:c16="http://schemas.microsoft.com/office/drawing/2014/chart" uri="{C3380CC4-5D6E-409C-BE32-E72D297353CC}">
              <c16:uniqueId val="{00000000-D916-4B24-8546-B885F469180B}"/>
            </c:ext>
          </c:extLst>
        </c:ser>
        <c:dLbls>
          <c:showLegendKey val="0"/>
          <c:showVal val="0"/>
          <c:showCatName val="0"/>
          <c:showSerName val="0"/>
          <c:showPercent val="0"/>
          <c:showBubbleSize val="0"/>
        </c:dLbls>
        <c:marker val="1"/>
        <c:smooth val="0"/>
        <c:axId val="413738192"/>
        <c:axId val="413732784"/>
      </c:lineChart>
      <c:catAx>
        <c:axId val="413738192"/>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13732784"/>
        <c:crosses val="autoZero"/>
        <c:auto val="1"/>
        <c:lblAlgn val="ctr"/>
        <c:lblOffset val="100"/>
        <c:noMultiLvlLbl val="0"/>
      </c:catAx>
      <c:valAx>
        <c:axId val="413732784"/>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1373819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a:glow rad="63500">
        <a:schemeClr val="accent1">
          <a:satMod val="175000"/>
          <a:alpha val="40000"/>
        </a:schemeClr>
      </a:glow>
    </a:effectLst>
    <a:scene3d>
      <a:camera prst="orthographicFront"/>
      <a:lightRig rig="threePt" dir="t"/>
    </a:scene3d>
    <a:sp3d>
      <a:bevelT w="114300" prst="artDeco"/>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[Daily_Management_Level_Report_Version6.xlsx]Regions!PivotTable14</c:name>
    <c:fmtId val="3"/>
  </c:pivotSource>
  <c:chart>
    <c:title>
      <c:tx>
        <c:strRef>
          <c:f>Regions!$D$1</c:f>
          <c:strCache>
            <c:ptCount val="1"/>
            <c:pt idx="0">
              <c:v>Region_Center_CDR_2G  (%)</c:v>
            </c:pt>
          </c:strCache>
        </c:strRef>
      </c:tx>
      <c:overlay val="0"/>
      <c:spPr>
        <a:noFill/>
        <a:ln>
          <a:noFill/>
        </a:ln>
        <a:effectLst>
          <a:glow rad="63500">
            <a:schemeClr val="accent1">
              <a:satMod val="175000"/>
              <a:alpha val="40000"/>
            </a:schemeClr>
          </a:glow>
        </a:effectLst>
      </c:spPr>
      <c:txPr>
        <a:bodyPr rot="0" spcFirstLastPara="1" vertOverflow="ellipsis" vert="horz" wrap="square" anchor="ctr" anchorCtr="1"/>
        <a:lstStyle/>
        <a:p>
          <a:pPr>
            <a:defRPr sz="9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2225" cap="rnd">
            <a:solidFill>
              <a:schemeClr val="accent1"/>
            </a:solidFill>
          </a:ln>
          <a:effectLst>
            <a:glow rad="139700">
              <a:schemeClr val="accent1">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noFill/>
          <a:ln w="22225" cap="rnd" cmpd="sng" algn="ctr">
            <a:solidFill>
              <a:srgbClr val="11F74D"/>
            </a:solidFill>
            <a:miter lim="800000"/>
          </a:ln>
          <a:effectLst>
            <a:glow rad="139700">
              <a:schemeClr val="accent1">
                <a:satMod val="175000"/>
                <a:alpha val="14000"/>
              </a:schemeClr>
            </a:glow>
          </a:effectLst>
        </c:spPr>
        <c:marker>
          <c:symbol val="circle"/>
          <c:size val="4"/>
          <c:spPr>
            <a:solidFill>
              <a:srgbClr val="11F74D"/>
            </a:solidFill>
            <a:ln>
              <a:solidFill>
                <a:srgbClr val="11F74D"/>
              </a:solidFill>
            </a:ln>
            <a:effectLst>
              <a:glow rad="63500">
                <a:schemeClr val="accent1">
                  <a:satMod val="175000"/>
                  <a:alpha val="25000"/>
                </a:schemeClr>
              </a:glow>
            </a:effectLst>
          </c:spPr>
        </c:marker>
      </c:pivotFmt>
      <c:pivotFmt>
        <c:idx val="11"/>
        <c:spPr>
          <a:ln w="22225" cap="rnd">
            <a:solidFill>
              <a:schemeClr val="accent1"/>
            </a:solidFill>
          </a:ln>
          <a:effectLst>
            <a:glow rad="139700">
              <a:schemeClr val="accent1">
                <a:satMod val="175000"/>
                <a:alpha val="14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Regions!$D$1</c:f>
              <c:strCache>
                <c:ptCount val="1"/>
                <c:pt idx="0">
                  <c:v>CDR_2G</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Regions!$D$1</c:f>
              <c:strCache>
                <c:ptCount val="30"/>
                <c:pt idx="0">
                  <c:v>2019-08-31</c:v>
                </c:pt>
                <c:pt idx="1">
                  <c:v>2019-09-01</c:v>
                </c:pt>
                <c:pt idx="2">
                  <c:v>2019-09-02</c:v>
                </c:pt>
                <c:pt idx="3">
                  <c:v>2019-09-03</c:v>
                </c:pt>
                <c:pt idx="4">
                  <c:v>2019-09-04</c:v>
                </c:pt>
                <c:pt idx="5">
                  <c:v>2019-09-05</c:v>
                </c:pt>
                <c:pt idx="6">
                  <c:v>2019-09-06</c:v>
                </c:pt>
                <c:pt idx="7">
                  <c:v>2019-09-07</c:v>
                </c:pt>
                <c:pt idx="8">
                  <c:v>2019-09-08</c:v>
                </c:pt>
                <c:pt idx="9">
                  <c:v>2019-09-09</c:v>
                </c:pt>
                <c:pt idx="10">
                  <c:v>2019-09-10</c:v>
                </c:pt>
                <c:pt idx="11">
                  <c:v>2019-09-11</c:v>
                </c:pt>
                <c:pt idx="12">
                  <c:v>2019-09-12</c:v>
                </c:pt>
                <c:pt idx="13">
                  <c:v>2019-09-13</c:v>
                </c:pt>
                <c:pt idx="14">
                  <c:v>2019-09-14</c:v>
                </c:pt>
                <c:pt idx="15">
                  <c:v>2019-09-15</c:v>
                </c:pt>
                <c:pt idx="16">
                  <c:v>2019-09-16</c:v>
                </c:pt>
                <c:pt idx="17">
                  <c:v>2019-09-17</c:v>
                </c:pt>
                <c:pt idx="18">
                  <c:v>2019-09-18</c:v>
                </c:pt>
                <c:pt idx="19">
                  <c:v>2019-09-19</c:v>
                </c:pt>
                <c:pt idx="20">
                  <c:v>2019-09-20</c:v>
                </c:pt>
                <c:pt idx="21">
                  <c:v>2019-09-21</c:v>
                </c:pt>
                <c:pt idx="22">
                  <c:v>2019-09-22</c:v>
                </c:pt>
                <c:pt idx="23">
                  <c:v>2019-09-23</c:v>
                </c:pt>
                <c:pt idx="24">
                  <c:v>2019-09-24</c:v>
                </c:pt>
                <c:pt idx="25">
                  <c:v>2019-09-25</c:v>
                </c:pt>
                <c:pt idx="26">
                  <c:v>2019-09-26</c:v>
                </c:pt>
                <c:pt idx="27">
                  <c:v>2019-09-27</c:v>
                </c:pt>
                <c:pt idx="28">
                  <c:v>2019-09-28</c:v>
                </c:pt>
                <c:pt idx="29">
                  <c:v>2019-09-29</c:v>
                </c:pt>
              </c:strCache>
            </c:strRef>
          </c:cat>
          <c:val>
            <c:numRef>
              <c:f>Regions!$D$1</c:f>
              <c:numCache>
                <c:formatCode>General</c:formatCode>
                <c:ptCount val="30"/>
                <c:pt idx="0">
                  <c:v>0.110767218656</c:v>
                </c:pt>
                <c:pt idx="1">
                  <c:v>0.110215599491</c:v>
                </c:pt>
                <c:pt idx="2">
                  <c:v>0.118257929424</c:v>
                </c:pt>
                <c:pt idx="3">
                  <c:v>0.11044469925399999</c:v>
                </c:pt>
                <c:pt idx="4">
                  <c:v>0.11133844719</c:v>
                </c:pt>
                <c:pt idx="5">
                  <c:v>0.109181076248</c:v>
                </c:pt>
                <c:pt idx="6">
                  <c:v>0.12737554183700001</c:v>
                </c:pt>
                <c:pt idx="7">
                  <c:v>0.105103224036</c:v>
                </c:pt>
                <c:pt idx="8">
                  <c:v>0.110648312571</c:v>
                </c:pt>
                <c:pt idx="9">
                  <c:v>0.107920505042</c:v>
                </c:pt>
                <c:pt idx="10">
                  <c:v>0.108996874396</c:v>
                </c:pt>
                <c:pt idx="11">
                  <c:v>0.12619271747999999</c:v>
                </c:pt>
                <c:pt idx="12">
                  <c:v>0.120046793426</c:v>
                </c:pt>
                <c:pt idx="13">
                  <c:v>0.142916647304</c:v>
                </c:pt>
                <c:pt idx="14">
                  <c:v>0.113061955102</c:v>
                </c:pt>
                <c:pt idx="15">
                  <c:v>0.11926169839</c:v>
                </c:pt>
                <c:pt idx="16">
                  <c:v>0.122820627051</c:v>
                </c:pt>
                <c:pt idx="17">
                  <c:v>0.122587890805</c:v>
                </c:pt>
                <c:pt idx="18">
                  <c:v>0.117886598417</c:v>
                </c:pt>
                <c:pt idx="19">
                  <c:v>0.119564767487</c:v>
                </c:pt>
                <c:pt idx="20">
                  <c:v>0.138479078605</c:v>
                </c:pt>
                <c:pt idx="21">
                  <c:v>0.113216860552</c:v>
                </c:pt>
                <c:pt idx="22">
                  <c:v>0.125349083527</c:v>
                </c:pt>
                <c:pt idx="23">
                  <c:v>0.1109857202</c:v>
                </c:pt>
                <c:pt idx="24">
                  <c:v>0.119859699018</c:v>
                </c:pt>
                <c:pt idx="25">
                  <c:v>0.12580231174100001</c:v>
                </c:pt>
                <c:pt idx="26">
                  <c:v>0.12267997481200001</c:v>
                </c:pt>
                <c:pt idx="27">
                  <c:v>0.133443987481</c:v>
                </c:pt>
                <c:pt idx="28">
                  <c:v>0.105360819242</c:v>
                </c:pt>
                <c:pt idx="29">
                  <c:v>0.105473683237</c:v>
                </c:pt>
              </c:numCache>
            </c:numRef>
          </c:val>
          <c:smooth val="0"/>
          <c:extLst>
            <c:ext xmlns:c16="http://schemas.microsoft.com/office/drawing/2014/chart" uri="{C3380CC4-5D6E-409C-BE32-E72D297353CC}">
              <c16:uniqueId val="{00000000-AA8B-4503-BA63-59FBCB7D2CDB}"/>
            </c:ext>
          </c:extLst>
        </c:ser>
        <c:ser>
          <c:idx val="1"/>
          <c:order val="1"/>
          <c:tx>
            <c:strRef>
              <c:f>Regions!$D$1</c:f>
              <c:strCache>
                <c:ptCount val="1"/>
                <c:pt idx="0">
                  <c:v>CDR_2G_Target</c:v>
                </c:pt>
              </c:strCache>
            </c:strRef>
          </c:tx>
          <c:spPr>
            <a:ln w="22225" cap="rnd">
              <a:solidFill>
                <a:schemeClr val="accent3"/>
              </a:solidFill>
            </a:ln>
            <a:effectLst>
              <a:glow rad="139700">
                <a:schemeClr val="accent3">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cat>
            <c:strRef>
              <c:f>Regions!$D$1</c:f>
              <c:strCache>
                <c:ptCount val="30"/>
                <c:pt idx="0">
                  <c:v>2019-08-31</c:v>
                </c:pt>
                <c:pt idx="1">
                  <c:v>2019-09-01</c:v>
                </c:pt>
                <c:pt idx="2">
                  <c:v>2019-09-02</c:v>
                </c:pt>
                <c:pt idx="3">
                  <c:v>2019-09-03</c:v>
                </c:pt>
                <c:pt idx="4">
                  <c:v>2019-09-04</c:v>
                </c:pt>
                <c:pt idx="5">
                  <c:v>2019-09-05</c:v>
                </c:pt>
                <c:pt idx="6">
                  <c:v>2019-09-06</c:v>
                </c:pt>
                <c:pt idx="7">
                  <c:v>2019-09-07</c:v>
                </c:pt>
                <c:pt idx="8">
                  <c:v>2019-09-08</c:v>
                </c:pt>
                <c:pt idx="9">
                  <c:v>2019-09-09</c:v>
                </c:pt>
                <c:pt idx="10">
                  <c:v>2019-09-10</c:v>
                </c:pt>
                <c:pt idx="11">
                  <c:v>2019-09-11</c:v>
                </c:pt>
                <c:pt idx="12">
                  <c:v>2019-09-12</c:v>
                </c:pt>
                <c:pt idx="13">
                  <c:v>2019-09-13</c:v>
                </c:pt>
                <c:pt idx="14">
                  <c:v>2019-09-14</c:v>
                </c:pt>
                <c:pt idx="15">
                  <c:v>2019-09-15</c:v>
                </c:pt>
                <c:pt idx="16">
                  <c:v>2019-09-16</c:v>
                </c:pt>
                <c:pt idx="17">
                  <c:v>2019-09-17</c:v>
                </c:pt>
                <c:pt idx="18">
                  <c:v>2019-09-18</c:v>
                </c:pt>
                <c:pt idx="19">
                  <c:v>2019-09-19</c:v>
                </c:pt>
                <c:pt idx="20">
                  <c:v>2019-09-20</c:v>
                </c:pt>
                <c:pt idx="21">
                  <c:v>2019-09-21</c:v>
                </c:pt>
                <c:pt idx="22">
                  <c:v>2019-09-22</c:v>
                </c:pt>
                <c:pt idx="23">
                  <c:v>2019-09-23</c:v>
                </c:pt>
                <c:pt idx="24">
                  <c:v>2019-09-24</c:v>
                </c:pt>
                <c:pt idx="25">
                  <c:v>2019-09-25</c:v>
                </c:pt>
                <c:pt idx="26">
                  <c:v>2019-09-26</c:v>
                </c:pt>
                <c:pt idx="27">
                  <c:v>2019-09-27</c:v>
                </c:pt>
                <c:pt idx="28">
                  <c:v>2019-09-28</c:v>
                </c:pt>
                <c:pt idx="29">
                  <c:v>2019-09-29</c:v>
                </c:pt>
              </c:strCache>
            </c:strRef>
          </c:cat>
          <c:val>
            <c:numRef>
              <c:f>Regions!$D$1</c:f>
              <c:numCache>
                <c:formatCode>General</c:formatCode>
                <c:ptCount val="30"/>
                <c:pt idx="0">
                  <c:v>0.4</c:v>
                </c:pt>
                <c:pt idx="1">
                  <c:v>0.4</c:v>
                </c:pt>
                <c:pt idx="2">
                  <c:v>0.4</c:v>
                </c:pt>
                <c:pt idx="3">
                  <c:v>0.4</c:v>
                </c:pt>
                <c:pt idx="4">
                  <c:v>0.4</c:v>
                </c:pt>
                <c:pt idx="5">
                  <c:v>0.4</c:v>
                </c:pt>
                <c:pt idx="6">
                  <c:v>0.4</c:v>
                </c:pt>
                <c:pt idx="7">
                  <c:v>0.4</c:v>
                </c:pt>
                <c:pt idx="8">
                  <c:v>0.4</c:v>
                </c:pt>
                <c:pt idx="9">
                  <c:v>0.4</c:v>
                </c:pt>
                <c:pt idx="10">
                  <c:v>0.4</c:v>
                </c:pt>
                <c:pt idx="11">
                  <c:v>0.4</c:v>
                </c:pt>
                <c:pt idx="12">
                  <c:v>0.4</c:v>
                </c:pt>
                <c:pt idx="13">
                  <c:v>0.4</c:v>
                </c:pt>
                <c:pt idx="14">
                  <c:v>0.4</c:v>
                </c:pt>
                <c:pt idx="15">
                  <c:v>0.4</c:v>
                </c:pt>
                <c:pt idx="16">
                  <c:v>0.4</c:v>
                </c:pt>
                <c:pt idx="17">
                  <c:v>0.4</c:v>
                </c:pt>
                <c:pt idx="18">
                  <c:v>0.4</c:v>
                </c:pt>
                <c:pt idx="19">
                  <c:v>0.4</c:v>
                </c:pt>
                <c:pt idx="20">
                  <c:v>0.4</c:v>
                </c:pt>
                <c:pt idx="21">
                  <c:v>0.4</c:v>
                </c:pt>
                <c:pt idx="22">
                  <c:v>0.4</c:v>
                </c:pt>
                <c:pt idx="23">
                  <c:v>0.4</c:v>
                </c:pt>
                <c:pt idx="24">
                  <c:v>0.4</c:v>
                </c:pt>
                <c:pt idx="25">
                  <c:v>0.4</c:v>
                </c:pt>
                <c:pt idx="26">
                  <c:v>0.4</c:v>
                </c:pt>
                <c:pt idx="27">
                  <c:v>0.4</c:v>
                </c:pt>
                <c:pt idx="28">
                  <c:v>0.4</c:v>
                </c:pt>
                <c:pt idx="29">
                  <c:v>0.4</c:v>
                </c:pt>
              </c:numCache>
            </c:numRef>
          </c:val>
          <c:smooth val="0"/>
          <c:extLst>
            <c:ext xmlns:c16="http://schemas.microsoft.com/office/drawing/2014/chart" uri="{C3380CC4-5D6E-409C-BE32-E72D297353CC}">
              <c16:uniqueId val="{00000001-AA8B-4503-BA63-59FBCB7D2CDB}"/>
            </c:ext>
          </c:extLst>
        </c:ser>
        <c:ser>
          <c:idx val="2"/>
          <c:order val="2"/>
          <c:tx>
            <c:strRef>
              <c:f>Regions!$D$1</c:f>
              <c:strCache>
                <c:ptCount val="1"/>
                <c:pt idx="0">
                  <c:v>CDR_Nokia_2G</c:v>
                </c:pt>
              </c:strCache>
            </c:strRef>
          </c:tx>
          <c:spPr>
            <a:ln w="22225" cap="rnd">
              <a:solidFill>
                <a:schemeClr val="accent5"/>
              </a:solidFill>
            </a:ln>
            <a:effectLst>
              <a:glow rad="139700">
                <a:schemeClr val="accent5">
                  <a:satMod val="175000"/>
                  <a:alpha val="14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cat>
            <c:strRef>
              <c:f>Regions!$D$1</c:f>
              <c:strCache>
                <c:ptCount val="30"/>
                <c:pt idx="0">
                  <c:v>2019-08-31</c:v>
                </c:pt>
                <c:pt idx="1">
                  <c:v>2019-09-01</c:v>
                </c:pt>
                <c:pt idx="2">
                  <c:v>2019-09-02</c:v>
                </c:pt>
                <c:pt idx="3">
                  <c:v>2019-09-03</c:v>
                </c:pt>
                <c:pt idx="4">
                  <c:v>2019-09-04</c:v>
                </c:pt>
                <c:pt idx="5">
                  <c:v>2019-09-05</c:v>
                </c:pt>
                <c:pt idx="6">
                  <c:v>2019-09-06</c:v>
                </c:pt>
                <c:pt idx="7">
                  <c:v>2019-09-07</c:v>
                </c:pt>
                <c:pt idx="8">
                  <c:v>2019-09-08</c:v>
                </c:pt>
                <c:pt idx="9">
                  <c:v>2019-09-09</c:v>
                </c:pt>
                <c:pt idx="10">
                  <c:v>2019-09-10</c:v>
                </c:pt>
                <c:pt idx="11">
                  <c:v>2019-09-11</c:v>
                </c:pt>
                <c:pt idx="12">
                  <c:v>2019-09-12</c:v>
                </c:pt>
                <c:pt idx="13">
                  <c:v>2019-09-13</c:v>
                </c:pt>
                <c:pt idx="14">
                  <c:v>2019-09-14</c:v>
                </c:pt>
                <c:pt idx="15">
                  <c:v>2019-09-15</c:v>
                </c:pt>
                <c:pt idx="16">
                  <c:v>2019-09-16</c:v>
                </c:pt>
                <c:pt idx="17">
                  <c:v>2019-09-17</c:v>
                </c:pt>
                <c:pt idx="18">
                  <c:v>2019-09-18</c:v>
                </c:pt>
                <c:pt idx="19">
                  <c:v>2019-09-19</c:v>
                </c:pt>
                <c:pt idx="20">
                  <c:v>2019-09-20</c:v>
                </c:pt>
                <c:pt idx="21">
                  <c:v>2019-09-21</c:v>
                </c:pt>
                <c:pt idx="22">
                  <c:v>2019-09-22</c:v>
                </c:pt>
                <c:pt idx="23">
                  <c:v>2019-09-23</c:v>
                </c:pt>
                <c:pt idx="24">
                  <c:v>2019-09-24</c:v>
                </c:pt>
                <c:pt idx="25">
                  <c:v>2019-09-25</c:v>
                </c:pt>
                <c:pt idx="26">
                  <c:v>2019-09-26</c:v>
                </c:pt>
                <c:pt idx="27">
                  <c:v>2019-09-27</c:v>
                </c:pt>
                <c:pt idx="28">
                  <c:v>2019-09-28</c:v>
                </c:pt>
                <c:pt idx="29">
                  <c:v>2019-09-29</c:v>
                </c:pt>
              </c:strCache>
            </c:strRef>
          </c:cat>
          <c:val>
            <c:numRef>
              <c:f>Regions!$D$1</c:f>
              <c:numCache>
                <c:formatCode>General</c:formatCode>
                <c:ptCount val="3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val>
          <c:smooth val="0"/>
          <c:extLst>
            <c:ext xmlns:c16="http://schemas.microsoft.com/office/drawing/2014/chart" uri="{C3380CC4-5D6E-409C-BE32-E72D297353CC}">
              <c16:uniqueId val="{00000000-384F-4DFD-82C5-5254DFA3E63A}"/>
            </c:ext>
          </c:extLst>
        </c:ser>
        <c:dLbls>
          <c:showLegendKey val="0"/>
          <c:showVal val="0"/>
          <c:showCatName val="0"/>
          <c:showSerName val="0"/>
          <c:showPercent val="0"/>
          <c:showBubbleSize val="0"/>
        </c:dLbls>
        <c:marker val="1"/>
        <c:smooth val="0"/>
        <c:axId val="404544160"/>
        <c:axId val="404539168"/>
      </c:lineChart>
      <c:catAx>
        <c:axId val="404544160"/>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04539168"/>
        <c:crosses val="autoZero"/>
        <c:auto val="1"/>
        <c:lblAlgn val="ctr"/>
        <c:lblOffset val="100"/>
        <c:noMultiLvlLbl val="0"/>
      </c:catAx>
      <c:valAx>
        <c:axId val="404539168"/>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045441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a:glow rad="63500">
        <a:schemeClr val="accent1">
          <a:satMod val="175000"/>
          <a:alpha val="40000"/>
        </a:schemeClr>
      </a:glow>
    </a:effectLst>
    <a:scene3d>
      <a:camera prst="orthographicFront"/>
      <a:lightRig rig="threePt" dir="t"/>
    </a:scene3d>
    <a:sp3d>
      <a:bevelT w="114300" prst="artDeco"/>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[Daily_Management_Level_Report_Version6.xlsx]Regions!PivotTable6</c:name>
    <c:fmtId val="10"/>
  </c:pivotSource>
  <c:chart>
    <c:title>
      <c:tx>
        <c:strRef>
          <c:f>Regions!$G$1</c:f>
          <c:strCache>
            <c:ptCount val="1"/>
            <c:pt idx="0">
              <c:v>Region_Center_CS_CSSR_3G  (%)</c:v>
            </c:pt>
          </c:strCache>
        </c:strRef>
      </c:tx>
      <c:overlay val="0"/>
      <c:spPr>
        <a:noFill/>
        <a:ln>
          <a:noFill/>
        </a:ln>
        <a:effectLst/>
      </c:spPr>
      <c:txPr>
        <a:bodyPr rot="0" spcFirstLastPara="1" vertOverflow="ellipsis" vert="horz" wrap="square" anchor="ctr" anchorCtr="1"/>
        <a:lstStyle/>
        <a:p>
          <a:pPr>
            <a:defRPr sz="9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2225" cap="rnd">
            <a:solidFill>
              <a:schemeClr val="accent1"/>
            </a:solidFill>
          </a:ln>
          <a:effectLst>
            <a:glow rad="139700">
              <a:schemeClr val="accent1">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Regions!$G$1</c:f>
              <c:strCache>
                <c:ptCount val="1"/>
                <c:pt idx="0">
                  <c:v>CS_CSSR_3G</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Regions!$G$1</c:f>
              <c:strCache>
                <c:ptCount val="30"/>
                <c:pt idx="0">
                  <c:v>2019-08-31</c:v>
                </c:pt>
                <c:pt idx="1">
                  <c:v>2019-09-01</c:v>
                </c:pt>
                <c:pt idx="2">
                  <c:v>2019-09-02</c:v>
                </c:pt>
                <c:pt idx="3">
                  <c:v>2019-09-03</c:v>
                </c:pt>
                <c:pt idx="4">
                  <c:v>2019-09-04</c:v>
                </c:pt>
                <c:pt idx="5">
                  <c:v>2019-09-05</c:v>
                </c:pt>
                <c:pt idx="6">
                  <c:v>2019-09-06</c:v>
                </c:pt>
                <c:pt idx="7">
                  <c:v>2019-09-07</c:v>
                </c:pt>
                <c:pt idx="8">
                  <c:v>2019-09-08</c:v>
                </c:pt>
                <c:pt idx="9">
                  <c:v>2019-09-09</c:v>
                </c:pt>
                <c:pt idx="10">
                  <c:v>2019-09-10</c:v>
                </c:pt>
                <c:pt idx="11">
                  <c:v>2019-09-11</c:v>
                </c:pt>
                <c:pt idx="12">
                  <c:v>2019-09-12</c:v>
                </c:pt>
                <c:pt idx="13">
                  <c:v>2019-09-13</c:v>
                </c:pt>
                <c:pt idx="14">
                  <c:v>2019-09-14</c:v>
                </c:pt>
                <c:pt idx="15">
                  <c:v>2019-09-15</c:v>
                </c:pt>
                <c:pt idx="16">
                  <c:v>2019-09-16</c:v>
                </c:pt>
                <c:pt idx="17">
                  <c:v>2019-09-17</c:v>
                </c:pt>
                <c:pt idx="18">
                  <c:v>2019-09-18</c:v>
                </c:pt>
                <c:pt idx="19">
                  <c:v>2019-09-19</c:v>
                </c:pt>
                <c:pt idx="20">
                  <c:v>2019-09-20</c:v>
                </c:pt>
                <c:pt idx="21">
                  <c:v>2019-09-21</c:v>
                </c:pt>
                <c:pt idx="22">
                  <c:v>2019-09-22</c:v>
                </c:pt>
                <c:pt idx="23">
                  <c:v>2019-09-23</c:v>
                </c:pt>
                <c:pt idx="24">
                  <c:v>2019-09-24</c:v>
                </c:pt>
                <c:pt idx="25">
                  <c:v>2019-09-25</c:v>
                </c:pt>
                <c:pt idx="26">
                  <c:v>2019-09-26</c:v>
                </c:pt>
                <c:pt idx="27">
                  <c:v>2019-09-27</c:v>
                </c:pt>
                <c:pt idx="28">
                  <c:v>2019-09-28</c:v>
                </c:pt>
                <c:pt idx="29">
                  <c:v>2019-09-29</c:v>
                </c:pt>
              </c:strCache>
            </c:strRef>
          </c:cat>
          <c:val>
            <c:numRef>
              <c:f>Regions!$G$1</c:f>
              <c:numCache>
                <c:formatCode>General</c:formatCode>
                <c:ptCount val="30"/>
                <c:pt idx="0">
                  <c:v>99.9504323906</c:v>
                </c:pt>
                <c:pt idx="1">
                  <c:v>99.9540001055</c:v>
                </c:pt>
                <c:pt idx="2">
                  <c:v>99.952957460500002</c:v>
                </c:pt>
                <c:pt idx="3">
                  <c:v>99.935086923699998</c:v>
                </c:pt>
                <c:pt idx="4">
                  <c:v>99.906019401500004</c:v>
                </c:pt>
                <c:pt idx="5">
                  <c:v>99.954624346100005</c:v>
                </c:pt>
                <c:pt idx="6">
                  <c:v>99.891630126899997</c:v>
                </c:pt>
                <c:pt idx="7">
                  <c:v>99.948352703400005</c:v>
                </c:pt>
                <c:pt idx="8">
                  <c:v>99.867599439000003</c:v>
                </c:pt>
                <c:pt idx="9">
                  <c:v>99.797632183900006</c:v>
                </c:pt>
                <c:pt idx="10">
                  <c:v>99.828147788199999</c:v>
                </c:pt>
                <c:pt idx="11">
                  <c:v>99.892753410799997</c:v>
                </c:pt>
                <c:pt idx="12">
                  <c:v>99.914752291499994</c:v>
                </c:pt>
                <c:pt idx="13">
                  <c:v>99.891391356100002</c:v>
                </c:pt>
                <c:pt idx="14">
                  <c:v>99.933280213200007</c:v>
                </c:pt>
                <c:pt idx="15">
                  <c:v>99.952059447500005</c:v>
                </c:pt>
                <c:pt idx="16">
                  <c:v>99.853186544500005</c:v>
                </c:pt>
                <c:pt idx="17">
                  <c:v>99.927469498400001</c:v>
                </c:pt>
                <c:pt idx="18">
                  <c:v>99.929253845000005</c:v>
                </c:pt>
                <c:pt idx="19">
                  <c:v>99.9271225034</c:v>
                </c:pt>
                <c:pt idx="20">
                  <c:v>99.944945114800007</c:v>
                </c:pt>
                <c:pt idx="21">
                  <c:v>99.9556004019</c:v>
                </c:pt>
                <c:pt idx="22">
                  <c:v>99.848019282500005</c:v>
                </c:pt>
                <c:pt idx="23">
                  <c:v>99.935010805199994</c:v>
                </c:pt>
                <c:pt idx="24">
                  <c:v>99.946540064000004</c:v>
                </c:pt>
                <c:pt idx="25">
                  <c:v>99.956182982399994</c:v>
                </c:pt>
                <c:pt idx="26">
                  <c:v>99.956209663699994</c:v>
                </c:pt>
                <c:pt idx="27">
                  <c:v>99.952757590299996</c:v>
                </c:pt>
                <c:pt idx="28">
                  <c:v>99.958321046600005</c:v>
                </c:pt>
                <c:pt idx="29">
                  <c:v>99.959991454900006</c:v>
                </c:pt>
              </c:numCache>
            </c:numRef>
          </c:val>
          <c:smooth val="0"/>
          <c:extLst>
            <c:ext xmlns:c16="http://schemas.microsoft.com/office/drawing/2014/chart" uri="{C3380CC4-5D6E-409C-BE32-E72D297353CC}">
              <c16:uniqueId val="{00000000-8DAA-4ADB-96B1-18A87402402E}"/>
            </c:ext>
          </c:extLst>
        </c:ser>
        <c:ser>
          <c:idx val="1"/>
          <c:order val="1"/>
          <c:tx>
            <c:strRef>
              <c:f>Regions!$G$1</c:f>
              <c:strCache>
                <c:ptCount val="1"/>
                <c:pt idx="0">
                  <c:v>CS_CSSR_3G_Target</c:v>
                </c:pt>
              </c:strCache>
            </c:strRef>
          </c:tx>
          <c:spPr>
            <a:ln w="22225" cap="rnd">
              <a:solidFill>
                <a:schemeClr val="accent3"/>
              </a:solidFill>
            </a:ln>
            <a:effectLst>
              <a:glow rad="139700">
                <a:schemeClr val="accent3">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cat>
            <c:strRef>
              <c:f>Regions!$G$1</c:f>
              <c:strCache>
                <c:ptCount val="30"/>
                <c:pt idx="0">
                  <c:v>2019-08-31</c:v>
                </c:pt>
                <c:pt idx="1">
                  <c:v>2019-09-01</c:v>
                </c:pt>
                <c:pt idx="2">
                  <c:v>2019-09-02</c:v>
                </c:pt>
                <c:pt idx="3">
                  <c:v>2019-09-03</c:v>
                </c:pt>
                <c:pt idx="4">
                  <c:v>2019-09-04</c:v>
                </c:pt>
                <c:pt idx="5">
                  <c:v>2019-09-05</c:v>
                </c:pt>
                <c:pt idx="6">
                  <c:v>2019-09-06</c:v>
                </c:pt>
                <c:pt idx="7">
                  <c:v>2019-09-07</c:v>
                </c:pt>
                <c:pt idx="8">
                  <c:v>2019-09-08</c:v>
                </c:pt>
                <c:pt idx="9">
                  <c:v>2019-09-09</c:v>
                </c:pt>
                <c:pt idx="10">
                  <c:v>2019-09-10</c:v>
                </c:pt>
                <c:pt idx="11">
                  <c:v>2019-09-11</c:v>
                </c:pt>
                <c:pt idx="12">
                  <c:v>2019-09-12</c:v>
                </c:pt>
                <c:pt idx="13">
                  <c:v>2019-09-13</c:v>
                </c:pt>
                <c:pt idx="14">
                  <c:v>2019-09-14</c:v>
                </c:pt>
                <c:pt idx="15">
                  <c:v>2019-09-15</c:v>
                </c:pt>
                <c:pt idx="16">
                  <c:v>2019-09-16</c:v>
                </c:pt>
                <c:pt idx="17">
                  <c:v>2019-09-17</c:v>
                </c:pt>
                <c:pt idx="18">
                  <c:v>2019-09-18</c:v>
                </c:pt>
                <c:pt idx="19">
                  <c:v>2019-09-19</c:v>
                </c:pt>
                <c:pt idx="20">
                  <c:v>2019-09-20</c:v>
                </c:pt>
                <c:pt idx="21">
                  <c:v>2019-09-21</c:v>
                </c:pt>
                <c:pt idx="22">
                  <c:v>2019-09-22</c:v>
                </c:pt>
                <c:pt idx="23">
                  <c:v>2019-09-23</c:v>
                </c:pt>
                <c:pt idx="24">
                  <c:v>2019-09-24</c:v>
                </c:pt>
                <c:pt idx="25">
                  <c:v>2019-09-25</c:v>
                </c:pt>
                <c:pt idx="26">
                  <c:v>2019-09-26</c:v>
                </c:pt>
                <c:pt idx="27">
                  <c:v>2019-09-27</c:v>
                </c:pt>
                <c:pt idx="28">
                  <c:v>2019-09-28</c:v>
                </c:pt>
                <c:pt idx="29">
                  <c:v>2019-09-29</c:v>
                </c:pt>
              </c:strCache>
            </c:strRef>
          </c:cat>
          <c:val>
            <c:numRef>
              <c:f>Regions!$G$1</c:f>
              <c:numCache>
                <c:formatCode>General</c:formatCode>
                <c:ptCount val="30"/>
                <c:pt idx="0">
                  <c:v>99.5</c:v>
                </c:pt>
                <c:pt idx="1">
                  <c:v>99.5</c:v>
                </c:pt>
                <c:pt idx="2">
                  <c:v>99.5</c:v>
                </c:pt>
                <c:pt idx="3">
                  <c:v>99.5</c:v>
                </c:pt>
                <c:pt idx="4">
                  <c:v>99.5</c:v>
                </c:pt>
                <c:pt idx="5">
                  <c:v>99.5</c:v>
                </c:pt>
                <c:pt idx="6">
                  <c:v>99.5</c:v>
                </c:pt>
                <c:pt idx="7">
                  <c:v>99.5</c:v>
                </c:pt>
                <c:pt idx="8">
                  <c:v>99.5</c:v>
                </c:pt>
                <c:pt idx="9">
                  <c:v>99.5</c:v>
                </c:pt>
                <c:pt idx="10">
                  <c:v>99.5</c:v>
                </c:pt>
                <c:pt idx="11">
                  <c:v>99.5</c:v>
                </c:pt>
                <c:pt idx="12">
                  <c:v>99.5</c:v>
                </c:pt>
                <c:pt idx="13">
                  <c:v>99.5</c:v>
                </c:pt>
                <c:pt idx="14">
                  <c:v>99.5</c:v>
                </c:pt>
                <c:pt idx="15">
                  <c:v>99.5</c:v>
                </c:pt>
                <c:pt idx="16">
                  <c:v>99.5</c:v>
                </c:pt>
                <c:pt idx="17">
                  <c:v>99.5</c:v>
                </c:pt>
                <c:pt idx="18">
                  <c:v>99.5</c:v>
                </c:pt>
                <c:pt idx="19">
                  <c:v>99.5</c:v>
                </c:pt>
                <c:pt idx="20">
                  <c:v>99.5</c:v>
                </c:pt>
                <c:pt idx="21">
                  <c:v>99.5</c:v>
                </c:pt>
                <c:pt idx="22">
                  <c:v>99.5</c:v>
                </c:pt>
                <c:pt idx="23">
                  <c:v>99.5</c:v>
                </c:pt>
                <c:pt idx="24">
                  <c:v>99.5</c:v>
                </c:pt>
                <c:pt idx="25">
                  <c:v>99.5</c:v>
                </c:pt>
                <c:pt idx="26">
                  <c:v>99.5</c:v>
                </c:pt>
                <c:pt idx="27">
                  <c:v>99.5</c:v>
                </c:pt>
                <c:pt idx="28">
                  <c:v>99.5</c:v>
                </c:pt>
                <c:pt idx="29">
                  <c:v>99.5</c:v>
                </c:pt>
              </c:numCache>
            </c:numRef>
          </c:val>
          <c:smooth val="0"/>
          <c:extLst>
            <c:ext xmlns:c16="http://schemas.microsoft.com/office/drawing/2014/chart" uri="{C3380CC4-5D6E-409C-BE32-E72D297353CC}">
              <c16:uniqueId val="{00000001-8DAA-4ADB-96B1-18A87402402E}"/>
            </c:ext>
          </c:extLst>
        </c:ser>
        <c:dLbls>
          <c:showLegendKey val="0"/>
          <c:showVal val="0"/>
          <c:showCatName val="0"/>
          <c:showSerName val="0"/>
          <c:showPercent val="0"/>
          <c:showBubbleSize val="0"/>
        </c:dLbls>
        <c:marker val="1"/>
        <c:smooth val="0"/>
        <c:axId val="1006383344"/>
        <c:axId val="1006391664"/>
      </c:lineChart>
      <c:catAx>
        <c:axId val="1006383344"/>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06391664"/>
        <c:crosses val="autoZero"/>
        <c:auto val="1"/>
        <c:lblAlgn val="ctr"/>
        <c:lblOffset val="100"/>
        <c:noMultiLvlLbl val="0"/>
      </c:catAx>
      <c:valAx>
        <c:axId val="1006391664"/>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063833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a:glow rad="63500">
        <a:schemeClr val="accent1">
          <a:satMod val="175000"/>
          <a:alpha val="40000"/>
        </a:schemeClr>
      </a:glow>
    </a:effectLst>
    <a:scene3d>
      <a:camera prst="orthographicFront"/>
      <a:lightRig rig="threePt" dir="t"/>
    </a:scene3d>
    <a:sp3d>
      <a:bevelT w="114300" prst="artDeco"/>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[Daily_Management_Level_Report_Version6.xlsx]Regions!PivotTable1</c:name>
    <c:fmtId val="4"/>
  </c:pivotSource>
  <c:chart>
    <c:title>
      <c:tx>
        <c:strRef>
          <c:f>Regions!$I$1</c:f>
          <c:strCache>
            <c:ptCount val="1"/>
            <c:pt idx="0">
              <c:v>Region_Center_E-RAB_Setup_Success_Rate_4G  (%)</c:v>
            </c:pt>
          </c:strCache>
        </c:strRef>
      </c:tx>
      <c:layout>
        <c:manualLayout>
          <c:xMode val="edge"/>
          <c:yMode val="edge"/>
          <c:x val="0.17387107819115125"/>
          <c:y val="1.9287208556230947E-2"/>
        </c:manualLayout>
      </c:layout>
      <c:overlay val="0"/>
      <c:spPr>
        <a:noFill/>
        <a:ln>
          <a:noFill/>
        </a:ln>
        <a:effectLst/>
      </c:spPr>
      <c:txPr>
        <a:bodyPr rot="0" spcFirstLastPara="1" vertOverflow="ellipsis" vert="horz" wrap="square" anchor="ctr" anchorCtr="1"/>
        <a:lstStyle/>
        <a:p>
          <a:pPr>
            <a:defRPr sz="8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2225" cap="rnd">
            <a:solidFill>
              <a:schemeClr val="accent1"/>
            </a:solidFill>
          </a:ln>
          <a:effectLst>
            <a:glow rad="139700">
              <a:schemeClr val="accent1">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Regions!$I$1</c:f>
              <c:strCache>
                <c:ptCount val="1"/>
                <c:pt idx="0">
                  <c:v>E-RAB_Setup_Success_Rate_4G</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Regions!$I$1</c:f>
              <c:strCache>
                <c:ptCount val="30"/>
                <c:pt idx="0">
                  <c:v>2019-08-31</c:v>
                </c:pt>
                <c:pt idx="1">
                  <c:v>2019-09-01</c:v>
                </c:pt>
                <c:pt idx="2">
                  <c:v>2019-09-02</c:v>
                </c:pt>
                <c:pt idx="3">
                  <c:v>2019-09-03</c:v>
                </c:pt>
                <c:pt idx="4">
                  <c:v>2019-09-04</c:v>
                </c:pt>
                <c:pt idx="5">
                  <c:v>2019-09-05</c:v>
                </c:pt>
                <c:pt idx="6">
                  <c:v>2019-09-06</c:v>
                </c:pt>
                <c:pt idx="7">
                  <c:v>2019-09-07</c:v>
                </c:pt>
                <c:pt idx="8">
                  <c:v>2019-09-08</c:v>
                </c:pt>
                <c:pt idx="9">
                  <c:v>2019-09-09</c:v>
                </c:pt>
                <c:pt idx="10">
                  <c:v>2019-09-10</c:v>
                </c:pt>
                <c:pt idx="11">
                  <c:v>2019-09-11</c:v>
                </c:pt>
                <c:pt idx="12">
                  <c:v>2019-09-12</c:v>
                </c:pt>
                <c:pt idx="13">
                  <c:v>2019-09-13</c:v>
                </c:pt>
                <c:pt idx="14">
                  <c:v>2019-09-14</c:v>
                </c:pt>
                <c:pt idx="15">
                  <c:v>2019-09-15</c:v>
                </c:pt>
                <c:pt idx="16">
                  <c:v>2019-09-16</c:v>
                </c:pt>
                <c:pt idx="17">
                  <c:v>2019-09-17</c:v>
                </c:pt>
                <c:pt idx="18">
                  <c:v>2019-09-18</c:v>
                </c:pt>
                <c:pt idx="19">
                  <c:v>2019-09-19</c:v>
                </c:pt>
                <c:pt idx="20">
                  <c:v>2019-09-20</c:v>
                </c:pt>
                <c:pt idx="21">
                  <c:v>2019-09-21</c:v>
                </c:pt>
                <c:pt idx="22">
                  <c:v>2019-09-22</c:v>
                </c:pt>
                <c:pt idx="23">
                  <c:v>2019-09-23</c:v>
                </c:pt>
                <c:pt idx="24">
                  <c:v>2019-09-24</c:v>
                </c:pt>
                <c:pt idx="25">
                  <c:v>2019-09-25</c:v>
                </c:pt>
                <c:pt idx="26">
                  <c:v>2019-09-26</c:v>
                </c:pt>
                <c:pt idx="27">
                  <c:v>2019-09-27</c:v>
                </c:pt>
                <c:pt idx="28">
                  <c:v>2019-09-28</c:v>
                </c:pt>
                <c:pt idx="29">
                  <c:v>2019-09-29</c:v>
                </c:pt>
              </c:strCache>
            </c:strRef>
          </c:cat>
          <c:val>
            <c:numRef>
              <c:f>Regions!$I$1</c:f>
              <c:numCache>
                <c:formatCode>General</c:formatCode>
                <c:ptCount val="30"/>
                <c:pt idx="0">
                  <c:v>99.943109217499995</c:v>
                </c:pt>
                <c:pt idx="1">
                  <c:v>99.947880143299997</c:v>
                </c:pt>
                <c:pt idx="2">
                  <c:v>99.949375332100004</c:v>
                </c:pt>
                <c:pt idx="3">
                  <c:v>99.946921427600003</c:v>
                </c:pt>
                <c:pt idx="4">
                  <c:v>99.951732095599993</c:v>
                </c:pt>
                <c:pt idx="5">
                  <c:v>99.949905570200002</c:v>
                </c:pt>
                <c:pt idx="6">
                  <c:v>99.940662863200004</c:v>
                </c:pt>
                <c:pt idx="7">
                  <c:v>99.946517771700002</c:v>
                </c:pt>
                <c:pt idx="8">
                  <c:v>99.948046435099997</c:v>
                </c:pt>
                <c:pt idx="9">
                  <c:v>99.952579627099993</c:v>
                </c:pt>
                <c:pt idx="10">
                  <c:v>99.9541254608</c:v>
                </c:pt>
                <c:pt idx="11">
                  <c:v>99.947292468499995</c:v>
                </c:pt>
                <c:pt idx="12">
                  <c:v>99.948125622700005</c:v>
                </c:pt>
                <c:pt idx="13">
                  <c:v>99.942243072300002</c:v>
                </c:pt>
                <c:pt idx="14">
                  <c:v>99.935951861299998</c:v>
                </c:pt>
                <c:pt idx="15">
                  <c:v>99.946289235600005</c:v>
                </c:pt>
                <c:pt idx="16">
                  <c:v>99.942591782600005</c:v>
                </c:pt>
                <c:pt idx="17">
                  <c:v>99.940786651600007</c:v>
                </c:pt>
                <c:pt idx="18">
                  <c:v>99.945117872300003</c:v>
                </c:pt>
                <c:pt idx="19">
                  <c:v>99.942259205100001</c:v>
                </c:pt>
                <c:pt idx="20">
                  <c:v>99.945621201999998</c:v>
                </c:pt>
                <c:pt idx="21">
                  <c:v>99.946015217799996</c:v>
                </c:pt>
                <c:pt idx="22">
                  <c:v>99.941735954099997</c:v>
                </c:pt>
                <c:pt idx="23">
                  <c:v>99.948985072400006</c:v>
                </c:pt>
                <c:pt idx="24">
                  <c:v>99.947910943400004</c:v>
                </c:pt>
                <c:pt idx="25">
                  <c:v>99.948902853800007</c:v>
                </c:pt>
                <c:pt idx="26">
                  <c:v>99.950374896499994</c:v>
                </c:pt>
                <c:pt idx="27">
                  <c:v>99.949315980099996</c:v>
                </c:pt>
                <c:pt idx="28">
                  <c:v>99.946105637100004</c:v>
                </c:pt>
                <c:pt idx="29">
                  <c:v>99.936056107699997</c:v>
                </c:pt>
              </c:numCache>
            </c:numRef>
          </c:val>
          <c:smooth val="0"/>
          <c:extLst>
            <c:ext xmlns:c16="http://schemas.microsoft.com/office/drawing/2014/chart" uri="{C3380CC4-5D6E-409C-BE32-E72D297353CC}">
              <c16:uniqueId val="{00000000-4F92-42AF-9F06-BBC5EF882A37}"/>
            </c:ext>
          </c:extLst>
        </c:ser>
        <c:ser>
          <c:idx val="1"/>
          <c:order val="1"/>
          <c:tx>
            <c:strRef>
              <c:f>Regions!$I$1</c:f>
              <c:strCache>
                <c:ptCount val="1"/>
                <c:pt idx="0">
                  <c:v>E-RAB_Setup_Success_Rate_4G_Target</c:v>
                </c:pt>
              </c:strCache>
            </c:strRef>
          </c:tx>
          <c:spPr>
            <a:ln w="22225" cap="rnd">
              <a:solidFill>
                <a:schemeClr val="accent3"/>
              </a:solidFill>
            </a:ln>
            <a:effectLst>
              <a:glow rad="139700">
                <a:schemeClr val="accent3">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cat>
            <c:strRef>
              <c:f>Regions!$I$1</c:f>
              <c:strCache>
                <c:ptCount val="30"/>
                <c:pt idx="0">
                  <c:v>2019-08-31</c:v>
                </c:pt>
                <c:pt idx="1">
                  <c:v>2019-09-01</c:v>
                </c:pt>
                <c:pt idx="2">
                  <c:v>2019-09-02</c:v>
                </c:pt>
                <c:pt idx="3">
                  <c:v>2019-09-03</c:v>
                </c:pt>
                <c:pt idx="4">
                  <c:v>2019-09-04</c:v>
                </c:pt>
                <c:pt idx="5">
                  <c:v>2019-09-05</c:v>
                </c:pt>
                <c:pt idx="6">
                  <c:v>2019-09-06</c:v>
                </c:pt>
                <c:pt idx="7">
                  <c:v>2019-09-07</c:v>
                </c:pt>
                <c:pt idx="8">
                  <c:v>2019-09-08</c:v>
                </c:pt>
                <c:pt idx="9">
                  <c:v>2019-09-09</c:v>
                </c:pt>
                <c:pt idx="10">
                  <c:v>2019-09-10</c:v>
                </c:pt>
                <c:pt idx="11">
                  <c:v>2019-09-11</c:v>
                </c:pt>
                <c:pt idx="12">
                  <c:v>2019-09-12</c:v>
                </c:pt>
                <c:pt idx="13">
                  <c:v>2019-09-13</c:v>
                </c:pt>
                <c:pt idx="14">
                  <c:v>2019-09-14</c:v>
                </c:pt>
                <c:pt idx="15">
                  <c:v>2019-09-15</c:v>
                </c:pt>
                <c:pt idx="16">
                  <c:v>2019-09-16</c:v>
                </c:pt>
                <c:pt idx="17">
                  <c:v>2019-09-17</c:v>
                </c:pt>
                <c:pt idx="18">
                  <c:v>2019-09-18</c:v>
                </c:pt>
                <c:pt idx="19">
                  <c:v>2019-09-19</c:v>
                </c:pt>
                <c:pt idx="20">
                  <c:v>2019-09-20</c:v>
                </c:pt>
                <c:pt idx="21">
                  <c:v>2019-09-21</c:v>
                </c:pt>
                <c:pt idx="22">
                  <c:v>2019-09-22</c:v>
                </c:pt>
                <c:pt idx="23">
                  <c:v>2019-09-23</c:v>
                </c:pt>
                <c:pt idx="24">
                  <c:v>2019-09-24</c:v>
                </c:pt>
                <c:pt idx="25">
                  <c:v>2019-09-25</c:v>
                </c:pt>
                <c:pt idx="26">
                  <c:v>2019-09-26</c:v>
                </c:pt>
                <c:pt idx="27">
                  <c:v>2019-09-27</c:v>
                </c:pt>
                <c:pt idx="28">
                  <c:v>2019-09-28</c:v>
                </c:pt>
                <c:pt idx="29">
                  <c:v>2019-09-29</c:v>
                </c:pt>
              </c:strCache>
            </c:strRef>
          </c:cat>
          <c:val>
            <c:numRef>
              <c:f>Regions!$I$1</c:f>
              <c:numCache>
                <c:formatCode>General</c:formatCode>
                <c:ptCount val="30"/>
                <c:pt idx="0">
                  <c:v>99.5</c:v>
                </c:pt>
                <c:pt idx="1">
                  <c:v>99.5</c:v>
                </c:pt>
                <c:pt idx="2">
                  <c:v>99.5</c:v>
                </c:pt>
                <c:pt idx="3">
                  <c:v>99.5</c:v>
                </c:pt>
                <c:pt idx="4">
                  <c:v>99.5</c:v>
                </c:pt>
                <c:pt idx="5">
                  <c:v>99.5</c:v>
                </c:pt>
                <c:pt idx="6">
                  <c:v>99.5</c:v>
                </c:pt>
                <c:pt idx="7">
                  <c:v>99.5</c:v>
                </c:pt>
                <c:pt idx="8">
                  <c:v>99.5</c:v>
                </c:pt>
                <c:pt idx="9">
                  <c:v>99.5</c:v>
                </c:pt>
                <c:pt idx="10">
                  <c:v>99.5</c:v>
                </c:pt>
                <c:pt idx="11">
                  <c:v>99.5</c:v>
                </c:pt>
                <c:pt idx="12">
                  <c:v>99.5</c:v>
                </c:pt>
                <c:pt idx="13">
                  <c:v>99.5</c:v>
                </c:pt>
                <c:pt idx="14">
                  <c:v>99.5</c:v>
                </c:pt>
                <c:pt idx="15">
                  <c:v>99.5</c:v>
                </c:pt>
                <c:pt idx="16">
                  <c:v>99.5</c:v>
                </c:pt>
                <c:pt idx="17">
                  <c:v>99.5</c:v>
                </c:pt>
                <c:pt idx="18">
                  <c:v>99.5</c:v>
                </c:pt>
                <c:pt idx="19">
                  <c:v>99.5</c:v>
                </c:pt>
                <c:pt idx="20">
                  <c:v>99.5</c:v>
                </c:pt>
                <c:pt idx="21">
                  <c:v>99.5</c:v>
                </c:pt>
                <c:pt idx="22">
                  <c:v>99.5</c:v>
                </c:pt>
                <c:pt idx="23">
                  <c:v>99.5</c:v>
                </c:pt>
                <c:pt idx="24">
                  <c:v>99.5</c:v>
                </c:pt>
                <c:pt idx="25">
                  <c:v>99.5</c:v>
                </c:pt>
                <c:pt idx="26">
                  <c:v>99.5</c:v>
                </c:pt>
                <c:pt idx="27">
                  <c:v>99.5</c:v>
                </c:pt>
                <c:pt idx="28">
                  <c:v>99.5</c:v>
                </c:pt>
                <c:pt idx="29">
                  <c:v>99.5</c:v>
                </c:pt>
              </c:numCache>
            </c:numRef>
          </c:val>
          <c:smooth val="0"/>
          <c:extLst>
            <c:ext xmlns:c16="http://schemas.microsoft.com/office/drawing/2014/chart" uri="{C3380CC4-5D6E-409C-BE32-E72D297353CC}">
              <c16:uniqueId val="{00000001-4F92-42AF-9F06-BBC5EF882A37}"/>
            </c:ext>
          </c:extLst>
        </c:ser>
        <c:dLbls>
          <c:showLegendKey val="0"/>
          <c:showVal val="0"/>
          <c:showCatName val="0"/>
          <c:showSerName val="0"/>
          <c:showPercent val="0"/>
          <c:showBubbleSize val="0"/>
        </c:dLbls>
        <c:marker val="1"/>
        <c:smooth val="0"/>
        <c:axId val="1754015344"/>
        <c:axId val="1754006192"/>
      </c:lineChart>
      <c:catAx>
        <c:axId val="1754015344"/>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754006192"/>
        <c:crosses val="autoZero"/>
        <c:auto val="1"/>
        <c:lblAlgn val="ctr"/>
        <c:lblOffset val="100"/>
        <c:noMultiLvlLbl val="0"/>
      </c:catAx>
      <c:valAx>
        <c:axId val="1754006192"/>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7540153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a:glow rad="63500">
        <a:schemeClr val="accent1">
          <a:satMod val="175000"/>
          <a:alpha val="40000"/>
        </a:schemeClr>
      </a:glow>
    </a:effectLst>
    <a:scene3d>
      <a:camera prst="orthographicFront"/>
      <a:lightRig rig="threePt" dir="t"/>
    </a:scene3d>
    <a:sp3d>
      <a:bevelT w="114300" prst="artDeco"/>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7.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8.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9.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0.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5.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6.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7.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8.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9.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0.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1.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2.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3.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4.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5.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6.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7.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8.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9.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0.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1.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2.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3.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4.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5.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6.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7.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8.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9.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0.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no"?><Relationships xmlns="http://schemas.openxmlformats.org/package/2006/relationships"><Relationship Id="rId1" Target="../charts/chart1.xml" Type="http://schemas.openxmlformats.org/officeDocument/2006/relationships/chart"/><Relationship Id="rId10" Target="../charts/chart10.xml" Type="http://schemas.openxmlformats.org/officeDocument/2006/relationships/chart"/><Relationship Id="rId11" Target="../charts/chart11.xml" Type="http://schemas.openxmlformats.org/officeDocument/2006/relationships/chart"/><Relationship Id="rId12" Target="../charts/chart12.xml" Type="http://schemas.openxmlformats.org/officeDocument/2006/relationships/chart"/><Relationship Id="rId13" Target="../charts/chart13.xml" Type="http://schemas.openxmlformats.org/officeDocument/2006/relationships/chart"/><Relationship Id="rId14" Target="../charts/chart14.xml" Type="http://schemas.openxmlformats.org/officeDocument/2006/relationships/chart"/><Relationship Id="rId15" Target="../charts/chart15.xml" Type="http://schemas.openxmlformats.org/officeDocument/2006/relationships/chart"/><Relationship Id="rId16" Target="../charts/chart16.xml" Type="http://schemas.openxmlformats.org/officeDocument/2006/relationships/chart"/><Relationship Id="rId17" Target="../charts/chart17.xml" Type="http://schemas.openxmlformats.org/officeDocument/2006/relationships/chart"/><Relationship Id="rId18" Target="../charts/chart18.xml" Type="http://schemas.openxmlformats.org/officeDocument/2006/relationships/chart"/><Relationship Id="rId19" Target="../charts/chart19.xml" Type="http://schemas.openxmlformats.org/officeDocument/2006/relationships/chart"/><Relationship Id="rId2" Target="../charts/chart2.xml" Type="http://schemas.openxmlformats.org/officeDocument/2006/relationships/chart"/><Relationship Id="rId20" Target="../charts/chart20.xml" Type="http://schemas.openxmlformats.org/officeDocument/2006/relationships/chart"/><Relationship Id="rId3" Target="../charts/chart3.xml" Type="http://schemas.openxmlformats.org/officeDocument/2006/relationships/chart"/><Relationship Id="rId4" Target="../charts/chart4.xml" Type="http://schemas.openxmlformats.org/officeDocument/2006/relationships/chart"/><Relationship Id="rId5" Target="../charts/chart5.xml" Type="http://schemas.openxmlformats.org/officeDocument/2006/relationships/chart"/><Relationship Id="rId6" Target="../charts/chart6.xml" Type="http://schemas.openxmlformats.org/officeDocument/2006/relationships/chart"/><Relationship Id="rId7" Target="../charts/chart7.xml" Type="http://schemas.openxmlformats.org/officeDocument/2006/relationships/chart"/><Relationship Id="rId8" Target="../charts/chart8.xml" Type="http://schemas.openxmlformats.org/officeDocument/2006/relationships/chart"/><Relationship Id="rId9" Target="../charts/chart9.xml" Type="http://schemas.openxmlformats.org/officeDocument/2006/relationships/chart"/></Relationships>
</file>

<file path=xl/drawings/_rels/drawing2.xml.rels><?xml version="1.0" encoding="UTF-8" standalone="no"?><Relationships xmlns="http://schemas.openxmlformats.org/package/2006/relationships"><Relationship Id="rId1" Target="../charts/chart21.xml" Type="http://schemas.openxmlformats.org/officeDocument/2006/relationships/chart"/><Relationship Id="rId10" Target="../charts/chart30.xml" Type="http://schemas.openxmlformats.org/officeDocument/2006/relationships/chart"/><Relationship Id="rId11" Target="../charts/chart31.xml" Type="http://schemas.openxmlformats.org/officeDocument/2006/relationships/chart"/><Relationship Id="rId12" Target="../charts/chart32.xml" Type="http://schemas.openxmlformats.org/officeDocument/2006/relationships/chart"/><Relationship Id="rId13" Target="../charts/chart33.xml" Type="http://schemas.openxmlformats.org/officeDocument/2006/relationships/chart"/><Relationship Id="rId14" Target="../charts/chart34.xml" Type="http://schemas.openxmlformats.org/officeDocument/2006/relationships/chart"/><Relationship Id="rId15" Target="../charts/chart35.xml" Type="http://schemas.openxmlformats.org/officeDocument/2006/relationships/chart"/><Relationship Id="rId16" Target="../charts/chart36.xml" Type="http://schemas.openxmlformats.org/officeDocument/2006/relationships/chart"/><Relationship Id="rId17" Target="../charts/chart37.xml" Type="http://schemas.openxmlformats.org/officeDocument/2006/relationships/chart"/><Relationship Id="rId18" Target="../charts/chart38.xml" Type="http://schemas.openxmlformats.org/officeDocument/2006/relationships/chart"/><Relationship Id="rId19" Target="../charts/chart39.xml" Type="http://schemas.openxmlformats.org/officeDocument/2006/relationships/chart"/><Relationship Id="rId2" Target="../charts/chart22.xml" Type="http://schemas.openxmlformats.org/officeDocument/2006/relationships/chart"/><Relationship Id="rId20" Target="../charts/chart40.xml" Type="http://schemas.openxmlformats.org/officeDocument/2006/relationships/chart"/><Relationship Id="rId3" Target="../charts/chart23.xml" Type="http://schemas.openxmlformats.org/officeDocument/2006/relationships/chart"/><Relationship Id="rId4" Target="../charts/chart24.xml" Type="http://schemas.openxmlformats.org/officeDocument/2006/relationships/chart"/><Relationship Id="rId5" Target="../charts/chart25.xml" Type="http://schemas.openxmlformats.org/officeDocument/2006/relationships/chart"/><Relationship Id="rId6" Target="../charts/chart26.xml" Type="http://schemas.openxmlformats.org/officeDocument/2006/relationships/chart"/><Relationship Id="rId7" Target="../charts/chart27.xml" Type="http://schemas.openxmlformats.org/officeDocument/2006/relationships/chart"/><Relationship Id="rId8" Target="../charts/chart28.xml" Type="http://schemas.openxmlformats.org/officeDocument/2006/relationships/chart"/><Relationship Id="rId9" Target="../charts/chart29.xml" Type="http://schemas.openxmlformats.org/officeDocument/2006/relationships/chart"/></Relationships>
</file>

<file path=xl/drawings/drawing1.xml><?xml version="1.0" encoding="utf-8"?>
<xdr:wsDr xmlns:xdr="http://schemas.openxmlformats.org/drawingml/2006/spreadsheetDrawing" xmlns:a="http://schemas.openxmlformats.org/drawingml/2006/main">
  <xdr:twoCellAnchor>
    <xdr:from>
      <xdr:col>5</xdr:col>
      <xdr:colOff>486600</xdr:colOff>
      <xdr:row>37</xdr:row>
      <xdr:rowOff>26505</xdr:rowOff>
    </xdr:from>
    <xdr:to>
      <xdr:col>12</xdr:col>
      <xdr:colOff>132520</xdr:colOff>
      <xdr:row>55</xdr:row>
      <xdr:rowOff>115957</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484945</xdr:colOff>
      <xdr:row>55</xdr:row>
      <xdr:rowOff>115956</xdr:rowOff>
    </xdr:from>
    <xdr:to>
      <xdr:col>12</xdr:col>
      <xdr:colOff>140804</xdr:colOff>
      <xdr:row>74</xdr:row>
      <xdr:rowOff>49695</xdr:rowOff>
    </xdr:to>
    <xdr:graphicFrame macro="">
      <xdr:nvGraphicFramePr>
        <xdr:cNvPr id="3" name="Chart 2">
          <a:extLst>
            <a:ext uri="{FF2B5EF4-FFF2-40B4-BE49-F238E27FC236}">
              <a16:creationId xmlns:a16="http://schemas.microsoft.com/office/drawing/2014/main" id="{00000000-0008-0000-02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491161</xdr:colOff>
      <xdr:row>18</xdr:row>
      <xdr:rowOff>98564</xdr:rowOff>
    </xdr:from>
    <xdr:to>
      <xdr:col>12</xdr:col>
      <xdr:colOff>124239</xdr:colOff>
      <xdr:row>37</xdr:row>
      <xdr:rowOff>24848</xdr:rowOff>
    </xdr:to>
    <xdr:graphicFrame macro="">
      <xdr:nvGraphicFramePr>
        <xdr:cNvPr id="4" name="Chart 3">
          <a:extLst>
            <a:ext uri="{FF2B5EF4-FFF2-40B4-BE49-F238E27FC236}">
              <a16:creationId xmlns:a16="http://schemas.microsoft.com/office/drawing/2014/main" id="{00000000-0008-0000-02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265043</xdr:colOff>
      <xdr:row>55</xdr:row>
      <xdr:rowOff>116369</xdr:rowOff>
    </xdr:from>
    <xdr:to>
      <xdr:col>5</xdr:col>
      <xdr:colOff>488674</xdr:colOff>
      <xdr:row>74</xdr:row>
      <xdr:rowOff>57978</xdr:rowOff>
    </xdr:to>
    <xdr:graphicFrame macro="">
      <xdr:nvGraphicFramePr>
        <xdr:cNvPr id="6" name="Chart 5">
          <a:extLst>
            <a:ext uri="{FF2B5EF4-FFF2-40B4-BE49-F238E27FC236}">
              <a16:creationId xmlns:a16="http://schemas.microsoft.com/office/drawing/2014/main" id="{00000000-0008-0000-02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265044</xdr:colOff>
      <xdr:row>37</xdr:row>
      <xdr:rowOff>13620</xdr:rowOff>
    </xdr:from>
    <xdr:to>
      <xdr:col>5</xdr:col>
      <xdr:colOff>488673</xdr:colOff>
      <xdr:row>55</xdr:row>
      <xdr:rowOff>115957</xdr:rowOff>
    </xdr:to>
    <xdr:graphicFrame macro="">
      <xdr:nvGraphicFramePr>
        <xdr:cNvPr id="7" name="Chart 6">
          <a:extLst>
            <a:ext uri="{FF2B5EF4-FFF2-40B4-BE49-F238E27FC236}">
              <a16:creationId xmlns:a16="http://schemas.microsoft.com/office/drawing/2014/main" id="{00000000-0008-0000-02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19</xdr:col>
      <xdr:colOff>95103</xdr:colOff>
      <xdr:row>3</xdr:row>
      <xdr:rowOff>132961</xdr:rowOff>
    </xdr:from>
    <xdr:to>
      <xdr:col>21</xdr:col>
      <xdr:colOff>56660</xdr:colOff>
      <xdr:row>18</xdr:row>
      <xdr:rowOff>93757</xdr:rowOff>
    </xdr:to>
    <mc:AlternateContent xmlns:mc="http://schemas.openxmlformats.org/markup-compatibility/2006" xmlns:a14="http://schemas.microsoft.com/office/drawing/2010/main">
      <mc:Choice Requires="a14">
        <xdr:graphicFrame macro="">
          <xdr:nvGraphicFramePr>
            <xdr:cNvPr id="10" name="date">
              <a:extLst>
                <a:ext uri="{FF2B5EF4-FFF2-40B4-BE49-F238E27FC236}">
                  <a16:creationId xmlns:a16="http://schemas.microsoft.com/office/drawing/2014/main" id="{00000000-0008-0000-0200-00000A000000}"/>
                </a:ext>
              </a:extLst>
            </xdr:cNvPr>
            <xdr:cNvGraphicFramePr/>
          </xdr:nvGraphicFramePr>
          <xdr:xfrm>
            <a:off x="0" y="0"/>
            <a:ext cx="0" cy="0"/>
          </xdr:xfrm>
          <a:graphic>
            <a:graphicData uri="http://schemas.microsoft.com/office/drawing/2010/slicer">
              <sle:slicer xmlns:sle="http://schemas.microsoft.com/office/drawing/2010/slicer" name="date"/>
            </a:graphicData>
          </a:graphic>
        </xdr:graphicFrame>
      </mc:Choice>
      <mc:Fallback>
        <xdr:sp macro="" textlink="">
          <xdr:nvSpPr>
            <xdr:cNvPr id="0" name=""/>
            <xdr:cNvSpPr>
              <a:spLocks noTextEdit="1"/>
            </xdr:cNvSpPr>
          </xdr:nvSpPr>
          <xdr:spPr>
            <a:xfrm>
              <a:off x="11748733" y="555374"/>
              <a:ext cx="1816862" cy="207286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xdr:colOff>
      <xdr:row>0</xdr:row>
      <xdr:rowOff>0</xdr:rowOff>
    </xdr:from>
    <xdr:to>
      <xdr:col>2</xdr:col>
      <xdr:colOff>240197</xdr:colOff>
      <xdr:row>153</xdr:row>
      <xdr:rowOff>24848</xdr:rowOff>
    </xdr:to>
    <mc:AlternateContent xmlns:mc="http://schemas.openxmlformats.org/markup-compatibility/2006" xmlns:a14="http://schemas.microsoft.com/office/drawing/2010/main">
      <mc:Choice Requires="a14">
        <xdr:graphicFrame macro="">
          <xdr:nvGraphicFramePr>
            <xdr:cNvPr id="12" name="Region">
              <a:extLst>
                <a:ext uri="{FF2B5EF4-FFF2-40B4-BE49-F238E27FC236}">
                  <a16:creationId xmlns:a16="http://schemas.microsoft.com/office/drawing/2014/main" id="{00000000-0008-0000-0200-00000C00000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 y="0"/>
              <a:ext cx="1300370" cy="2156791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265043</xdr:colOff>
      <xdr:row>0</xdr:row>
      <xdr:rowOff>0</xdr:rowOff>
    </xdr:from>
    <xdr:to>
      <xdr:col>5</xdr:col>
      <xdr:colOff>496956</xdr:colOff>
      <xdr:row>18</xdr:row>
      <xdr:rowOff>115956</xdr:rowOff>
    </xdr:to>
    <xdr:graphicFrame macro="">
      <xdr:nvGraphicFramePr>
        <xdr:cNvPr id="11" name="Chart 10">
          <a:extLst>
            <a:ext uri="{FF2B5EF4-FFF2-40B4-BE49-F238E27FC236}">
              <a16:creationId xmlns:a16="http://schemas.microsoft.com/office/drawing/2014/main" id="{00000000-0008-0000-0200-00000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265043</xdr:colOff>
      <xdr:row>18</xdr:row>
      <xdr:rowOff>99389</xdr:rowOff>
    </xdr:from>
    <xdr:to>
      <xdr:col>5</xdr:col>
      <xdr:colOff>488673</xdr:colOff>
      <xdr:row>37</xdr:row>
      <xdr:rowOff>24848</xdr:rowOff>
    </xdr:to>
    <xdr:graphicFrame macro="">
      <xdr:nvGraphicFramePr>
        <xdr:cNvPr id="14" name="Chart 13">
          <a:extLst>
            <a:ext uri="{FF2B5EF4-FFF2-40B4-BE49-F238E27FC236}">
              <a16:creationId xmlns:a16="http://schemas.microsoft.com/office/drawing/2014/main" id="{00000000-0008-0000-0200-00000E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5</xdr:col>
      <xdr:colOff>492814</xdr:colOff>
      <xdr:row>0</xdr:row>
      <xdr:rowOff>0</xdr:rowOff>
    </xdr:from>
    <xdr:to>
      <xdr:col>12</xdr:col>
      <xdr:colOff>124238</xdr:colOff>
      <xdr:row>18</xdr:row>
      <xdr:rowOff>99392</xdr:rowOff>
    </xdr:to>
    <xdr:graphicFrame macro="">
      <xdr:nvGraphicFramePr>
        <xdr:cNvPr id="9" name="Chart 8">
          <a:extLst>
            <a:ext uri="{FF2B5EF4-FFF2-40B4-BE49-F238E27FC236}">
              <a16:creationId xmlns:a16="http://schemas.microsoft.com/office/drawing/2014/main" id="{00000000-0008-0000-02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12</xdr:col>
      <xdr:colOff>111813</xdr:colOff>
      <xdr:row>0</xdr:row>
      <xdr:rowOff>0</xdr:rowOff>
    </xdr:from>
    <xdr:to>
      <xdr:col>17</xdr:col>
      <xdr:colOff>414129</xdr:colOff>
      <xdr:row>18</xdr:row>
      <xdr:rowOff>99392</xdr:rowOff>
    </xdr:to>
    <xdr:graphicFrame macro="">
      <xdr:nvGraphicFramePr>
        <xdr:cNvPr id="13" name="Chart 12">
          <a:extLst>
            <a:ext uri="{FF2B5EF4-FFF2-40B4-BE49-F238E27FC236}">
              <a16:creationId xmlns:a16="http://schemas.microsoft.com/office/drawing/2014/main" id="{00000000-0008-0000-0200-00000D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12</xdr:col>
      <xdr:colOff>124238</xdr:colOff>
      <xdr:row>18</xdr:row>
      <xdr:rowOff>99391</xdr:rowOff>
    </xdr:from>
    <xdr:to>
      <xdr:col>17</xdr:col>
      <xdr:colOff>422413</xdr:colOff>
      <xdr:row>37</xdr:row>
      <xdr:rowOff>24847</xdr:rowOff>
    </xdr:to>
    <xdr:graphicFrame macro="">
      <xdr:nvGraphicFramePr>
        <xdr:cNvPr id="15" name="Chart 14">
          <a:extLst>
            <a:ext uri="{FF2B5EF4-FFF2-40B4-BE49-F238E27FC236}">
              <a16:creationId xmlns:a16="http://schemas.microsoft.com/office/drawing/2014/main" id="{00000000-0008-0000-0200-00000F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12</xdr:col>
      <xdr:colOff>124238</xdr:colOff>
      <xdr:row>37</xdr:row>
      <xdr:rowOff>28160</xdr:rowOff>
    </xdr:from>
    <xdr:to>
      <xdr:col>17</xdr:col>
      <xdr:colOff>430695</xdr:colOff>
      <xdr:row>55</xdr:row>
      <xdr:rowOff>115957</xdr:rowOff>
    </xdr:to>
    <xdr:graphicFrame macro="">
      <xdr:nvGraphicFramePr>
        <xdr:cNvPr id="16" name="Chart 15">
          <a:extLst>
            <a:ext uri="{FF2B5EF4-FFF2-40B4-BE49-F238E27FC236}">
              <a16:creationId xmlns:a16="http://schemas.microsoft.com/office/drawing/2014/main" id="{00000000-0008-0000-0200-000010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12</xdr:col>
      <xdr:colOff>124238</xdr:colOff>
      <xdr:row>55</xdr:row>
      <xdr:rowOff>119270</xdr:rowOff>
    </xdr:from>
    <xdr:to>
      <xdr:col>17</xdr:col>
      <xdr:colOff>422413</xdr:colOff>
      <xdr:row>74</xdr:row>
      <xdr:rowOff>49695</xdr:rowOff>
    </xdr:to>
    <xdr:graphicFrame macro="">
      <xdr:nvGraphicFramePr>
        <xdr:cNvPr id="17" name="Chart 16">
          <a:extLst>
            <a:ext uri="{FF2B5EF4-FFF2-40B4-BE49-F238E27FC236}">
              <a16:creationId xmlns:a16="http://schemas.microsoft.com/office/drawing/2014/main" id="{00000000-0008-0000-0200-000011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2</xdr:col>
      <xdr:colOff>246531</xdr:colOff>
      <xdr:row>74</xdr:row>
      <xdr:rowOff>66941</xdr:rowOff>
    </xdr:from>
    <xdr:to>
      <xdr:col>5</xdr:col>
      <xdr:colOff>472109</xdr:colOff>
      <xdr:row>93</xdr:row>
      <xdr:rowOff>128135</xdr:rowOff>
    </xdr:to>
    <xdr:graphicFrame macro="">
      <xdr:nvGraphicFramePr>
        <xdr:cNvPr id="5" name="Chart 4">
          <a:extLst>
            <a:ext uri="{FF2B5EF4-FFF2-40B4-BE49-F238E27FC236}">
              <a16:creationId xmlns:a16="http://schemas.microsoft.com/office/drawing/2014/main" id="{00000000-0008-0000-02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5</xdr:col>
      <xdr:colOff>495009</xdr:colOff>
      <xdr:row>74</xdr:row>
      <xdr:rowOff>72496</xdr:rowOff>
    </xdr:from>
    <xdr:to>
      <xdr:col>12</xdr:col>
      <xdr:colOff>109526</xdr:colOff>
      <xdr:row>93</xdr:row>
      <xdr:rowOff>123265</xdr:rowOff>
    </xdr:to>
    <xdr:graphicFrame macro="">
      <xdr:nvGraphicFramePr>
        <xdr:cNvPr id="8" name="Chart 7">
          <a:extLst>
            <a:ext uri="{FF2B5EF4-FFF2-40B4-BE49-F238E27FC236}">
              <a16:creationId xmlns:a16="http://schemas.microsoft.com/office/drawing/2014/main" id="{00000000-0008-0000-02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5</xdr:col>
      <xdr:colOff>496565</xdr:colOff>
      <xdr:row>94</xdr:row>
      <xdr:rowOff>2851</xdr:rowOff>
    </xdr:from>
    <xdr:to>
      <xdr:col>12</xdr:col>
      <xdr:colOff>124239</xdr:colOff>
      <xdr:row>113</xdr:row>
      <xdr:rowOff>91889</xdr:rowOff>
    </xdr:to>
    <xdr:graphicFrame macro="">
      <xdr:nvGraphicFramePr>
        <xdr:cNvPr id="20" name="Chart 19">
          <a:extLst>
            <a:ext uri="{FF2B5EF4-FFF2-40B4-BE49-F238E27FC236}">
              <a16:creationId xmlns:a16="http://schemas.microsoft.com/office/drawing/2014/main" id="{00000000-0008-0000-0200-00001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5</xdr:col>
      <xdr:colOff>488674</xdr:colOff>
      <xdr:row>113</xdr:row>
      <xdr:rowOff>108161</xdr:rowOff>
    </xdr:from>
    <xdr:to>
      <xdr:col>12</xdr:col>
      <xdr:colOff>140802</xdr:colOff>
      <xdr:row>133</xdr:row>
      <xdr:rowOff>30402</xdr:rowOff>
    </xdr:to>
    <xdr:graphicFrame macro="">
      <xdr:nvGraphicFramePr>
        <xdr:cNvPr id="21" name="Chart 20">
          <a:extLst>
            <a:ext uri="{FF2B5EF4-FFF2-40B4-BE49-F238E27FC236}">
              <a16:creationId xmlns:a16="http://schemas.microsoft.com/office/drawing/2014/main" id="{00000000-0008-0000-0200-00001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12</xdr:col>
      <xdr:colOff>119271</xdr:colOff>
      <xdr:row>93</xdr:row>
      <xdr:rowOff>132522</xdr:rowOff>
    </xdr:from>
    <xdr:to>
      <xdr:col>17</xdr:col>
      <xdr:colOff>447260</xdr:colOff>
      <xdr:row>113</xdr:row>
      <xdr:rowOff>85652</xdr:rowOff>
    </xdr:to>
    <xdr:graphicFrame macro="">
      <xdr:nvGraphicFramePr>
        <xdr:cNvPr id="22" name="Chart 21">
          <a:extLst>
            <a:ext uri="{FF2B5EF4-FFF2-40B4-BE49-F238E27FC236}">
              <a16:creationId xmlns:a16="http://schemas.microsoft.com/office/drawing/2014/main" id="{00000000-0008-0000-0200-00001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12</xdr:col>
      <xdr:colOff>149088</xdr:colOff>
      <xdr:row>113</xdr:row>
      <xdr:rowOff>107383</xdr:rowOff>
    </xdr:from>
    <xdr:to>
      <xdr:col>17</xdr:col>
      <xdr:colOff>455543</xdr:colOff>
      <xdr:row>133</xdr:row>
      <xdr:rowOff>33131</xdr:rowOff>
    </xdr:to>
    <xdr:graphicFrame macro="">
      <xdr:nvGraphicFramePr>
        <xdr:cNvPr id="23" name="Chart 22">
          <a:extLst>
            <a:ext uri="{FF2B5EF4-FFF2-40B4-BE49-F238E27FC236}">
              <a16:creationId xmlns:a16="http://schemas.microsoft.com/office/drawing/2014/main" id="{00000000-0008-0000-0200-00001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5</xdr:col>
      <xdr:colOff>466725</xdr:colOff>
      <xdr:row>133</xdr:row>
      <xdr:rowOff>43484</xdr:rowOff>
    </xdr:from>
    <xdr:to>
      <xdr:col>12</xdr:col>
      <xdr:colOff>158612</xdr:colOff>
      <xdr:row>152</xdr:row>
      <xdr:rowOff>73302</xdr:rowOff>
    </xdr:to>
    <xdr:graphicFrame macro="">
      <xdr:nvGraphicFramePr>
        <xdr:cNvPr id="18" name="Chart 17">
          <a:extLst>
            <a:ext uri="{FF2B5EF4-FFF2-40B4-BE49-F238E27FC236}">
              <a16:creationId xmlns:a16="http://schemas.microsoft.com/office/drawing/2014/main" id="{00000000-0008-0000-0200-00001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12</xdr:col>
      <xdr:colOff>151560</xdr:colOff>
      <xdr:row>133</xdr:row>
      <xdr:rowOff>44824</xdr:rowOff>
    </xdr:from>
    <xdr:to>
      <xdr:col>17</xdr:col>
      <xdr:colOff>466725</xdr:colOff>
      <xdr:row>152</xdr:row>
      <xdr:rowOff>76200</xdr:rowOff>
    </xdr:to>
    <xdr:graphicFrame macro="">
      <xdr:nvGraphicFramePr>
        <xdr:cNvPr id="19" name="Chart 18">
          <a:extLst>
            <a:ext uri="{FF2B5EF4-FFF2-40B4-BE49-F238E27FC236}">
              <a16:creationId xmlns:a16="http://schemas.microsoft.com/office/drawing/2014/main" id="{00000000-0008-0000-0200-00001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142873</xdr:colOff>
      <xdr:row>0</xdr:row>
      <xdr:rowOff>0</xdr:rowOff>
    </xdr:from>
    <xdr:to>
      <xdr:col>6</xdr:col>
      <xdr:colOff>448234</xdr:colOff>
      <xdr:row>19</xdr:row>
      <xdr:rowOff>56029</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156882</xdr:colOff>
      <xdr:row>38</xdr:row>
      <xdr:rowOff>90767</xdr:rowOff>
    </xdr:from>
    <xdr:to>
      <xdr:col>6</xdr:col>
      <xdr:colOff>415179</xdr:colOff>
      <xdr:row>57</xdr:row>
      <xdr:rowOff>123265</xdr:rowOff>
    </xdr:to>
    <xdr:graphicFrame macro="">
      <xdr:nvGraphicFramePr>
        <xdr:cNvPr id="4" name="Chart 3">
          <a:extLst>
            <a:ext uri="{FF2B5EF4-FFF2-40B4-BE49-F238E27FC236}">
              <a16:creationId xmlns:a16="http://schemas.microsoft.com/office/drawing/2014/main" id="{00000000-0008-0000-03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168089</xdr:colOff>
      <xdr:row>57</xdr:row>
      <xdr:rowOff>125505</xdr:rowOff>
    </xdr:from>
    <xdr:to>
      <xdr:col>6</xdr:col>
      <xdr:colOff>415179</xdr:colOff>
      <xdr:row>77</xdr:row>
      <xdr:rowOff>20731</xdr:rowOff>
    </xdr:to>
    <xdr:graphicFrame macro="">
      <xdr:nvGraphicFramePr>
        <xdr:cNvPr id="5" name="Chart 4">
          <a:extLst>
            <a:ext uri="{FF2B5EF4-FFF2-40B4-BE49-F238E27FC236}">
              <a16:creationId xmlns:a16="http://schemas.microsoft.com/office/drawing/2014/main" id="{00000000-0008-0000-03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0</xdr:row>
      <xdr:rowOff>0</xdr:rowOff>
    </xdr:from>
    <xdr:to>
      <xdr:col>1</xdr:col>
      <xdr:colOff>171450</xdr:colOff>
      <xdr:row>156</xdr:row>
      <xdr:rowOff>134471</xdr:rowOff>
    </xdr:to>
    <mc:AlternateContent xmlns:mc="http://schemas.openxmlformats.org/markup-compatibility/2006" xmlns:a14="http://schemas.microsoft.com/office/drawing/2010/main">
      <mc:Choice Requires="a14">
        <xdr:graphicFrame macro="">
          <xdr:nvGraphicFramePr>
            <xdr:cNvPr id="10" name="PROVINCE 1">
              <a:extLst>
                <a:ext uri="{FF2B5EF4-FFF2-40B4-BE49-F238E27FC236}">
                  <a16:creationId xmlns:a16="http://schemas.microsoft.com/office/drawing/2014/main" id="{00000000-0008-0000-0300-00000A000000}"/>
                </a:ext>
              </a:extLst>
            </xdr:cNvPr>
            <xdr:cNvGraphicFramePr/>
          </xdr:nvGraphicFramePr>
          <xdr:xfrm>
            <a:off x="0" y="0"/>
            <a:ext cx="0" cy="0"/>
          </xdr:xfrm>
          <a:graphic>
            <a:graphicData uri="http://schemas.microsoft.com/office/drawing/2010/slicer">
              <sle:slicer xmlns:sle="http://schemas.microsoft.com/office/drawing/2010/slicer" name="PROVINCE 1"/>
            </a:graphicData>
          </a:graphic>
        </xdr:graphicFrame>
      </mc:Choice>
      <mc:Fallback>
        <xdr:sp macro="" textlink="">
          <xdr:nvSpPr>
            <xdr:cNvPr id="0" name=""/>
            <xdr:cNvSpPr>
              <a:spLocks noTextEdit="1"/>
            </xdr:cNvSpPr>
          </xdr:nvSpPr>
          <xdr:spPr>
            <a:xfrm>
              <a:off x="0" y="0"/>
              <a:ext cx="978274" cy="22860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320675</xdr:colOff>
      <xdr:row>0</xdr:row>
      <xdr:rowOff>130175</xdr:rowOff>
    </xdr:from>
    <xdr:to>
      <xdr:col>20</xdr:col>
      <xdr:colOff>5323</xdr:colOff>
      <xdr:row>15</xdr:row>
      <xdr:rowOff>94191</xdr:rowOff>
    </xdr:to>
    <mc:AlternateContent xmlns:mc="http://schemas.openxmlformats.org/markup-compatibility/2006" xmlns:a14="http://schemas.microsoft.com/office/drawing/2010/main">
      <mc:Choice Requires="a14">
        <xdr:graphicFrame macro="">
          <xdr:nvGraphicFramePr>
            <xdr:cNvPr id="11" name="PERIOD_START_TIME">
              <a:extLst>
                <a:ext uri="{FF2B5EF4-FFF2-40B4-BE49-F238E27FC236}">
                  <a16:creationId xmlns:a16="http://schemas.microsoft.com/office/drawing/2014/main" id="{00000000-0008-0000-0300-00000B000000}"/>
                </a:ext>
              </a:extLst>
            </xdr:cNvPr>
            <xdr:cNvGraphicFramePr/>
          </xdr:nvGraphicFramePr>
          <xdr:xfrm>
            <a:off x="0" y="0"/>
            <a:ext cx="0" cy="0"/>
          </xdr:xfrm>
          <a:graphic>
            <a:graphicData uri="http://schemas.microsoft.com/office/drawing/2010/slicer">
              <sle:slicer xmlns:sle="http://schemas.microsoft.com/office/drawing/2010/slicer" name="PERIOD_START_TIME"/>
            </a:graphicData>
          </a:graphic>
        </xdr:graphicFrame>
      </mc:Choice>
      <mc:Fallback>
        <xdr:sp macro="" textlink="">
          <xdr:nvSpPr>
            <xdr:cNvPr id="0" name=""/>
            <xdr:cNvSpPr>
              <a:spLocks noTextEdit="1"/>
            </xdr:cNvSpPr>
          </xdr:nvSpPr>
          <xdr:spPr>
            <a:xfrm>
              <a:off x="10788650" y="130175"/>
              <a:ext cx="1818248" cy="210714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414618</xdr:colOff>
      <xdr:row>19</xdr:row>
      <xdr:rowOff>61631</xdr:rowOff>
    </xdr:from>
    <xdr:to>
      <xdr:col>15</xdr:col>
      <xdr:colOff>289672</xdr:colOff>
      <xdr:row>38</xdr:row>
      <xdr:rowOff>89647</xdr:rowOff>
    </xdr:to>
    <xdr:graphicFrame macro="">
      <xdr:nvGraphicFramePr>
        <xdr:cNvPr id="14" name="Chart 13">
          <a:extLst>
            <a:ext uri="{FF2B5EF4-FFF2-40B4-BE49-F238E27FC236}">
              <a16:creationId xmlns:a16="http://schemas.microsoft.com/office/drawing/2014/main" id="{00000000-0008-0000-0300-00000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414618</xdr:colOff>
      <xdr:row>0</xdr:row>
      <xdr:rowOff>0</xdr:rowOff>
    </xdr:from>
    <xdr:to>
      <xdr:col>15</xdr:col>
      <xdr:colOff>268942</xdr:colOff>
      <xdr:row>19</xdr:row>
      <xdr:rowOff>56029</xdr:rowOff>
    </xdr:to>
    <xdr:graphicFrame macro="">
      <xdr:nvGraphicFramePr>
        <xdr:cNvPr id="7" name="Chart 6">
          <a:extLst>
            <a:ext uri="{FF2B5EF4-FFF2-40B4-BE49-F238E27FC236}">
              <a16:creationId xmlns:a16="http://schemas.microsoft.com/office/drawing/2014/main" id="{00000000-0008-0000-03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414618</xdr:colOff>
      <xdr:row>57</xdr:row>
      <xdr:rowOff>127186</xdr:rowOff>
    </xdr:from>
    <xdr:to>
      <xdr:col>15</xdr:col>
      <xdr:colOff>243168</xdr:colOff>
      <xdr:row>77</xdr:row>
      <xdr:rowOff>10085</xdr:rowOff>
    </xdr:to>
    <xdr:graphicFrame macro="">
      <xdr:nvGraphicFramePr>
        <xdr:cNvPr id="8" name="Chart 7">
          <a:extLst>
            <a:ext uri="{FF2B5EF4-FFF2-40B4-BE49-F238E27FC236}">
              <a16:creationId xmlns:a16="http://schemas.microsoft.com/office/drawing/2014/main" id="{00000000-0008-0000-03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160243</xdr:colOff>
      <xdr:row>19</xdr:row>
      <xdr:rowOff>58271</xdr:rowOff>
    </xdr:from>
    <xdr:to>
      <xdr:col>6</xdr:col>
      <xdr:colOff>414618</xdr:colOff>
      <xdr:row>38</xdr:row>
      <xdr:rowOff>89647</xdr:rowOff>
    </xdr:to>
    <xdr:graphicFrame macro="">
      <xdr:nvGraphicFramePr>
        <xdr:cNvPr id="9" name="Chart 8">
          <a:extLst>
            <a:ext uri="{FF2B5EF4-FFF2-40B4-BE49-F238E27FC236}">
              <a16:creationId xmlns:a16="http://schemas.microsoft.com/office/drawing/2014/main" id="{00000000-0008-0000-03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6</xdr:col>
      <xdr:colOff>414618</xdr:colOff>
      <xdr:row>38</xdr:row>
      <xdr:rowOff>93569</xdr:rowOff>
    </xdr:from>
    <xdr:to>
      <xdr:col>15</xdr:col>
      <xdr:colOff>247090</xdr:colOff>
      <xdr:row>57</xdr:row>
      <xdr:rowOff>122144</xdr:rowOff>
    </xdr:to>
    <xdr:graphicFrame macro="">
      <xdr:nvGraphicFramePr>
        <xdr:cNvPr id="15" name="Chart 14">
          <a:extLst>
            <a:ext uri="{FF2B5EF4-FFF2-40B4-BE49-F238E27FC236}">
              <a16:creationId xmlns:a16="http://schemas.microsoft.com/office/drawing/2014/main" id="{00000000-0008-0000-0300-00000F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15</xdr:col>
      <xdr:colOff>246531</xdr:colOff>
      <xdr:row>0</xdr:row>
      <xdr:rowOff>0</xdr:rowOff>
    </xdr:from>
    <xdr:to>
      <xdr:col>22</xdr:col>
      <xdr:colOff>627529</xdr:colOff>
      <xdr:row>19</xdr:row>
      <xdr:rowOff>54067</xdr:rowOff>
    </xdr:to>
    <xdr:graphicFrame macro="">
      <xdr:nvGraphicFramePr>
        <xdr:cNvPr id="3" name="Chart 2">
          <a:extLst>
            <a:ext uri="{FF2B5EF4-FFF2-40B4-BE49-F238E27FC236}">
              <a16:creationId xmlns:a16="http://schemas.microsoft.com/office/drawing/2014/main" id="{00000000-0008-0000-03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15</xdr:col>
      <xdr:colOff>246530</xdr:colOff>
      <xdr:row>19</xdr:row>
      <xdr:rowOff>61352</xdr:rowOff>
    </xdr:from>
    <xdr:to>
      <xdr:col>22</xdr:col>
      <xdr:colOff>629630</xdr:colOff>
      <xdr:row>38</xdr:row>
      <xdr:rowOff>92728</xdr:rowOff>
    </xdr:to>
    <xdr:graphicFrame macro="">
      <xdr:nvGraphicFramePr>
        <xdr:cNvPr id="6" name="Chart 5">
          <a:extLst>
            <a:ext uri="{FF2B5EF4-FFF2-40B4-BE49-F238E27FC236}">
              <a16:creationId xmlns:a16="http://schemas.microsoft.com/office/drawing/2014/main" id="{00000000-0008-0000-03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15</xdr:col>
      <xdr:colOff>246530</xdr:colOff>
      <xdr:row>38</xdr:row>
      <xdr:rowOff>90767</xdr:rowOff>
    </xdr:from>
    <xdr:to>
      <xdr:col>22</xdr:col>
      <xdr:colOff>643638</xdr:colOff>
      <xdr:row>57</xdr:row>
      <xdr:rowOff>119342</xdr:rowOff>
    </xdr:to>
    <xdr:graphicFrame macro="">
      <xdr:nvGraphicFramePr>
        <xdr:cNvPr id="12" name="Chart 11">
          <a:extLst>
            <a:ext uri="{FF2B5EF4-FFF2-40B4-BE49-F238E27FC236}">
              <a16:creationId xmlns:a16="http://schemas.microsoft.com/office/drawing/2014/main" id="{00000000-0008-0000-0300-00000C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15</xdr:col>
      <xdr:colOff>246530</xdr:colOff>
      <xdr:row>57</xdr:row>
      <xdr:rowOff>125786</xdr:rowOff>
    </xdr:from>
    <xdr:to>
      <xdr:col>22</xdr:col>
      <xdr:colOff>642236</xdr:colOff>
      <xdr:row>77</xdr:row>
      <xdr:rowOff>8685</xdr:rowOff>
    </xdr:to>
    <xdr:graphicFrame macro="">
      <xdr:nvGraphicFramePr>
        <xdr:cNvPr id="16" name="Chart 15">
          <a:extLst>
            <a:ext uri="{FF2B5EF4-FFF2-40B4-BE49-F238E27FC236}">
              <a16:creationId xmlns:a16="http://schemas.microsoft.com/office/drawing/2014/main" id="{00000000-0008-0000-0300-000010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xdr:col>
      <xdr:colOff>166966</xdr:colOff>
      <xdr:row>77</xdr:row>
      <xdr:rowOff>47064</xdr:rowOff>
    </xdr:from>
    <xdr:to>
      <xdr:col>6</xdr:col>
      <xdr:colOff>408214</xdr:colOff>
      <xdr:row>96</xdr:row>
      <xdr:rowOff>22411</xdr:rowOff>
    </xdr:to>
    <xdr:graphicFrame macro="">
      <xdr:nvGraphicFramePr>
        <xdr:cNvPr id="13" name="Chart 12">
          <a:extLst>
            <a:ext uri="{FF2B5EF4-FFF2-40B4-BE49-F238E27FC236}">
              <a16:creationId xmlns:a16="http://schemas.microsoft.com/office/drawing/2014/main" id="{00000000-0008-0000-0300-00000D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6</xdr:col>
      <xdr:colOff>405973</xdr:colOff>
      <xdr:row>77</xdr:row>
      <xdr:rowOff>49785</xdr:rowOff>
    </xdr:from>
    <xdr:to>
      <xdr:col>15</xdr:col>
      <xdr:colOff>217714</xdr:colOff>
      <xdr:row>96</xdr:row>
      <xdr:rowOff>27853</xdr:rowOff>
    </xdr:to>
    <xdr:graphicFrame macro="">
      <xdr:nvGraphicFramePr>
        <xdr:cNvPr id="17" name="Chart 16">
          <a:extLst>
            <a:ext uri="{FF2B5EF4-FFF2-40B4-BE49-F238E27FC236}">
              <a16:creationId xmlns:a16="http://schemas.microsoft.com/office/drawing/2014/main" id="{00000000-0008-0000-0300-000011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6</xdr:col>
      <xdr:colOff>423423</xdr:colOff>
      <xdr:row>96</xdr:row>
      <xdr:rowOff>55550</xdr:rowOff>
    </xdr:from>
    <xdr:to>
      <xdr:col>15</xdr:col>
      <xdr:colOff>217714</xdr:colOff>
      <xdr:row>115</xdr:row>
      <xdr:rowOff>30897</xdr:rowOff>
    </xdr:to>
    <xdr:graphicFrame macro="">
      <xdr:nvGraphicFramePr>
        <xdr:cNvPr id="18" name="Chart 17">
          <a:extLst>
            <a:ext uri="{FF2B5EF4-FFF2-40B4-BE49-F238E27FC236}">
              <a16:creationId xmlns:a16="http://schemas.microsoft.com/office/drawing/2014/main" id="{00000000-0008-0000-0300-00001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6</xdr:col>
      <xdr:colOff>435107</xdr:colOff>
      <xdr:row>115</xdr:row>
      <xdr:rowOff>51386</xdr:rowOff>
    </xdr:from>
    <xdr:to>
      <xdr:col>15</xdr:col>
      <xdr:colOff>235324</xdr:colOff>
      <xdr:row>134</xdr:row>
      <xdr:rowOff>26733</xdr:rowOff>
    </xdr:to>
    <xdr:graphicFrame macro="">
      <xdr:nvGraphicFramePr>
        <xdr:cNvPr id="19" name="Chart 18">
          <a:extLst>
            <a:ext uri="{FF2B5EF4-FFF2-40B4-BE49-F238E27FC236}">
              <a16:creationId xmlns:a16="http://schemas.microsoft.com/office/drawing/2014/main" id="{00000000-0008-0000-0300-00001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15</xdr:col>
      <xdr:colOff>253252</xdr:colOff>
      <xdr:row>96</xdr:row>
      <xdr:rowOff>64994</xdr:rowOff>
    </xdr:from>
    <xdr:to>
      <xdr:col>22</xdr:col>
      <xdr:colOff>656664</xdr:colOff>
      <xdr:row>115</xdr:row>
      <xdr:rowOff>40341</xdr:rowOff>
    </xdr:to>
    <xdr:graphicFrame macro="">
      <xdr:nvGraphicFramePr>
        <xdr:cNvPr id="20" name="Chart 19">
          <a:extLst>
            <a:ext uri="{FF2B5EF4-FFF2-40B4-BE49-F238E27FC236}">
              <a16:creationId xmlns:a16="http://schemas.microsoft.com/office/drawing/2014/main" id="{00000000-0008-0000-0300-00001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15</xdr:col>
      <xdr:colOff>257735</xdr:colOff>
      <xdr:row>115</xdr:row>
      <xdr:rowOff>62753</xdr:rowOff>
    </xdr:from>
    <xdr:to>
      <xdr:col>22</xdr:col>
      <xdr:colOff>673152</xdr:colOff>
      <xdr:row>134</xdr:row>
      <xdr:rowOff>33617</xdr:rowOff>
    </xdr:to>
    <xdr:graphicFrame macro="">
      <xdr:nvGraphicFramePr>
        <xdr:cNvPr id="21" name="Chart 20">
          <a:extLst>
            <a:ext uri="{FF2B5EF4-FFF2-40B4-BE49-F238E27FC236}">
              <a16:creationId xmlns:a16="http://schemas.microsoft.com/office/drawing/2014/main" id="{00000000-0008-0000-0300-00001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6</xdr:col>
      <xdr:colOff>422413</xdr:colOff>
      <xdr:row>134</xdr:row>
      <xdr:rowOff>41559</xdr:rowOff>
    </xdr:from>
    <xdr:to>
      <xdr:col>15</xdr:col>
      <xdr:colOff>263337</xdr:colOff>
      <xdr:row>156</xdr:row>
      <xdr:rowOff>74543</xdr:rowOff>
    </xdr:to>
    <xdr:graphicFrame macro="">
      <xdr:nvGraphicFramePr>
        <xdr:cNvPr id="22" name="Chart 21">
          <a:extLst>
            <a:ext uri="{FF2B5EF4-FFF2-40B4-BE49-F238E27FC236}">
              <a16:creationId xmlns:a16="http://schemas.microsoft.com/office/drawing/2014/main" id="{00000000-0008-0000-0300-00001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15</xdr:col>
      <xdr:colOff>269183</xdr:colOff>
      <xdr:row>134</xdr:row>
      <xdr:rowOff>53008</xdr:rowOff>
    </xdr:from>
    <xdr:to>
      <xdr:col>22</xdr:col>
      <xdr:colOff>695738</xdr:colOff>
      <xdr:row>156</xdr:row>
      <xdr:rowOff>66260</xdr:rowOff>
    </xdr:to>
    <xdr:graphicFrame macro="">
      <xdr:nvGraphicFramePr>
        <xdr:cNvPr id="23" name="Chart 22">
          <a:extLst>
            <a:ext uri="{FF2B5EF4-FFF2-40B4-BE49-F238E27FC236}">
              <a16:creationId xmlns:a16="http://schemas.microsoft.com/office/drawing/2014/main" id="{00000000-0008-0000-0300-00001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wsDr>
</file>

<file path=xl/pivotCache/_rels/pivotCacheDefinition1.xml.rels><?xml version="1.0" encoding="UTF-8" standalone="no"?><Relationships xmlns="http://schemas.openxmlformats.org/package/2006/relationships"><Relationship Id="rId1" Target="pivotCacheRecords1.xml" Type="http://schemas.openxmlformats.org/officeDocument/2006/relationships/pivotCacheRecords"/></Relationships>
</file>

<file path=xl/pivotCache/_rels/pivotCacheDefinition2.xml.rels><?xml version="1.0" encoding="UTF-8" standalone="no"?><Relationships xmlns="http://schemas.openxmlformats.org/package/2006/relationships"><Relationship Id="rId1" Target="pivotCacheRecords2.xml" Type="http://schemas.openxmlformats.org/officeDocument/2006/relationships/pivotCacheRecords"/></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FARAFAN" refreshedDate="43747.549734375003" createdVersion="6" refreshedVersion="6" minRefreshableVersion="3" recordCount="270" xr:uid="{00000000-000A-0000-FFFF-FFFF27000000}">
  <cacheSource type="worksheet">
    <worksheetSource name="Table2"/>
  </cacheSource>
  <cacheFields count="43">
    <cacheField name="PERIOD_START_TIME" numFmtId="0">
      <sharedItems containsDate="1" containsBlank="1" containsMixedTypes="1" minDate="2018-08-13T00:00:00" maxDate="2019-09-15T00:00:00" count="432">
        <s v="2019-08-31"/>
        <s v="2019-09-01"/>
        <s v="2019-09-02"/>
        <s v="2019-09-03"/>
        <s v="2019-09-04"/>
        <s v="2019-09-05"/>
        <s v="2019-09-06"/>
        <s v="2019-09-07"/>
        <s v="2019-09-08"/>
        <s v="2019-09-09"/>
        <s v="2019-09-10"/>
        <s v="2019-09-11"/>
        <s v="2019-09-12"/>
        <s v="2019-09-13"/>
        <s v="2019-09-14"/>
        <s v="2019-09-15"/>
        <s v="2019-09-16"/>
        <s v="2019-09-17"/>
        <s v="2019-09-18"/>
        <s v="2019-09-19"/>
        <s v="2019-09-20"/>
        <s v="2019-09-21"/>
        <s v="2019-09-22"/>
        <s v="2019-09-23"/>
        <s v="2019-09-24"/>
        <s v="2019-09-25"/>
        <s v="2019-09-26"/>
        <s v="2019-09-27"/>
        <s v="2019-09-28"/>
        <s v="2019-09-29"/>
        <m u="1"/>
        <s v="2019-08-24" u="1"/>
        <d v="2018-09-29T00:00:00" u="1"/>
        <d v="2018-10-25T00:00:00" u="1"/>
        <d v="2018-11-21T00:00:00" u="1"/>
        <d v="2018-12-17T00:00:00" u="1"/>
        <s v="2019-08-23" u="1"/>
        <d v="2018-10-27T00:00:00" u="1"/>
        <d v="2018-11-23T00:00:00" u="1"/>
        <d v="2018-12-19T00:00:00" u="1"/>
        <s v="2019-08-22" u="1"/>
        <d v="2018-10-29T00:00:00" u="1"/>
        <d v="2018-11-25T00:00:00" u="1"/>
        <d v="2018-12-21T00:00:00" u="1"/>
        <d v="2019-01-02T00:00:00" u="1"/>
        <s v="2019-08-21" u="1"/>
        <d v="2018-10-31T00:00:00" u="1"/>
        <d v="2018-11-27T00:00:00" u="1"/>
        <d v="2018-12-23T00:00:00" u="1"/>
        <d v="2019-01-04T00:00:00" u="1"/>
        <d v="2018-11-29T00:00:00" u="1"/>
        <d v="2018-12-25T00:00:00" u="1"/>
        <d v="2019-01-06T00:00:00" u="1"/>
        <d v="2019-02-02T00:00:00" u="1"/>
        <d v="2018-12-27T00:00:00" u="1"/>
        <d v="2019-01-08T00:00:00" u="1"/>
        <d v="2019-02-04T00:00:00" u="1"/>
        <s v="2019-08-30" u="1"/>
        <d v="2018-12-29T00:00:00" u="1"/>
        <d v="2019-01-10T00:00:00" u="1"/>
        <d v="2019-02-06T00:00:00" u="1"/>
        <d v="2019-03-02T00:00:00" u="1"/>
        <d v="2018-12-31T00:00:00" u="1"/>
        <d v="2019-01-12T00:00:00" u="1"/>
        <d v="2019-02-08T00:00:00" u="1"/>
        <d v="2019-03-04T00:00:00" u="1"/>
        <d v="2019-01-14T00:00:00" u="1"/>
        <d v="2019-02-10T00:00:00" u="1"/>
        <d v="2019-03-06T00:00:00" u="1"/>
        <d v="2019-04-02T00:00:00" u="1"/>
        <d v="2019-01-16T00:00:00" u="1"/>
        <d v="2019-02-12T00:00:00" u="1"/>
        <d v="2019-03-08T00:00:00" u="1"/>
        <d v="2019-04-04T00:00:00" u="1"/>
        <d v="2019-01-18T00:00:00" u="1"/>
        <d v="2019-02-14T00:00:00" u="1"/>
        <d v="2019-03-10T00:00:00" u="1"/>
        <d v="2019-04-06T00:00:00" u="1"/>
        <d v="2019-05-02T00:00:00" u="1"/>
        <d v="2019-01-20T00:00:00" u="1"/>
        <d v="2019-02-16T00:00:00" u="1"/>
        <d v="2019-03-12T00:00:00" u="1"/>
        <d v="2019-04-08T00:00:00" u="1"/>
        <d v="2019-05-04T00:00:00" u="1"/>
        <d v="2019-01-22T00:00:00" u="1"/>
        <d v="2019-02-18T00:00:00" u="1"/>
        <d v="2019-03-14T00:00:00" u="1"/>
        <d v="2019-04-10T00:00:00" u="1"/>
        <d v="2019-05-06T00:00:00" u="1"/>
        <d v="2019-06-02T00:00:00" u="1"/>
        <d v="2019-01-24T00:00:00" u="1"/>
        <d v="2019-02-20T00:00:00" u="1"/>
        <d v="2019-03-16T00:00:00" u="1"/>
        <d v="2019-04-12T00:00:00" u="1"/>
        <d v="2019-05-08T00:00:00" u="1"/>
        <d v="2019-06-04T00:00:00" u="1"/>
        <d v="2019-01-26T00:00:00" u="1"/>
        <d v="2019-02-22T00:00:00" u="1"/>
        <d v="2019-03-18T00:00:00" u="1"/>
        <d v="2019-04-14T00:00:00" u="1"/>
        <d v="2019-05-10T00:00:00" u="1"/>
        <d v="2019-06-06T00:00:00" u="1"/>
        <d v="2019-07-02T00:00:00" u="1"/>
        <d v="2019-01-28T00:00:00" u="1"/>
        <d v="2019-02-24T00:00:00" u="1"/>
        <d v="2019-03-20T00:00:00" u="1"/>
        <d v="2019-04-16T00:00:00" u="1"/>
        <d v="2019-05-12T00:00:00" u="1"/>
        <d v="2019-06-08T00:00:00" u="1"/>
        <d v="2019-07-04T00:00:00" u="1"/>
        <d v="2019-01-30T00:00:00" u="1"/>
        <d v="2019-02-26T00:00:00" u="1"/>
        <d v="2019-03-22T00:00:00" u="1"/>
        <d v="2019-04-18T00:00:00" u="1"/>
        <d v="2019-05-14T00:00:00" u="1"/>
        <d v="2019-06-10T00:00:00" u="1"/>
        <d v="2019-07-06T00:00:00" u="1"/>
        <d v="2019-02-28T00:00:00" u="1"/>
        <d v="2019-03-24T00:00:00" u="1"/>
        <d v="2019-04-20T00:00:00" u="1"/>
        <d v="2019-05-16T00:00:00" u="1"/>
        <d v="2019-06-12T00:00:00" u="1"/>
        <d v="2019-07-08T00:00:00" u="1"/>
        <d v="2019-03-26T00:00:00" u="1"/>
        <d v="2019-04-22T00:00:00" u="1"/>
        <d v="2019-05-18T00:00:00" u="1"/>
        <d v="2019-06-14T00:00:00" u="1"/>
        <d v="2019-07-10T00:00:00" u="1"/>
        <d v="2018-09-02T00:00:00" u="1"/>
        <d v="2019-03-28T00:00:00" u="1"/>
        <d v="2019-04-24T00:00:00" u="1"/>
        <d v="2019-05-20T00:00:00" u="1"/>
        <d v="2019-06-16T00:00:00" u="1"/>
        <d v="2019-07-12T00:00:00" u="1"/>
        <d v="2018-09-04T00:00:00" u="1"/>
        <d v="2019-03-30T00:00:00" u="1"/>
        <d v="2019-04-26T00:00:00" u="1"/>
        <d v="2019-05-22T00:00:00" u="1"/>
        <d v="2019-06-18T00:00:00" u="1"/>
        <d v="2019-07-14T00:00:00" u="1"/>
        <d v="2018-09-06T00:00:00" u="1"/>
        <d v="2018-10-02T00:00:00" u="1"/>
        <d v="2019-04-28T00:00:00" u="1"/>
        <d v="2019-05-24T00:00:00" u="1"/>
        <d v="2019-06-20T00:00:00" u="1"/>
        <d v="2019-07-16T00:00:00" u="1"/>
        <d v="2018-09-08T00:00:00" u="1"/>
        <d v="2018-10-04T00:00:00" u="1"/>
        <d v="2019-04-30T00:00:00" u="1"/>
        <d v="2019-05-26T00:00:00" u="1"/>
        <d v="2019-06-22T00:00:00" u="1"/>
        <d v="2019-07-18T00:00:00" u="1"/>
        <d v="2018-08-14T00:00:00" u="1"/>
        <d v="2018-09-10T00:00:00" u="1"/>
        <d v="2018-10-06T00:00:00" u="1"/>
        <d v="2018-11-02T00:00:00" u="1"/>
        <d v="2019-05-28T00:00:00" u="1"/>
        <d v="2019-06-24T00:00:00" u="1"/>
        <d v="2019-07-20T00:00:00" u="1"/>
        <d v="2018-08-16T00:00:00" u="1"/>
        <d v="2018-09-12T00:00:00" u="1"/>
        <d v="2019-09-12T00:00:00" u="1"/>
        <d v="2018-10-08T00:00:00" u="1"/>
        <d v="2018-11-04T00:00:00" u="1"/>
        <d v="2019-05-30T00:00:00" u="1"/>
        <d v="2019-06-26T00:00:00" u="1"/>
        <d v="2019-07-22T00:00:00" u="1"/>
        <d v="2018-08-18T00:00:00" u="1"/>
        <d v="2018-09-14T00:00:00" u="1"/>
        <d v="2019-09-14T00:00:00" u="1"/>
        <d v="2018-10-10T00:00:00" u="1"/>
        <d v="2018-11-06T00:00:00" u="1"/>
        <d v="2018-12-02T00:00:00" u="1"/>
        <d v="2019-06-28T00:00:00" u="1"/>
        <d v="2019-07-24T00:00:00" u="1"/>
        <d v="2018-08-20T00:00:00" u="1"/>
        <d v="2019-08-20T00:00:00" u="1"/>
        <d v="2018-09-16T00:00:00" u="1"/>
        <d v="2018-10-12T00:00:00" u="1"/>
        <d v="2018-11-08T00:00:00" u="1"/>
        <d v="2018-12-04T00:00:00" u="1"/>
        <d v="2019-06-30T00:00:00" u="1"/>
        <d v="2019-07-26T00:00:00" u="1"/>
        <d v="2018-08-22T00:00:00" u="1"/>
        <d v="2019-08-22T00:00:00" u="1"/>
        <d v="2018-09-18T00:00:00" u="1"/>
        <d v="2018-10-14T00:00:00" u="1"/>
        <d v="2018-11-10T00:00:00" u="1"/>
        <d v="2018-12-06T00:00:00" u="1"/>
        <d v="2019-07-28T00:00:00" u="1"/>
        <d v="2018-08-24T00:00:00" u="1"/>
        <d v="2019-08-24T00:00:00" u="1"/>
        <d v="2018-09-20T00:00:00" u="1"/>
        <d v="2018-10-16T00:00:00" u="1"/>
        <d v="2018-11-12T00:00:00" u="1"/>
        <d v="2018-12-08T00:00:00" u="1"/>
        <d v="2019-07-30T00:00:00" u="1"/>
        <d v="2018-08-26T00:00:00" u="1"/>
        <d v="2019-08-26T00:00:00" u="1"/>
        <d v="2018-09-22T00:00:00" u="1"/>
        <d v="2018-10-18T00:00:00" u="1"/>
        <d v="2018-11-14T00:00:00" u="1"/>
        <d v="2018-12-10T00:00:00" u="1"/>
        <d v="2018-08-28T00:00:00" u="1"/>
        <d v="2019-08-28T00:00:00" u="1"/>
        <d v="2018-09-24T00:00:00" u="1"/>
        <d v="2018-10-20T00:00:00" u="1"/>
        <d v="2018-11-16T00:00:00" u="1"/>
        <d v="2018-12-12T00:00:00" u="1"/>
        <d v="2018-08-30T00:00:00" u="1"/>
        <d v="2019-08-30T00:00:00" u="1"/>
        <d v="2018-09-26T00:00:00" u="1"/>
        <d v="2018-10-22T00:00:00" u="1"/>
        <d v="2018-11-18T00:00:00" u="1"/>
        <d v="2018-12-14T00:00:00" u="1"/>
        <d v="2018-09-28T00:00:00" u="1"/>
        <d v="2018-10-24T00:00:00" u="1"/>
        <d v="2018-11-20T00:00:00" u="1"/>
        <d v="2018-12-16T00:00:00" u="1"/>
        <d v="2018-09-30T00:00:00" u="1"/>
        <d v="2018-10-26T00:00:00" u="1"/>
        <d v="2018-11-22T00:00:00" u="1"/>
        <d v="2018-12-18T00:00:00" u="1"/>
        <d v="2018-10-28T00:00:00" u="1"/>
        <d v="2018-11-24T00:00:00" u="1"/>
        <d v="2018-12-20T00:00:00" u="1"/>
        <d v="2019-01-01T00:00:00" u="1"/>
        <d v="2018-10-30T00:00:00" u="1"/>
        <d v="2018-11-26T00:00:00" u="1"/>
        <d v="2018-12-22T00:00:00" u="1"/>
        <d v="2019-01-03T00:00:00" u="1"/>
        <d v="2018-11-28T00:00:00" u="1"/>
        <d v="2018-12-24T00:00:00" u="1"/>
        <d v="2019-01-05T00:00:00" u="1"/>
        <d v="2019-02-01T00:00:00" u="1"/>
        <d v="2018-11-30T00:00:00" u="1"/>
        <d v="2018-12-26T00:00:00" u="1"/>
        <d v="2019-01-07T00:00:00" u="1"/>
        <d v="2019-02-03T00:00:00" u="1"/>
        <d v="2018-12-28T00:00:00" u="1"/>
        <d v="2019-01-09T00:00:00" u="1"/>
        <d v="2019-02-05T00:00:00" u="1"/>
        <d v="2019-03-01T00:00:00" u="1"/>
        <d v="2018-12-30T00:00:00" u="1"/>
        <d v="2019-01-11T00:00:00" u="1"/>
        <d v="2019-02-07T00:00:00" u="1"/>
        <d v="2019-03-03T00:00:00" u="1"/>
        <d v="2019-01-13T00:00:00" u="1"/>
        <d v="2019-02-09T00:00:00" u="1"/>
        <d v="2019-03-05T00:00:00" u="1"/>
        <d v="2019-04-01T00:00:00" u="1"/>
        <d v="2019-01-15T00:00:00" u="1"/>
        <d v="2019-02-11T00:00:00" u="1"/>
        <d v="2019-03-07T00:00:00" u="1"/>
        <d v="2019-04-03T00:00:00" u="1"/>
        <d v="2019-01-17T00:00:00" u="1"/>
        <d v="2019-02-13T00:00:00" u="1"/>
        <d v="2019-03-09T00:00:00" u="1"/>
        <d v="2019-04-05T00:00:00" u="1"/>
        <d v="2019-05-01T00:00:00" u="1"/>
        <d v="2019-01-19T00:00:00" u="1"/>
        <d v="2019-02-15T00:00:00" u="1"/>
        <d v="2019-03-11T00:00:00" u="1"/>
        <d v="2019-04-07T00:00:00" u="1"/>
        <d v="2019-05-03T00:00:00" u="1"/>
        <d v="2019-01-21T00:00:00" u="1"/>
        <d v="2019-02-17T00:00:00" u="1"/>
        <d v="2019-03-13T00:00:00" u="1"/>
        <d v="2019-04-09T00:00:00" u="1"/>
        <d v="2019-05-05T00:00:00" u="1"/>
        <d v="2019-06-01T00:00:00" u="1"/>
        <d v="2019-01-23T00:00:00" u="1"/>
        <d v="2019-02-19T00:00:00" u="1"/>
        <d v="2019-03-15T00:00:00" u="1"/>
        <d v="2019-04-11T00:00:00" u="1"/>
        <d v="2019-05-07T00:00:00" u="1"/>
        <d v="2019-06-03T00:00:00" u="1"/>
        <d v="2019-01-25T00:00:00" u="1"/>
        <d v="2019-02-21T00:00:00" u="1"/>
        <d v="2019-03-17T00:00:00" u="1"/>
        <d v="2019-04-13T00:00:00" u="1"/>
        <d v="2019-05-09T00:00:00" u="1"/>
        <d v="2019-06-05T00:00:00" u="1"/>
        <d v="2019-07-01T00:00:00" u="1"/>
        <d v="2019-01-27T00:00:00" u="1"/>
        <d v="2019-02-23T00:00:00" u="1"/>
        <d v="2019-03-19T00:00:00" u="1"/>
        <d v="2019-04-15T00:00:00" u="1"/>
        <d v="2019-05-11T00:00:00" u="1"/>
        <d v="2019-06-07T00:00:00" u="1"/>
        <d v="2019-07-03T00:00:00" u="1"/>
        <d v="2019-01-29T00:00:00" u="1"/>
        <d v="2019-02-25T00:00:00" u="1"/>
        <d v="2019-03-21T00:00:00" u="1"/>
        <d v="2019-04-17T00:00:00" u="1"/>
        <d v="2019-05-13T00:00:00" u="1"/>
        <d v="2019-06-09T00:00:00" u="1"/>
        <d v="2019-07-05T00:00:00" u="1"/>
        <d v="2019-01-31T00:00:00" u="1"/>
        <d v="2019-02-27T00:00:00" u="1"/>
        <d v="2019-03-23T00:00:00" u="1"/>
        <d v="2019-04-19T00:00:00" u="1"/>
        <d v="2019-05-15T00:00:00" u="1"/>
        <d v="2019-06-11T00:00:00" u="1"/>
        <d v="2019-07-07T00:00:00" u="1"/>
        <d v="2019-03-25T00:00:00" u="1"/>
        <d v="2019-04-21T00:00:00" u="1"/>
        <d v="2019-05-17T00:00:00" u="1"/>
        <d v="2019-06-13T00:00:00" u="1"/>
        <d v="2019-07-09T00:00:00" u="1"/>
        <d v="2018-09-01T00:00:00" u="1"/>
        <d v="2019-03-27T00:00:00" u="1"/>
        <d v="2019-04-23T00:00:00" u="1"/>
        <d v="2019-05-19T00:00:00" u="1"/>
        <d v="2019-06-15T00:00:00" u="1"/>
        <d v="2019-07-11T00:00:00" u="1"/>
        <s v="2019-08-21 00:00:00" u="1"/>
        <s v="2019-08-22 00:00:00" u="1"/>
        <s v="2019-08-23 00:00:00" u="1"/>
        <s v="2019-08-24 00:00:00" u="1"/>
        <s v="2019-08-25 00:00:00" u="1"/>
        <s v="2019-08-26 00:00:00" u="1"/>
        <s v="2019-08-27 00:00:00" u="1"/>
        <s v="2019-08-28 00:00:00" u="1"/>
        <s v="2019-08-29 00:00:00" u="1"/>
        <s v="2019-08-30 00:00:00" u="1"/>
        <s v="2019-08-31 00:00:00" u="1"/>
        <s v="2019-09-01 00:00:00" u="1"/>
        <s v="2019-09-02 00:00:00" u="1"/>
        <s v="2019-09-03 00:00:00" u="1"/>
        <s v="2019-09-04 00:00:00" u="1"/>
        <s v="2019-09-05 00:00:00" u="1"/>
        <s v="2019-09-06 00:00:00" u="1"/>
        <s v="2019-09-07 00:00:00" u="1"/>
        <s v="2019-09-08 00:00:00" u="1"/>
        <s v="2019-09-09 00:00:00" u="1"/>
        <s v="2019-09-10 00:00:00" u="1"/>
        <s v="2019-09-11 00:00:00" u="1"/>
        <s v="2019-09-12 00:00:00" u="1"/>
        <s v="2019-09-13 00:00:00" u="1"/>
        <s v="2019-09-14 00:00:00" u="1"/>
        <d v="2018-09-03T00:00:00" u="1"/>
        <d v="2019-03-29T00:00:00" u="1"/>
        <d v="2019-04-25T00:00:00" u="1"/>
        <d v="2019-05-21T00:00:00" u="1"/>
        <d v="2019-06-17T00:00:00" u="1"/>
        <d v="2019-07-13T00:00:00" u="1"/>
        <d v="2018-09-05T00:00:00" u="1"/>
        <d v="2018-10-01T00:00:00" u="1"/>
        <d v="2019-03-31T00:00:00" u="1"/>
        <d v="2019-04-27T00:00:00" u="1"/>
        <d v="2019-05-23T00:00:00" u="1"/>
        <d v="2019-06-19T00:00:00" u="1"/>
        <d v="2019-07-15T00:00:00" u="1"/>
        <d v="2018-09-07T00:00:00" u="1"/>
        <d v="2018-10-03T00:00:00" u="1"/>
        <d v="2019-04-29T00:00:00" u="1"/>
        <d v="2019-05-25T00:00:00" u="1"/>
        <d v="2019-06-21T00:00:00" u="1"/>
        <d v="2019-07-17T00:00:00" u="1"/>
        <d v="2018-08-13T00:00:00" u="1"/>
        <d v="2018-09-09T00:00:00" u="1"/>
        <d v="2018-10-05T00:00:00" u="1"/>
        <d v="2018-11-01T00:00:00" u="1"/>
        <d v="2019-05-27T00:00:00" u="1"/>
        <d v="2019-06-23T00:00:00" u="1"/>
        <d v="2019-07-19T00:00:00" u="1"/>
        <d v="2018-08-15T00:00:00" u="1"/>
        <d v="2018-09-11T00:00:00" u="1"/>
        <d v="2018-10-07T00:00:00" u="1"/>
        <d v="2018-11-03T00:00:00" u="1"/>
        <d v="2019-05-29T00:00:00" u="1"/>
        <d v="2019-06-25T00:00:00" u="1"/>
        <d v="2019-07-21T00:00:00" u="1"/>
        <d v="2018-08-17T00:00:00" u="1"/>
        <d v="2018-09-13T00:00:00" u="1"/>
        <d v="2019-09-13T00:00:00" u="1"/>
        <d v="2018-10-09T00:00:00" u="1"/>
        <d v="2018-11-05T00:00:00" u="1"/>
        <d v="2018-12-01T00:00:00" u="1"/>
        <d v="2019-05-31T00:00:00" u="1"/>
        <d v="2019-06-27T00:00:00" u="1"/>
        <d v="2019-07-23T00:00:00" u="1"/>
        <d v="2018-08-19T00:00:00" u="1"/>
        <d v="2018-09-15T00:00:00" u="1"/>
        <d v="2018-10-11T00:00:00" u="1"/>
        <d v="2018-11-07T00:00:00" u="1"/>
        <d v="2018-12-03T00:00:00" u="1"/>
        <d v="2019-06-29T00:00:00" u="1"/>
        <d v="2019-07-25T00:00:00" u="1"/>
        <d v="2018-08-21T00:00:00" u="1"/>
        <d v="2019-08-21T00:00:00" u="1"/>
        <d v="2018-09-17T00:00:00" u="1"/>
        <d v="2018-10-13T00:00:00" u="1"/>
        <d v="2018-11-09T00:00:00" u="1"/>
        <d v="2018-12-05T00:00:00" u="1"/>
        <s v="2019-08-29" u="1"/>
        <d v="2019-07-27T00:00:00" u="1"/>
        <d v="2018-08-23T00:00:00" u="1"/>
        <d v="2019-08-23T00:00:00" u="1"/>
        <d v="2018-09-19T00:00:00" u="1"/>
        <d v="2018-10-15T00:00:00" u="1"/>
        <d v="2018-11-11T00:00:00" u="1"/>
        <d v="2018-12-07T00:00:00" u="1"/>
        <s v="2019-08-28" u="1"/>
        <d v="2019-07-29T00:00:00" u="1"/>
        <d v="2018-08-25T00:00:00" u="1"/>
        <d v="2019-08-25T00:00:00" u="1"/>
        <d v="2018-09-21T00:00:00" u="1"/>
        <d v="2018-10-17T00:00:00" u="1"/>
        <d v="2018-11-13T00:00:00" u="1"/>
        <d v="2018-12-09T00:00:00" u="1"/>
        <s v="2019-08-27" u="1"/>
        <d v="2018-08-27T00:00:00" u="1"/>
        <d v="2019-08-27T00:00:00" u="1"/>
        <d v="2018-09-23T00:00:00" u="1"/>
        <d v="2018-10-19T00:00:00" u="1"/>
        <d v="2018-11-15T00:00:00" u="1"/>
        <d v="2018-12-11T00:00:00" u="1"/>
        <s v="2019-08-26" u="1"/>
        <d v="2018-08-29T00:00:00" u="1"/>
        <d v="2019-08-29T00:00:00" u="1"/>
        <d v="2018-09-25T00:00:00" u="1"/>
        <d v="2018-10-21T00:00:00" u="1"/>
        <d v="2018-11-17T00:00:00" u="1"/>
        <d v="2018-12-13T00:00:00" u="1"/>
        <s v="2019-08-25" u="1"/>
        <d v="2018-08-31T00:00:00" u="1"/>
        <d v="2018-09-27T00:00:00" u="1"/>
        <d v="2018-10-23T00:00:00" u="1"/>
        <d v="2018-11-19T00:00:00" u="1"/>
        <d v="2018-12-15T00:00:00" u="1"/>
      </sharedItems>
    </cacheField>
    <cacheField name="PROVINCE" numFmtId="0">
      <sharedItems containsBlank="1" count="17">
        <s v="Ardabil"/>
        <s v="Bushehr"/>
        <s v="Hamadan"/>
        <s v="Hormozgan"/>
        <s v="Kermanshah"/>
        <s v="Kurdistan"/>
        <s v="Lorestan"/>
        <s v="Qazvin"/>
        <s v="Zanjan"/>
        <m u="1"/>
        <s v="KHORASAN SHOMALI" u="1"/>
        <s v="SISTAN&amp;BALOCHESTAN" u="1"/>
        <s v="MAZANDARAN" u="1"/>
        <s v="KHORASAN JONOBI" u="1"/>
        <s v="GOLESTAN" u="1"/>
        <s v="GILAN" u="1"/>
        <s v="KHORASAN RAZAVI" u="1"/>
      </sharedItems>
    </cacheField>
    <cacheField name="2G_CSSR_Nokia" numFmtId="0">
      <sharedItems containsSemiMixedTypes="0" containsString="0" containsNumber="1" minValue="99.545332372399997" maxValue="99.964909321899995"/>
    </cacheField>
    <cacheField name="2G_CDR_Nokia" numFmtId="0">
      <sharedItems containsSemiMixedTypes="0" containsString="0" containsNumber="1" minValue="1.9821363770799998E-2" maxValue="0.112753413022"/>
    </cacheField>
    <cacheField name="2G_TCH_Availability_Nokia" numFmtId="0">
      <sharedItems containsSemiMixedTypes="0" containsString="0" containsNumber="1" minValue="98.195097046000001" maxValue="100"/>
    </cacheField>
    <cacheField name="2G_OHSR_Nokia" numFmtId="0">
      <sharedItems containsSemiMixedTypes="0" containsString="0" containsNumber="1" minValue="95.024243367599993" maxValue="98.445625608200004"/>
    </cacheField>
    <cacheField name="2G_tch_traffic_Nokia" numFmtId="0">
      <sharedItems containsSemiMixedTypes="0" containsString="0" containsNumber="1" containsInteger="1" minValue="13818574" maxValue="25755112"/>
    </cacheField>
    <cacheField name="2G_tch_traffic" numFmtId="0">
      <sharedItems containsSemiMixedTypes="0" containsString="0" containsNumber="1" minValue="74183.899999999994" maxValue="356434.44900000002"/>
    </cacheField>
    <cacheField name="2G_CSSR" numFmtId="0">
      <sharedItems containsSemiMixedTypes="0" containsString="0" containsNumber="1" minValue="96.110073115199995" maxValue="99.767401382100005"/>
    </cacheField>
    <cacheField name="2G_CDR" numFmtId="0">
      <sharedItems containsSemiMixedTypes="0" containsString="0" containsNumber="1" minValue="5.9312313169E-2" maxValue="0.38547760401199999"/>
    </cacheField>
    <cacheField name="2G_TCH_Availability" numFmtId="0">
      <sharedItems containsSemiMixedTypes="0" containsString="0" containsNumber="1" minValue="95.737177816799999" maxValue="99.997761870100007"/>
    </cacheField>
    <cacheField name="2G_OHSR" numFmtId="0">
      <sharedItems containsSemiMixedTypes="0" containsString="0" containsNumber="1" minValue="97.424179867899994" maxValue="98.833154401300007"/>
    </cacheField>
    <cacheField name="3G_Erlang_Speech" numFmtId="0">
      <sharedItems containsSemiMixedTypes="0" containsString="0" containsNumber="1" containsInteger="1" minValue="3513335" maxValue="9673765"/>
    </cacheField>
    <cacheField name="3G_Total_Payload" numFmtId="0">
      <sharedItems containsSemiMixedTypes="0" containsString="0" containsNumber="1" minValue="15377.373591199999" maxValue="57172.140898500002"/>
    </cacheField>
    <cacheField name="3G_HSDPA_User_Throughput" numFmtId="0">
      <sharedItems containsSemiMixedTypes="0" containsString="0" containsNumber="1" minValue="3.2423320287399999" maxValue="4.3220922159599997"/>
    </cacheField>
    <cacheField name="3G_CS_CSSR " numFmtId="0">
      <sharedItems containsSemiMixedTypes="0" containsString="0" containsNumber="1" minValue="99.545332372399997" maxValue="99.964909321899995"/>
    </cacheField>
    <cacheField name="3G_CDR" numFmtId="0">
      <sharedItems containsSemiMixedTypes="0" containsString="0" containsNumber="1" minValue="1.9821363770799998E-2" maxValue="0.112753413022"/>
    </cacheField>
    <cacheField name="3G_Rad_Net_Availability_Rate" numFmtId="0">
      <sharedItems containsSemiMixedTypes="0" containsString="0" containsNumber="1" minValue="98.195097046000001" maxValue="100"/>
    </cacheField>
    <cacheField name="3G_CS_IRAT_HO_Success_Rate" numFmtId="0">
      <sharedItems containsSemiMixedTypes="0" containsString="0" containsNumber="1" minValue="95.024243367599993" maxValue="98.445625608200004"/>
    </cacheField>
    <cacheField name="HSDPA_Cell_Throughput" numFmtId="0">
      <sharedItems containsSemiMixedTypes="0" containsString="0" containsNumber="1" minValue="3.2423320287399999" maxValue="4.3220922159599997"/>
    </cacheField>
    <cacheField name="4G_Total_Traffic(TB)" numFmtId="0">
      <sharedItems containsSemiMixedTypes="0" containsString="0" containsNumber="1" minValue="2070.9875286299998" maxValue="122916.13637199999"/>
    </cacheField>
    <cacheField name="4G_Avg_User_Throughput(MB)" numFmtId="0">
      <sharedItems containsSemiMixedTypes="0" containsString="0" containsNumber="1" minValue="8.1152813553000005" maxValue="21.813904076699998"/>
    </cacheField>
    <cacheField name="4G_E-RAB_Setup_Success_Rate" numFmtId="0">
      <sharedItems containsSemiMixedTypes="0" containsString="0" containsNumber="1" minValue="99.519791875400003" maxValue="99.963613410600004"/>
    </cacheField>
    <cacheField name="4G_CDR" numFmtId="0">
      <sharedItems containsSemiMixedTypes="0" containsString="0" containsNumber="1" minValue="4.0929686187700001E-2" maxValue="0.21102346438899999"/>
    </cacheField>
    <cacheField name="4G_ Availability_Rate_Include_Blocking" numFmtId="0">
      <sharedItems containsSemiMixedTypes="0" containsString="0" containsNumber="1" minValue="99.245486880499996" maxValue="100"/>
    </cacheField>
    <cacheField name="4G_HO_Success_Rate" numFmtId="0">
      <sharedItems containsSemiMixedTypes="0" containsString="0" containsNumber="1" minValue="99.276333883299998" maxValue="99.953085908000006"/>
    </cacheField>
    <cacheField name="4G_DL_Cell_Throughput" numFmtId="0">
      <sharedItems containsSemiMixedTypes="0" containsString="0" containsNumber="1" minValue="8.1152813553000005" maxValue="21.813904076699998"/>
    </cacheField>
    <cacheField name="2G_CSSR2" numFmtId="0">
      <sharedItems containsSemiMixedTypes="0" containsString="0" containsNumber="1" containsInteger="1" minValue="98" maxValue="98"/>
    </cacheField>
    <cacheField name="2G_CDR3" numFmtId="0">
      <sharedItems containsSemiMixedTypes="0" containsString="0" containsNumber="1" minValue="0.4" maxValue="0.4"/>
    </cacheField>
    <cacheField name="2G_TCH_Availability4" numFmtId="0">
      <sharedItems containsSemiMixedTypes="0" containsString="0" containsNumber="1" containsInteger="1" minValue="97" maxValue="97"/>
    </cacheField>
    <cacheField name="2G_OHSR5" numFmtId="0">
      <sharedItems containsSemiMixedTypes="0" containsString="0" containsNumber="1" containsInteger="1" minValue="96" maxValue="96"/>
    </cacheField>
    <cacheField name="3G_HSDPA_User_Throughput2" numFmtId="0">
      <sharedItems containsSemiMixedTypes="0" containsString="0" containsNumber="1" containsInteger="1" minValue="3" maxValue="3"/>
    </cacheField>
    <cacheField name="3G_CS_CSSR 6" numFmtId="0">
      <sharedItems containsSemiMixedTypes="0" containsString="0" containsNumber="1" minValue="99.5" maxValue="99.5"/>
    </cacheField>
    <cacheField name="3G_CDR7" numFmtId="0">
      <sharedItems containsSemiMixedTypes="0" containsString="0" containsNumber="1" minValue="0.15" maxValue="0.15"/>
    </cacheField>
    <cacheField name="3G_Rad_Net_Availability_Rate8" numFmtId="0">
      <sharedItems containsSemiMixedTypes="0" containsString="0" containsNumber="1" containsInteger="1" minValue="99" maxValue="99"/>
    </cacheField>
    <cacheField name="3G_CS_IRAT_HO_Success_Rate9" numFmtId="0">
      <sharedItems containsSemiMixedTypes="0" containsString="0" containsNumber="1" containsInteger="1" minValue="99" maxValue="99"/>
    </cacheField>
    <cacheField name="HSDPA_Cell_Throughput2" numFmtId="0">
      <sharedItems containsSemiMixedTypes="0" containsString="0" containsNumber="1" containsInteger="1" minValue="3" maxValue="3"/>
    </cacheField>
    <cacheField name="4G_Avg_User_Throughput(MB)2" numFmtId="0">
      <sharedItems containsSemiMixedTypes="0" containsString="0" containsNumber="1" containsInteger="1" minValue="10" maxValue="10"/>
    </cacheField>
    <cacheField name="4G_E-RAB_Setup_Success_Rate2" numFmtId="0">
      <sharedItems containsSemiMixedTypes="0" containsString="0" containsNumber="1" minValue="99.5" maxValue="99.5"/>
    </cacheField>
    <cacheField name="4G_ Availability_Rate_Include_Blocking3" numFmtId="0">
      <sharedItems containsSemiMixedTypes="0" containsString="0" containsNumber="1" containsInteger="1" minValue="99" maxValue="99"/>
    </cacheField>
    <cacheField name="4G_CDR42" numFmtId="0">
      <sharedItems containsSemiMixedTypes="0" containsString="0" containsNumber="1" minValue="0.1" maxValue="0.1"/>
    </cacheField>
    <cacheField name="4G_HO_Success_Rate2" numFmtId="0">
      <sharedItems containsSemiMixedTypes="0" containsString="0" containsNumber="1" containsInteger="1" minValue="99" maxValue="99"/>
    </cacheField>
    <cacheField name="4G_DL_Cell_Throughput2" numFmtId="0">
      <sharedItems containsSemiMixedTypes="0" containsString="0" containsNumber="1" containsInteger="1" minValue="10" maxValue="10"/>
    </cacheField>
  </cacheFields>
  <extLst>
    <ext xmlns:x14="http://schemas.microsoft.com/office/spreadsheetml/2009/9/main" uri="{725AE2AE-9491-48be-B2B4-4EB974FC3084}">
      <x14:pivotCacheDefinition pivotCacheId="40"/>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FARAFAN" refreshedDate="43747.551126388891" createdVersion="6" refreshedVersion="6" minRefreshableVersion="3" recordCount="90" xr:uid="{00000000-000A-0000-FFFF-FFFF2B000000}">
  <cacheSource type="worksheet">
    <worksheetSource name="Table24"/>
  </cacheSource>
  <cacheFields count="43">
    <cacheField name="date" numFmtId="0">
      <sharedItems containsDate="1" containsBlank="1" containsMixedTypes="1" minDate="2019-01-01T00:00:00" maxDate="2019-09-15T00:00:00" count="336">
        <s v="2019-08-31"/>
        <s v="2019-09-01"/>
        <s v="2019-09-02"/>
        <s v="2019-09-03"/>
        <s v="2019-09-04"/>
        <s v="2019-09-05"/>
        <s v="2019-09-06"/>
        <s v="2019-09-07"/>
        <s v="2019-09-08"/>
        <s v="2019-09-09"/>
        <s v="2019-09-10"/>
        <s v="2019-09-11"/>
        <s v="2019-09-12"/>
        <s v="2019-09-13"/>
        <s v="2019-09-14"/>
        <s v="2019-09-15"/>
        <s v="2019-09-16"/>
        <s v="2019-09-17"/>
        <s v="2019-09-18"/>
        <s v="2019-09-19"/>
        <s v="2019-09-20"/>
        <s v="2019-09-21"/>
        <s v="2019-09-22"/>
        <s v="2019-09-23"/>
        <s v="2019-09-24"/>
        <s v="2019-09-25"/>
        <s v="2019-09-26"/>
        <s v="2019-09-27"/>
        <s v="2019-09-28"/>
        <s v="2019-09-29"/>
        <s v="2019-06-22" u="1"/>
        <d v="2019-02-16T00:00:00" u="1"/>
        <d v="2019-04-07T00:00:00" u="1"/>
        <d v="2019-07-29T00:00:00" u="1"/>
        <m u="1"/>
        <s v="2019-07-06" u="1"/>
        <s v="2019-08-19" u="1"/>
        <d v="2019-01-30T00:00:00" u="1"/>
        <d v="2019-03-21T00:00:00" u="1"/>
        <d v="2019-05-12T00:00:00" u="1"/>
        <d v="2019-07-03T00:00:00" u="1"/>
        <s v="2019-08-21" u="1"/>
        <d v="2019-01-04T00:00:00" u="1"/>
        <d v="2019-04-26T00:00:00" u="1"/>
        <d v="2019-06-17T00:00:00" u="1"/>
        <d v="2019-02-09T00:00:00" u="1"/>
        <d v="2019-05-31T00:00:00" u="1"/>
        <d v="2019-07-22T00:00:00" u="1"/>
        <d v="2019-09-13T00:00:00" u="1"/>
        <s v="2019-07-22" u="1"/>
        <d v="2019-01-23T00:00:00" u="1"/>
        <d v="2019-03-14T00:00:00" u="1"/>
        <d v="2019-05-05T00:00:00" u="1"/>
        <d v="2019-08-27T00:00:00" u="1"/>
        <s v="2019-08-06" u="1"/>
        <d v="2019-02-28T00:00:00" u="1"/>
        <d v="2019-04-19T00:00:00" u="1"/>
        <d v="2019-06-10T00:00:00" u="1"/>
        <s v="2019-06-23" u="1"/>
        <d v="2019-02-02T00:00:00" u="1"/>
        <d v="2019-05-24T00:00:00" u="1"/>
        <d v="2019-07-15T00:00:00" u="1"/>
        <d v="2019-09-06T00:00:00" u="1"/>
        <s v="2019-07-07" u="1"/>
        <d v="2019-01-16T00:00:00" u="1"/>
        <d v="2019-03-07T00:00:00" u="1"/>
        <d v="2019-06-29T00:00:00" u="1"/>
        <s v="2019-08-22" u="1"/>
        <d v="2019-02-21T00:00:00" u="1"/>
        <d v="2019-04-12T00:00:00" u="1"/>
        <d v="2019-06-03T00:00:00" u="1"/>
        <d v="2019-03-26T00:00:00" u="1"/>
        <d v="2019-05-17T00:00:00" u="1"/>
        <d v="2019-07-08T00:00:00" u="1"/>
        <s v="2019-07-23" u="1"/>
        <d v="2019-01-09T00:00:00" u="1"/>
        <d v="2019-06-22T00:00:00" u="1"/>
        <s v="2019-08-07" u="1"/>
        <d v="2019-02-14T00:00:00" u="1"/>
        <d v="2019-04-05T00:00:00" u="1"/>
        <d v="2019-07-27T00:00:00" u="1"/>
        <s v="2019-06-24" u="1"/>
        <d v="2019-01-28T00:00:00" u="1"/>
        <d v="2019-03-19T00:00:00" u="1"/>
        <d v="2019-05-10T00:00:00" u="1"/>
        <d v="2019-07-01T00:00:00" u="1"/>
        <s v="2019-07-08" u="1"/>
        <d v="2019-01-02T00:00:00" u="1"/>
        <d v="2019-04-24T00:00:00" u="1"/>
        <d v="2019-06-15T00:00:00" u="1"/>
        <s v="2019-07-10" u="1"/>
        <s v="2019-08-23" u="1"/>
        <d v="2019-02-07T00:00:00" u="1"/>
        <d v="2019-05-29T00:00:00" u="1"/>
        <d v="2019-07-20T00:00:00" u="1"/>
        <d v="2019-09-11T00:00:00" u="1"/>
        <d v="2019-01-21T00:00:00" u="1"/>
        <d v="2019-03-12T00:00:00" u="1"/>
        <d v="2019-05-03T00:00:00" u="1"/>
        <d v="2019-08-25T00:00:00" u="1"/>
        <s v="2019-07-24" u="1"/>
        <d v="2019-02-26T00:00:00" u="1"/>
        <d v="2019-04-17T00:00:00" u="1"/>
        <d v="2019-06-08T00:00:00" u="1"/>
        <s v="2019-08-08" u="1"/>
        <d v="2019-03-31T00:00:00" u="1"/>
        <d v="2019-05-22T00:00:00" u="1"/>
        <d v="2019-07-13T00:00:00" u="1"/>
        <d v="2019-09-04T00:00:00" u="1"/>
        <s v="2019-06-25" u="1"/>
        <s v="2019-08-10" u="1"/>
        <d v="2019-01-14T00:00:00" u="1"/>
        <d v="2019-03-05T00:00:00" u="1"/>
        <d v="2019-06-27T00:00:00" u="1"/>
        <s v="2019-07-09" u="1"/>
        <d v="2019-02-19T00:00:00" u="1"/>
        <d v="2019-04-10T00:00:00" u="1"/>
        <d v="2019-06-01T00:00:00" u="1"/>
        <s v="2019-07-11" u="1"/>
        <s v="2019-08-24" u="1"/>
        <d v="2019-03-24T00:00:00" u="1"/>
        <d v="2019-05-15T00:00:00" u="1"/>
        <d v="2019-07-06T00:00:00" u="1"/>
        <d v="2019-01-07T00:00:00" u="1"/>
        <d v="2019-04-29T00:00:00" u="1"/>
        <d v="2019-06-20T00:00:00" u="1"/>
        <s v="2019-07-25" u="1"/>
        <d v="2019-02-12T00:00:00" u="1"/>
        <d v="2019-04-03T00:00:00" u="1"/>
        <d v="2019-07-25T00:00:00" u="1"/>
        <s v="2019-08-09" u="1"/>
        <d v="2019-01-26T00:00:00" u="1"/>
        <d v="2019-03-17T00:00:00" u="1"/>
        <d v="2019-05-08T00:00:00" u="1"/>
        <d v="2019-08-30T00:00:00" u="1"/>
        <s v="2019-06-26" u="1"/>
        <s v="2019-08-11" u="1"/>
        <d v="2019-04-22T00:00:00" u="1"/>
        <d v="2019-06-13T00:00:00" u="1"/>
        <d v="2019-02-05T00:00:00" u="1"/>
        <d v="2019-05-27T00:00:00" u="1"/>
        <d v="2019-07-18T00:00:00" u="1"/>
        <d v="2019-09-09T00:00:00" u="1"/>
        <s v="2019-07-12" u="1"/>
        <s v="2019-08-25" u="1"/>
        <d v="2019-01-19T00:00:00" u="1"/>
        <d v="2019-03-10T00:00:00" u="1"/>
        <d v="2019-05-01T00:00:00" u="1"/>
        <d v="2019-02-24T00:00:00" u="1"/>
        <d v="2019-04-15T00:00:00" u="1"/>
        <d v="2019-06-06T00:00:00" u="1"/>
        <s v="2019-07-26" u="1"/>
        <d v="2019-03-29T00:00:00" u="1"/>
        <d v="2019-05-20T00:00:00" u="1"/>
        <d v="2019-07-11T00:00:00" u="1"/>
        <d v="2019-09-02T00:00:00" u="1"/>
        <d v="2019-01-12T00:00:00" u="1"/>
        <d v="2019-03-03T00:00:00" u="1"/>
        <d v="2019-06-25T00:00:00" u="1"/>
        <s v="2019-06-27" u="1"/>
        <s v="2019-08-12" u="1"/>
        <d v="2019-02-17T00:00:00" u="1"/>
        <d v="2019-04-08T00:00:00" u="1"/>
        <d v="2019-07-30T00:00:00" u="1"/>
        <d v="2019-01-31T00:00:00" u="1"/>
        <d v="2019-03-22T00:00:00" u="1"/>
        <d v="2019-05-13T00:00:00" u="1"/>
        <d v="2019-07-04T00:00:00" u="1"/>
        <s v="2019-07-13" u="1"/>
        <s v="2019-08-26" u="1"/>
        <d v="2019-01-05T00:00:00" u="1"/>
        <d v="2019-04-27T00:00:00" u="1"/>
        <d v="2019-06-18T00:00:00" u="1"/>
        <d v="2019-02-10T00:00:00" u="1"/>
        <d v="2019-04-01T00:00:00" u="1"/>
        <d v="2019-07-23T00:00:00" u="1"/>
        <d v="2019-09-14T00:00:00" u="1"/>
        <s v="2019-07-27" u="1"/>
        <d v="2019-01-24T00:00:00" u="1"/>
        <d v="2019-03-15T00:00:00" u="1"/>
        <d v="2019-05-06T00:00:00" u="1"/>
        <d v="2019-08-28T00:00:00" u="1"/>
        <d v="2019-04-20T00:00:00" u="1"/>
        <d v="2019-06-11T00:00:00" u="1"/>
        <s v="2019-06-28" u="1"/>
        <s v="2019-08-13" u="1"/>
        <d v="2019-02-03T00:00:00" u="1"/>
        <d v="2019-05-25T00:00:00" u="1"/>
        <d v="2019-07-16T00:00:00" u="1"/>
        <d v="2019-09-07T00:00:00" u="1"/>
        <s v="2019-06-30" u="1"/>
        <d v="2019-01-17T00:00:00" u="1"/>
        <d v="2019-03-08T00:00:00" u="1"/>
        <d v="2019-06-30T00:00:00" u="1"/>
        <s v="2019-07-14" u="1"/>
        <s v="2019-08-27" u="1"/>
        <d v="2019-02-22T00:00:00" u="1"/>
        <d v="2019-04-13T00:00:00" u="1"/>
        <d v="2019-06-04T00:00:00" u="1"/>
        <d v="2019-03-27T00:00:00" u="1"/>
        <d v="2019-05-18T00:00:00" u="1"/>
        <d v="2019-07-09T00:00:00" u="1"/>
        <s v="2019-07-28" u="1"/>
        <d v="2019-01-10T00:00:00" u="1"/>
        <d v="2019-03-01T00:00:00" u="1"/>
        <d v="2019-06-23T00:00:00" u="1"/>
        <s v="2019-07-30" u="1"/>
        <d v="2019-02-15T00:00:00" u="1"/>
        <d v="2019-04-06T00:00:00" u="1"/>
        <d v="2019-07-28T00:00:00" u="1"/>
        <s v="2019-06-29" u="1"/>
        <s v="2019-07-01" u="1"/>
        <s v="2019-08-14" u="1"/>
        <d v="2019-01-29T00:00:00" u="1"/>
        <d v="2019-03-20T00:00:00" u="1"/>
        <d v="2019-05-11T00:00:00" u="1"/>
        <d v="2019-07-02T00:00:00" u="1"/>
        <d v="2019-01-03T00:00:00" u="1"/>
        <d v="2019-04-25T00:00:00" u="1"/>
        <d v="2019-06-16T00:00:00" u="1"/>
        <s v="2019-07-15" u="1"/>
        <s v="2019-08-28" u="1"/>
        <d v="2019-02-08T00:00:00" u="1"/>
        <d v="2019-05-30T00:00:00" u="1"/>
        <d v="2019-07-21T00:00:00" u="1"/>
        <d v="2019-09-12T00:00:00" u="1"/>
        <s v="2019-08-30" u="1"/>
        <d v="2019-01-22T00:00:00" u="1"/>
        <d v="2019-03-13T00:00:00" u="1"/>
        <d v="2019-05-04T00:00:00" u="1"/>
        <d v="2019-08-26T00:00:00" u="1"/>
        <s v="2019-07-29" u="1"/>
        <s v="2019-08-01" u="1"/>
        <d v="2019-02-27T00:00:00" u="1"/>
        <d v="2019-04-18T00:00:00" u="1"/>
        <d v="2019-06-09T00:00:00" u="1"/>
        <s v="2019-07-31" u="1"/>
        <d v="2019-02-01T00:00:00" u="1"/>
        <d v="2019-05-23T00:00:00" u="1"/>
        <d v="2019-07-14T00:00:00" u="1"/>
        <d v="2019-09-05T00:00:00" u="1"/>
        <s v="2019-07-02" u="1"/>
        <s v="2019-08-15" u="1"/>
        <d v="2019-01-15T00:00:00" u="1"/>
        <d v="2019-03-06T00:00:00" u="1"/>
        <d v="2019-06-28T00:00:00" u="1"/>
        <d v="2019-02-20T00:00:00" u="1"/>
        <d v="2019-04-11T00:00:00" u="1"/>
        <d v="2019-06-02T00:00:00" u="1"/>
        <s v="2019-07-16" u="1"/>
        <s v="2019-08-29" u="1"/>
        <d v="2019-03-25T00:00:00" u="1"/>
        <d v="2019-05-16T00:00:00" u="1"/>
        <d v="2019-07-07T00:00:00" u="1"/>
        <d v="2019-01-08T00:00:00" u="1"/>
        <d v="2019-04-30T00:00:00" u="1"/>
        <d v="2019-06-21T00:00:00" u="1"/>
        <s v="2019-08-02" u="1"/>
        <d v="2019-02-13T00:00:00" u="1"/>
        <d v="2019-04-04T00:00:00" u="1"/>
        <d v="2019-07-26T00:00:00" u="1"/>
        <d v="2019-01-27T00:00:00" u="1"/>
        <d v="2019-03-18T00:00:00" u="1"/>
        <d v="2019-05-09T00:00:00" u="1"/>
        <d v="2019-08-31T00:00:00" u="1"/>
        <s v="2019-07-03" u="1"/>
        <s v="2019-08-16" u="1"/>
        <d v="2019-01-01T00:00:00" u="1"/>
        <d v="2019-04-23T00:00:00" u="1"/>
        <d v="2019-06-14T00:00:00" u="1"/>
        <d v="2019-02-06T00:00:00" u="1"/>
        <d v="2019-05-28T00:00:00" u="1"/>
        <d v="2019-07-19T00:00:00" u="1"/>
        <d v="2019-09-10T00:00:00" u="1"/>
        <s v="2019-07-17" u="1"/>
        <d v="2019-01-20T00:00:00" u="1"/>
        <d v="2019-03-11T00:00:00" u="1"/>
        <d v="2019-05-02T00:00:00" u="1"/>
        <d v="2019-08-24T00:00:00" u="1"/>
        <d v="2019-02-25T00:00:00" u="1"/>
        <d v="2019-04-16T00:00:00" u="1"/>
        <d v="2019-06-07T00:00:00" u="1"/>
        <s v="2019-08-03" u="1"/>
        <d v="2019-03-30T00:00:00" u="1"/>
        <d v="2019-05-21T00:00:00" u="1"/>
        <d v="2019-07-12T00:00:00" u="1"/>
        <d v="2019-09-03T00:00:00" u="1"/>
        <s v="2019-06-20" u="1"/>
        <d v="2019-01-13T00:00:00" u="1"/>
        <d v="2019-03-04T00:00:00" u="1"/>
        <d v="2019-06-26T00:00:00" u="1"/>
        <s v="2019-07-04" u="1"/>
        <s v="2019-08-17" u="1"/>
        <d v="2019-02-18T00:00:00" u="1"/>
        <d v="2019-04-09T00:00:00" u="1"/>
        <d v="2019-03-23T00:00:00" u="1"/>
        <d v="2019-05-14T00:00:00" u="1"/>
        <d v="2019-07-05T00:00:00" u="1"/>
        <s v="2019-07-18" u="1"/>
        <d v="2019-01-06T00:00:00" u="1"/>
        <d v="2019-04-28T00:00:00" u="1"/>
        <d v="2019-06-19T00:00:00" u="1"/>
        <s v="2019-07-20" u="1"/>
        <d v="2019-02-11T00:00:00" u="1"/>
        <d v="2019-04-02T00:00:00" u="1"/>
        <d v="2019-07-24T00:00:00" u="1"/>
        <s v="2019-08-04" u="1"/>
        <d v="2019-01-25T00:00:00" u="1"/>
        <d v="2019-03-16T00:00:00" u="1"/>
        <d v="2019-05-07T00:00:00" u="1"/>
        <d v="2019-08-29T00:00:00" u="1"/>
        <s v="2019-06-21" u="1"/>
        <d v="2019-04-21T00:00:00" u="1"/>
        <d v="2019-06-12T00:00:00" u="1"/>
        <s v="2019-07-05" u="1"/>
        <s v="2019-08-18" u="1"/>
        <d v="2019-02-04T00:00:00" u="1"/>
        <d v="2019-05-26T00:00:00" u="1"/>
        <d v="2019-07-17T00:00:00" u="1"/>
        <d v="2019-09-08T00:00:00" u="1"/>
        <s v="2019-08-20" u="1"/>
        <d v="2019-01-18T00:00:00" u="1"/>
        <d v="2019-03-09T00:00:00" u="1"/>
        <s v="2019-07-19" u="1"/>
        <d v="2019-02-23T00:00:00" u="1"/>
        <d v="2019-04-14T00:00:00" u="1"/>
        <d v="2019-06-05T00:00:00" u="1"/>
        <s v="2019-07-21" u="1"/>
        <d v="2019-03-28T00:00:00" u="1"/>
        <d v="2019-05-19T00:00:00" u="1"/>
        <d v="2019-07-10T00:00:00" u="1"/>
        <d v="2019-09-01T00:00:00" u="1"/>
        <s v="2019-08-05" u="1"/>
        <d v="2019-01-11T00:00:00" u="1"/>
        <d v="2019-03-02T00:00:00" u="1"/>
        <d v="2019-06-24T00:00:00" u="1"/>
      </sharedItems>
    </cacheField>
    <cacheField name="Region" numFmtId="0">
      <sharedItems containsBlank="1" count="16">
        <s v="Region_Center"/>
        <s v="Region_South"/>
        <s v="Region_West"/>
        <m u="1"/>
        <s v="KHORASAN SHOMALI" u="1"/>
        <s v="SARI" u="1"/>
        <s v="MASHHAD" u="1"/>
        <s v="R1" u="1"/>
        <s v="R3" u="1"/>
        <s v="MAZANDARAN" u="1"/>
        <s v="KHORASAN JONOBI" u="1"/>
        <s v="GOLESTAN" u="1"/>
        <s v="GILAN" u="1"/>
        <s v="GORGAN" u="1"/>
        <s v="RASHT" u="1"/>
        <s v="KHORASAN RAZAVI" u="1"/>
      </sharedItems>
    </cacheField>
    <cacheField name="2G_CSSR_Nokia" numFmtId="0">
      <sharedItems containsSemiMixedTypes="0" containsString="0" containsNumber="1" containsInteger="1" minValue="0" maxValue="0"/>
    </cacheField>
    <cacheField name="2G_CDR_Nokia" numFmtId="0">
      <sharedItems containsSemiMixedTypes="0" containsString="0" containsNumber="1" containsInteger="1" minValue="0" maxValue="0"/>
    </cacheField>
    <cacheField name="2G_TCH_Availability_Nokia" numFmtId="0">
      <sharedItems containsSemiMixedTypes="0" containsString="0" containsNumber="1" containsInteger="1" minValue="0" maxValue="0"/>
    </cacheField>
    <cacheField name="2G_OHSR_Nokia" numFmtId="0">
      <sharedItems containsSemiMixedTypes="0" containsString="0" containsNumber="1" containsInteger="1" minValue="0" maxValue="0"/>
    </cacheField>
    <cacheField name="2G_tch_traffic_Nokia" numFmtId="0">
      <sharedItems containsSemiMixedTypes="0" containsString="0" containsNumber="1" containsInteger="1" minValue="0" maxValue="0"/>
    </cacheField>
    <cacheField name="2G_tch_traffic2" numFmtId="0">
      <sharedItems containsSemiMixedTypes="0" containsString="0" containsNumber="1" minValue="293969.81800000003" maxValue="775710.99"/>
    </cacheField>
    <cacheField name="2G_CSSR" numFmtId="0">
      <sharedItems containsSemiMixedTypes="0" containsString="0" containsNumber="1" minValue="98.044422453500005" maxValue="99.654945314000003"/>
    </cacheField>
    <cacheField name="2G_CDR" numFmtId="0">
      <sharedItems containsSemiMixedTypes="0" containsString="0" containsNumber="1" minValue="0.105103224036" maxValue="0.28964252458500001"/>
    </cacheField>
    <cacheField name="2G_TCH_Availability" numFmtId="0">
      <sharedItems containsSemiMixedTypes="0" containsString="0" containsNumber="1" minValue="98.3455389529" maxValue="99.790134641500003"/>
    </cacheField>
    <cacheField name="2G_OHSR" numFmtId="0">
      <sharedItems containsSemiMixedTypes="0" containsString="0" containsNumber="1" minValue="98.008927480699995" maxValue="98.488893305600001"/>
    </cacheField>
    <cacheField name="3G_Erlang_Speech" numFmtId="0">
      <sharedItems containsSemiMixedTypes="0" containsString="0" containsNumber="1" containsInteger="1" minValue="13818574" maxValue="25755112"/>
    </cacheField>
    <cacheField name="3G_Total_Payload" numFmtId="0">
      <sharedItems containsSemiMixedTypes="0" containsString="0" containsNumber="1" minValue="54573.730699" maxValue="132443.418909"/>
    </cacheField>
    <cacheField name="3G_HSDPA_User_Throughput" numFmtId="0">
      <sharedItems containsSemiMixedTypes="0" containsString="0" containsNumber="1" minValue="3.3902820023100002" maxValue="4.1376557306599997"/>
    </cacheField>
    <cacheField name="3G_CS_CSSR " numFmtId="0">
      <sharedItems containsSemiMixedTypes="0" containsString="0" containsNumber="1" minValue="99.741587450300003" maxValue="99.962030372000001"/>
    </cacheField>
    <cacheField name="3G_CDR" numFmtId="0">
      <sharedItems containsSemiMixedTypes="0" containsString="0" containsNumber="1" minValue="2.4642175071999999E-2" maxValue="7.8583422801400002E-2"/>
    </cacheField>
    <cacheField name="3G_Rad_Net_Availability_Rate" numFmtId="0">
      <sharedItems containsSemiMixedTypes="0" containsString="0" containsNumber="1" minValue="99.4108731428" maxValue="99.970554408599995"/>
    </cacheField>
    <cacheField name="3G_CS_IRAT_HO_Success_Rate" numFmtId="0">
      <sharedItems containsSemiMixedTypes="0" containsString="0" containsNumber="1" minValue="97.042841590500004" maxValue="97.8371899877"/>
    </cacheField>
    <cacheField name="HSDPA_Cell_Throughput" numFmtId="0">
      <sharedItems containsSemiMixedTypes="0" containsString="0" containsNumber="1" minValue="3.3902820023100002" maxValue="4.1376557306599997"/>
    </cacheField>
    <cacheField name="4G_Total_Traffic(TB)" numFmtId="0">
      <sharedItems containsSemiMixedTypes="0" containsString="0" containsNumber="1" minValue="128381.95456899999" maxValue="281671.68715900002"/>
    </cacheField>
    <cacheField name="4G_Avg_User_Throughput(MB)" numFmtId="0">
      <sharedItems containsSemiMixedTypes="0" containsString="0" containsNumber="1" minValue="10.0052298193" maxValue="19.7339313473"/>
    </cacheField>
    <cacheField name="4G_E-RAB_Setup_Success_Rate" numFmtId="0">
      <sharedItems containsSemiMixedTypes="0" containsString="0" containsNumber="1" minValue="99.764598462699993" maxValue="99.9541254608"/>
    </cacheField>
    <cacheField name="4G_CDR" numFmtId="0">
      <sharedItems containsSemiMixedTypes="0" containsString="0" containsNumber="1" minValue="5.0299082684100001E-2" maxValue="0.15609826690699999"/>
    </cacheField>
    <cacheField name="4G_ Availability_Rate_Include_Blocking" numFmtId="0">
      <sharedItems containsSemiMixedTypes="0" containsString="0" containsNumber="1" minValue="99.550992903099996" maxValue="99.999943240099995"/>
    </cacheField>
    <cacheField name="4G_HO_Success_Rate" numFmtId="0">
      <sharedItems containsSemiMixedTypes="0" containsString="0" containsNumber="1" minValue="99.653976463199996" maxValue="99.916262893300001"/>
    </cacheField>
    <cacheField name="4G_DL_Cell_Throughput" numFmtId="0">
      <sharedItems containsSemiMixedTypes="0" containsString="0" containsNumber="1" minValue="10.0052298193" maxValue="19.7339313473"/>
    </cacheField>
    <cacheField name="2G_CSSR2" numFmtId="0">
      <sharedItems containsSemiMixedTypes="0" containsString="0" containsNumber="1" containsInteger="1" minValue="98" maxValue="98"/>
    </cacheField>
    <cacheField name="2G_CDR3" numFmtId="0">
      <sharedItems containsSemiMixedTypes="0" containsString="0" containsNumber="1" minValue="0.4" maxValue="0.4"/>
    </cacheField>
    <cacheField name="2G_TCH_Availability4" numFmtId="0">
      <sharedItems containsSemiMixedTypes="0" containsString="0" containsNumber="1" containsInteger="1" minValue="97" maxValue="97"/>
    </cacheField>
    <cacheField name="2G_OHSR2" numFmtId="0">
      <sharedItems containsSemiMixedTypes="0" containsString="0" containsNumber="1" containsInteger="1" minValue="96" maxValue="96"/>
    </cacheField>
    <cacheField name="3G_HSDPA_User_Throughput2" numFmtId="0">
      <sharedItems containsSemiMixedTypes="0" containsString="0" containsNumber="1" containsInteger="1" minValue="3" maxValue="3"/>
    </cacheField>
    <cacheField name="3G_CS_CSSR 6" numFmtId="0">
      <sharedItems containsSemiMixedTypes="0" containsString="0" containsNumber="1" minValue="99.5" maxValue="99.5"/>
    </cacheField>
    <cacheField name="3G_CDR7" numFmtId="0">
      <sharedItems containsSemiMixedTypes="0" containsString="0" containsNumber="1" minValue="0.15" maxValue="0.15"/>
    </cacheField>
    <cacheField name="3G_Rad_Net_Availability_Rate8" numFmtId="0">
      <sharedItems containsSemiMixedTypes="0" containsString="0" containsNumber="1" containsInteger="1" minValue="99" maxValue="99"/>
    </cacheField>
    <cacheField name="3G_CS_IRAT_HO_Success_Rate9" numFmtId="0">
      <sharedItems containsSemiMixedTypes="0" containsString="0" containsNumber="1" containsInteger="1" minValue="99" maxValue="99"/>
    </cacheField>
    <cacheField name="HSDPA_Cell_Throughput2" numFmtId="0">
      <sharedItems containsSemiMixedTypes="0" containsString="0" containsNumber="1" containsInteger="1" minValue="3" maxValue="3"/>
    </cacheField>
    <cacheField name="4G_Avg_User_Throughput(MB)2" numFmtId="0">
      <sharedItems containsSemiMixedTypes="0" containsString="0" containsNumber="1" containsInteger="1" minValue="10" maxValue="10"/>
    </cacheField>
    <cacheField name="4G_E-RAB_Setup_Success_Rate2" numFmtId="0">
      <sharedItems containsSemiMixedTypes="0" containsString="0" containsNumber="1" minValue="99.5" maxValue="99.5"/>
    </cacheField>
    <cacheField name="4G_ Availability_Rate_Include_Blocking3" numFmtId="0">
      <sharedItems containsSemiMixedTypes="0" containsString="0" containsNumber="1" containsInteger="1" minValue="99" maxValue="99"/>
    </cacheField>
    <cacheField name="4G_CDR4" numFmtId="0">
      <sharedItems containsSemiMixedTypes="0" containsString="0" containsNumber="1" minValue="0.1" maxValue="0.1"/>
    </cacheField>
    <cacheField name="4G_HO_Success_Rate5" numFmtId="0">
      <sharedItems containsSemiMixedTypes="0" containsString="0" containsNumber="1" containsInteger="1" minValue="99" maxValue="99"/>
    </cacheField>
    <cacheField name="4G_DL_Cell_Throughput2" numFmtId="0">
      <sharedItems containsSemiMixedTypes="0" containsString="0" containsNumber="1" containsInteger="1" minValue="10" maxValue="10"/>
    </cacheField>
  </cacheFields>
  <extLst>
    <ext xmlns:x14="http://schemas.microsoft.com/office/spreadsheetml/2009/9/main" uri="{725AE2AE-9491-48be-B2B4-4EB974FC3084}">
      <x14:pivotCacheDefinition pivotCacheId="4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70">
  <r>
    <x v="0"/>
    <x v="0"/>
    <n v="99.9435750313"/>
    <n v="3.71239920891E-2"/>
    <n v="99.617985878900001"/>
    <n v="97.777710263800003"/>
    <n v="18657231"/>
    <n v="132925.32"/>
    <n v="99.767401382100005"/>
    <n v="6.2399245489300002E-2"/>
    <n v="99.443236577299999"/>
    <n v="98.001160829400007"/>
    <n v="6303404"/>
    <n v="24939.672892800001"/>
    <n v="3.6121569853"/>
    <n v="99.9435750313"/>
    <n v="3.71239920891E-2"/>
    <n v="99.617985878900001"/>
    <n v="97.777710263800003"/>
    <n v="3.6121569853"/>
    <n v="49402.340707700001"/>
    <n v="16.719619333899999"/>
    <n v="99.952683518300006"/>
    <n v="9.1076034012100002E-2"/>
    <n v="99.997378207799997"/>
    <n v="99.768663557400004"/>
    <n v="16.719619333899999"/>
    <n v="98"/>
    <n v="0.4"/>
    <n v="97"/>
    <n v="96"/>
    <n v="3"/>
    <n v="99.5"/>
    <n v="0.15"/>
    <n v="99"/>
    <n v="99"/>
    <n v="3"/>
    <n v="10"/>
    <n v="99.5"/>
    <n v="99"/>
    <n v="0.1"/>
    <n v="99"/>
    <n v="10"/>
  </r>
  <r>
    <x v="0"/>
    <x v="1"/>
    <n v="99.948691463900005"/>
    <n v="5.7111534627300002E-2"/>
    <n v="99.922285673800005"/>
    <n v="97.334581421099998"/>
    <n v="18185786"/>
    <n v="168766.49600000001"/>
    <n v="99.409313729199994"/>
    <n v="0.38547760401199999"/>
    <n v="99.685041703699994"/>
    <n v="97.857507577500002"/>
    <n v="5834522"/>
    <n v="40850.192461600003"/>
    <n v="4.0507573307399998"/>
    <n v="99.948691463900005"/>
    <n v="5.7111534627300002E-2"/>
    <n v="99.922285673800005"/>
    <n v="97.334581421099998"/>
    <n v="4.0507573307399998"/>
    <n v="76709.702913700006"/>
    <n v="17.085167224700001"/>
    <n v="99.776082881899995"/>
    <n v="0.122956738493"/>
    <n v="99.916940390700006"/>
    <n v="99.463187758700002"/>
    <n v="17.085167224700001"/>
    <n v="98"/>
    <n v="0.4"/>
    <n v="97"/>
    <n v="96"/>
    <n v="3"/>
    <n v="99.5"/>
    <n v="0.15"/>
    <n v="99"/>
    <n v="99"/>
    <n v="3"/>
    <n v="10"/>
    <n v="99.5"/>
    <n v="99"/>
    <n v="0.1"/>
    <n v="99"/>
    <n v="10"/>
  </r>
  <r>
    <x v="0"/>
    <x v="2"/>
    <n v="99.955071104400005"/>
    <n v="3.1571210267000001E-2"/>
    <n v="99.679484181000007"/>
    <n v="96.899373303100006"/>
    <n v="25280306"/>
    <n v="165447.527"/>
    <n v="99.673419017200004"/>
    <n v="0.18759454587900001"/>
    <n v="99.536379875700007"/>
    <n v="97.655112409200001"/>
    <n v="7338205"/>
    <n v="25753.456389200001"/>
    <n v="3.4188076431700001"/>
    <n v="99.955071104400005"/>
    <n v="3.1571210267000001E-2"/>
    <n v="99.679484181000007"/>
    <n v="96.899373303100006"/>
    <n v="3.4188076431700001"/>
    <n v="54274.605146200003"/>
    <n v="18.756115941299999"/>
    <n v="99.944484713500003"/>
    <n v="0.147574550562"/>
    <n v="99.946600352900006"/>
    <n v="99.8685025841"/>
    <n v="18.756115941299999"/>
    <n v="98"/>
    <n v="0.4"/>
    <n v="97"/>
    <n v="96"/>
    <n v="3"/>
    <n v="99.5"/>
    <n v="0.15"/>
    <n v="99"/>
    <n v="99"/>
    <n v="3"/>
    <n v="10"/>
    <n v="99.5"/>
    <n v="99"/>
    <n v="0.1"/>
    <n v="99"/>
    <n v="10"/>
  </r>
  <r>
    <x v="0"/>
    <x v="3"/>
    <n v="99.917925285199999"/>
    <n v="9.9268839381400006E-2"/>
    <n v="99.505356227899995"/>
    <n v="97.868867664500002"/>
    <n v="18115800"/>
    <n v="201781.33900000001"/>
    <n v="99.1673095254"/>
    <n v="0.25422928120600002"/>
    <n v="96.676371308900002"/>
    <n v="98.539342848900006"/>
    <n v="5256980"/>
    <n v="49910.300972600002"/>
    <n v="3.9695405692399999"/>
    <n v="99.917925285199999"/>
    <n v="9.9268839381400006E-2"/>
    <n v="99.505356227899995"/>
    <n v="97.868867664500002"/>
    <n v="3.9695405692399999"/>
    <n v="91106.410683099995"/>
    <n v="13.7073199928"/>
    <n v="99.917718870200005"/>
    <n v="0.10680201425499999"/>
    <n v="99.857458072699998"/>
    <n v="99.807925559699996"/>
    <n v="13.7073199928"/>
    <n v="98"/>
    <n v="0.4"/>
    <n v="97"/>
    <n v="96"/>
    <n v="3"/>
    <n v="99.5"/>
    <n v="0.15"/>
    <n v="99"/>
    <n v="99"/>
    <n v="3"/>
    <n v="10"/>
    <n v="99.5"/>
    <n v="99"/>
    <n v="0.1"/>
    <n v="99"/>
    <n v="10"/>
  </r>
  <r>
    <x v="0"/>
    <x v="4"/>
    <n v="99.956215694600004"/>
    <n v="2.1304939056100002E-2"/>
    <n v="99.955011245099996"/>
    <n v="98.340006187399993"/>
    <n v="18078967"/>
    <n v="345873.783"/>
    <n v="99.538864282199995"/>
    <n v="0.227245477827"/>
    <n v="99.681553664199996"/>
    <n v="98.265065637999996"/>
    <n v="9568611"/>
    <n v="52199.058691600003"/>
    <n v="3.6209675519800002"/>
    <n v="99.956215694600004"/>
    <n v="2.1304939056100002E-2"/>
    <n v="99.955011245099996"/>
    <n v="98.340006187399993"/>
    <n v="3.6209675519800002"/>
    <n v="106442.07514"/>
    <n v="10.962942163499999"/>
    <n v="99.934254069700003"/>
    <n v="0.14362772240400001"/>
    <n v="99.956300561299997"/>
    <n v="99.918581757300004"/>
    <n v="10.962942163499999"/>
    <n v="98"/>
    <n v="0.4"/>
    <n v="97"/>
    <n v="96"/>
    <n v="3"/>
    <n v="99.5"/>
    <n v="0.15"/>
    <n v="99"/>
    <n v="99"/>
    <n v="3"/>
    <n v="10"/>
    <n v="99.5"/>
    <n v="99"/>
    <n v="0.1"/>
    <n v="99"/>
    <n v="10"/>
  </r>
  <r>
    <x v="0"/>
    <x v="5"/>
    <n v="99.885294559900004"/>
    <n v="4.1417475122000003E-2"/>
    <n v="99.184617982099994"/>
    <n v="97.320320224200003"/>
    <n v="24543433"/>
    <n v="242449.66899999999"/>
    <n v="98.275549990100004"/>
    <n v="0.307610624098"/>
    <n v="98.224594347999997"/>
    <n v="98.056722247600007"/>
    <n v="8373490"/>
    <n v="27369.520988299999"/>
    <n v="3.5315465424600001"/>
    <n v="99.885294559900004"/>
    <n v="4.1417475122000003E-2"/>
    <n v="99.184617982099994"/>
    <n v="97.320320224200003"/>
    <n v="3.5315465424600001"/>
    <n v="81033.930775100001"/>
    <n v="10.939235915799999"/>
    <n v="99.888282623400002"/>
    <n v="0.15722146728700001"/>
    <n v="99.512938122099996"/>
    <n v="99.896384087300007"/>
    <n v="10.939235915799999"/>
    <n v="98"/>
    <n v="0.4"/>
    <n v="97"/>
    <n v="96"/>
    <n v="3"/>
    <n v="99.5"/>
    <n v="0.15"/>
    <n v="99"/>
    <n v="99"/>
    <n v="3"/>
    <n v="10"/>
    <n v="99.5"/>
    <n v="99"/>
    <n v="0.1"/>
    <n v="99"/>
    <n v="10"/>
  </r>
  <r>
    <x v="0"/>
    <x v="6"/>
    <n v="99.949557454599997"/>
    <n v="6.5337305451399999E-2"/>
    <n v="99.890606371199993"/>
    <n v="97.600308716399994"/>
    <n v="17958233"/>
    <n v="266878.788"/>
    <n v="99.262952757899996"/>
    <n v="0.24509971358499999"/>
    <n v="99.715049470099999"/>
    <n v="98.388169081200004"/>
    <n v="7094284"/>
    <n v="31030.1728606"/>
    <n v="3.6099688535099999"/>
    <n v="99.949557454599997"/>
    <n v="6.5337305451399999E-2"/>
    <n v="99.890606371199993"/>
    <n v="97.600308716399994"/>
    <n v="3.6099688535099999"/>
    <n v="65410.373789099998"/>
    <n v="14.2513019443"/>
    <n v="99.953537939499995"/>
    <n v="0.13060144041300001"/>
    <n v="99.986016306400003"/>
    <n v="99.946704407799999"/>
    <n v="14.2513019443"/>
    <n v="98"/>
    <n v="0.4"/>
    <n v="97"/>
    <n v="96"/>
    <n v="3"/>
    <n v="99.5"/>
    <n v="0.15"/>
    <n v="99"/>
    <n v="99"/>
    <n v="3"/>
    <n v="10"/>
    <n v="99.5"/>
    <n v="99"/>
    <n v="0.1"/>
    <n v="99"/>
    <n v="10"/>
  </r>
  <r>
    <x v="0"/>
    <x v="7"/>
    <n v="99.956344855400005"/>
    <n v="3.1688100228100001E-2"/>
    <n v="99.998553765899999"/>
    <n v="97.590971997500006"/>
    <n v="17817332"/>
    <n v="191296.00899999999"/>
    <n v="99.526233077699999"/>
    <n v="0.120971814606"/>
    <n v="99.457912977299998"/>
    <n v="98.698496624399993"/>
    <n v="7603004"/>
    <n v="26630.0790089"/>
    <n v="3.66998207431"/>
    <n v="99.956344855400005"/>
    <n v="3.1688100228100001E-2"/>
    <n v="99.998553765899999"/>
    <n v="97.590971997500006"/>
    <n v="3.66998207431"/>
    <n v="60806.203643200002"/>
    <n v="14.897470609300001"/>
    <n v="99.937065588500005"/>
    <n v="7.25917477694E-2"/>
    <n v="99.997808972100003"/>
    <n v="99.833345455400007"/>
    <n v="14.897470609300001"/>
    <n v="98"/>
    <n v="0.4"/>
    <n v="97"/>
    <n v="96"/>
    <n v="3"/>
    <n v="99.5"/>
    <n v="0.15"/>
    <n v="99"/>
    <n v="99"/>
    <n v="3"/>
    <n v="10"/>
    <n v="99.5"/>
    <n v="99"/>
    <n v="0.1"/>
    <n v="99"/>
    <n v="10"/>
  </r>
  <r>
    <x v="0"/>
    <x v="8"/>
    <n v="99.950857282599998"/>
    <n v="3.2540796567999998E-2"/>
    <n v="99.944711800799993"/>
    <n v="97.383755757000003"/>
    <n v="24350291"/>
    <n v="156402.815"/>
    <n v="99.457500609799993"/>
    <n v="0.14057552956"/>
    <n v="99.574744595599995"/>
    <n v="98.616953453500003"/>
    <n v="4750823"/>
    <n v="20094.829994299998"/>
    <n v="3.7424296635299998"/>
    <n v="99.950857282599998"/>
    <n v="3.2540796567999998E-2"/>
    <n v="99.944711800799993"/>
    <n v="97.383755757000003"/>
    <n v="3.7424296635299998"/>
    <n v="39789.852701000003"/>
    <n v="18.434448059299999"/>
    <n v="99.940942079099997"/>
    <n v="5.9786962538599997E-2"/>
    <n v="99.945534863600002"/>
    <n v="99.867473460200003"/>
    <n v="18.434448059299999"/>
    <n v="98"/>
    <n v="0.4"/>
    <n v="97"/>
    <n v="96"/>
    <n v="3"/>
    <n v="99.5"/>
    <n v="0.15"/>
    <n v="99"/>
    <n v="99"/>
    <n v="3"/>
    <n v="10"/>
    <n v="99.5"/>
    <n v="99"/>
    <n v="0.1"/>
    <n v="99"/>
    <n v="10"/>
  </r>
  <r>
    <x v="1"/>
    <x v="0"/>
    <n v="99.949023237000006"/>
    <n v="3.3960133426200002E-2"/>
    <n v="99.5189504035"/>
    <n v="97.704437669000001"/>
    <n v="17995835"/>
    <n v="129015.859"/>
    <n v="99.753096458000002"/>
    <n v="6.2691541755600003E-2"/>
    <n v="99.2710103645"/>
    <n v="98.022198992100002"/>
    <n v="6105323"/>
    <n v="23475.153965400001"/>
    <n v="3.6172354987799999"/>
    <n v="99.949023237000006"/>
    <n v="3.3960133426200002E-2"/>
    <n v="99.5189504035"/>
    <n v="97.704437669000001"/>
    <n v="3.6172354987799999"/>
    <n v="46028.240175899999"/>
    <n v="17.913198783399999"/>
    <n v="99.950789299500002"/>
    <n v="8.8551143877600005E-2"/>
    <n v="99.954210436599993"/>
    <n v="99.761021438699998"/>
    <n v="17.913198783399999"/>
    <n v="98"/>
    <n v="0.4"/>
    <n v="97"/>
    <n v="96"/>
    <n v="3"/>
    <n v="99.5"/>
    <n v="0.15"/>
    <n v="99"/>
    <n v="99"/>
    <n v="3"/>
    <n v="10"/>
    <n v="99.5"/>
    <n v="99"/>
    <n v="0.1"/>
    <n v="99"/>
    <n v="10"/>
  </r>
  <r>
    <x v="1"/>
    <x v="1"/>
    <n v="99.945291539400003"/>
    <n v="5.6291993105500003E-2"/>
    <n v="99.736092309200004"/>
    <n v="97.381524836400004"/>
    <n v="17805738"/>
    <n v="170180.81200000001"/>
    <n v="99.422687370999995"/>
    <n v="0.29282590520099999"/>
    <n v="99.790612484500002"/>
    <n v="97.811365545300006"/>
    <n v="5933555"/>
    <n v="40452.365022600003"/>
    <n v="4.0317854156999999"/>
    <n v="99.945291539400003"/>
    <n v="5.6291993105500003E-2"/>
    <n v="99.736092309200004"/>
    <n v="97.381524836400004"/>
    <n v="4.0317854156999999"/>
    <n v="74078.356753200002"/>
    <n v="17.0551960104"/>
    <n v="99.783620973300003"/>
    <n v="0.11731301682299999"/>
    <n v="99.814364922400003"/>
    <n v="99.501306539500007"/>
    <n v="17.0551960104"/>
    <n v="98"/>
    <n v="0.4"/>
    <n v="97"/>
    <n v="96"/>
    <n v="3"/>
    <n v="99.5"/>
    <n v="0.15"/>
    <n v="99"/>
    <n v="99"/>
    <n v="3"/>
    <n v="10"/>
    <n v="99.5"/>
    <n v="99"/>
    <n v="0.1"/>
    <n v="99"/>
    <n v="10"/>
  </r>
  <r>
    <x v="1"/>
    <x v="2"/>
    <n v="99.956428510699993"/>
    <n v="3.0320983795299999E-2"/>
    <n v="99.953752371099995"/>
    <n v="96.951162146800002"/>
    <n v="24122658"/>
    <n v="163335.75599999999"/>
    <n v="99.663061715400005"/>
    <n v="0.16793279584500001"/>
    <n v="99.826672405099998"/>
    <n v="97.628262595199999"/>
    <n v="7007833"/>
    <n v="25375.165883099999"/>
    <n v="3.4182667595899998"/>
    <n v="99.956428510699993"/>
    <n v="3.0320983795299999E-2"/>
    <n v="99.953752371099995"/>
    <n v="96.951162146800002"/>
    <n v="3.4182667595899998"/>
    <n v="53929.628573800001"/>
    <n v="18.9232982023"/>
    <n v="99.9463877341"/>
    <n v="0.14392441196299999"/>
    <n v="99.961394059300005"/>
    <n v="99.866176310900002"/>
    <n v="18.9232982023"/>
    <n v="98"/>
    <n v="0.4"/>
    <n v="97"/>
    <n v="96"/>
    <n v="3"/>
    <n v="99.5"/>
    <n v="0.15"/>
    <n v="99"/>
    <n v="99"/>
    <n v="3"/>
    <n v="10"/>
    <n v="99.5"/>
    <n v="99"/>
    <n v="0.1"/>
    <n v="99"/>
    <n v="10"/>
  </r>
  <r>
    <x v="1"/>
    <x v="3"/>
    <n v="99.9208334116"/>
    <n v="9.5122206615799995E-2"/>
    <n v="99.351364591899994"/>
    <n v="97.744356967100003"/>
    <n v="17782106"/>
    <n v="201895.68700000001"/>
    <n v="99.206924492599995"/>
    <n v="0.26401232035900002"/>
    <n v="96.389739763700007"/>
    <n v="98.506146159599993"/>
    <n v="5144398"/>
    <n v="48062.995482899998"/>
    <n v="3.92668725391"/>
    <n v="99.9208334116"/>
    <n v="9.5122206615799995E-2"/>
    <n v="99.351364591899994"/>
    <n v="97.744356967100003"/>
    <n v="3.92668725391"/>
    <n v="87949.082634000006"/>
    <n v="13.679940767"/>
    <n v="99.910520489999996"/>
    <n v="0.105299188115"/>
    <n v="99.903543263700001"/>
    <n v="99.728653996899993"/>
    <n v="13.679940767"/>
    <n v="98"/>
    <n v="0.4"/>
    <n v="97"/>
    <n v="96"/>
    <n v="3"/>
    <n v="99.5"/>
    <n v="0.15"/>
    <n v="99"/>
    <n v="99"/>
    <n v="3"/>
    <n v="10"/>
    <n v="99.5"/>
    <n v="99"/>
    <n v="0.1"/>
    <n v="99"/>
    <n v="10"/>
  </r>
  <r>
    <x v="1"/>
    <x v="4"/>
    <n v="99.959642821200006"/>
    <n v="2.04936745208E-2"/>
    <n v="99.929696920799998"/>
    <n v="98.324563813799998"/>
    <n v="17832011"/>
    <n v="339617.34499999997"/>
    <n v="99.577304232800003"/>
    <n v="0.21806049157999999"/>
    <n v="99.652844948400002"/>
    <n v="98.277665248700004"/>
    <n v="9305952"/>
    <n v="50796.343623799999"/>
    <n v="3.6109517071999999"/>
    <n v="99.959642821200006"/>
    <n v="2.04936745208E-2"/>
    <n v="99.929696920799998"/>
    <n v="98.324563813799998"/>
    <n v="3.6109517071999999"/>
    <n v="103683.554401"/>
    <n v="11.238611500499999"/>
    <n v="99.939668324500005"/>
    <n v="0.139545826106"/>
    <n v="99.925753088700006"/>
    <n v="99.916144137100005"/>
    <n v="11.238611500499999"/>
    <n v="98"/>
    <n v="0.4"/>
    <n v="97"/>
    <n v="96"/>
    <n v="3"/>
    <n v="99.5"/>
    <n v="0.15"/>
    <n v="99"/>
    <n v="99"/>
    <n v="3"/>
    <n v="10"/>
    <n v="99.5"/>
    <n v="99"/>
    <n v="0.1"/>
    <n v="99"/>
    <n v="10"/>
  </r>
  <r>
    <x v="1"/>
    <x v="5"/>
    <n v="99.906782131699998"/>
    <n v="3.7376711805399997E-2"/>
    <n v="99.626072253499999"/>
    <n v="97.339995219599999"/>
    <n v="24210296"/>
    <n v="236453.94200000001"/>
    <n v="98.892782793699993"/>
    <n v="0.30547095494400001"/>
    <n v="98.640005408799993"/>
    <n v="98.075036148899997"/>
    <n v="8229648"/>
    <n v="26969.5950013"/>
    <n v="3.5509249989099998"/>
    <n v="99.906782131699998"/>
    <n v="3.7376711805399997E-2"/>
    <n v="99.626072253499999"/>
    <n v="97.339995219599999"/>
    <n v="3.5509249989099998"/>
    <n v="79726.630439999994"/>
    <n v="11.374510601400001"/>
    <n v="99.946480065299994"/>
    <n v="0.153330584071"/>
    <n v="99.847283774800005"/>
    <n v="99.893162313299996"/>
    <n v="11.374510601400001"/>
    <n v="98"/>
    <n v="0.4"/>
    <n v="97"/>
    <n v="96"/>
    <n v="3"/>
    <n v="99.5"/>
    <n v="0.15"/>
    <n v="99"/>
    <n v="99"/>
    <n v="3"/>
    <n v="10"/>
    <n v="99.5"/>
    <n v="99"/>
    <n v="0.1"/>
    <n v="99"/>
    <n v="10"/>
  </r>
  <r>
    <x v="1"/>
    <x v="6"/>
    <n v="99.9475465079"/>
    <n v="6.2760835925700004E-2"/>
    <n v="99.808093916399997"/>
    <n v="97.581149959800001"/>
    <n v="17246602"/>
    <n v="260998.46100000001"/>
    <n v="99.2654656757"/>
    <n v="0.25786909035599997"/>
    <n v="99.472927062599993"/>
    <n v="98.351050118000003"/>
    <n v="7001014"/>
    <n v="30497.079613999998"/>
    <n v="3.60482525774"/>
    <n v="99.9475465079"/>
    <n v="6.2760835925700004E-2"/>
    <n v="99.808093916399997"/>
    <n v="97.581149959800001"/>
    <n v="3.60482525774"/>
    <n v="64977.517719000003"/>
    <n v="14.3276706519"/>
    <n v="99.952041508899995"/>
    <n v="0.126852486711"/>
    <n v="99.960577044600001"/>
    <n v="99.942749265700002"/>
    <n v="14.3276706519"/>
    <n v="98"/>
    <n v="0.4"/>
    <n v="97"/>
    <n v="96"/>
    <n v="3"/>
    <n v="99.5"/>
    <n v="0.15"/>
    <n v="99"/>
    <n v="99"/>
    <n v="3"/>
    <n v="10"/>
    <n v="99.5"/>
    <n v="99"/>
    <n v="0.1"/>
    <n v="99"/>
    <n v="10"/>
  </r>
  <r>
    <x v="1"/>
    <x v="7"/>
    <n v="99.956308022499996"/>
    <n v="2.8967937595399999E-2"/>
    <n v="99.969550049999995"/>
    <n v="97.581834267199994"/>
    <n v="17101763"/>
    <n v="187386.11499999999"/>
    <n v="99.636110123899996"/>
    <n v="0.12790723745599999"/>
    <n v="99.528201806799999"/>
    <n v="98.698889528400002"/>
    <n v="7393913"/>
    <n v="26041.359435400002"/>
    <n v="3.6710043790700002"/>
    <n v="99.956308022499996"/>
    <n v="2.8967937595399999E-2"/>
    <n v="99.969550049999995"/>
    <n v="97.581834267199994"/>
    <n v="3.6710043790700002"/>
    <n v="59393.273743400001"/>
    <n v="15.0130466338"/>
    <n v="99.946026086700002"/>
    <n v="7.1323965990900004E-2"/>
    <n v="99.997870865500005"/>
    <n v="99.840658801399996"/>
    <n v="15.0130466338"/>
    <n v="98"/>
    <n v="0.4"/>
    <n v="97"/>
    <n v="96"/>
    <n v="3"/>
    <n v="99.5"/>
    <n v="0.15"/>
    <n v="99"/>
    <n v="99"/>
    <n v="3"/>
    <n v="10"/>
    <n v="99.5"/>
    <n v="99"/>
    <n v="0.1"/>
    <n v="99"/>
    <n v="10"/>
  </r>
  <r>
    <x v="1"/>
    <x v="8"/>
    <n v="99.956893080499995"/>
    <n v="3.1336003430899997E-2"/>
    <n v="100"/>
    <n v="97.4157168415"/>
    <n v="23513134"/>
    <n v="152828.89499999999"/>
    <n v="99.5577032514"/>
    <n v="0.13032575002399999"/>
    <n v="99.566184229399994"/>
    <n v="98.595742121000001"/>
    <n v="4616564"/>
    <n v="19704.321848299998"/>
    <n v="3.7803113960700001"/>
    <n v="99.956893080499995"/>
    <n v="3.1336003430899997E-2"/>
    <n v="100"/>
    <n v="97.4157168415"/>
    <n v="3.7803113960700001"/>
    <n v="38511.829255899996"/>
    <n v="18.562498239100002"/>
    <n v="99.947246477899995"/>
    <n v="5.7897910470099997E-2"/>
    <n v="100"/>
    <n v="99.8687219734"/>
    <n v="18.562498239100002"/>
    <n v="98"/>
    <n v="0.4"/>
    <n v="97"/>
    <n v="96"/>
    <n v="3"/>
    <n v="99.5"/>
    <n v="0.15"/>
    <n v="99"/>
    <n v="99"/>
    <n v="3"/>
    <n v="10"/>
    <n v="99.5"/>
    <n v="99"/>
    <n v="0.1"/>
    <n v="99"/>
    <n v="10"/>
  </r>
  <r>
    <x v="2"/>
    <x v="0"/>
    <n v="99.947564356900003"/>
    <n v="3.4660803333799999E-2"/>
    <n v="99.579207140099996"/>
    <n v="97.681299969600005"/>
    <n v="15114008"/>
    <n v="126964.129"/>
    <n v="99.734491832800003"/>
    <n v="6.2500568334600007E-2"/>
    <n v="99.390775495300005"/>
    <n v="98.0092465078"/>
    <n v="5928363"/>
    <n v="23027.766765100001"/>
    <n v="3.6304387574899999"/>
    <n v="99.947564356900003"/>
    <n v="3.4660803333799999E-2"/>
    <n v="99.579207140099996"/>
    <n v="97.681299969600005"/>
    <n v="3.6304387574899999"/>
    <n v="45927.579434599997"/>
    <n v="18.316866083499999"/>
    <n v="99.955354766200003"/>
    <n v="8.8828313263500006E-2"/>
    <n v="99.980266791199995"/>
    <n v="99.753605921900004"/>
    <n v="18.316866083499999"/>
    <n v="98"/>
    <n v="0.4"/>
    <n v="97"/>
    <n v="96"/>
    <n v="3"/>
    <n v="99.5"/>
    <n v="0.15"/>
    <n v="99"/>
    <n v="99"/>
    <n v="3"/>
    <n v="10"/>
    <n v="99.5"/>
    <n v="99"/>
    <n v="0.1"/>
    <n v="99"/>
    <n v="10"/>
  </r>
  <r>
    <x v="2"/>
    <x v="1"/>
    <n v="99.945809388499995"/>
    <n v="5.3365812093499998E-2"/>
    <n v="99.914284164899996"/>
    <n v="97.402029391200003"/>
    <n v="15606844"/>
    <n v="167995.639"/>
    <n v="99.467958519199996"/>
    <n v="0.27640830994400001"/>
    <n v="99.687790935600006"/>
    <n v="97.921959251299995"/>
    <n v="5800653"/>
    <n v="40265.317485899999"/>
    <n v="4.0422284747999999"/>
    <n v="99.945809388499995"/>
    <n v="5.3365812093499998E-2"/>
    <n v="99.914284164899996"/>
    <n v="97.402029391200003"/>
    <n v="4.0422284747999999"/>
    <n v="74255.698905900004"/>
    <n v="17.346735513500001"/>
    <n v="99.777337676800002"/>
    <n v="0.115654603105"/>
    <n v="99.883834089199993"/>
    <n v="99.513193457200003"/>
    <n v="17.346735513500001"/>
    <n v="98"/>
    <n v="0.4"/>
    <n v="97"/>
    <n v="96"/>
    <n v="3"/>
    <n v="99.5"/>
    <n v="0.15"/>
    <n v="99"/>
    <n v="99"/>
    <n v="3"/>
    <n v="10"/>
    <n v="99.5"/>
    <n v="99"/>
    <n v="0.1"/>
    <n v="99"/>
    <n v="10"/>
  </r>
  <r>
    <x v="2"/>
    <x v="2"/>
    <n v="99.957840756600007"/>
    <n v="3.0222674470500002E-2"/>
    <n v="99.808033902000005"/>
    <n v="96.847239650899994"/>
    <n v="20073468"/>
    <n v="161022.024"/>
    <n v="99.646403685999999"/>
    <n v="0.18283186572400001"/>
    <n v="99.383494428600002"/>
    <n v="97.5826887419"/>
    <n v="6894606"/>
    <n v="24929.132794900001"/>
    <n v="3.411330805"/>
    <n v="99.957840756600007"/>
    <n v="3.0222674470500002E-2"/>
    <n v="99.808033902000005"/>
    <n v="96.847239650899994"/>
    <n v="3.411330805"/>
    <n v="52889.304862700003"/>
    <n v="18.8487535334"/>
    <n v="99.950245145400004"/>
    <n v="0.145284925068"/>
    <n v="99.956822537199997"/>
    <n v="99.869132262999997"/>
    <n v="18.8487535334"/>
    <n v="98"/>
    <n v="0.4"/>
    <n v="97"/>
    <n v="96"/>
    <n v="3"/>
    <n v="99.5"/>
    <n v="0.15"/>
    <n v="99"/>
    <n v="99"/>
    <n v="3"/>
    <n v="10"/>
    <n v="99.5"/>
    <n v="99"/>
    <n v="0.1"/>
    <n v="99"/>
    <n v="10"/>
  </r>
  <r>
    <x v="2"/>
    <x v="3"/>
    <n v="99.876329937999998"/>
    <n v="9.0980199356000005E-2"/>
    <n v="99.690658812600006"/>
    <n v="97.805749955300001"/>
    <n v="18278662"/>
    <n v="199403.42600000001"/>
    <n v="99.480578460000004"/>
    <n v="0.25231423986700002"/>
    <n v="97.182156283599994"/>
    <n v="98.556320587000002"/>
    <n v="5115919"/>
    <n v="48070.958929300003"/>
    <n v="3.9583156101800001"/>
    <n v="99.876329937999998"/>
    <n v="9.0980199356000005E-2"/>
    <n v="99.690658812600006"/>
    <n v="97.805749955300001"/>
    <n v="3.9583156101800001"/>
    <n v="87495.774601700003"/>
    <n v="13.776303198600001"/>
    <n v="99.917621429500002"/>
    <n v="0.10388609338800001"/>
    <n v="99.924777696999996"/>
    <n v="99.748885230400006"/>
    <n v="13.776303198600001"/>
    <n v="98"/>
    <n v="0.4"/>
    <n v="97"/>
    <n v="96"/>
    <n v="3"/>
    <n v="99.5"/>
    <n v="0.15"/>
    <n v="99"/>
    <n v="99"/>
    <n v="3"/>
    <n v="10"/>
    <n v="99.5"/>
    <n v="99"/>
    <n v="0.1"/>
    <n v="99"/>
    <n v="10"/>
  </r>
  <r>
    <x v="2"/>
    <x v="4"/>
    <n v="99.9413007271"/>
    <n v="3.3078253703999999E-2"/>
    <n v="99.5505864796"/>
    <n v="98.292709806600001"/>
    <n v="18116909"/>
    <n v="333840.56800000003"/>
    <n v="97.738725960899998"/>
    <n v="0.22530599836599999"/>
    <n v="99.608747463900002"/>
    <n v="98.283271277799997"/>
    <n v="9304782"/>
    <n v="49911.397233199998"/>
    <n v="3.6080009255699999"/>
    <n v="99.9413007271"/>
    <n v="3.3078253703999999E-2"/>
    <n v="99.5505864796"/>
    <n v="98.292709806600001"/>
    <n v="3.6080009255699999"/>
    <n v="100441.57733499999"/>
    <n v="11.6253975803"/>
    <n v="99.519791875400003"/>
    <n v="0.15303690539199999"/>
    <n v="99.839691335099999"/>
    <n v="99.919350501500006"/>
    <n v="11.6253975803"/>
    <n v="98"/>
    <n v="0.4"/>
    <n v="97"/>
    <n v="96"/>
    <n v="3"/>
    <n v="99.5"/>
    <n v="0.15"/>
    <n v="99"/>
    <n v="99"/>
    <n v="3"/>
    <n v="10"/>
    <n v="99.5"/>
    <n v="99"/>
    <n v="0.1"/>
    <n v="99"/>
    <n v="10"/>
  </r>
  <r>
    <x v="2"/>
    <x v="5"/>
    <n v="99.929044753200003"/>
    <n v="3.6847310704500001E-2"/>
    <n v="99.726932356500001"/>
    <n v="97.347502457800005"/>
    <n v="24805735"/>
    <n v="231814.52100000001"/>
    <n v="99.279659655499998"/>
    <n v="0.296344294743"/>
    <n v="98.603316499599998"/>
    <n v="98.100605464899999"/>
    <n v="8150903"/>
    <n v="27020.513387999999"/>
    <n v="3.5828897895399998"/>
    <n v="99.929044753200003"/>
    <n v="3.6847310704500001E-2"/>
    <n v="99.726932356500001"/>
    <n v="97.347502457800005"/>
    <n v="3.5828897895399998"/>
    <n v="79530.157003"/>
    <n v="11.372005935800001"/>
    <n v="99.938178738199994"/>
    <n v="0.15105118683099999"/>
    <n v="99.599710703100001"/>
    <n v="99.898525206900004"/>
    <n v="11.372005935800001"/>
    <n v="98"/>
    <n v="0.4"/>
    <n v="97"/>
    <n v="96"/>
    <n v="3"/>
    <n v="99.5"/>
    <n v="0.15"/>
    <n v="99"/>
    <n v="99"/>
    <n v="3"/>
    <n v="10"/>
    <n v="99.5"/>
    <n v="99"/>
    <n v="0.1"/>
    <n v="99"/>
    <n v="10"/>
  </r>
  <r>
    <x v="2"/>
    <x v="6"/>
    <n v="99.949665640899994"/>
    <n v="6.0709660641400001E-2"/>
    <n v="99.862105697600001"/>
    <n v="97.570465120999998"/>
    <n v="18090212"/>
    <n v="256905.66899999999"/>
    <n v="99.389833135800004"/>
    <n v="0.26677002400200001"/>
    <n v="99.439121403200005"/>
    <n v="98.399501327699994"/>
    <n v="6900760"/>
    <n v="30048.153201000001"/>
    <n v="3.6045006707499998"/>
    <n v="99.949665640899994"/>
    <n v="6.0709660641400001E-2"/>
    <n v="99.862105697600001"/>
    <n v="97.570465120999998"/>
    <n v="3.6045006707499998"/>
    <n v="63184.496057999997"/>
    <n v="14.724172100600001"/>
    <n v="99.944693831199999"/>
    <n v="0.127094913039"/>
    <n v="99.933090264599997"/>
    <n v="99.943739451599996"/>
    <n v="14.724172100600001"/>
    <n v="98"/>
    <n v="0.4"/>
    <n v="97"/>
    <n v="96"/>
    <n v="3"/>
    <n v="99.5"/>
    <n v="0.15"/>
    <n v="99"/>
    <n v="99"/>
    <n v="3"/>
    <n v="10"/>
    <n v="99.5"/>
    <n v="99"/>
    <n v="0.1"/>
    <n v="99"/>
    <n v="10"/>
  </r>
  <r>
    <x v="2"/>
    <x v="7"/>
    <n v="99.956593459399997"/>
    <n v="2.98326510123E-2"/>
    <n v="99.976692381000007"/>
    <n v="97.517547913000001"/>
    <n v="17722235"/>
    <n v="185872.59400000001"/>
    <n v="99.306606318999997"/>
    <n v="0.14027744788099999"/>
    <n v="99.560319144199994"/>
    <n v="98.648000883999998"/>
    <n v="7414754"/>
    <n v="25675.296684100002"/>
    <n v="3.68554882925"/>
    <n v="99.956593459399997"/>
    <n v="2.98326510123E-2"/>
    <n v="99.976692381000007"/>
    <n v="97.517547913000001"/>
    <n v="3.68554882925"/>
    <n v="57639.603214700001"/>
    <n v="15.629509824099999"/>
    <n v="99.949163923100002"/>
    <n v="7.1293808329399994E-2"/>
    <n v="99.981908546200003"/>
    <n v="99.823581351800001"/>
    <n v="15.629509824099999"/>
    <n v="98"/>
    <n v="0.4"/>
    <n v="97"/>
    <n v="96"/>
    <n v="3"/>
    <n v="99.5"/>
    <n v="0.15"/>
    <n v="99"/>
    <n v="99"/>
    <n v="3"/>
    <n v="10"/>
    <n v="99.5"/>
    <n v="99"/>
    <n v="0.1"/>
    <n v="99"/>
    <n v="10"/>
  </r>
  <r>
    <x v="2"/>
    <x v="8"/>
    <n v="99.954562599599996"/>
    <n v="3.1377171016099999E-2"/>
    <n v="99.998463724100006"/>
    <n v="97.331384531300003"/>
    <n v="24376677"/>
    <n v="151527.30499999999"/>
    <n v="99.525338361699994"/>
    <n v="0.140266789335"/>
    <n v="99.499192826799998"/>
    <n v="98.5927314069"/>
    <n v="4615116"/>
    <n v="19509.5547367"/>
    <n v="3.7782130608500002"/>
    <n v="99.954562599599996"/>
    <n v="3.1377171016099999E-2"/>
    <n v="99.998463724100006"/>
    <n v="97.331384531300003"/>
    <n v="3.7782130608500002"/>
    <n v="38448.987964300002"/>
    <n v="19.227087771299999"/>
    <n v="99.942427273700005"/>
    <n v="5.7118521404799998E-2"/>
    <n v="99.994994492100005"/>
    <n v="99.867219609100005"/>
    <n v="19.227087771299999"/>
    <n v="98"/>
    <n v="0.4"/>
    <n v="97"/>
    <n v="96"/>
    <n v="3"/>
    <n v="99.5"/>
    <n v="0.15"/>
    <n v="99"/>
    <n v="99"/>
    <n v="3"/>
    <n v="10"/>
    <n v="99.5"/>
    <n v="99"/>
    <n v="0.1"/>
    <n v="99"/>
    <n v="10"/>
  </r>
  <r>
    <x v="3"/>
    <x v="0"/>
    <n v="99.948414217500002"/>
    <n v="3.5242880815899998E-2"/>
    <n v="99.549606679999997"/>
    <n v="97.674477019899996"/>
    <n v="15132572"/>
    <n v="126126.60400000001"/>
    <n v="99.724670632599995"/>
    <n v="6.4544207908699996E-2"/>
    <n v="99.313183551500003"/>
    <n v="97.990180174800003"/>
    <n v="5941118"/>
    <n v="22712.733662099999"/>
    <n v="3.64951880476"/>
    <n v="99.948414217500002"/>
    <n v="3.5242880815899998E-2"/>
    <n v="99.549606679999997"/>
    <n v="97.674477019899996"/>
    <n v="3.64951880476"/>
    <n v="45423.515194899999"/>
    <n v="18.519292768700002"/>
    <n v="99.954243655900001"/>
    <n v="8.7253251015700001E-2"/>
    <n v="99.945904422799998"/>
    <n v="99.760094366600001"/>
    <n v="18.519292768700002"/>
    <n v="98"/>
    <n v="0.4"/>
    <n v="97"/>
    <n v="96"/>
    <n v="3"/>
    <n v="99.5"/>
    <n v="0.15"/>
    <n v="99"/>
    <n v="99"/>
    <n v="3"/>
    <n v="10"/>
    <n v="99.5"/>
    <n v="99"/>
    <n v="0.1"/>
    <n v="99"/>
    <n v="10"/>
  </r>
  <r>
    <x v="3"/>
    <x v="1"/>
    <n v="99.952585735699998"/>
    <n v="5.3081498173299997E-2"/>
    <n v="99.846020877699999"/>
    <n v="97.444285714299994"/>
    <n v="15606591"/>
    <n v="168014.61900000001"/>
    <n v="99.505296228800006"/>
    <n v="0.26930775261000001"/>
    <n v="99.4452649519"/>
    <n v="97.916077742200002"/>
    <n v="5831742"/>
    <n v="40741.901335399998"/>
    <n v="4.0475925619800002"/>
    <n v="99.952585735699998"/>
    <n v="5.3081498173299997E-2"/>
    <n v="99.846020877699999"/>
    <n v="97.444285714299994"/>
    <n v="4.0475925619800002"/>
    <n v="74922.503647399993"/>
    <n v="17.515488184300001"/>
    <n v="99.718531991099994"/>
    <n v="0.12284875598800001"/>
    <n v="99.936716713600006"/>
    <n v="99.429012316500007"/>
    <n v="17.515488184300001"/>
    <n v="98"/>
    <n v="0.4"/>
    <n v="97"/>
    <n v="96"/>
    <n v="3"/>
    <n v="99.5"/>
    <n v="0.15"/>
    <n v="99"/>
    <n v="99"/>
    <n v="3"/>
    <n v="10"/>
    <n v="99.5"/>
    <n v="99"/>
    <n v="0.1"/>
    <n v="99"/>
    <n v="10"/>
  </r>
  <r>
    <x v="3"/>
    <x v="2"/>
    <n v="99.958004928899996"/>
    <n v="2.99974705887E-2"/>
    <n v="99.911092751300004"/>
    <n v="96.862217257599994"/>
    <n v="21944575"/>
    <n v="159565.61600000001"/>
    <n v="99.6963935494"/>
    <n v="0.168253383201"/>
    <n v="99.704920457300005"/>
    <n v="97.656124484100005"/>
    <n v="6915407"/>
    <n v="24723.1497208"/>
    <n v="3.4270151709299999"/>
    <n v="99.958004928899996"/>
    <n v="2.99974705887E-2"/>
    <n v="99.911092751300004"/>
    <n v="96.862217257599994"/>
    <n v="3.4270151709299999"/>
    <n v="51827.916005300001"/>
    <n v="19.216452051299999"/>
    <n v="99.932392734299995"/>
    <n v="0.14392105541"/>
    <n v="99.953401307299998"/>
    <n v="99.867794485999994"/>
    <n v="19.216452051299999"/>
    <n v="98"/>
    <n v="0.4"/>
    <n v="97"/>
    <n v="96"/>
    <n v="3"/>
    <n v="99.5"/>
    <n v="0.15"/>
    <n v="99"/>
    <n v="99"/>
    <n v="3"/>
    <n v="10"/>
    <n v="99.5"/>
    <n v="99"/>
    <n v="0.1"/>
    <n v="99"/>
    <n v="10"/>
  </r>
  <r>
    <x v="3"/>
    <x v="3"/>
    <n v="99.917540105599997"/>
    <n v="8.8628597774300003E-2"/>
    <n v="99.2282051814"/>
    <n v="97.859303857699999"/>
    <n v="14569992"/>
    <n v="199567.12299999999"/>
    <n v="99.574603080599999"/>
    <n v="0.22682593240599999"/>
    <n v="97.055520565799995"/>
    <n v="98.638991012800005"/>
    <n v="5090473"/>
    <n v="47760.187583899999"/>
    <n v="3.9504884797500002"/>
    <n v="99.917540105599997"/>
    <n v="8.8628597774300003E-2"/>
    <n v="99.2282051814"/>
    <n v="97.859303857699999"/>
    <n v="3.9504884797500002"/>
    <n v="86900.180071399998"/>
    <n v="13.8912916322"/>
    <n v="99.919584657100003"/>
    <n v="0.10318780772400001"/>
    <n v="99.885741585199995"/>
    <n v="99.811657691299999"/>
    <n v="13.8912916322"/>
    <n v="98"/>
    <n v="0.4"/>
    <n v="97"/>
    <n v="96"/>
    <n v="3"/>
    <n v="99.5"/>
    <n v="0.15"/>
    <n v="99"/>
    <n v="99"/>
    <n v="3"/>
    <n v="10"/>
    <n v="99.5"/>
    <n v="99"/>
    <n v="0.1"/>
    <n v="99"/>
    <n v="10"/>
  </r>
  <r>
    <x v="3"/>
    <x v="4"/>
    <n v="99.959786739699993"/>
    <n v="1.9821363770799998E-2"/>
    <n v="99.940002183199994"/>
    <n v="98.3568529458"/>
    <n v="15576911"/>
    <n v="331646.65399999998"/>
    <n v="99.611808151399998"/>
    <n v="0.217120630796"/>
    <n v="99.852377576799995"/>
    <n v="98.332214100300007"/>
    <n v="9116379"/>
    <n v="50278.655151300001"/>
    <n v="3.6481535739800002"/>
    <n v="99.959786739699993"/>
    <n v="1.9821363770799998E-2"/>
    <n v="99.940002183199994"/>
    <n v="98.3568529458"/>
    <n v="3.6481535739800002"/>
    <n v="102028.47926199999"/>
    <n v="11.759690583299999"/>
    <n v="99.942911214600002"/>
    <n v="0.137469262249"/>
    <n v="99.883145706099995"/>
    <n v="99.920374776599999"/>
    <n v="11.759690583299999"/>
    <n v="98"/>
    <n v="0.4"/>
    <n v="97"/>
    <n v="96"/>
    <n v="3"/>
    <n v="99.5"/>
    <n v="0.15"/>
    <n v="99"/>
    <n v="99"/>
    <n v="3"/>
    <n v="10"/>
    <n v="99.5"/>
    <n v="99"/>
    <n v="0.1"/>
    <n v="99"/>
    <n v="10"/>
  </r>
  <r>
    <x v="3"/>
    <x v="5"/>
    <n v="99.907409196000003"/>
    <n v="3.5224552891200002E-2"/>
    <n v="99.4550478134"/>
    <n v="97.386905366899995"/>
    <n v="21145351"/>
    <n v="231654.34700000001"/>
    <n v="98.996621510400004"/>
    <n v="0.31823482707599998"/>
    <n v="98.622944543200006"/>
    <n v="98.126211956500001"/>
    <n v="8090872"/>
    <n v="27108.422625399999"/>
    <n v="3.6010700624999998"/>
    <n v="99.907409196000003"/>
    <n v="3.5224552891200002E-2"/>
    <n v="99.4550478134"/>
    <n v="97.386905366899995"/>
    <n v="3.6010700624999998"/>
    <n v="79438.287684800001"/>
    <n v="11.3318158681"/>
    <n v="99.949044906699996"/>
    <n v="0.15012239235200001"/>
    <n v="99.479062247200005"/>
    <n v="99.897058094000002"/>
    <n v="11.3318158681"/>
    <n v="98"/>
    <n v="0.4"/>
    <n v="97"/>
    <n v="96"/>
    <n v="3"/>
    <n v="99.5"/>
    <n v="0.15"/>
    <n v="99"/>
    <n v="99"/>
    <n v="3"/>
    <n v="10"/>
    <n v="99.5"/>
    <n v="99"/>
    <n v="0.1"/>
    <n v="99"/>
    <n v="10"/>
  </r>
  <r>
    <x v="3"/>
    <x v="6"/>
    <n v="99.950704958399996"/>
    <n v="6.1667394913899998E-2"/>
    <n v="99.927298411799995"/>
    <n v="97.532357260400005"/>
    <n v="17316545"/>
    <n v="252939.45800000001"/>
    <n v="98.802020847099996"/>
    <n v="0.26261861492100003"/>
    <n v="98.726571027600002"/>
    <n v="98.405514995000004"/>
    <n v="6883523"/>
    <n v="29923.162303699999"/>
    <n v="3.6068463447400001"/>
    <n v="99.950704958399996"/>
    <n v="6.1667394913899998E-2"/>
    <n v="99.927298411799995"/>
    <n v="97.532357260400005"/>
    <n v="3.6068463447400001"/>
    <n v="63030.2653814"/>
    <n v="14.727340099599999"/>
    <n v="99.943088749200001"/>
    <n v="0.12380627219699999"/>
    <n v="99.986694423399996"/>
    <n v="99.945889664099994"/>
    <n v="14.727340099599999"/>
    <n v="98"/>
    <n v="0.4"/>
    <n v="97"/>
    <n v="96"/>
    <n v="3"/>
    <n v="99.5"/>
    <n v="0.15"/>
    <n v="99"/>
    <n v="99"/>
    <n v="3"/>
    <n v="10"/>
    <n v="99.5"/>
    <n v="99"/>
    <n v="0.1"/>
    <n v="99"/>
    <n v="10"/>
  </r>
  <r>
    <x v="3"/>
    <x v="7"/>
    <n v="99.906796837000002"/>
    <n v="3.1624819776199999E-2"/>
    <n v="99.988681328599995"/>
    <n v="97.5205516364"/>
    <n v="17769114"/>
    <n v="183595.003"/>
    <n v="99.618511585199997"/>
    <n v="0.131290136088"/>
    <n v="99.754432807499995"/>
    <n v="98.690614493300004"/>
    <n v="7453706"/>
    <n v="25615.5334659"/>
    <n v="3.6883129510199999"/>
    <n v="99.906796837000002"/>
    <n v="3.1624819776199999E-2"/>
    <n v="99.988681328599995"/>
    <n v="97.5205516364"/>
    <n v="3.6883129510199999"/>
    <n v="57322.446631999999"/>
    <n v="15.7558909596"/>
    <n v="99.949811091000001"/>
    <n v="6.9438294127300002E-2"/>
    <n v="99.992541840000001"/>
    <n v="99.828429654900006"/>
    <n v="15.7558909596"/>
    <n v="98"/>
    <n v="0.4"/>
    <n v="97"/>
    <n v="96"/>
    <n v="3"/>
    <n v="99.5"/>
    <n v="0.15"/>
    <n v="99"/>
    <n v="99"/>
    <n v="3"/>
    <n v="10"/>
    <n v="99.5"/>
    <n v="99"/>
    <n v="0.1"/>
    <n v="99"/>
    <n v="10"/>
  </r>
  <r>
    <x v="3"/>
    <x v="8"/>
    <n v="99.956306631999993"/>
    <n v="3.1349639175599998E-2"/>
    <n v="99.997312796000003"/>
    <n v="97.314003442100002"/>
    <n v="24690043"/>
    <n v="150243.753"/>
    <n v="99.557142039499993"/>
    <n v="0.12576881029299999"/>
    <n v="99.651372066500002"/>
    <n v="98.631807445299998"/>
    <n v="4601011"/>
    <n v="19432.523730100002"/>
    <n v="3.76819463508"/>
    <n v="99.956306631999993"/>
    <n v="3.1349639175599998E-2"/>
    <n v="99.997312796000003"/>
    <n v="97.314003442100002"/>
    <n v="3.76819463508"/>
    <n v="38946.795593100003"/>
    <n v="19.4947598189"/>
    <n v="99.933516814399994"/>
    <n v="5.76683083948E-2"/>
    <n v="99.997208824599994"/>
    <n v="99.862868860299997"/>
    <n v="19.4947598189"/>
    <n v="98"/>
    <n v="0.4"/>
    <n v="97"/>
    <n v="96"/>
    <n v="3"/>
    <n v="99.5"/>
    <n v="0.15"/>
    <n v="99"/>
    <n v="99"/>
    <n v="3"/>
    <n v="10"/>
    <n v="99.5"/>
    <n v="99"/>
    <n v="0.1"/>
    <n v="99"/>
    <n v="10"/>
  </r>
  <r>
    <x v="4"/>
    <x v="0"/>
    <n v="99.949947418700006"/>
    <n v="3.6020378987299997E-2"/>
    <n v="99.493481794700003"/>
    <n v="97.717543552500004"/>
    <n v="16980672"/>
    <n v="125139.539"/>
    <n v="99.761338016600007"/>
    <n v="6.4082097839399998E-2"/>
    <n v="99.267227645099993"/>
    <n v="97.937535798100001"/>
    <n v="5864713"/>
    <n v="23276.565621599999"/>
    <n v="3.6658620537200002"/>
    <n v="99.949947418700006"/>
    <n v="3.6020378987299997E-2"/>
    <n v="99.493481794700003"/>
    <n v="97.717543552500004"/>
    <n v="3.6658620537200002"/>
    <n v="46723.125230600002"/>
    <n v="18.5069186188"/>
    <n v="99.958857141799996"/>
    <n v="8.5680863306799998E-2"/>
    <n v="99.905982679999994"/>
    <n v="99.757507653499999"/>
    <n v="18.5069186188"/>
    <n v="98"/>
    <n v="0.4"/>
    <n v="97"/>
    <n v="96"/>
    <n v="3"/>
    <n v="99.5"/>
    <n v="0.15"/>
    <n v="99"/>
    <n v="99"/>
    <n v="3"/>
    <n v="10"/>
    <n v="99.5"/>
    <n v="99"/>
    <n v="0.1"/>
    <n v="99"/>
    <n v="10"/>
  </r>
  <r>
    <x v="4"/>
    <x v="1"/>
    <n v="99.950250889000003"/>
    <n v="5.2890103090499997E-2"/>
    <n v="99.946594395999995"/>
    <n v="97.419403821299994"/>
    <n v="17345616"/>
    <n v="166719.617"/>
    <n v="99.420903847100007"/>
    <n v="0.27129735551200002"/>
    <n v="99.707982267700004"/>
    <n v="97.993478865100002"/>
    <n v="5789396"/>
    <n v="40698.624937000001"/>
    <n v="4.0717082020699999"/>
    <n v="99.950250889000003"/>
    <n v="5.2890103090499997E-2"/>
    <n v="99.946594395999995"/>
    <n v="97.419403821299994"/>
    <n v="4.0717082020699999"/>
    <n v="75571.984421300003"/>
    <n v="17.603322890400001"/>
    <n v="99.805073495299993"/>
    <n v="0.109700252452"/>
    <n v="99.969033195400002"/>
    <n v="99.570234778"/>
    <n v="17.603322890400001"/>
    <n v="98"/>
    <n v="0.4"/>
    <n v="97"/>
    <n v="96"/>
    <n v="3"/>
    <n v="99.5"/>
    <n v="0.15"/>
    <n v="99"/>
    <n v="99"/>
    <n v="3"/>
    <n v="10"/>
    <n v="99.5"/>
    <n v="99"/>
    <n v="0.1"/>
    <n v="99"/>
    <n v="10"/>
  </r>
  <r>
    <x v="4"/>
    <x v="2"/>
    <n v="99.957702300400001"/>
    <n v="2.9857778138200002E-2"/>
    <n v="99.829482843199997"/>
    <n v="96.862775937899997"/>
    <n v="23849203"/>
    <n v="158553.17000000001"/>
    <n v="99.356787627800003"/>
    <n v="0.17018717635"/>
    <n v="99.652014993999998"/>
    <n v="97.619301240599995"/>
    <n v="6923311"/>
    <n v="25183.155122299999"/>
    <n v="3.4966375382599999"/>
    <n v="99.957702300400001"/>
    <n v="2.9857778138200002E-2"/>
    <n v="99.829482843199997"/>
    <n v="96.862775937899997"/>
    <n v="3.4966375382599999"/>
    <n v="52276.623402999998"/>
    <n v="19.342060802900001"/>
    <n v="99.940178845399998"/>
    <n v="0.142815932807"/>
    <n v="99.951136298999998"/>
    <n v="99.865990840600006"/>
    <n v="19.342060802900001"/>
    <n v="98"/>
    <n v="0.4"/>
    <n v="97"/>
    <n v="96"/>
    <n v="3"/>
    <n v="99.5"/>
    <n v="0.15"/>
    <n v="99"/>
    <n v="99"/>
    <n v="3"/>
    <n v="10"/>
    <n v="99.5"/>
    <n v="99"/>
    <n v="0.1"/>
    <n v="99"/>
    <n v="10"/>
  </r>
  <r>
    <x v="4"/>
    <x v="3"/>
    <n v="99.918451341700006"/>
    <n v="8.9921473208099997E-2"/>
    <n v="99.499484241900007"/>
    <n v="97.910817350399995"/>
    <n v="14714316"/>
    <n v="197627.079"/>
    <n v="99.543454857699999"/>
    <n v="0.25107908348500002"/>
    <n v="97.267191488199998"/>
    <n v="98.612538819600005"/>
    <n v="5080260"/>
    <n v="48624.769046100002"/>
    <n v="4.0004548359400003"/>
    <n v="99.918451341700006"/>
    <n v="8.9921473208099997E-2"/>
    <n v="99.499484241900007"/>
    <n v="97.910817350399995"/>
    <n v="4.0004548359400003"/>
    <n v="89844.762834299996"/>
    <n v="14.4862334498"/>
    <n v="99.924033973500002"/>
    <n v="0.102787835063"/>
    <n v="99.942184700599995"/>
    <n v="99.806712646099996"/>
    <n v="14.4862334498"/>
    <n v="98"/>
    <n v="0.4"/>
    <n v="97"/>
    <n v="96"/>
    <n v="3"/>
    <n v="99.5"/>
    <n v="0.15"/>
    <n v="99"/>
    <n v="99"/>
    <n v="3"/>
    <n v="10"/>
    <n v="99.5"/>
    <n v="99"/>
    <n v="0.1"/>
    <n v="99"/>
    <n v="10"/>
  </r>
  <r>
    <x v="4"/>
    <x v="4"/>
    <n v="99.960716523200006"/>
    <n v="2.0107236219900002E-2"/>
    <n v="99.900687117199993"/>
    <n v="98.330505762300007"/>
    <n v="15305300"/>
    <n v="329986.69199999998"/>
    <n v="99.288017570899996"/>
    <n v="0.21894380608399999"/>
    <n v="99.554823870199996"/>
    <n v="98.322442768399995"/>
    <n v="9222415"/>
    <n v="50911.455255699999"/>
    <n v="3.6533046858999998"/>
    <n v="99.960716523200006"/>
    <n v="2.0107236219900002E-2"/>
    <n v="99.900687117199993"/>
    <n v="98.330505762300007"/>
    <n v="3.6533046858999998"/>
    <n v="104201.781313"/>
    <n v="11.8282513906"/>
    <n v="99.943863393300006"/>
    <n v="0.138849098729"/>
    <n v="99.855169294500001"/>
    <n v="99.915166286900003"/>
    <n v="11.8282513906"/>
    <n v="98"/>
    <n v="0.4"/>
    <n v="97"/>
    <n v="96"/>
    <n v="3"/>
    <n v="99.5"/>
    <n v="0.15"/>
    <n v="99"/>
    <n v="99"/>
    <n v="3"/>
    <n v="10"/>
    <n v="99.5"/>
    <n v="99"/>
    <n v="0.1"/>
    <n v="99"/>
    <n v="10"/>
  </r>
  <r>
    <x v="4"/>
    <x v="5"/>
    <n v="99.930244977300006"/>
    <n v="3.3916280954199997E-2"/>
    <n v="99.551695246999998"/>
    <n v="97.373808254300002"/>
    <n v="19772275"/>
    <n v="230585.46400000001"/>
    <n v="98.931004943900007"/>
    <n v="0.30249093125199999"/>
    <n v="98.629164460300004"/>
    <n v="98.228334036899994"/>
    <n v="8064570"/>
    <n v="27423.9247068"/>
    <n v="3.6115637921700001"/>
    <n v="99.930244977300006"/>
    <n v="3.3916280954199997E-2"/>
    <n v="99.551695246999998"/>
    <n v="97.373808254300002"/>
    <n v="3.6115637921700001"/>
    <n v="80913.492639300006"/>
    <n v="11.117890776599999"/>
    <n v="99.948137366899999"/>
    <n v="0.14988981593100001"/>
    <n v="99.934539982800004"/>
    <n v="99.892463662400004"/>
    <n v="11.117890776599999"/>
    <n v="98"/>
    <n v="0.4"/>
    <n v="97"/>
    <n v="96"/>
    <n v="3"/>
    <n v="99.5"/>
    <n v="0.15"/>
    <n v="99"/>
    <n v="99"/>
    <n v="3"/>
    <n v="10"/>
    <n v="99.5"/>
    <n v="99"/>
    <n v="0.1"/>
    <n v="99"/>
    <n v="10"/>
  </r>
  <r>
    <x v="4"/>
    <x v="6"/>
    <n v="99.948907173699993"/>
    <n v="6.4390390912099998E-2"/>
    <n v="99.8889481625"/>
    <n v="97.567246712499994"/>
    <n v="17945876"/>
    <n v="254240.02299999999"/>
    <n v="99.290407249300003"/>
    <n v="0.27670796033700001"/>
    <n v="99.4033078211"/>
    <n v="98.448387329499994"/>
    <n v="6962355"/>
    <n v="30017.588045199998"/>
    <n v="3.6388832982600001"/>
    <n v="99.948907173699993"/>
    <n v="6.4390390912099998E-2"/>
    <n v="99.8889481625"/>
    <n v="97.567246712499994"/>
    <n v="3.6388832982600001"/>
    <n v="64510.696545500003"/>
    <n v="15.116432962799999"/>
    <n v="99.948598933400007"/>
    <n v="0.12875158582999999"/>
    <n v="99.933893471100006"/>
    <n v="99.946113768900005"/>
    <n v="15.116432962799999"/>
    <n v="98"/>
    <n v="0.4"/>
    <n v="97"/>
    <n v="96"/>
    <n v="3"/>
    <n v="99.5"/>
    <n v="0.15"/>
    <n v="99"/>
    <n v="99"/>
    <n v="3"/>
    <n v="10"/>
    <n v="99.5"/>
    <n v="99"/>
    <n v="0.1"/>
    <n v="99"/>
    <n v="10"/>
  </r>
  <r>
    <x v="4"/>
    <x v="7"/>
    <n v="99.829281093999995"/>
    <n v="3.9016561846199997E-2"/>
    <n v="99.738642219699997"/>
    <n v="97.546405878399995"/>
    <n v="18204175"/>
    <n v="186066.86600000001"/>
    <n v="96.941563220600003"/>
    <n v="0.13500917796699999"/>
    <n v="99.434108774600006"/>
    <n v="98.660018579300001"/>
    <n v="7324989"/>
    <n v="25520.1643081"/>
    <n v="3.7014346152200002"/>
    <n v="99.829281093999995"/>
    <n v="3.9016561846199997E-2"/>
    <n v="99.738642219699997"/>
    <n v="97.546405878399995"/>
    <n v="3.7014346152200002"/>
    <n v="57355.757332100002"/>
    <n v="16.039165091899999"/>
    <n v="99.948845924599993"/>
    <n v="6.9596491905299998E-2"/>
    <n v="99.751361655799997"/>
    <n v="99.829232349500003"/>
    <n v="16.039165091899999"/>
    <n v="98"/>
    <n v="0.4"/>
    <n v="97"/>
    <n v="96"/>
    <n v="3"/>
    <n v="99.5"/>
    <n v="0.15"/>
    <n v="99"/>
    <n v="99"/>
    <n v="3"/>
    <n v="10"/>
    <n v="99.5"/>
    <n v="99"/>
    <n v="0.1"/>
    <n v="99"/>
    <n v="10"/>
  </r>
  <r>
    <x v="4"/>
    <x v="8"/>
    <n v="99.954955802900002"/>
    <n v="3.3095665769700001E-2"/>
    <n v="99.984797177499999"/>
    <n v="97.296012731700003"/>
    <n v="25081451"/>
    <n v="150800.17199999999"/>
    <n v="99.560843563000006"/>
    <n v="0.12380847896199999"/>
    <n v="99.678503646300001"/>
    <n v="98.621038264399999"/>
    <n v="4592404"/>
    <n v="19381.930429200002"/>
    <n v="3.7900187699900001"/>
    <n v="99.954955802900002"/>
    <n v="3.3095665769700001E-2"/>
    <n v="99.984797177499999"/>
    <n v="97.296012731700003"/>
    <n v="3.7900187699900001"/>
    <n v="38493.376970899997"/>
    <n v="19.4179848675"/>
    <n v="99.947669632100002"/>
    <n v="5.7769070911499999E-2"/>
    <n v="99.998883529799997"/>
    <n v="99.860515464100004"/>
    <n v="19.4179848675"/>
    <n v="98"/>
    <n v="0.4"/>
    <n v="97"/>
    <n v="96"/>
    <n v="3"/>
    <n v="99.5"/>
    <n v="0.15"/>
    <n v="99"/>
    <n v="99"/>
    <n v="3"/>
    <n v="10"/>
    <n v="99.5"/>
    <n v="99"/>
    <n v="0.1"/>
    <n v="99"/>
    <n v="10"/>
  </r>
  <r>
    <x v="5"/>
    <x v="0"/>
    <n v="99.9512061872"/>
    <n v="3.5492533224900001E-2"/>
    <n v="99.640794558300001"/>
    <n v="97.710160291099996"/>
    <n v="17719279"/>
    <n v="117674.041"/>
    <n v="99.7662216083"/>
    <n v="6.3491874133699999E-2"/>
    <n v="99.490016380499995"/>
    <n v="97.961811546000007"/>
    <n v="5762341"/>
    <n v="23029.267195"/>
    <n v="3.6977747445600002"/>
    <n v="99.9512061872"/>
    <n v="3.5492533224900001E-2"/>
    <n v="99.640794558300001"/>
    <n v="97.710160291099996"/>
    <n v="3.6977747445600002"/>
    <n v="46737.573809200003"/>
    <n v="18.6851478305"/>
    <n v="99.955763791600006"/>
    <n v="8.0981216261399994E-2"/>
    <n v="99.997334144099995"/>
    <n v="99.754330496600005"/>
    <n v="18.6851478305"/>
    <n v="98"/>
    <n v="0.4"/>
    <n v="97"/>
    <n v="96"/>
    <n v="3"/>
    <n v="99.5"/>
    <n v="0.15"/>
    <n v="99"/>
    <n v="99"/>
    <n v="3"/>
    <n v="10"/>
    <n v="99.5"/>
    <n v="99"/>
    <n v="0.1"/>
    <n v="99"/>
    <n v="10"/>
  </r>
  <r>
    <x v="5"/>
    <x v="1"/>
    <n v="99.942914427600002"/>
    <n v="5.3556434830999998E-2"/>
    <n v="99.867415894000004"/>
    <n v="97.396762195099996"/>
    <n v="17974254"/>
    <n v="152673.40299999999"/>
    <n v="99.183132889099994"/>
    <n v="0.308255704184"/>
    <n v="99.653215615500002"/>
    <n v="97.9271489992"/>
    <n v="5526949"/>
    <n v="40065.675492499999"/>
    <n v="4.12787442646"/>
    <n v="99.942914427600002"/>
    <n v="5.3556434830999998E-2"/>
    <n v="99.867415894000004"/>
    <n v="97.396762195099996"/>
    <n v="4.12787442646"/>
    <n v="73980.505235799996"/>
    <n v="17.9791381784"/>
    <n v="99.780056383800002"/>
    <n v="0.11029725741"/>
    <n v="99.902510683800003"/>
    <n v="99.4790641994"/>
    <n v="17.9791381784"/>
    <n v="98"/>
    <n v="0.4"/>
    <n v="97"/>
    <n v="96"/>
    <n v="3"/>
    <n v="99.5"/>
    <n v="0.15"/>
    <n v="99"/>
    <n v="99"/>
    <n v="3"/>
    <n v="10"/>
    <n v="99.5"/>
    <n v="99"/>
    <n v="0.1"/>
    <n v="99"/>
    <n v="10"/>
  </r>
  <r>
    <x v="5"/>
    <x v="2"/>
    <n v="99.955984063100004"/>
    <n v="3.2550943555800002E-2"/>
    <n v="99.556478621400004"/>
    <n v="96.986689157000001"/>
    <n v="24452824"/>
    <n v="151275.446"/>
    <n v="99.689356103099996"/>
    <n v="0.16231277989199999"/>
    <n v="99.591087585899999"/>
    <n v="97.672768293700003"/>
    <n v="6764685"/>
    <n v="24637.343531499999"/>
    <n v="3.48957008015"/>
    <n v="99.955984063100004"/>
    <n v="3.2550943555800002E-2"/>
    <n v="99.556478621400004"/>
    <n v="96.986689157000001"/>
    <n v="3.48957008015"/>
    <n v="52743.6537503"/>
    <n v="19.782335426500001"/>
    <n v="99.949679137499999"/>
    <n v="0.13510158670399999"/>
    <n v="99.956047067100002"/>
    <n v="99.864500788100003"/>
    <n v="19.782335426500001"/>
    <n v="98"/>
    <n v="0.4"/>
    <n v="97"/>
    <n v="96"/>
    <n v="3"/>
    <n v="99.5"/>
    <n v="0.15"/>
    <n v="99"/>
    <n v="99"/>
    <n v="3"/>
    <n v="10"/>
    <n v="99.5"/>
    <n v="99"/>
    <n v="0.1"/>
    <n v="99"/>
    <n v="10"/>
  </r>
  <r>
    <x v="5"/>
    <x v="3"/>
    <n v="99.931474358599999"/>
    <n v="8.9066287530200003E-2"/>
    <n v="99.748601685799997"/>
    <n v="97.856983554300001"/>
    <n v="18074482"/>
    <n v="184721.89300000001"/>
    <n v="99.562900748399997"/>
    <n v="0.25636678391000001"/>
    <n v="97.422083827999998"/>
    <n v="98.474305118700002"/>
    <n v="4817773"/>
    <n v="48164.904212200003"/>
    <n v="4.0461394993799997"/>
    <n v="99.931474358599999"/>
    <n v="8.9066287530200003E-2"/>
    <n v="99.748601685799997"/>
    <n v="97.856983554300001"/>
    <n v="4.0461394993799997"/>
    <n v="88555.321849900007"/>
    <n v="15.4727556532"/>
    <n v="99.916448368299996"/>
    <n v="0.103665564935"/>
    <n v="99.948430662000007"/>
    <n v="99.731195266"/>
    <n v="15.4727556532"/>
    <n v="98"/>
    <n v="0.4"/>
    <n v="97"/>
    <n v="96"/>
    <n v="3"/>
    <n v="99.5"/>
    <n v="0.15"/>
    <n v="99"/>
    <n v="99"/>
    <n v="3"/>
    <n v="10"/>
    <n v="99.5"/>
    <n v="99"/>
    <n v="0.1"/>
    <n v="99"/>
    <n v="10"/>
  </r>
  <r>
    <x v="5"/>
    <x v="4"/>
    <n v="99.9552158706"/>
    <n v="3.1673398666400003E-2"/>
    <n v="99.230791523099995"/>
    <n v="98.354160176700006"/>
    <n v="18387089"/>
    <n v="313062.01799999998"/>
    <n v="99.356938164499994"/>
    <n v="0.211531410473"/>
    <n v="99.453292315699997"/>
    <n v="98.376888867600002"/>
    <n v="8917006"/>
    <n v="50093.425124200003"/>
    <n v="3.6648542203000001"/>
    <n v="99.9552158706"/>
    <n v="3.1673398666400003E-2"/>
    <n v="99.230791523099995"/>
    <n v="98.354160176700006"/>
    <n v="3.6648542203000001"/>
    <n v="103428.94742500001"/>
    <n v="12.1254287173"/>
    <n v="99.573782505200001"/>
    <n v="0.14201000752099999"/>
    <n v="99.924097806899994"/>
    <n v="99.9109177399"/>
    <n v="12.1254287173"/>
    <n v="98"/>
    <n v="0.4"/>
    <n v="97"/>
    <n v="96"/>
    <n v="3"/>
    <n v="99.5"/>
    <n v="0.15"/>
    <n v="99"/>
    <n v="99"/>
    <n v="3"/>
    <n v="10"/>
    <n v="99.5"/>
    <n v="99"/>
    <n v="0.1"/>
    <n v="99"/>
    <n v="10"/>
  </r>
  <r>
    <x v="5"/>
    <x v="5"/>
    <n v="99.950529499799998"/>
    <n v="3.29653321492E-2"/>
    <n v="99.921349395099995"/>
    <n v="97.390116501099996"/>
    <n v="25089489"/>
    <n v="217772.96"/>
    <n v="99.399220899400007"/>
    <n v="0.30055111793900002"/>
    <n v="99.454028110799996"/>
    <n v="98.422846372699993"/>
    <n v="7831443"/>
    <n v="27027.821425400001"/>
    <n v="3.6584865837499998"/>
    <n v="99.950529499799998"/>
    <n v="3.29653321492E-2"/>
    <n v="99.921349395099995"/>
    <n v="97.390116501099996"/>
    <n v="3.6584865837499998"/>
    <n v="79919.312210499993"/>
    <n v="11.789934839000001"/>
    <n v="99.953598447299996"/>
    <n v="0.14356809022799999"/>
    <n v="99.984567901199995"/>
    <n v="99.893980671700007"/>
    <n v="11.789934839000001"/>
    <n v="98"/>
    <n v="0.4"/>
    <n v="97"/>
    <n v="96"/>
    <n v="3"/>
    <n v="99.5"/>
    <n v="0.15"/>
    <n v="99"/>
    <n v="99"/>
    <n v="3"/>
    <n v="10"/>
    <n v="99.5"/>
    <n v="99"/>
    <n v="0.1"/>
    <n v="99"/>
    <n v="10"/>
  </r>
  <r>
    <x v="5"/>
    <x v="6"/>
    <n v="99.945475705800007"/>
    <n v="6.6667000243299995E-2"/>
    <n v="99.876255390300003"/>
    <n v="97.514080819100002"/>
    <n v="17922651"/>
    <n v="244674.30600000001"/>
    <n v="98.891339740600003"/>
    <n v="0.25786288086100001"/>
    <n v="99.561826530600001"/>
    <n v="98.378043696500001"/>
    <n v="6757041"/>
    <n v="29749.634270899998"/>
    <n v="3.6631530726500001"/>
    <n v="99.945475705800007"/>
    <n v="6.6667000243299995E-2"/>
    <n v="99.876255390300003"/>
    <n v="97.514080819100002"/>
    <n v="3.6631530726500001"/>
    <n v="63542.321445399997"/>
    <n v="14.984082841699999"/>
    <n v="99.950130963299998"/>
    <n v="0.118449509418"/>
    <n v="99.842360847799995"/>
    <n v="99.943633947999999"/>
    <n v="14.984082841699999"/>
    <n v="98"/>
    <n v="0.4"/>
    <n v="97"/>
    <n v="96"/>
    <n v="3"/>
    <n v="99.5"/>
    <n v="0.15"/>
    <n v="99"/>
    <n v="99"/>
    <n v="3"/>
    <n v="10"/>
    <n v="99.5"/>
    <n v="99"/>
    <n v="0.1"/>
    <n v="99"/>
    <n v="10"/>
  </r>
  <r>
    <x v="5"/>
    <x v="7"/>
    <n v="99.956684487100006"/>
    <n v="3.03001662655E-2"/>
    <n v="99.996098332499997"/>
    <n v="97.558899854000003"/>
    <n v="18372563"/>
    <n v="175192.86199999999"/>
    <n v="99.463657689599998"/>
    <n v="0.12982679976399999"/>
    <n v="99.803676271200004"/>
    <n v="98.673703462700004"/>
    <n v="7006732"/>
    <n v="25571.305228699999"/>
    <n v="3.7605418458400002"/>
    <n v="99.956684487100006"/>
    <n v="3.03001662655E-2"/>
    <n v="99.996098332499997"/>
    <n v="97.558899854000003"/>
    <n v="3.7605418458400002"/>
    <n v="58031.765914299998"/>
    <n v="16.469759260699998"/>
    <n v="99.949985247300006"/>
    <n v="6.8276921607600002E-2"/>
    <n v="99.999121113100003"/>
    <n v="99.817575574399996"/>
    <n v="16.469759260699998"/>
    <n v="98"/>
    <n v="0.4"/>
    <n v="97"/>
    <n v="96"/>
    <n v="3"/>
    <n v="99.5"/>
    <n v="0.15"/>
    <n v="99"/>
    <n v="99"/>
    <n v="3"/>
    <n v="10"/>
    <n v="99.5"/>
    <n v="99"/>
    <n v="0.1"/>
    <n v="99"/>
    <n v="10"/>
  </r>
  <r>
    <x v="5"/>
    <x v="8"/>
    <n v="99.955999802899996"/>
    <n v="3.4222441811200002E-2"/>
    <n v="99.998192616599994"/>
    <n v="97.2543032926"/>
    <n v="24661366"/>
    <n v="144816.48499999999"/>
    <n v="99.495348307599997"/>
    <n v="0.123470539095"/>
    <n v="99.957643832000002"/>
    <n v="98.615360480000007"/>
    <n v="4477529"/>
    <n v="19375.344855700001"/>
    <n v="3.8186706216899999"/>
    <n v="99.955999802899996"/>
    <n v="3.4222441811200002E-2"/>
    <n v="99.998192616599994"/>
    <n v="97.2543032926"/>
    <n v="3.8186706216899999"/>
    <n v="38906.526646500002"/>
    <n v="19.914748446899999"/>
    <n v="99.942710739199995"/>
    <n v="5.6239063473599998E-2"/>
    <n v="99.999832529499997"/>
    <n v="99.850869474299998"/>
    <n v="19.914748446899999"/>
    <n v="98"/>
    <n v="0.4"/>
    <n v="97"/>
    <n v="96"/>
    <n v="3"/>
    <n v="99.5"/>
    <n v="0.15"/>
    <n v="99"/>
    <n v="99"/>
    <n v="3"/>
    <n v="10"/>
    <n v="99.5"/>
    <n v="99"/>
    <n v="0.1"/>
    <n v="99"/>
    <n v="10"/>
  </r>
  <r>
    <x v="6"/>
    <x v="0"/>
    <n v="99.912640069399998"/>
    <n v="3.9974537665899999E-2"/>
    <n v="99.572901778599999"/>
    <n v="97.659453680400006"/>
    <n v="17299399"/>
    <n v="100601.44899999999"/>
    <n v="99.566125508499994"/>
    <n v="7.1523666543899994E-2"/>
    <n v="99.458124478399995"/>
    <n v="97.788758842799993"/>
    <n v="5078769"/>
    <n v="24179.675243199999"/>
    <n v="3.7471753305600002"/>
    <n v="99.912640069399998"/>
    <n v="3.9974537665899999E-2"/>
    <n v="99.572901778599999"/>
    <n v="97.659453680400006"/>
    <n v="3.7471753305600002"/>
    <n v="48636.534674900002"/>
    <n v="18.0210566742"/>
    <n v="99.953232611900006"/>
    <n v="7.3425520975499994E-2"/>
    <n v="99.825294639500001"/>
    <n v="99.703881444700002"/>
    <n v="18.0210566742"/>
    <n v="98"/>
    <n v="0.4"/>
    <n v="97"/>
    <n v="96"/>
    <n v="3"/>
    <n v="99.5"/>
    <n v="0.15"/>
    <n v="99"/>
    <n v="99"/>
    <n v="3"/>
    <n v="10"/>
    <n v="99.5"/>
    <n v="99"/>
    <n v="0.1"/>
    <n v="99"/>
    <n v="10"/>
  </r>
  <r>
    <x v="6"/>
    <x v="1"/>
    <n v="99.949306109199995"/>
    <n v="5.2203142836199999E-2"/>
    <n v="99.923950535499998"/>
    <n v="97.418265813800005"/>
    <n v="18038862"/>
    <n v="132607.85800000001"/>
    <n v="99.420169811899996"/>
    <n v="0.28909586082099997"/>
    <n v="99.715956333899996"/>
    <n v="97.719137410599998"/>
    <n v="5185851"/>
    <n v="41339.832604900002"/>
    <n v="4.1877697602600001"/>
    <n v="99.949306109199995"/>
    <n v="5.2203142836199999E-2"/>
    <n v="99.923950535499998"/>
    <n v="97.418265813800005"/>
    <n v="4.1877697602600001"/>
    <n v="77800.084839200004"/>
    <n v="17.690466423499998"/>
    <n v="99.772077471399996"/>
    <n v="0.105132119075"/>
    <n v="99.985480314599997"/>
    <n v="99.385997577599994"/>
    <n v="17.690466423499998"/>
    <n v="98"/>
    <n v="0.4"/>
    <n v="97"/>
    <n v="96"/>
    <n v="3"/>
    <n v="99.5"/>
    <n v="0.15"/>
    <n v="99"/>
    <n v="99"/>
    <n v="3"/>
    <n v="10"/>
    <n v="99.5"/>
    <n v="99"/>
    <n v="0.1"/>
    <n v="99"/>
    <n v="10"/>
  </r>
  <r>
    <x v="6"/>
    <x v="2"/>
    <n v="99.945656595800003"/>
    <n v="3.0917924468299999E-2"/>
    <n v="99.701074972699999"/>
    <n v="96.981966519799997"/>
    <n v="24172562"/>
    <n v="130003.53599999999"/>
    <n v="99.693574885100006"/>
    <n v="0.16397451850799999"/>
    <n v="99.742543139000006"/>
    <n v="97.543763900900004"/>
    <n v="5827177"/>
    <n v="26029.4280569"/>
    <n v="3.5245683849099998"/>
    <n v="99.945656595800003"/>
    <n v="3.0917924468299999E-2"/>
    <n v="99.701074972699999"/>
    <n v="96.981966519799997"/>
    <n v="3.5245683849099998"/>
    <n v="56171.082239099997"/>
    <n v="19.521108486300001"/>
    <n v="99.948162003799993"/>
    <n v="0.117209534295"/>
    <n v="100"/>
    <n v="99.8525509575"/>
    <n v="19.521108486300001"/>
    <n v="98"/>
    <n v="0.4"/>
    <n v="97"/>
    <n v="96"/>
    <n v="3"/>
    <n v="99.5"/>
    <n v="0.15"/>
    <n v="99"/>
    <n v="99"/>
    <n v="3"/>
    <n v="10"/>
    <n v="99.5"/>
    <n v="99"/>
    <n v="0.1"/>
    <n v="99"/>
    <n v="10"/>
  </r>
  <r>
    <x v="6"/>
    <x v="3"/>
    <n v="99.9213520152"/>
    <n v="8.4069706189000004E-2"/>
    <n v="99.850792652699994"/>
    <n v="97.831960500700006"/>
    <n v="16544618"/>
    <n v="155182.26800000001"/>
    <n v="99.397807424999996"/>
    <n v="0.26374280910600001"/>
    <n v="97.705291614000004"/>
    <n v="98.312896854000002"/>
    <n v="4250946"/>
    <n v="49149.978744200002"/>
    <n v="4.0870787984600003"/>
    <n v="99.9213520152"/>
    <n v="8.4069706189000004E-2"/>
    <n v="99.850792652699994"/>
    <n v="97.831960500700006"/>
    <n v="4.0870787984600003"/>
    <n v="92653.354230600002"/>
    <n v="15.1139412336"/>
    <n v="99.902516965800004"/>
    <n v="9.2600140357799995E-2"/>
    <n v="99.971918414300006"/>
    <n v="99.6877743501"/>
    <n v="15.1139412336"/>
    <n v="98"/>
    <n v="0.4"/>
    <n v="97"/>
    <n v="96"/>
    <n v="3"/>
    <n v="99.5"/>
    <n v="0.15"/>
    <n v="99"/>
    <n v="99"/>
    <n v="3"/>
    <n v="10"/>
    <n v="99.5"/>
    <n v="99"/>
    <n v="0.1"/>
    <n v="99"/>
    <n v="10"/>
  </r>
  <r>
    <x v="6"/>
    <x v="4"/>
    <n v="99.953415600200003"/>
    <n v="2.0038080561499999E-2"/>
    <n v="99.848352264599995"/>
    <n v="98.363497887400001"/>
    <n v="17269257"/>
    <n v="275870.74699999997"/>
    <n v="99.582447552700003"/>
    <n v="0.23393287877300001"/>
    <n v="99.560742320299994"/>
    <n v="98.285332796800006"/>
    <n v="7964794"/>
    <n v="52208.307809099999"/>
    <n v="3.7195258131000002"/>
    <n v="99.953415600200003"/>
    <n v="2.0038080561499999E-2"/>
    <n v="99.848352264599995"/>
    <n v="98.363497887400001"/>
    <n v="3.7195258131000002"/>
    <n v="107912.343832"/>
    <n v="11.763643653700001"/>
    <n v="99.941841743699996"/>
    <n v="0.116955773683"/>
    <n v="99.993589545199995"/>
    <n v="99.893810925699995"/>
    <n v="11.763643653700001"/>
    <n v="98"/>
    <n v="0.4"/>
    <n v="97"/>
    <n v="96"/>
    <n v="3"/>
    <n v="99.5"/>
    <n v="0.15"/>
    <n v="99"/>
    <n v="99"/>
    <n v="3"/>
    <n v="10"/>
    <n v="99.5"/>
    <n v="99"/>
    <n v="0.1"/>
    <n v="99"/>
    <n v="10"/>
  </r>
  <r>
    <x v="6"/>
    <x v="5"/>
    <n v="99.955427359300003"/>
    <n v="3.4578073774400003E-2"/>
    <n v="99.754685420100003"/>
    <n v="97.296685929800006"/>
    <n v="23161152"/>
    <n v="175855.413"/>
    <n v="99.194053238899997"/>
    <n v="0.30675480720100001"/>
    <n v="99.229970457700006"/>
    <n v="98.306134927100004"/>
    <n v="6281497"/>
    <n v="27795.936983"/>
    <n v="3.70651701207"/>
    <n v="99.955427359300003"/>
    <n v="3.4578073774400003E-2"/>
    <n v="99.754685420100003"/>
    <n v="97.296685929800006"/>
    <n v="3.70651701207"/>
    <n v="83558.772909599997"/>
    <n v="11.5367777193"/>
    <n v="99.950186542200001"/>
    <n v="0.11979634903399999"/>
    <n v="99.998417220600004"/>
    <n v="99.873266252099995"/>
    <n v="11.5367777193"/>
    <n v="98"/>
    <n v="0.4"/>
    <n v="97"/>
    <n v="96"/>
    <n v="3"/>
    <n v="99.5"/>
    <n v="0.15"/>
    <n v="99"/>
    <n v="99"/>
    <n v="3"/>
    <n v="10"/>
    <n v="99.5"/>
    <n v="99"/>
    <n v="0.1"/>
    <n v="99"/>
    <n v="10"/>
  </r>
  <r>
    <x v="6"/>
    <x v="6"/>
    <n v="99.944517130799994"/>
    <n v="6.4649930772399999E-2"/>
    <n v="99.868147248200003"/>
    <n v="97.473127069100002"/>
    <n v="13866645"/>
    <n v="225514.07199999999"/>
    <n v="99.270882222599994"/>
    <n v="0.29113239364900001"/>
    <n v="99.739893845699996"/>
    <n v="98.274853791400005"/>
    <n v="6170047"/>
    <n v="31049.288247799999"/>
    <n v="3.6889817205100002"/>
    <n v="99.944517130799994"/>
    <n v="6.4649930772399999E-2"/>
    <n v="99.868147248200003"/>
    <n v="97.473127069100002"/>
    <n v="3.6889817205100002"/>
    <n v="67976.988139599998"/>
    <n v="14.312418368599999"/>
    <n v="99.943409977000002"/>
    <n v="0.10763756035700001"/>
    <n v="99.9656925484"/>
    <n v="99.928448419700004"/>
    <n v="14.312418368599999"/>
    <n v="98"/>
    <n v="0.4"/>
    <n v="97"/>
    <n v="96"/>
    <n v="3"/>
    <n v="99.5"/>
    <n v="0.15"/>
    <n v="99"/>
    <n v="99"/>
    <n v="3"/>
    <n v="10"/>
    <n v="99.5"/>
    <n v="99"/>
    <n v="0.1"/>
    <n v="99"/>
    <n v="10"/>
  </r>
  <r>
    <x v="6"/>
    <x v="7"/>
    <n v="99.949501737199995"/>
    <n v="3.1384651472000001E-2"/>
    <n v="99.803254619200004"/>
    <n v="97.408466672800003"/>
    <n v="15232937"/>
    <n v="156959.179"/>
    <n v="99.440477503500006"/>
    <n v="0.15344224907000001"/>
    <n v="99.565951915200003"/>
    <n v="98.482475601800004"/>
    <n v="6197250"/>
    <n v="25928.824499099999"/>
    <n v="3.81356931955"/>
    <n v="99.949501737199995"/>
    <n v="3.1384651472000001E-2"/>
    <n v="99.803254619200004"/>
    <n v="97.408466672800003"/>
    <n v="3.81356931955"/>
    <n v="59211.552581399999"/>
    <n v="15.937030453"/>
    <n v="99.9360565745"/>
    <n v="6.2815536031100003E-2"/>
    <n v="99.954508318500004"/>
    <n v="99.795789661300006"/>
    <n v="15.937030453"/>
    <n v="98"/>
    <n v="0.4"/>
    <n v="97"/>
    <n v="96"/>
    <n v="3"/>
    <n v="99.5"/>
    <n v="0.15"/>
    <n v="99"/>
    <n v="99"/>
    <n v="3"/>
    <n v="10"/>
    <n v="99.5"/>
    <n v="99"/>
    <n v="0.1"/>
    <n v="99"/>
    <n v="10"/>
  </r>
  <r>
    <x v="6"/>
    <x v="8"/>
    <n v="99.791910337299996"/>
    <n v="4.0399783682599999E-2"/>
    <n v="99.983375482900001"/>
    <n v="97.109483686399997"/>
    <n v="19455211"/>
    <n v="132348.24900000001"/>
    <n v="98.726371804799996"/>
    <n v="0.14084143123100001"/>
    <n v="99.876865646799999"/>
    <n v="98.536442178499996"/>
    <n v="3837989"/>
    <n v="20183.970813"/>
    <n v="3.8630901240800002"/>
    <n v="99.791910337299996"/>
    <n v="4.0399783682599999E-2"/>
    <n v="99.983375482900001"/>
    <n v="97.109483686399997"/>
    <n v="3.8630901240800002"/>
    <n v="40311.665628000002"/>
    <n v="18.609504467699999"/>
    <n v="99.932593210500002"/>
    <n v="5.2050466659199997E-2"/>
    <n v="100"/>
    <n v="99.817775640899995"/>
    <n v="18.609504467699999"/>
    <n v="98"/>
    <n v="0.4"/>
    <n v="97"/>
    <n v="96"/>
    <n v="3"/>
    <n v="99.5"/>
    <n v="0.15"/>
    <n v="99"/>
    <n v="99"/>
    <n v="3"/>
    <n v="10"/>
    <n v="99.5"/>
    <n v="99"/>
    <n v="0.1"/>
    <n v="99"/>
    <n v="10"/>
  </r>
  <r>
    <x v="7"/>
    <x v="0"/>
    <n v="99.946312696099994"/>
    <n v="3.8668000283500002E-2"/>
    <n v="99.613419877699997"/>
    <n v="97.760002869499999"/>
    <n v="18350220"/>
    <n v="128771.001"/>
    <n v="99.740836039200005"/>
    <n v="6.19649842001E-2"/>
    <n v="99.169610041699997"/>
    <n v="98.000516543499998"/>
    <n v="6255708"/>
    <n v="23199.043578199999"/>
    <n v="3.65772057624"/>
    <n v="99.946312696099994"/>
    <n v="3.8668000283500002E-2"/>
    <n v="99.613419877699997"/>
    <n v="97.760002869499999"/>
    <n v="3.65772057624"/>
    <n v="47187.485050199997"/>
    <n v="18.552805452200001"/>
    <n v="99.952440479000003"/>
    <n v="8.8118002132899997E-2"/>
    <n v="99.964209626799999"/>
    <n v="99.761081779400001"/>
    <n v="18.552805452200001"/>
    <n v="98"/>
    <n v="0.4"/>
    <n v="97"/>
    <n v="96"/>
    <n v="3"/>
    <n v="99.5"/>
    <n v="0.15"/>
    <n v="99"/>
    <n v="99"/>
    <n v="3"/>
    <n v="10"/>
    <n v="99.5"/>
    <n v="99"/>
    <n v="0.1"/>
    <n v="99"/>
    <n v="10"/>
  </r>
  <r>
    <x v="7"/>
    <x v="1"/>
    <n v="99.931373574999995"/>
    <n v="5.77464845883E-2"/>
    <n v="98.861687637700001"/>
    <n v="97.264481340700002"/>
    <n v="19267519"/>
    <n v="162779.99600000001"/>
    <n v="98.764642012600007"/>
    <n v="0.31384034877299999"/>
    <n v="97.696206711900004"/>
    <n v="97.804536370799994"/>
    <n v="5765688"/>
    <n v="38194.545600199999"/>
    <n v="4.0298329228099998"/>
    <n v="99.931373574999995"/>
    <n v="5.77464845883E-2"/>
    <n v="98.861687637700001"/>
    <n v="97.264481340700002"/>
    <n v="4.0298329228099998"/>
    <n v="70334.444279400006"/>
    <n v="18.086595108000001"/>
    <n v="99.731083116299999"/>
    <n v="0.122563559874"/>
    <n v="99.245592001600002"/>
    <n v="99.424936361500002"/>
    <n v="18.086595108000001"/>
    <n v="98"/>
    <n v="0.4"/>
    <n v="97"/>
    <n v="96"/>
    <n v="3"/>
    <n v="99.5"/>
    <n v="0.15"/>
    <n v="99"/>
    <n v="99"/>
    <n v="3"/>
    <n v="10"/>
    <n v="99.5"/>
    <n v="99"/>
    <n v="0.1"/>
    <n v="99"/>
    <n v="10"/>
  </r>
  <r>
    <x v="7"/>
    <x v="2"/>
    <n v="99.953132635700001"/>
    <n v="3.1047126982899999E-2"/>
    <n v="99.762968590900002"/>
    <n v="97.010477449700005"/>
    <n v="25755112"/>
    <n v="159195.28099999999"/>
    <n v="99.731987782900006"/>
    <n v="0.15713291340400001"/>
    <n v="99.640667117600003"/>
    <n v="97.7035956223"/>
    <n v="7128450"/>
    <n v="24389.918700900002"/>
    <n v="3.4691003712900002"/>
    <n v="99.953132635700001"/>
    <n v="3.1047126982899999E-2"/>
    <n v="99.762968590900002"/>
    <n v="97.010477449700005"/>
    <n v="3.4691003712900002"/>
    <n v="51521.657160399998"/>
    <n v="20.359478427599999"/>
    <n v="99.948740870199998"/>
    <n v="0.140287633716"/>
    <n v="99.997242856300005"/>
    <n v="99.863584427099994"/>
    <n v="20.359478427599999"/>
    <n v="98"/>
    <n v="0.4"/>
    <n v="97"/>
    <n v="96"/>
    <n v="3"/>
    <n v="99.5"/>
    <n v="0.15"/>
    <n v="99"/>
    <n v="99"/>
    <n v="3"/>
    <n v="10"/>
    <n v="99.5"/>
    <n v="99"/>
    <n v="0.1"/>
    <n v="99"/>
    <n v="10"/>
  </r>
  <r>
    <x v="7"/>
    <x v="3"/>
    <n v="99.690719820200002"/>
    <n v="8.9811985322300003E-2"/>
    <n v="99.733670405200002"/>
    <n v="97.852586640200002"/>
    <n v="17805640"/>
    <n v="189324.505"/>
    <n v="99.442423487799999"/>
    <n v="0.24287476132899999"/>
    <n v="97.605398897399994"/>
    <n v="98.529311873099999"/>
    <n v="4973524"/>
    <n v="46546.252174699999"/>
    <n v="4.0241505796099997"/>
    <n v="99.690719820200002"/>
    <n v="8.9811985322300003E-2"/>
    <n v="99.733670405200002"/>
    <n v="97.852586640200002"/>
    <n v="4.0241505796099997"/>
    <n v="86298.253285500003"/>
    <n v="16.1960187934"/>
    <n v="99.917625726300002"/>
    <n v="0.10313777506500001"/>
    <n v="99.879992235100005"/>
    <n v="99.760127387599994"/>
    <n v="16.1960187934"/>
    <n v="98"/>
    <n v="0.4"/>
    <n v="97"/>
    <n v="96"/>
    <n v="3"/>
    <n v="99.5"/>
    <n v="0.15"/>
    <n v="99"/>
    <n v="99"/>
    <n v="3"/>
    <n v="10"/>
    <n v="99.5"/>
    <n v="99"/>
    <n v="0.1"/>
    <n v="99"/>
    <n v="10"/>
  </r>
  <r>
    <x v="7"/>
    <x v="4"/>
    <n v="99.958965788900002"/>
    <n v="2.0624854228700001E-2"/>
    <n v="99.764329271899996"/>
    <n v="98.323743883099993"/>
    <n v="18724100"/>
    <n v="334574.66600000003"/>
    <n v="99.510412347400006"/>
    <n v="0.20963023223800001"/>
    <n v="99.492915979700001"/>
    <n v="98.257105238299999"/>
    <n v="9388376"/>
    <n v="48693.482110800003"/>
    <n v="3.63603944249"/>
    <n v="99.958965788900002"/>
    <n v="2.0624854228700001E-2"/>
    <n v="99.764329271899996"/>
    <n v="98.323743883099993"/>
    <n v="3.63603944249"/>
    <n v="100760.00017299999"/>
    <n v="12.0648876592"/>
    <n v="99.936799094999998"/>
    <n v="0.13918355245299999"/>
    <n v="99.809879065499999"/>
    <n v="99.918750561500005"/>
    <n v="12.0648876592"/>
    <n v="98"/>
    <n v="0.4"/>
    <n v="97"/>
    <n v="96"/>
    <n v="3"/>
    <n v="99.5"/>
    <n v="0.15"/>
    <n v="99"/>
    <n v="99"/>
    <n v="3"/>
    <n v="10"/>
    <n v="99.5"/>
    <n v="99"/>
    <n v="0.1"/>
    <n v="99"/>
    <n v="10"/>
  </r>
  <r>
    <x v="7"/>
    <x v="5"/>
    <n v="99.946909589599997"/>
    <n v="3.2060899731700003E-2"/>
    <n v="99.685011696399997"/>
    <n v="97.324754361800004"/>
    <n v="24895459"/>
    <n v="236549.67300000001"/>
    <n v="99.202163517399995"/>
    <n v="0.284535661519"/>
    <n v="98.773683602000006"/>
    <n v="98.324328547199997"/>
    <n v="8288909"/>
    <n v="26503.765029300001"/>
    <n v="3.6053687569699999"/>
    <n v="99.946909589599997"/>
    <n v="3.2060899731700003E-2"/>
    <n v="99.685011696399997"/>
    <n v="97.324754361800004"/>
    <n v="3.6053687569699999"/>
    <n v="78457.313809600004"/>
    <n v="11.3007169542"/>
    <n v="99.949011806900003"/>
    <n v="0.15254783428400001"/>
    <n v="99.902867908299996"/>
    <n v="99.897425257500004"/>
    <n v="11.3007169542"/>
    <n v="98"/>
    <n v="0.4"/>
    <n v="97"/>
    <n v="96"/>
    <n v="3"/>
    <n v="99.5"/>
    <n v="0.15"/>
    <n v="99"/>
    <n v="99"/>
    <n v="3"/>
    <n v="10"/>
    <n v="99.5"/>
    <n v="99"/>
    <n v="0.1"/>
    <n v="99"/>
    <n v="10"/>
  </r>
  <r>
    <x v="7"/>
    <x v="6"/>
    <n v="99.9473326122"/>
    <n v="6.3215969960099996E-2"/>
    <n v="99.9386741008"/>
    <n v="97.565806162100003"/>
    <n v="17494532"/>
    <n v="258859.03"/>
    <n v="99.428240332000001"/>
    <n v="0.248001343161"/>
    <n v="99.700683484999999"/>
    <n v="98.389595559900002"/>
    <n v="7377697"/>
    <n v="29288.601902499999"/>
    <n v="3.64297409438"/>
    <n v="99.9473326122"/>
    <n v="6.3215969960099996E-2"/>
    <n v="99.9386741008"/>
    <n v="97.565806162100003"/>
    <n v="3.64297409438"/>
    <n v="63519.094915499998"/>
    <n v="14.8749200516"/>
    <n v="99.937343171099997"/>
    <n v="0.12281698182"/>
    <n v="99.993692853799999"/>
    <n v="99.9485109572"/>
    <n v="14.8749200516"/>
    <n v="98"/>
    <n v="0.4"/>
    <n v="97"/>
    <n v="96"/>
    <n v="3"/>
    <n v="99.5"/>
    <n v="0.15"/>
    <n v="99"/>
    <n v="99"/>
    <n v="3"/>
    <n v="10"/>
    <n v="99.5"/>
    <n v="99"/>
    <n v="0.1"/>
    <n v="99"/>
    <n v="10"/>
  </r>
  <r>
    <x v="7"/>
    <x v="7"/>
    <n v="99.942603475300004"/>
    <n v="3.0232365800000001E-2"/>
    <n v="99.973591471800006"/>
    <n v="97.572734263100003"/>
    <n v="18640770"/>
    <n v="184187.93599999999"/>
    <n v="99.580127855499995"/>
    <n v="0.119207335648"/>
    <n v="99.328240046499999"/>
    <n v="98.704841882400004"/>
    <n v="7292913"/>
    <n v="24548.6351378"/>
    <n v="3.7580090587999999"/>
    <n v="99.942603475300004"/>
    <n v="3.0232365800000001E-2"/>
    <n v="99.973591471800006"/>
    <n v="97.572734263100003"/>
    <n v="3.7580090587999999"/>
    <n v="55074.314378900002"/>
    <n v="17.067527773799998"/>
    <n v="99.949615619599996"/>
    <n v="6.9639956619300003E-2"/>
    <n v="99.985417904499997"/>
    <n v="99.820586070499999"/>
    <n v="17.067527773799998"/>
    <n v="98"/>
    <n v="0.4"/>
    <n v="97"/>
    <n v="96"/>
    <n v="3"/>
    <n v="99.5"/>
    <n v="0.15"/>
    <n v="99"/>
    <n v="99"/>
    <n v="3"/>
    <n v="10"/>
    <n v="99.5"/>
    <n v="99"/>
    <n v="0.1"/>
    <n v="99"/>
    <n v="10"/>
  </r>
  <r>
    <x v="7"/>
    <x v="8"/>
    <n v="99.958250071099997"/>
    <n v="3.4321705180299998E-2"/>
    <n v="99.997560911199997"/>
    <n v="97.354421080899996"/>
    <n v="24765297"/>
    <n v="153381.20600000001"/>
    <n v="99.517826516"/>
    <n v="0.12606744413000001"/>
    <n v="99.862622555000002"/>
    <n v="98.617579855499997"/>
    <n v="4730041"/>
    <n v="18916.8422493"/>
    <n v="3.79896537642"/>
    <n v="99.958250071099997"/>
    <n v="3.4321705180299998E-2"/>
    <n v="99.997560911199997"/>
    <n v="97.354421080899996"/>
    <n v="3.79896537642"/>
    <n v="37197.705481199999"/>
    <n v="20.029556762199999"/>
    <n v="99.934365960099996"/>
    <n v="5.7964558548799998E-2"/>
    <n v="99.995273609600005"/>
    <n v="99.861822212899995"/>
    <n v="20.029556762199999"/>
    <n v="98"/>
    <n v="0.4"/>
    <n v="97"/>
    <n v="96"/>
    <n v="3"/>
    <n v="99.5"/>
    <n v="0.15"/>
    <n v="99"/>
    <n v="99"/>
    <n v="3"/>
    <n v="10"/>
    <n v="99.5"/>
    <n v="99"/>
    <n v="0.1"/>
    <n v="99"/>
    <n v="10"/>
  </r>
  <r>
    <x v="8"/>
    <x v="0"/>
    <n v="99.781800420899998"/>
    <n v="4.7774187402700001E-2"/>
    <n v="99.461197435599999"/>
    <n v="97.803167230499994"/>
    <n v="16866575"/>
    <n v="120780.73699999999"/>
    <n v="99.5534852352"/>
    <n v="6.2602842219099994E-2"/>
    <n v="98.873076876400006"/>
    <n v="97.918067343100006"/>
    <n v="6231323"/>
    <n v="23889.800634800002"/>
    <n v="3.6778523930899998"/>
    <n v="99.781800420899998"/>
    <n v="4.7774187402700001E-2"/>
    <n v="99.461197435599999"/>
    <n v="97.803167230499994"/>
    <n v="3.6778523930899998"/>
    <n v="49095.424362600002"/>
    <n v="18.468756608500001"/>
    <n v="99.953738240099995"/>
    <n v="8.1756955833899997E-2"/>
    <n v="99.720619995800007"/>
    <n v="99.759717147999993"/>
    <n v="18.468756608500001"/>
    <n v="98"/>
    <n v="0.4"/>
    <n v="97"/>
    <n v="96"/>
    <n v="3"/>
    <n v="99.5"/>
    <n v="0.15"/>
    <n v="99"/>
    <n v="99"/>
    <n v="3"/>
    <n v="10"/>
    <n v="99.5"/>
    <n v="99"/>
    <n v="0.1"/>
    <n v="99"/>
    <n v="10"/>
  </r>
  <r>
    <x v="8"/>
    <x v="1"/>
    <n v="99.904642898899993"/>
    <n v="4.91976239461E-2"/>
    <n v="99.860080963100003"/>
    <n v="97.484649389500007"/>
    <n v="17928842"/>
    <n v="154938.073"/>
    <n v="99.198599120200001"/>
    <n v="0.25004908592699998"/>
    <n v="99.544994196399998"/>
    <n v="98.003039062100001"/>
    <n v="5699495"/>
    <n v="38826.552502899998"/>
    <n v="4.1732360779500004"/>
    <n v="99.904642898899993"/>
    <n v="4.91976239461E-2"/>
    <n v="99.860080963100003"/>
    <n v="97.484649389500007"/>
    <n v="4.1732360779500004"/>
    <n v="72359.134662199998"/>
    <n v="19.1211814565"/>
    <n v="99.8135739218"/>
    <n v="0.10133674573900001"/>
    <n v="99.885258493999999"/>
    <n v="99.599592219000002"/>
    <n v="19.1211814565"/>
    <n v="98"/>
    <n v="0.4"/>
    <n v="97"/>
    <n v="96"/>
    <n v="3"/>
    <n v="99.5"/>
    <n v="0.15"/>
    <n v="99"/>
    <n v="99"/>
    <n v="3"/>
    <n v="10"/>
    <n v="99.5"/>
    <n v="99"/>
    <n v="0.1"/>
    <n v="99"/>
    <n v="10"/>
  </r>
  <r>
    <x v="8"/>
    <x v="2"/>
    <n v="99.961011381399999"/>
    <n v="3.3920324258500001E-2"/>
    <n v="99.936132930699998"/>
    <n v="97.060191685299998"/>
    <n v="23920886"/>
    <n v="152286.42499999999"/>
    <n v="99.699980523999997"/>
    <n v="0.15942684886200001"/>
    <n v="99.744264440999999"/>
    <n v="97.755640534700007"/>
    <n v="7028317"/>
    <n v="24623.9032721"/>
    <n v="3.4953105981100001"/>
    <n v="99.961011381399999"/>
    <n v="3.3920324258500001E-2"/>
    <n v="99.936132930699998"/>
    <n v="97.060191685299998"/>
    <n v="3.4953105981100001"/>
    <n v="51563.0139623"/>
    <n v="20.664442937600001"/>
    <n v="99.948796317900005"/>
    <n v="0.134281002067"/>
    <n v="99.986570042099999"/>
    <n v="99.871334259700006"/>
    <n v="20.664442937600001"/>
    <n v="98"/>
    <n v="0.4"/>
    <n v="97"/>
    <n v="96"/>
    <n v="3"/>
    <n v="99.5"/>
    <n v="0.15"/>
    <n v="99"/>
    <n v="99"/>
    <n v="3"/>
    <n v="10"/>
    <n v="99.5"/>
    <n v="99"/>
    <n v="0.1"/>
    <n v="99"/>
    <n v="10"/>
  </r>
  <r>
    <x v="8"/>
    <x v="3"/>
    <n v="99.907119565299993"/>
    <n v="9.3709805140000005E-2"/>
    <n v="99.828900555100006"/>
    <n v="97.931349616899993"/>
    <n v="16829424"/>
    <n v="176046.99400000001"/>
    <n v="99.469734900000006"/>
    <n v="0.24132308409"/>
    <n v="97.643813963200003"/>
    <n v="98.610601247399998"/>
    <n v="4652260"/>
    <n v="45493.983375800002"/>
    <n v="4.0994425491199999"/>
    <n v="99.907119565299993"/>
    <n v="9.3709805140000005E-2"/>
    <n v="99.828900555100006"/>
    <n v="97.931349616899993"/>
    <n v="4.0994425491199999"/>
    <n v="83735.088362099996"/>
    <n v="17.7931472631"/>
    <n v="99.925198851100006"/>
    <n v="9.7572377860699999E-2"/>
    <n v="99.737816089399999"/>
    <n v="99.804925017499997"/>
    <n v="17.7931472631"/>
    <n v="98"/>
    <n v="0.4"/>
    <n v="97"/>
    <n v="96"/>
    <n v="3"/>
    <n v="99.5"/>
    <n v="0.15"/>
    <n v="99"/>
    <n v="99"/>
    <n v="3"/>
    <n v="10"/>
    <n v="99.5"/>
    <n v="99"/>
    <n v="0.1"/>
    <n v="99"/>
    <n v="10"/>
  </r>
  <r>
    <x v="8"/>
    <x v="4"/>
    <n v="99.962042946500006"/>
    <n v="2.0880858835200002E-2"/>
    <n v="99.803273006599994"/>
    <n v="98.368006325300001"/>
    <n v="17902312"/>
    <n v="318906.28600000002"/>
    <n v="99.544174213199994"/>
    <n v="0.20704017258099999"/>
    <n v="99.626075474000004"/>
    <n v="98.293063820100002"/>
    <n v="9208460"/>
    <n v="48604.530626300002"/>
    <n v="3.6817815458199998"/>
    <n v="99.962042946500006"/>
    <n v="2.0880858835200002E-2"/>
    <n v="99.803273006599994"/>
    <n v="98.368006325300001"/>
    <n v="3.6817815458199998"/>
    <n v="101434.543813"/>
    <n v="12.5228628328"/>
    <n v="99.943592134799999"/>
    <n v="0.133031000791"/>
    <n v="99.754059524799999"/>
    <n v="99.921013107299999"/>
    <n v="12.5228628328"/>
    <n v="98"/>
    <n v="0.4"/>
    <n v="97"/>
    <n v="96"/>
    <n v="3"/>
    <n v="99.5"/>
    <n v="0.15"/>
    <n v="99"/>
    <n v="99"/>
    <n v="3"/>
    <n v="10"/>
    <n v="99.5"/>
    <n v="99"/>
    <n v="0.1"/>
    <n v="99"/>
    <n v="10"/>
  </r>
  <r>
    <x v="8"/>
    <x v="5"/>
    <n v="99.962935520499997"/>
    <n v="3.0891938095000002E-2"/>
    <n v="99.720018009599997"/>
    <n v="97.3902759108"/>
    <n v="23976319"/>
    <n v="224694.497"/>
    <n v="99.452470359800003"/>
    <n v="0.255419595354"/>
    <n v="98.783947848300002"/>
    <n v="98.437711530200005"/>
    <n v="8139900"/>
    <n v="26635.440617600001"/>
    <n v="3.6204380521599999"/>
    <n v="99.962935520499997"/>
    <n v="3.0891938095000002E-2"/>
    <n v="99.720018009599997"/>
    <n v="97.3902759108"/>
    <n v="3.6204380521599999"/>
    <n v="79918.317226400002"/>
    <n v="11.2020037794"/>
    <n v="99.946917385600003"/>
    <n v="0.14567239722899999"/>
    <n v="99.978874292100002"/>
    <n v="99.896717621799993"/>
    <n v="11.2020037794"/>
    <n v="98"/>
    <n v="0.4"/>
    <n v="97"/>
    <n v="96"/>
    <n v="3"/>
    <n v="99.5"/>
    <n v="0.15"/>
    <n v="99"/>
    <n v="99"/>
    <n v="3"/>
    <n v="10"/>
    <n v="99.5"/>
    <n v="99"/>
    <n v="0.1"/>
    <n v="99"/>
    <n v="10"/>
  </r>
  <r>
    <x v="8"/>
    <x v="6"/>
    <n v="99.951268751200004"/>
    <n v="6.5647708638399999E-2"/>
    <n v="99.957558905799999"/>
    <n v="97.539471962099995"/>
    <n v="16334645"/>
    <n v="248330.17600000001"/>
    <n v="99.543985312399997"/>
    <n v="0.237407135953"/>
    <n v="99.849793166799998"/>
    <n v="98.326881655899996"/>
    <n v="7370480"/>
    <n v="29967.682675100001"/>
    <n v="3.6781595810100001"/>
    <n v="99.951268751200004"/>
    <n v="6.5647708638399999E-2"/>
    <n v="99.957558905799999"/>
    <n v="97.539471962099995"/>
    <n v="3.6781595810100001"/>
    <n v="65003.546901900001"/>
    <n v="14.795427584700001"/>
    <n v="99.937824771600006"/>
    <n v="0.116804353106"/>
    <n v="99.999348217700003"/>
    <n v="99.948278140900001"/>
    <n v="14.795427584700001"/>
    <n v="98"/>
    <n v="0.4"/>
    <n v="97"/>
    <n v="96"/>
    <n v="3"/>
    <n v="99.5"/>
    <n v="0.15"/>
    <n v="99"/>
    <n v="99"/>
    <n v="3"/>
    <n v="10"/>
    <n v="99.5"/>
    <n v="99"/>
    <n v="0.1"/>
    <n v="99"/>
    <n v="10"/>
  </r>
  <r>
    <x v="8"/>
    <x v="7"/>
    <n v="99.921241888599994"/>
    <n v="3.6285018851499998E-2"/>
    <n v="99.940403730900002"/>
    <n v="97.522222124099997"/>
    <n v="17361764"/>
    <n v="175658.16699999999"/>
    <n v="99.514027979800005"/>
    <n v="0.122071877011"/>
    <n v="99.502816616100006"/>
    <n v="98.691369056599996"/>
    <n v="6993869"/>
    <n v="24649.935070799998"/>
    <n v="3.78094525214"/>
    <n v="99.921241888599994"/>
    <n v="3.6285018851499998E-2"/>
    <n v="99.940403730900002"/>
    <n v="97.522222124099997"/>
    <n v="3.78094525214"/>
    <n v="54452.168911399996"/>
    <n v="17.446500110799999"/>
    <n v="99.946598374600001"/>
    <n v="6.7233823596299994E-2"/>
    <n v="99.884630619899994"/>
    <n v="99.829223697900005"/>
    <n v="17.446500110799999"/>
    <n v="98"/>
    <n v="0.4"/>
    <n v="97"/>
    <n v="96"/>
    <n v="3"/>
    <n v="99.5"/>
    <n v="0.15"/>
    <n v="99"/>
    <n v="99"/>
    <n v="3"/>
    <n v="10"/>
    <n v="99.5"/>
    <n v="99"/>
    <n v="0.1"/>
    <n v="99"/>
    <n v="10"/>
  </r>
  <r>
    <x v="8"/>
    <x v="8"/>
    <n v="99.900135260200003"/>
    <n v="4.3707632588900001E-2"/>
    <n v="99.987643372199997"/>
    <n v="97.172227057300006"/>
    <n v="23331388"/>
    <n v="142907.65400000001"/>
    <n v="99.382415558100007"/>
    <n v="0.136813800437"/>
    <n v="99.758917065099993"/>
    <n v="98.573134830399994"/>
    <n v="4865020"/>
    <n v="19238.875939699999"/>
    <n v="3.8275526928999999"/>
    <n v="99.900135260200003"/>
    <n v="4.3707632588900001E-2"/>
    <n v="99.987643372199997"/>
    <n v="97.172227057300006"/>
    <n v="3.8275526928999999"/>
    <n v="37795.795171799997"/>
    <n v="19.619441782199999"/>
    <n v="99.943139184299994"/>
    <n v="5.6092470423600001E-2"/>
    <n v="99.986785651100007"/>
    <n v="99.847413987899998"/>
    <n v="19.619441782199999"/>
    <n v="98"/>
    <n v="0.4"/>
    <n v="97"/>
    <n v="96"/>
    <n v="3"/>
    <n v="99.5"/>
    <n v="0.15"/>
    <n v="99"/>
    <n v="99"/>
    <n v="3"/>
    <n v="10"/>
    <n v="99.5"/>
    <n v="99"/>
    <n v="0.1"/>
    <n v="99"/>
    <n v="10"/>
  </r>
  <r>
    <x v="9"/>
    <x v="0"/>
    <n v="99.624165446999996"/>
    <n v="5.0237068800700002E-2"/>
    <n v="99.642675892900002"/>
    <n v="97.807813417299997"/>
    <n v="13818574"/>
    <n v="87983.938999999998"/>
    <n v="99.676532751799996"/>
    <n v="6.1772919290199998E-2"/>
    <n v="99.216018583799993"/>
    <n v="97.863652340399995"/>
    <n v="5417711"/>
    <n v="23662.956700399998"/>
    <n v="3.8022318404200002"/>
    <n v="99.624165446999996"/>
    <n v="5.0237068800700002E-2"/>
    <n v="99.642675892900002"/>
    <n v="97.807813417299997"/>
    <n v="3.8022318404200002"/>
    <n v="48965.696292599998"/>
    <n v="18.416798291300001"/>
    <n v="99.960624512500004"/>
    <n v="6.2940397132500006E-2"/>
    <n v="99.999692723699994"/>
    <n v="99.751322470700003"/>
    <n v="18.416798291300001"/>
    <n v="98"/>
    <n v="0.4"/>
    <n v="97"/>
    <n v="96"/>
    <n v="3"/>
    <n v="99.5"/>
    <n v="0.15"/>
    <n v="99"/>
    <n v="99"/>
    <n v="3"/>
    <n v="10"/>
    <n v="99.5"/>
    <n v="99"/>
    <n v="0.1"/>
    <n v="99"/>
    <n v="10"/>
  </r>
  <r>
    <x v="9"/>
    <x v="1"/>
    <n v="99.925735763399999"/>
    <n v="4.96143349754E-2"/>
    <n v="99.846213646999999"/>
    <n v="97.712793774299996"/>
    <n v="15156065"/>
    <n v="113406.24800000001"/>
    <n v="99.425251688000003"/>
    <n v="0.20241865521499999"/>
    <n v="99.283677599699999"/>
    <n v="98.114806103299998"/>
    <n v="4987326"/>
    <n v="39586.238859899997"/>
    <n v="4.3098217557799998"/>
    <n v="99.925735763399999"/>
    <n v="4.96143349754E-2"/>
    <n v="99.846213646999999"/>
    <n v="97.712793774299996"/>
    <n v="4.3098217557799998"/>
    <n v="75199.144272000005"/>
    <n v="19.9743532962"/>
    <n v="99.885352145599995"/>
    <n v="7.6670466243100005E-2"/>
    <n v="99.928689997600003"/>
    <n v="99.665398080399996"/>
    <n v="19.9743532962"/>
    <n v="98"/>
    <n v="0.4"/>
    <n v="97"/>
    <n v="96"/>
    <n v="3"/>
    <n v="99.5"/>
    <n v="0.15"/>
    <n v="99"/>
    <n v="99"/>
    <n v="3"/>
    <n v="10"/>
    <n v="99.5"/>
    <n v="99"/>
    <n v="0.1"/>
    <n v="99"/>
    <n v="10"/>
  </r>
  <r>
    <x v="9"/>
    <x v="2"/>
    <n v="99.958185018500004"/>
    <n v="3.4145492506100002E-2"/>
    <n v="99.991031822500005"/>
    <n v="97.364501016700004"/>
    <n v="19610758"/>
    <n v="109026.98"/>
    <n v="99.710239417400004"/>
    <n v="0.12904087818099999"/>
    <n v="99.884076453899993"/>
    <n v="97.867001218400006"/>
    <n v="6161003"/>
    <n v="26194.173321800001"/>
    <n v="3.6274135654799999"/>
    <n v="99.958185018500004"/>
    <n v="3.4145492506100002E-2"/>
    <n v="99.991031822500005"/>
    <n v="97.364501016700004"/>
    <n v="3.6274135654799999"/>
    <n v="56788.818119900003"/>
    <n v="20.838279441600001"/>
    <n v="99.953152765599995"/>
    <n v="0.10272475548"/>
    <n v="99.976822205100007"/>
    <n v="99.8740462624"/>
    <n v="20.838279441600001"/>
    <n v="98"/>
    <n v="0.4"/>
    <n v="97"/>
    <n v="96"/>
    <n v="3"/>
    <n v="99.5"/>
    <n v="0.15"/>
    <n v="99"/>
    <n v="99"/>
    <n v="3"/>
    <n v="10"/>
    <n v="99.5"/>
    <n v="99"/>
    <n v="0.1"/>
    <n v="99"/>
    <n v="10"/>
  </r>
  <r>
    <x v="9"/>
    <x v="3"/>
    <n v="99.684852632599998"/>
    <n v="0.112753413022"/>
    <n v="99.744890092399999"/>
    <n v="98.048001419599998"/>
    <n v="16972174"/>
    <n v="128625.79399999999"/>
    <n v="99.151625048400007"/>
    <n v="0.288728920409"/>
    <n v="97.761677209799998"/>
    <n v="98.666358005999996"/>
    <n v="3722896"/>
    <n v="46501.764462300001"/>
    <n v="4.27991793194"/>
    <n v="99.684852632599998"/>
    <n v="0.112753413022"/>
    <n v="99.744890092399999"/>
    <n v="98.048001419599998"/>
    <n v="4.27991793194"/>
    <n v="83995.7835968"/>
    <n v="19.131727440999999"/>
    <n v="99.937060914200003"/>
    <n v="7.9131713968000006E-2"/>
    <n v="99.669946598099997"/>
    <n v="99.829499014199996"/>
    <n v="19.131727440999999"/>
    <n v="98"/>
    <n v="0.4"/>
    <n v="97"/>
    <n v="96"/>
    <n v="3"/>
    <n v="99.5"/>
    <n v="0.15"/>
    <n v="99"/>
    <n v="99"/>
    <n v="3"/>
    <n v="10"/>
    <n v="99.5"/>
    <n v="99"/>
    <n v="0.1"/>
    <n v="99"/>
    <n v="10"/>
  </r>
  <r>
    <x v="9"/>
    <x v="4"/>
    <n v="99.955732961799995"/>
    <n v="2.04600865365E-2"/>
    <n v="99.954648781000003"/>
    <n v="98.423876039199996"/>
    <n v="18278140"/>
    <n v="248111.58300000001"/>
    <n v="99.429580433200002"/>
    <n v="0.213416988319"/>
    <n v="99.767498183499995"/>
    <n v="98.337874793899999"/>
    <n v="8346372"/>
    <n v="50947.9935348"/>
    <n v="3.7449524998600001"/>
    <n v="99.955732961799995"/>
    <n v="2.04600865365E-2"/>
    <n v="99.954648781000003"/>
    <n v="98.423876039199996"/>
    <n v="3.7449524998600001"/>
    <n v="106485.918271"/>
    <n v="12.0450471849"/>
    <n v="99.942782636199993"/>
    <n v="0.109749456079"/>
    <n v="99.993645437799998"/>
    <n v="99.918479257499996"/>
    <n v="12.0450471849"/>
    <n v="98"/>
    <n v="0.4"/>
    <n v="97"/>
    <n v="96"/>
    <n v="3"/>
    <n v="99.5"/>
    <n v="0.15"/>
    <n v="99"/>
    <n v="99"/>
    <n v="3"/>
    <n v="10"/>
    <n v="99.5"/>
    <n v="99"/>
    <n v="0.1"/>
    <n v="99"/>
    <n v="10"/>
  </r>
  <r>
    <x v="9"/>
    <x v="5"/>
    <n v="99.910087136599998"/>
    <n v="3.2600567574100001E-2"/>
    <n v="99.2574876674"/>
    <n v="97.109852624300004"/>
    <n v="24290602"/>
    <n v="195943.14"/>
    <n v="98.310918430200005"/>
    <n v="0.26707170609000003"/>
    <n v="98.107503395600006"/>
    <n v="98.2110608351"/>
    <n v="7437200"/>
    <n v="27306.118654900001"/>
    <n v="3.6819070311000002"/>
    <n v="99.910087136599998"/>
    <n v="3.2600567574100001E-2"/>
    <n v="99.2574876674"/>
    <n v="97.109852624300004"/>
    <n v="3.6819070311000002"/>
    <n v="79835.581120799994"/>
    <n v="11.021088728500001"/>
    <n v="99.945872650699997"/>
    <n v="0.12740058555100001"/>
    <n v="99.356201802300006"/>
    <n v="99.891752204699998"/>
    <n v="11.021088728500001"/>
    <n v="98"/>
    <n v="0.4"/>
    <n v="97"/>
    <n v="96"/>
    <n v="3"/>
    <n v="99.5"/>
    <n v="0.15"/>
    <n v="99"/>
    <n v="99"/>
    <n v="3"/>
    <n v="10"/>
    <n v="99.5"/>
    <n v="99"/>
    <n v="0.1"/>
    <n v="99"/>
    <n v="10"/>
  </r>
  <r>
    <x v="9"/>
    <x v="6"/>
    <n v="99.9442775439"/>
    <n v="6.7615218598000001E-2"/>
    <n v="99.9580161592"/>
    <n v="97.600222505999994"/>
    <n v="16529713"/>
    <n v="196558.35399999999"/>
    <n v="99.477453642200004"/>
    <n v="0.24186222298900001"/>
    <n v="99.730203199900004"/>
    <n v="98.348607015400006"/>
    <n v="6896369"/>
    <n v="31265.325423800001"/>
    <n v="3.7506537353899998"/>
    <n v="99.9442775439"/>
    <n v="6.7615218598000001E-2"/>
    <n v="99.9580161592"/>
    <n v="97.600222505999994"/>
    <n v="3.7506537353899998"/>
    <n v="70502.411275699997"/>
    <n v="13.6400945209"/>
    <n v="99.946385200899996"/>
    <n v="9.4525308000699998E-2"/>
    <n v="100"/>
    <n v="99.941761438300006"/>
    <n v="13.6400945209"/>
    <n v="98"/>
    <n v="0.4"/>
    <n v="97"/>
    <n v="96"/>
    <n v="3"/>
    <n v="99.5"/>
    <n v="0.15"/>
    <n v="99"/>
    <n v="99"/>
    <n v="3"/>
    <n v="10"/>
    <n v="99.5"/>
    <n v="99"/>
    <n v="0.1"/>
    <n v="99"/>
    <n v="10"/>
  </r>
  <r>
    <x v="9"/>
    <x v="7"/>
    <n v="99.857197591200006"/>
    <n v="3.7095610913499999E-2"/>
    <n v="99.981723961"/>
    <n v="97.688085294900006"/>
    <n v="17901626"/>
    <n v="124476.746"/>
    <n v="99.1114342523"/>
    <n v="0.12744751958700001"/>
    <n v="99.702701414499998"/>
    <n v="98.789292978800006"/>
    <n v="5804959"/>
    <n v="24040.843685799999"/>
    <n v="3.96678162667"/>
    <n v="99.857197591200006"/>
    <n v="3.7095610913499999E-2"/>
    <n v="99.981723961"/>
    <n v="97.688085294900006"/>
    <n v="3.96678162667"/>
    <n v="52335.578886499999"/>
    <n v="18.236666271899999"/>
    <n v="99.9465556169"/>
    <n v="5.2318126229399999E-2"/>
    <n v="99.9998383856"/>
    <n v="99.834661087900002"/>
    <n v="18.236666271899999"/>
    <n v="98"/>
    <n v="0.4"/>
    <n v="97"/>
    <n v="96"/>
    <n v="3"/>
    <n v="99.5"/>
    <n v="0.15"/>
    <n v="99"/>
    <n v="99"/>
    <n v="3"/>
    <n v="10"/>
    <n v="99.5"/>
    <n v="99"/>
    <n v="0.1"/>
    <n v="99"/>
    <n v="10"/>
  </r>
  <r>
    <x v="9"/>
    <x v="8"/>
    <n v="99.949377652899997"/>
    <n v="4.0826669707600002E-2"/>
    <n v="99.919848690500004"/>
    <n v="97.352014791599998"/>
    <n v="23717759"/>
    <n v="106720.394"/>
    <n v="99.487714336600007"/>
    <n v="0.12244675363800001"/>
    <n v="99.665018636200003"/>
    <n v="98.833154401300007"/>
    <n v="3909902"/>
    <n v="19495.725413299999"/>
    <n v="3.9562943647900002"/>
    <n v="99.949377652899997"/>
    <n v="4.0826669707600002E-2"/>
    <n v="99.919848690500004"/>
    <n v="97.352014791599998"/>
    <n v="3.9562943647900002"/>
    <n v="38403.996152300002"/>
    <n v="20.592496365900001"/>
    <n v="99.950681128300005"/>
    <n v="4.3683594868599997E-2"/>
    <n v="99.999235152699995"/>
    <n v="99.843761879699997"/>
    <n v="20.592496365900001"/>
    <n v="98"/>
    <n v="0.4"/>
    <n v="97"/>
    <n v="96"/>
    <n v="3"/>
    <n v="99.5"/>
    <n v="0.15"/>
    <n v="99"/>
    <n v="99"/>
    <n v="3"/>
    <n v="10"/>
    <n v="99.5"/>
    <n v="99"/>
    <n v="0.1"/>
    <n v="99"/>
    <n v="10"/>
  </r>
  <r>
    <x v="10"/>
    <x v="0"/>
    <n v="99.728110299500003"/>
    <n v="5.0826196443400001E-2"/>
    <n v="99.643899280799999"/>
    <n v="97.783799387299993"/>
    <n v="18657231"/>
    <n v="74183.899999999994"/>
    <n v="99.551294375099999"/>
    <n v="6.7765831109999994E-2"/>
    <n v="99.2155457402"/>
    <n v="97.644568012500002"/>
    <n v="5048634"/>
    <n v="23712.637545099999"/>
    <n v="3.8297983680200001"/>
    <n v="99.728110299500003"/>
    <n v="5.0826196443400001E-2"/>
    <n v="99.643899280799999"/>
    <n v="97.783799387299993"/>
    <n v="3.8297983680200001"/>
    <n v="50267.230970099998"/>
    <n v="17.245000638099999"/>
    <n v="99.963613410600004"/>
    <n v="5.80506466707E-2"/>
    <n v="100"/>
    <n v="99.725011305799995"/>
    <n v="17.245000638099999"/>
    <n v="98"/>
    <n v="0.4"/>
    <n v="97"/>
    <n v="96"/>
    <n v="3"/>
    <n v="99.5"/>
    <n v="0.15"/>
    <n v="99"/>
    <n v="99"/>
    <n v="3"/>
    <n v="10"/>
    <n v="99.5"/>
    <n v="99"/>
    <n v="0.1"/>
    <n v="99"/>
    <n v="10"/>
  </r>
  <r>
    <x v="10"/>
    <x v="1"/>
    <n v="99.681627440900002"/>
    <n v="4.9006163722300003E-2"/>
    <n v="99.946062796099994"/>
    <n v="97.733367954800002"/>
    <n v="18185786"/>
    <n v="107324.371"/>
    <n v="99.103817077200006"/>
    <n v="0.20953798276899999"/>
    <n v="99.662168838400007"/>
    <n v="98.020327144299998"/>
    <n v="4994098"/>
    <n v="40894.006726400003"/>
    <n v="4.3220922159599997"/>
    <n v="99.681627440900002"/>
    <n v="4.9006163722300003E-2"/>
    <n v="99.946062796099994"/>
    <n v="97.733367954800002"/>
    <n v="4.3220922159599997"/>
    <n v="78232.092168899995"/>
    <n v="19.471569107400001"/>
    <n v="99.846140289700003"/>
    <n v="8.2960094511199997E-2"/>
    <n v="99.997697528299994"/>
    <n v="99.618817705500007"/>
    <n v="19.471569107400001"/>
    <n v="98"/>
    <n v="0.4"/>
    <n v="97"/>
    <n v="96"/>
    <n v="3"/>
    <n v="99.5"/>
    <n v="0.15"/>
    <n v="99"/>
    <n v="99"/>
    <n v="3"/>
    <n v="10"/>
    <n v="99.5"/>
    <n v="99"/>
    <n v="0.1"/>
    <n v="99"/>
    <n v="10"/>
  </r>
  <r>
    <x v="10"/>
    <x v="2"/>
    <n v="99.944814796900005"/>
    <n v="3.5465687692200001E-2"/>
    <n v="99.999993080500005"/>
    <n v="97.551566019700005"/>
    <n v="25280306"/>
    <n v="96087.782999999996"/>
    <n v="99.706291272900003"/>
    <n v="0.11974039366899999"/>
    <n v="99.937847409499994"/>
    <n v="97.849486990000003"/>
    <n v="5928151"/>
    <n v="25868.136048299999"/>
    <n v="3.6619462068900002"/>
    <n v="99.944814796900005"/>
    <n v="3.5465687692200001E-2"/>
    <n v="99.999993080500005"/>
    <n v="97.551566019700005"/>
    <n v="3.6619462068900002"/>
    <n v="55687.630185399998"/>
    <n v="20.364378369099999"/>
    <n v="99.955055495099998"/>
    <n v="9.5942179489399995E-2"/>
    <n v="100"/>
    <n v="99.878946812999999"/>
    <n v="20.364378369099999"/>
    <n v="98"/>
    <n v="0.4"/>
    <n v="97"/>
    <n v="96"/>
    <n v="3"/>
    <n v="99.5"/>
    <n v="0.15"/>
    <n v="99"/>
    <n v="99"/>
    <n v="3"/>
    <n v="10"/>
    <n v="99.5"/>
    <n v="99"/>
    <n v="0.1"/>
    <n v="99"/>
    <n v="10"/>
  </r>
  <r>
    <x v="10"/>
    <x v="3"/>
    <n v="99.545332372399997"/>
    <n v="8.4665129280299997E-2"/>
    <n v="99.845102942099999"/>
    <n v="98.083715978599997"/>
    <n v="18115800"/>
    <n v="121553.754"/>
    <n v="99.256606824499997"/>
    <n v="0.238183741744"/>
    <n v="97.667296248900001"/>
    <n v="98.499116490099993"/>
    <n v="3870132"/>
    <n v="48257.0464431"/>
    <n v="4.2973160718100001"/>
    <n v="99.545332372399997"/>
    <n v="8.4665129280299997E-2"/>
    <n v="99.845102942099999"/>
    <n v="98.083715978599997"/>
    <n v="4.2973160718100001"/>
    <n v="87590.56091"/>
    <n v="18.5096562204"/>
    <n v="99.935345183199999"/>
    <n v="8.1542162834899998E-2"/>
    <n v="99.707443301699996"/>
    <n v="99.794894094300005"/>
    <n v="18.5096562204"/>
    <n v="98"/>
    <n v="0.4"/>
    <n v="97"/>
    <n v="96"/>
    <n v="3"/>
    <n v="99.5"/>
    <n v="0.15"/>
    <n v="99"/>
    <n v="99"/>
    <n v="3"/>
    <n v="10"/>
    <n v="99.5"/>
    <n v="99"/>
    <n v="0.1"/>
    <n v="99"/>
    <n v="10"/>
  </r>
  <r>
    <x v="10"/>
    <x v="4"/>
    <n v="99.948183471199997"/>
    <n v="2.0797975125499999E-2"/>
    <n v="99.984997864799993"/>
    <n v="98.445625608200004"/>
    <n v="18078967"/>
    <n v="232691.46799999999"/>
    <n v="99.529154882200004"/>
    <n v="0.21159440705300001"/>
    <n v="99.764984917099994"/>
    <n v="98.278413010500003"/>
    <n v="8081514"/>
    <n v="52229.128849100001"/>
    <n v="3.7803059771799998"/>
    <n v="99.948183471199997"/>
    <n v="2.0797975125499999E-2"/>
    <n v="99.984997864799993"/>
    <n v="98.445625608200004"/>
    <n v="3.7803059771799998"/>
    <n v="108404.804685"/>
    <n v="11.6444683504"/>
    <n v="99.948532799000006"/>
    <n v="0.10803909588000001"/>
    <n v="99.982398120599996"/>
    <n v="99.914199446300003"/>
    <n v="11.6444683504"/>
    <n v="98"/>
    <n v="0.4"/>
    <n v="97"/>
    <n v="96"/>
    <n v="3"/>
    <n v="99.5"/>
    <n v="0.15"/>
    <n v="99"/>
    <n v="99"/>
    <n v="3"/>
    <n v="10"/>
    <n v="99.5"/>
    <n v="99"/>
    <n v="0.1"/>
    <n v="99"/>
    <n v="10"/>
  </r>
  <r>
    <x v="10"/>
    <x v="5"/>
    <n v="99.944179779999999"/>
    <n v="3.5737542156600001E-2"/>
    <n v="99.655146180800003"/>
    <n v="97.026599532000006"/>
    <n v="24543433"/>
    <n v="190875.31599999999"/>
    <n v="98.4042810909"/>
    <n v="0.28483935954"/>
    <n v="98.658740346200005"/>
    <n v="98.0611487802"/>
    <n v="7135686"/>
    <n v="27799.152025399999"/>
    <n v="3.6929354785599999"/>
    <n v="99.944179779999999"/>
    <n v="3.5737542156600001E-2"/>
    <n v="99.655146180800003"/>
    <n v="97.026599532000006"/>
    <n v="3.6929354785599999"/>
    <n v="84332.561915300001"/>
    <n v="10.797116941300001"/>
    <n v="99.945086889400002"/>
    <n v="0.124209169661"/>
    <n v="99.849751371699995"/>
    <n v="99.884355594599995"/>
    <n v="10.797116941300001"/>
    <n v="98"/>
    <n v="0.4"/>
    <n v="97"/>
    <n v="96"/>
    <n v="3"/>
    <n v="99.5"/>
    <n v="0.15"/>
    <n v="99"/>
    <n v="99"/>
    <n v="3"/>
    <n v="10"/>
    <n v="99.5"/>
    <n v="99"/>
    <n v="0.1"/>
    <n v="99"/>
    <n v="10"/>
  </r>
  <r>
    <x v="10"/>
    <x v="6"/>
    <n v="99.935601814799995"/>
    <n v="6.9130546334300005E-2"/>
    <n v="99.913461054600006"/>
    <n v="97.725972422599995"/>
    <n v="17958233"/>
    <n v="180400.09700000001"/>
    <n v="99.431267247999997"/>
    <n v="0.248870151742"/>
    <n v="99.146610629199998"/>
    <n v="98.294134375900001"/>
    <n v="6712681"/>
    <n v="31701.502769800001"/>
    <n v="3.73926730218"/>
    <n v="99.935601814799995"/>
    <n v="6.9130546334300005E-2"/>
    <n v="99.913461054600006"/>
    <n v="97.725972422599995"/>
    <n v="3.73926730218"/>
    <n v="71776.1126086"/>
    <n v="12.793246587600001"/>
    <n v="99.951473232799998"/>
    <n v="9.27968825375E-2"/>
    <n v="99.980828382400006"/>
    <n v="99.939070088600005"/>
    <n v="12.793246587600001"/>
    <n v="98"/>
    <n v="0.4"/>
    <n v="97"/>
    <n v="96"/>
    <n v="3"/>
    <n v="99.5"/>
    <n v="0.15"/>
    <n v="99"/>
    <n v="99"/>
    <n v="3"/>
    <n v="10"/>
    <n v="99.5"/>
    <n v="99"/>
    <n v="0.1"/>
    <n v="99"/>
    <n v="10"/>
  </r>
  <r>
    <x v="10"/>
    <x v="7"/>
    <n v="99.856050872599994"/>
    <n v="3.6935390594900003E-2"/>
    <n v="99.998407124600007"/>
    <n v="97.617297853099998"/>
    <n v="17817332"/>
    <n v="118745.541"/>
    <n v="99.085388527000006"/>
    <n v="0.121794840461"/>
    <n v="99.770829207600002"/>
    <n v="98.749148610099994"/>
    <n v="5786740"/>
    <n v="23590.804384899999"/>
    <n v="3.9921797043099998"/>
    <n v="99.856050872599994"/>
    <n v="3.6935390594900003E-2"/>
    <n v="99.998407124600007"/>
    <n v="97.617297853099998"/>
    <n v="3.9921797043099998"/>
    <n v="51959.038424500002"/>
    <n v="18.081208149999998"/>
    <n v="99.945644232000006"/>
    <n v="4.9597490460599997E-2"/>
    <n v="99.998321697099996"/>
    <n v="99.823737245000004"/>
    <n v="18.081208149999998"/>
    <n v="98"/>
    <n v="0.4"/>
    <n v="97"/>
    <n v="96"/>
    <n v="3"/>
    <n v="99.5"/>
    <n v="0.15"/>
    <n v="99"/>
    <n v="99"/>
    <n v="3"/>
    <n v="10"/>
    <n v="99.5"/>
    <n v="99"/>
    <n v="0.1"/>
    <n v="99"/>
    <n v="10"/>
  </r>
  <r>
    <x v="10"/>
    <x v="8"/>
    <n v="99.911671144500005"/>
    <n v="4.0736738042000002E-2"/>
    <n v="99.880558467699998"/>
    <n v="97.384759149499999"/>
    <n v="24350291"/>
    <n v="101040.37699999999"/>
    <n v="99.186647643000001"/>
    <n v="0.12308394833"/>
    <n v="99.610759462800004"/>
    <n v="98.773875356199994"/>
    <n v="3734618"/>
    <n v="18798.499729800002"/>
    <n v="3.9493808824099998"/>
    <n v="99.911671144500005"/>
    <n v="4.0736738042000002E-2"/>
    <n v="99.880558467699998"/>
    <n v="97.384759149499999"/>
    <n v="3.9493808824099998"/>
    <n v="37607.258695299999"/>
    <n v="20.379146394599999"/>
    <n v="99.953192683300003"/>
    <n v="4.0929686187700001E-2"/>
    <n v="99.998774401399999"/>
    <n v="99.857236934100001"/>
    <n v="20.379146394599999"/>
    <n v="98"/>
    <n v="0.4"/>
    <n v="97"/>
    <n v="96"/>
    <n v="3"/>
    <n v="99.5"/>
    <n v="0.15"/>
    <n v="99"/>
    <n v="99"/>
    <n v="3"/>
    <n v="10"/>
    <n v="99.5"/>
    <n v="99"/>
    <n v="0.1"/>
    <n v="99"/>
    <n v="10"/>
  </r>
  <r>
    <x v="11"/>
    <x v="0"/>
    <n v="99.9335434921"/>
    <n v="4.5701311953300003E-2"/>
    <n v="99.6070260953"/>
    <n v="97.7667754605"/>
    <n v="17995835"/>
    <n v="129377.66899999999"/>
    <n v="99.723572168800004"/>
    <n v="7.1112852127799997E-2"/>
    <n v="99.301842815599997"/>
    <n v="97.669729667499993"/>
    <n v="6177828"/>
    <n v="25799.899037800002"/>
    <n v="3.6193573740399998"/>
    <n v="99.9335434921"/>
    <n v="4.5701311953300003E-2"/>
    <n v="99.6070260953"/>
    <n v="97.7667754605"/>
    <n v="3.6193573740399998"/>
    <n v="54741.511405099998"/>
    <n v="16.273378219800001"/>
    <n v="99.958604654300004"/>
    <n v="7.93909317931E-2"/>
    <n v="99.998836739699996"/>
    <n v="99.772443790599993"/>
    <n v="16.273378219800001"/>
    <n v="98"/>
    <n v="0.4"/>
    <n v="97"/>
    <n v="96"/>
    <n v="3"/>
    <n v="99.5"/>
    <n v="0.15"/>
    <n v="99"/>
    <n v="99"/>
    <n v="3"/>
    <n v="10"/>
    <n v="99.5"/>
    <n v="99"/>
    <n v="0.1"/>
    <n v="99"/>
    <n v="10"/>
  </r>
  <r>
    <x v="11"/>
    <x v="1"/>
    <n v="99.950332486400001"/>
    <n v="4.8269667543600001E-2"/>
    <n v="99.886576449100005"/>
    <n v="97.386020182699994"/>
    <n v="17805738"/>
    <n v="158821.258"/>
    <n v="99.538808735299995"/>
    <n v="0.25906226029599999"/>
    <n v="99.792985373700006"/>
    <n v="97.808813131999997"/>
    <n v="5534307"/>
    <n v="40439.4460292"/>
    <n v="4.1631572069900002"/>
    <n v="99.950332486400001"/>
    <n v="4.8269667543600001E-2"/>
    <n v="99.886576449100005"/>
    <n v="97.386020182699994"/>
    <n v="4.1631572069900002"/>
    <n v="74709.191253600002"/>
    <n v="18.125353255"/>
    <n v="99.715509684099999"/>
    <n v="0.14815749295700001"/>
    <n v="99.961418170599998"/>
    <n v="99.322579073200004"/>
    <n v="18.125353255"/>
    <n v="98"/>
    <n v="0.4"/>
    <n v="97"/>
    <n v="96"/>
    <n v="3"/>
    <n v="99.5"/>
    <n v="0.15"/>
    <n v="99"/>
    <n v="99"/>
    <n v="3"/>
    <n v="10"/>
    <n v="99.5"/>
    <n v="99"/>
    <n v="0.1"/>
    <n v="99"/>
    <n v="10"/>
  </r>
  <r>
    <x v="11"/>
    <x v="2"/>
    <n v="99.956252703299995"/>
    <n v="3.5887796532500002E-2"/>
    <n v="99.977673431200003"/>
    <n v="97.136096228699998"/>
    <n v="24122658"/>
    <n v="164841.016"/>
    <n v="99.633923398700006"/>
    <n v="0.16397505931"/>
    <n v="99.923366160300006"/>
    <n v="97.685636720100007"/>
    <n v="7159666"/>
    <n v="27515.109437499999"/>
    <n v="3.45739470503"/>
    <n v="99.956252703299995"/>
    <n v="3.5887796532500002E-2"/>
    <n v="99.977673431200003"/>
    <n v="97.136096228699998"/>
    <n v="3.45739470503"/>
    <n v="58748.705039200002"/>
    <n v="18.939731444700001"/>
    <n v="99.950825587400004"/>
    <n v="0.132350942768"/>
    <n v="99.9775515141"/>
    <n v="99.865344003999994"/>
    <n v="18.939731444700001"/>
    <n v="98"/>
    <n v="0.4"/>
    <n v="97"/>
    <n v="96"/>
    <n v="3"/>
    <n v="99.5"/>
    <n v="0.15"/>
    <n v="99"/>
    <n v="99"/>
    <n v="3"/>
    <n v="10"/>
    <n v="99.5"/>
    <n v="99"/>
    <n v="0.1"/>
    <n v="99"/>
    <n v="10"/>
  </r>
  <r>
    <x v="11"/>
    <x v="3"/>
    <n v="99.930673569500001"/>
    <n v="8.44904327929E-2"/>
    <n v="99.485185448500005"/>
    <n v="97.930093425799996"/>
    <n v="17782106"/>
    <n v="177758.17"/>
    <n v="99.405025695199996"/>
    <n v="0.23344719140699999"/>
    <n v="96.839964126400005"/>
    <n v="98.544444319700006"/>
    <n v="4623018"/>
    <n v="47714.468822199997"/>
    <n v="4.1009543442299998"/>
    <n v="99.930673569500001"/>
    <n v="8.44904327929E-2"/>
    <n v="99.485185448500005"/>
    <n v="97.930093425799996"/>
    <n v="4.1009543442299998"/>
    <n v="87347.951791900006"/>
    <n v="17.2117565283"/>
    <n v="99.909444070000006"/>
    <n v="9.9062350422299994E-2"/>
    <n v="99.523196678700003"/>
    <n v="99.787752003400001"/>
    <n v="17.2117565283"/>
    <n v="98"/>
    <n v="0.4"/>
    <n v="97"/>
    <n v="96"/>
    <n v="3"/>
    <n v="99.5"/>
    <n v="0.15"/>
    <n v="99"/>
    <n v="99"/>
    <n v="3"/>
    <n v="10"/>
    <n v="99.5"/>
    <n v="99"/>
    <n v="0.1"/>
    <n v="99"/>
    <n v="10"/>
  </r>
  <r>
    <x v="11"/>
    <x v="4"/>
    <n v="99.959856241500006"/>
    <n v="2.23985890422E-2"/>
    <n v="99.913374323900001"/>
    <n v="98.328261456999996"/>
    <n v="17832011"/>
    <n v="334929.74599999998"/>
    <n v="99.627908479499993"/>
    <n v="0.222785235823"/>
    <n v="99.686348379799995"/>
    <n v="98.239409570899994"/>
    <n v="9313809"/>
    <n v="49891.498578600003"/>
    <n v="3.6175293052400002"/>
    <n v="99.959856241500006"/>
    <n v="2.23985890422E-2"/>
    <n v="99.913374323900001"/>
    <n v="98.328261456999996"/>
    <n v="3.6175293052400002"/>
    <n v="107295.212925"/>
    <n v="11.657433034"/>
    <n v="99.946084329000001"/>
    <n v="0.13334170197199999"/>
    <n v="99.946467757700006"/>
    <n v="99.912559694199999"/>
    <n v="11.657433034"/>
    <n v="98"/>
    <n v="0.4"/>
    <n v="97"/>
    <n v="96"/>
    <n v="3"/>
    <n v="99.5"/>
    <n v="0.15"/>
    <n v="99"/>
    <n v="99"/>
    <n v="3"/>
    <n v="10"/>
    <n v="99.5"/>
    <n v="99"/>
    <n v="0.1"/>
    <n v="99"/>
    <n v="10"/>
  </r>
  <r>
    <x v="11"/>
    <x v="5"/>
    <n v="99.961128251399998"/>
    <n v="3.3712249310199997E-2"/>
    <n v="99.708831777100002"/>
    <n v="97.245089982300001"/>
    <n v="24210296"/>
    <n v="228802.56400000001"/>
    <n v="98.782563676999999"/>
    <n v="0.26719531931399998"/>
    <n v="98.171875285400006"/>
    <n v="98.118070614999993"/>
    <n v="8216568"/>
    <n v="27557.439566199999"/>
    <n v="3.6272038412700001"/>
    <n v="99.961128251399998"/>
    <n v="3.3712249310199997E-2"/>
    <n v="99.708831777100002"/>
    <n v="97.245089982300001"/>
    <n v="3.6272038412700001"/>
    <n v="81695.441035299998"/>
    <n v="11.278173261199999"/>
    <n v="99.944350316300003"/>
    <n v="0.14479264649199999"/>
    <n v="99.898641667500002"/>
    <n v="99.892178725099996"/>
    <n v="11.278173261199999"/>
    <n v="98"/>
    <n v="0.4"/>
    <n v="97"/>
    <n v="96"/>
    <n v="3"/>
    <n v="99.5"/>
    <n v="0.15"/>
    <n v="99"/>
    <n v="99"/>
    <n v="3"/>
    <n v="10"/>
    <n v="99.5"/>
    <n v="99"/>
    <n v="0.1"/>
    <n v="99"/>
    <n v="10"/>
  </r>
  <r>
    <x v="11"/>
    <x v="6"/>
    <n v="99.939735437500005"/>
    <n v="6.7838908025300002E-2"/>
    <n v="99.940322632199994"/>
    <n v="97.581860322599994"/>
    <n v="17246602"/>
    <n v="269037.91100000002"/>
    <n v="99.5061703123"/>
    <n v="0.26447551894999999"/>
    <n v="99.384713788900001"/>
    <n v="98.244810423299995"/>
    <n v="7611789"/>
    <n v="32599.2773342"/>
    <n v="3.6300069431400002"/>
    <n v="99.939735437500005"/>
    <n v="6.7838908025300002E-2"/>
    <n v="99.940322632199994"/>
    <n v="97.581860322599994"/>
    <n v="3.6300069431400002"/>
    <n v="73458.841556200001"/>
    <n v="12.2664907778"/>
    <n v="99.948633454599999"/>
    <n v="0.118136278749"/>
    <n v="99.998307999399998"/>
    <n v="99.941859936100002"/>
    <n v="12.2664907778"/>
    <n v="98"/>
    <n v="0.4"/>
    <n v="97"/>
    <n v="96"/>
    <n v="3"/>
    <n v="99.5"/>
    <n v="0.15"/>
    <n v="99"/>
    <n v="99"/>
    <n v="3"/>
    <n v="10"/>
    <n v="99.5"/>
    <n v="99"/>
    <n v="0.1"/>
    <n v="99"/>
    <n v="10"/>
  </r>
  <r>
    <x v="11"/>
    <x v="7"/>
    <n v="99.802373588699993"/>
    <n v="4.00782127165E-2"/>
    <n v="99.975424939800007"/>
    <n v="97.459546497600002"/>
    <n v="17101763"/>
    <n v="179819.61499999999"/>
    <n v="98.517933118499997"/>
    <n v="0.157113497214"/>
    <n v="99.698527752800004"/>
    <n v="98.620175928199998"/>
    <n v="6593208"/>
    <n v="25808.444331499999"/>
    <n v="3.7836072393100002"/>
    <n v="99.802373588699993"/>
    <n v="4.00782127165E-2"/>
    <n v="99.975424939800007"/>
    <n v="97.459546497600002"/>
    <n v="3.7836072393100002"/>
    <n v="56629.275541900002"/>
    <n v="16.201418437299999"/>
    <n v="99.945580691200007"/>
    <n v="6.5690534812099993E-2"/>
    <n v="99.966466131900006"/>
    <n v="99.834122895099995"/>
    <n v="16.201418437299999"/>
    <n v="98"/>
    <n v="0.4"/>
    <n v="97"/>
    <n v="96"/>
    <n v="3"/>
    <n v="99.5"/>
    <n v="0.15"/>
    <n v="99"/>
    <n v="99"/>
    <n v="3"/>
    <n v="10"/>
    <n v="99.5"/>
    <n v="99"/>
    <n v="0.1"/>
    <n v="99"/>
    <n v="10"/>
  </r>
  <r>
    <x v="11"/>
    <x v="8"/>
    <n v="99.952583927399999"/>
    <n v="3.6914602297799998E-2"/>
    <n v="99.940039997900001"/>
    <n v="97.270547271599995"/>
    <n v="23513134"/>
    <n v="152156.32399999999"/>
    <n v="99.328374583400006"/>
    <n v="0.137322101605"/>
    <n v="99.721079447400001"/>
    <n v="98.661015784900002"/>
    <n v="4545509"/>
    <n v="20059.1258456"/>
    <n v="3.7722041383199998"/>
    <n v="99.952583927399999"/>
    <n v="3.6914602297799998E-2"/>
    <n v="99.940039997900001"/>
    <n v="97.270547271599995"/>
    <n v="3.7722041383199998"/>
    <n v="39853.656522999998"/>
    <n v="18.8608781519"/>
    <n v="99.934549115300001"/>
    <n v="5.4843879903700002E-2"/>
    <n v="99.999751194300003"/>
    <n v="99.858498610599995"/>
    <n v="18.8608781519"/>
    <n v="98"/>
    <n v="0.4"/>
    <n v="97"/>
    <n v="96"/>
    <n v="3"/>
    <n v="99.5"/>
    <n v="0.15"/>
    <n v="99"/>
    <n v="99"/>
    <n v="3"/>
    <n v="10"/>
    <n v="99.5"/>
    <n v="99"/>
    <n v="0.1"/>
    <n v="99"/>
    <n v="10"/>
  </r>
  <r>
    <x v="12"/>
    <x v="0"/>
    <n v="99.938390879699995"/>
    <n v="4.3378116984499997E-2"/>
    <n v="99.642944763399996"/>
    <n v="97.617148952899996"/>
    <n v="15114008"/>
    <n v="119949.51700000001"/>
    <n v="99.717080875799994"/>
    <n v="6.9382289363000005E-2"/>
    <n v="99.492177100800006"/>
    <n v="97.694478663799998"/>
    <n v="5938574"/>
    <n v="25287.496223900001"/>
    <n v="3.6448303539800002"/>
    <n v="99.938390879699995"/>
    <n v="4.3378116984499997E-2"/>
    <n v="99.642944763399996"/>
    <n v="97.617148952899996"/>
    <n v="3.6448303539800002"/>
    <n v="53566.124181599997"/>
    <n v="16.457721575099999"/>
    <n v="99.954159329800007"/>
    <n v="7.6432527531499997E-2"/>
    <n v="99.999714671999996"/>
    <n v="99.755510882400003"/>
    <n v="16.457721575099999"/>
    <n v="98"/>
    <n v="0.4"/>
    <n v="97"/>
    <n v="96"/>
    <n v="3"/>
    <n v="99.5"/>
    <n v="0.15"/>
    <n v="99"/>
    <n v="99"/>
    <n v="3"/>
    <n v="10"/>
    <n v="99.5"/>
    <n v="99"/>
    <n v="0.1"/>
    <n v="99"/>
    <n v="10"/>
  </r>
  <r>
    <x v="12"/>
    <x v="1"/>
    <n v="99.936900214900007"/>
    <n v="5.2123743372799999E-2"/>
    <n v="99.819676994700004"/>
    <n v="97.377891021899998"/>
    <n v="15606844"/>
    <n v="148915.06700000001"/>
    <n v="97.8028224034"/>
    <n v="0.29181454101400001"/>
    <n v="98.894767028299995"/>
    <n v="97.767989653699999"/>
    <n v="5394647"/>
    <n v="39992.104458499998"/>
    <n v="4.1721400873299999"/>
    <n v="99.936900214900007"/>
    <n v="5.2123743372799999E-2"/>
    <n v="99.819676994700004"/>
    <n v="97.377891021899998"/>
    <n v="4.1721400873299999"/>
    <n v="78059.074613999997"/>
    <n v="18.189943882600002"/>
    <n v="99.742695781699993"/>
    <n v="0.11918541739500001"/>
    <n v="99.868293873200003"/>
    <n v="99.384176665400005"/>
    <n v="18.189943882600002"/>
    <n v="98"/>
    <n v="0.4"/>
    <n v="97"/>
    <n v="96"/>
    <n v="3"/>
    <n v="99.5"/>
    <n v="0.15"/>
    <n v="99"/>
    <n v="99"/>
    <n v="3"/>
    <n v="10"/>
    <n v="99.5"/>
    <n v="99"/>
    <n v="0.1"/>
    <n v="99"/>
    <n v="10"/>
  </r>
  <r>
    <x v="12"/>
    <x v="2"/>
    <n v="99.956519930599995"/>
    <n v="3.4322789729900001E-2"/>
    <n v="99.961443433300005"/>
    <n v="97.125141467099994"/>
    <n v="20073468"/>
    <n v="150719.288"/>
    <n v="99.6873211419"/>
    <n v="0.153324981237"/>
    <n v="99.850875565799996"/>
    <n v="97.668089661600007"/>
    <n v="7026359"/>
    <n v="27555.8471642"/>
    <n v="3.50171793645"/>
    <n v="99.956519930599995"/>
    <n v="3.4322789729900001E-2"/>
    <n v="99.961443433300005"/>
    <n v="97.125141467099994"/>
    <n v="3.50171793645"/>
    <n v="59780.489226400001"/>
    <n v="18.754780707999998"/>
    <n v="99.951416371099995"/>
    <n v="0.12694425886800001"/>
    <n v="99.927774694500002"/>
    <n v="99.861483316800005"/>
    <n v="18.754780707999998"/>
    <n v="98"/>
    <n v="0.4"/>
    <n v="97"/>
    <n v="96"/>
    <n v="3"/>
    <n v="99.5"/>
    <n v="0.15"/>
    <n v="99"/>
    <n v="99"/>
    <n v="3"/>
    <n v="10"/>
    <n v="99.5"/>
    <n v="99"/>
    <n v="0.1"/>
    <n v="99"/>
    <n v="10"/>
  </r>
  <r>
    <x v="12"/>
    <x v="3"/>
    <n v="99.926964960199996"/>
    <n v="8.3611049224800005E-2"/>
    <n v="99.673689785799994"/>
    <n v="97.862129962699996"/>
    <n v="18278662"/>
    <n v="176356.424"/>
    <n v="99.548627116800006"/>
    <n v="0.23644101662899999"/>
    <n v="97.6144181011"/>
    <n v="98.573289970199994"/>
    <n v="4642088"/>
    <n v="48440.233926300003"/>
    <n v="4.1213614358599999"/>
    <n v="99.926964960199996"/>
    <n v="8.3611049224800005E-2"/>
    <n v="99.673689785799994"/>
    <n v="97.862129962699996"/>
    <n v="4.1213614358599999"/>
    <n v="89969.963390100005"/>
    <n v="16.405465287999998"/>
    <n v="99.921844936200003"/>
    <n v="9.2811887678500002E-2"/>
    <n v="99.679002578500004"/>
    <n v="99.822711364499995"/>
    <n v="16.405465287999998"/>
    <n v="98"/>
    <n v="0.4"/>
    <n v="97"/>
    <n v="96"/>
    <n v="3"/>
    <n v="99.5"/>
    <n v="0.15"/>
    <n v="99"/>
    <n v="99"/>
    <n v="3"/>
    <n v="10"/>
    <n v="99.5"/>
    <n v="99"/>
    <n v="0.1"/>
    <n v="99"/>
    <n v="10"/>
  </r>
  <r>
    <x v="12"/>
    <x v="4"/>
    <n v="99.959116553000001"/>
    <n v="2.29708517371E-2"/>
    <n v="99.816624006599994"/>
    <n v="98.353691450400007"/>
    <n v="18116909"/>
    <n v="313322.99400000001"/>
    <n v="99.518534481399996"/>
    <n v="0.22568545651399999"/>
    <n v="99.711622817399999"/>
    <n v="98.287350151599995"/>
    <n v="8955268"/>
    <n v="49963.628037900002"/>
    <n v="3.6484098777499998"/>
    <n v="99.959116553000001"/>
    <n v="2.29708517371E-2"/>
    <n v="99.816624006599994"/>
    <n v="98.353691450400007"/>
    <n v="3.6484098777499998"/>
    <n v="108357.01664"/>
    <n v="11.772731841700001"/>
    <n v="99.940949816599996"/>
    <n v="0.12879908660200001"/>
    <n v="99.855999085099995"/>
    <n v="99.907311821500002"/>
    <n v="11.772731841700001"/>
    <n v="98"/>
    <n v="0.4"/>
    <n v="97"/>
    <n v="96"/>
    <n v="3"/>
    <n v="99.5"/>
    <n v="0.15"/>
    <n v="99"/>
    <n v="99"/>
    <n v="3"/>
    <n v="10"/>
    <n v="99.5"/>
    <n v="99"/>
    <n v="0.1"/>
    <n v="99"/>
    <n v="10"/>
  </r>
  <r>
    <x v="12"/>
    <x v="5"/>
    <n v="99.961830176199996"/>
    <n v="3.1738412262300002E-2"/>
    <n v="99.912101147100003"/>
    <n v="97.315559851900005"/>
    <n v="24805735"/>
    <n v="215049.75700000001"/>
    <n v="99.446576226299996"/>
    <n v="0.26259823373699998"/>
    <n v="99.085460241700005"/>
    <n v="98.209683096700005"/>
    <n v="7867576"/>
    <n v="27234.860958400001"/>
    <n v="3.6555803400000002"/>
    <n v="99.961830176199996"/>
    <n v="3.1738412262300002E-2"/>
    <n v="99.912101147100003"/>
    <n v="97.315559851900005"/>
    <n v="3.6555803400000002"/>
    <n v="81684.230994099998"/>
    <n v="11.563835621599999"/>
    <n v="99.949330568400001"/>
    <n v="0.13918723303"/>
    <n v="99.983776511599999"/>
    <n v="99.895452924799997"/>
    <n v="11.563835621599999"/>
    <n v="98"/>
    <n v="0.4"/>
    <n v="97"/>
    <n v="96"/>
    <n v="3"/>
    <n v="99.5"/>
    <n v="0.15"/>
    <n v="99"/>
    <n v="99"/>
    <n v="3"/>
    <n v="10"/>
    <n v="99.5"/>
    <n v="99"/>
    <n v="0.1"/>
    <n v="99"/>
    <n v="10"/>
  </r>
  <r>
    <x v="12"/>
    <x v="6"/>
    <n v="99.945753638799999"/>
    <n v="6.7905343431400006E-2"/>
    <n v="99.974589536500005"/>
    <n v="97.503001109300001"/>
    <n v="18090212"/>
    <n v="257141.51199999999"/>
    <n v="99.458018160600005"/>
    <n v="0.27302010887799999"/>
    <n v="99.554559920100004"/>
    <n v="98.221086267499999"/>
    <n v="7308881"/>
    <n v="32841.3859429"/>
    <n v="3.6645803048799999"/>
    <n v="99.945753638799999"/>
    <n v="6.7905343431400006E-2"/>
    <n v="99.974589536500005"/>
    <n v="97.503001109300001"/>
    <n v="3.6645803048799999"/>
    <n v="72991.576261199996"/>
    <n v="12.7266354083"/>
    <n v="99.941208098800004"/>
    <n v="0.11290269338"/>
    <n v="99.990262767000004"/>
    <n v="99.941538492700005"/>
    <n v="12.7266354083"/>
    <n v="98"/>
    <n v="0.4"/>
    <n v="97"/>
    <n v="96"/>
    <n v="3"/>
    <n v="99.5"/>
    <n v="0.15"/>
    <n v="99"/>
    <n v="99"/>
    <n v="3"/>
    <n v="10"/>
    <n v="99.5"/>
    <n v="99"/>
    <n v="0.1"/>
    <n v="99"/>
    <n v="10"/>
  </r>
  <r>
    <x v="12"/>
    <x v="7"/>
    <n v="99.862057570800005"/>
    <n v="3.81033158976E-2"/>
    <n v="99.995188611399996"/>
    <n v="97.458456165800001"/>
    <n v="17722235"/>
    <n v="172213.644"/>
    <n v="99.387794539400005"/>
    <n v="0.13501942530200001"/>
    <n v="99.866091263000001"/>
    <n v="98.607093804800002"/>
    <n v="6570400"/>
    <n v="26362.5801326"/>
    <n v="3.7884747949899999"/>
    <n v="99.862057570800005"/>
    <n v="3.81033158976E-2"/>
    <n v="99.995188611399996"/>
    <n v="97.458456165800001"/>
    <n v="3.7884747949899999"/>
    <n v="59904.087582300002"/>
    <n v="16.032968125099998"/>
    <n v="99.948625375299997"/>
    <n v="6.5078516163599998E-2"/>
    <n v="99.999424391000005"/>
    <n v="99.833917459800006"/>
    <n v="16.032968125099998"/>
    <n v="98"/>
    <n v="0.4"/>
    <n v="97"/>
    <n v="96"/>
    <n v="3"/>
    <n v="99.5"/>
    <n v="0.15"/>
    <n v="99"/>
    <n v="99"/>
    <n v="3"/>
    <n v="10"/>
    <n v="99.5"/>
    <n v="99"/>
    <n v="0.1"/>
    <n v="99"/>
    <n v="10"/>
  </r>
  <r>
    <x v="12"/>
    <x v="8"/>
    <n v="99.950507743800003"/>
    <n v="3.9635935736499997E-2"/>
    <n v="99.526218088299998"/>
    <n v="97.188119250300005"/>
    <n v="24376677"/>
    <n v="145894.04"/>
    <n v="99.243232141500002"/>
    <n v="0.14432502185400001"/>
    <n v="99.2055597417"/>
    <n v="98.638197018300005"/>
    <n v="4471698"/>
    <n v="20141.418200799999"/>
    <n v="3.7927414054300002"/>
    <n v="99.950507743800003"/>
    <n v="3.9635935736499997E-2"/>
    <n v="99.526218088299998"/>
    <n v="97.188119250300005"/>
    <n v="3.7927414054300002"/>
    <n v="40310.045717000001"/>
    <n v="18.684166026"/>
    <n v="99.939509167699995"/>
    <n v="5.2560805953299997E-2"/>
    <n v="100"/>
    <n v="99.845485418699994"/>
    <n v="18.684166026"/>
    <n v="98"/>
    <n v="0.4"/>
    <n v="97"/>
    <n v="96"/>
    <n v="3"/>
    <n v="99.5"/>
    <n v="0.15"/>
    <n v="99"/>
    <n v="99"/>
    <n v="3"/>
    <n v="10"/>
    <n v="99.5"/>
    <n v="99"/>
    <n v="0.1"/>
    <n v="99"/>
    <n v="10"/>
  </r>
  <r>
    <x v="13"/>
    <x v="0"/>
    <n v="99.929441651399998"/>
    <n v="4.1530750691900001E-2"/>
    <n v="99.641032704300002"/>
    <n v="97.513965087900004"/>
    <n v="15132572"/>
    <n v="104590.66099999999"/>
    <n v="99.682835440900007"/>
    <n v="7.8218092684699994E-2"/>
    <n v="99.305834555700002"/>
    <n v="97.432312358700003"/>
    <n v="5118191"/>
    <n v="25054.049668799998"/>
    <n v="3.6876885213500001"/>
    <n v="99.929441651399998"/>
    <n v="4.1530750691900001E-2"/>
    <n v="99.641032704300002"/>
    <n v="97.513965087900004"/>
    <n v="3.6876885213500001"/>
    <n v="53308.762817000003"/>
    <n v="16.7596883163"/>
    <n v="99.954718403800001"/>
    <n v="7.0942464686400003E-2"/>
    <n v="99.999231809199998"/>
    <n v="99.704072004500006"/>
    <n v="16.7596883163"/>
    <n v="98"/>
    <n v="0.4"/>
    <n v="97"/>
    <n v="96"/>
    <n v="3"/>
    <n v="99.5"/>
    <n v="0.15"/>
    <n v="99"/>
    <n v="99"/>
    <n v="3"/>
    <n v="10"/>
    <n v="99.5"/>
    <n v="99"/>
    <n v="0.1"/>
    <n v="99"/>
    <n v="10"/>
  </r>
  <r>
    <x v="13"/>
    <x v="1"/>
    <n v="99.910492627099998"/>
    <n v="4.9730486189500003E-2"/>
    <n v="99.917216870600001"/>
    <n v="97.379027756100001"/>
    <n v="15606591"/>
    <n v="132432.90900000001"/>
    <n v="98.985133337700006"/>
    <n v="0.30113361257600002"/>
    <n v="99.777133822899998"/>
    <n v="97.661839077500005"/>
    <n v="4993968"/>
    <n v="40931.629904300004"/>
    <n v="4.20546535096"/>
    <n v="99.910492627099998"/>
    <n v="4.9730486189500003E-2"/>
    <n v="99.917216870600001"/>
    <n v="97.379027756100001"/>
    <n v="4.20546535096"/>
    <n v="78111.800687900002"/>
    <n v="17.643033715200001"/>
    <n v="99.755206469000001"/>
    <n v="0.11234915850299999"/>
    <n v="99.906343997799993"/>
    <n v="99.361764405299994"/>
    <n v="17.643033715200001"/>
    <n v="98"/>
    <n v="0.4"/>
    <n v="97"/>
    <n v="96"/>
    <n v="3"/>
    <n v="99.5"/>
    <n v="0.15"/>
    <n v="99"/>
    <n v="99"/>
    <n v="3"/>
    <n v="10"/>
    <n v="99.5"/>
    <n v="99"/>
    <n v="0.1"/>
    <n v="99"/>
    <n v="10"/>
  </r>
  <r>
    <x v="13"/>
    <x v="2"/>
    <n v="99.948862613100005"/>
    <n v="3.6462092997599997E-2"/>
    <n v="99.977197828599998"/>
    <n v="96.891472696400001"/>
    <n v="21944575"/>
    <n v="133497.58600000001"/>
    <n v="99.631220913700005"/>
    <n v="0.183808346082"/>
    <n v="99.841295698099998"/>
    <n v="97.424179867899994"/>
    <n v="5855161"/>
    <n v="27745.510964199999"/>
    <n v="3.4971149125899998"/>
    <n v="99.948862613100005"/>
    <n v="3.6462092997599997E-2"/>
    <n v="99.977197828599998"/>
    <n v="96.891472696400001"/>
    <n v="3.4971149125899998"/>
    <n v="60210.403293199997"/>
    <n v="18.2036360749"/>
    <n v="99.942559766100004"/>
    <n v="0.114358979863"/>
    <n v="99.987815203799997"/>
    <n v="99.846014951800001"/>
    <n v="18.2036360749"/>
    <n v="98"/>
    <n v="0.4"/>
    <n v="97"/>
    <n v="96"/>
    <n v="3"/>
    <n v="99.5"/>
    <n v="0.15"/>
    <n v="99"/>
    <n v="99"/>
    <n v="3"/>
    <n v="10"/>
    <n v="99.5"/>
    <n v="99"/>
    <n v="0.1"/>
    <n v="99"/>
    <n v="10"/>
  </r>
  <r>
    <x v="13"/>
    <x v="3"/>
    <n v="99.9267747305"/>
    <n v="7.8498917940399995E-2"/>
    <n v="99.856169745200006"/>
    <n v="98.0022026205"/>
    <n v="14569992"/>
    <n v="156258.06099999999"/>
    <n v="99.564744208099995"/>
    <n v="0.23477794061400001"/>
    <n v="97.843557195700001"/>
    <n v="98.472880921200002"/>
    <n v="4204150"/>
    <n v="49893.292929800002"/>
    <n v="4.1346473460300004"/>
    <n v="99.9267747305"/>
    <n v="7.8498917940399995E-2"/>
    <n v="99.856169745200006"/>
    <n v="98.0022026205"/>
    <n v="4.1346473460300004"/>
    <n v="94178.498261100001"/>
    <n v="15.156430524699999"/>
    <n v="99.920006647299999"/>
    <n v="8.2114776015800001E-2"/>
    <n v="99.742467695100004"/>
    <n v="99.795076390000006"/>
    <n v="15.156430524699999"/>
    <n v="98"/>
    <n v="0.4"/>
    <n v="97"/>
    <n v="96"/>
    <n v="3"/>
    <n v="99.5"/>
    <n v="0.15"/>
    <n v="99"/>
    <n v="99"/>
    <n v="3"/>
    <n v="10"/>
    <n v="99.5"/>
    <n v="99"/>
    <n v="0.1"/>
    <n v="99"/>
    <n v="10"/>
  </r>
  <r>
    <x v="13"/>
    <x v="4"/>
    <n v="99.953615724100004"/>
    <n v="2.2094003599299999E-2"/>
    <n v="99.774804345899994"/>
    <n v="98.295880503099994"/>
    <n v="15576911"/>
    <n v="275286.29200000002"/>
    <n v="99.508811353499993"/>
    <n v="0.25335145005900001"/>
    <n v="99.591652399200001"/>
    <n v="98.216364932299996"/>
    <n v="7856570"/>
    <n v="50640.618237000002"/>
    <n v="3.6907530604500001"/>
    <n v="99.953615724100004"/>
    <n v="2.2094003599299999E-2"/>
    <n v="99.774804345899994"/>
    <n v="98.295880503099994"/>
    <n v="3.6907530604500001"/>
    <n v="108809.48187800001"/>
    <n v="11.820422563299999"/>
    <n v="99.944702410800005"/>
    <n v="0.116513110606"/>
    <n v="99.9977857919"/>
    <n v="99.884610840700006"/>
    <n v="11.820422563299999"/>
    <n v="98"/>
    <n v="0.4"/>
    <n v="97"/>
    <n v="96"/>
    <n v="3"/>
    <n v="99.5"/>
    <n v="0.15"/>
    <n v="99"/>
    <n v="99"/>
    <n v="3"/>
    <n v="10"/>
    <n v="99.5"/>
    <n v="99"/>
    <n v="0.1"/>
    <n v="99"/>
    <n v="10"/>
  </r>
  <r>
    <x v="13"/>
    <x v="5"/>
    <n v="99.958265300700006"/>
    <n v="3.52693011219E-2"/>
    <n v="98.195097046000001"/>
    <n v="97.147671680900004"/>
    <n v="21145351"/>
    <n v="178231.96599999999"/>
    <n v="98.9226449656"/>
    <n v="0.28817409487500001"/>
    <n v="98.691471478500006"/>
    <n v="98.057349880000004"/>
    <n v="6060544"/>
    <n v="26861.262312300001"/>
    <n v="3.7106100093799999"/>
    <n v="99.958265300700006"/>
    <n v="3.52693011219E-2"/>
    <n v="98.195097046000001"/>
    <n v="97.147671680900004"/>
    <n v="3.7106100093799999"/>
    <n v="79444.042427699998"/>
    <n v="11.328832961"/>
    <n v="99.940243717200005"/>
    <n v="0.125956764409"/>
    <n v="99.245486880499996"/>
    <n v="99.872859289399997"/>
    <n v="11.328832961"/>
    <n v="98"/>
    <n v="0.4"/>
    <n v="97"/>
    <n v="96"/>
    <n v="3"/>
    <n v="99.5"/>
    <n v="0.15"/>
    <n v="99"/>
    <n v="99"/>
    <n v="3"/>
    <n v="10"/>
    <n v="99.5"/>
    <n v="99"/>
    <n v="0.1"/>
    <n v="99"/>
    <n v="10"/>
  </r>
  <r>
    <x v="13"/>
    <x v="6"/>
    <n v="99.938318006599999"/>
    <n v="6.9402001375700004E-2"/>
    <n v="99.969304268499997"/>
    <n v="97.3285101277"/>
    <n v="17316545"/>
    <n v="227903.06"/>
    <n v="99.384643317400005"/>
    <n v="0.31844178883899998"/>
    <n v="99.590998261400003"/>
    <n v="98.135788081399994"/>
    <n v="6107182"/>
    <n v="32280.003509999999"/>
    <n v="3.6938369502000001"/>
    <n v="99.938318006599999"/>
    <n v="6.9402001375700004E-2"/>
    <n v="99.969304268499997"/>
    <n v="97.3285101277"/>
    <n v="3.6938369502000001"/>
    <n v="71359.241861799994"/>
    <n v="13.4107062189"/>
    <n v="99.945412985800004"/>
    <n v="0.103730571546"/>
    <n v="99.993073989799996"/>
    <n v="99.922997703199997"/>
    <n v="13.4107062189"/>
    <n v="98"/>
    <n v="0.4"/>
    <n v="97"/>
    <n v="96"/>
    <n v="3"/>
    <n v="99.5"/>
    <n v="0.15"/>
    <n v="99"/>
    <n v="99"/>
    <n v="3"/>
    <n v="10"/>
    <n v="99.5"/>
    <n v="99"/>
    <n v="0.1"/>
    <n v="99"/>
    <n v="10"/>
  </r>
  <r>
    <x v="13"/>
    <x v="7"/>
    <n v="99.822399783099996"/>
    <n v="4.5091137836499998E-2"/>
    <n v="99.991120972100006"/>
    <n v="97.296191222700003"/>
    <n v="17769114"/>
    <n v="162441.47200000001"/>
    <n v="99.0685516514"/>
    <n v="0.165886263447"/>
    <n v="99.7570083926"/>
    <n v="98.303101022299998"/>
    <n v="5895133"/>
    <n v="26785.161900499999"/>
    <n v="3.7571397285099999"/>
    <n v="99.822399783099996"/>
    <n v="4.5091137836499998E-2"/>
    <n v="99.991120972100006"/>
    <n v="97.296191222700003"/>
    <n v="3.7571397285099999"/>
    <n v="62123.204574099997"/>
    <n v="14.160105572399999"/>
    <n v="99.9385902593"/>
    <n v="6.4432606458199995E-2"/>
    <n v="100"/>
    <n v="99.8000247624"/>
    <n v="14.160105572399999"/>
    <n v="98"/>
    <n v="0.4"/>
    <n v="97"/>
    <n v="96"/>
    <n v="3"/>
    <n v="99.5"/>
    <n v="0.15"/>
    <n v="99"/>
    <n v="99"/>
    <n v="3"/>
    <n v="10"/>
    <n v="99.5"/>
    <n v="99"/>
    <n v="0.1"/>
    <n v="99"/>
    <n v="10"/>
  </r>
  <r>
    <x v="13"/>
    <x v="8"/>
    <n v="99.936000271699996"/>
    <n v="4.2864596791399999E-2"/>
    <n v="99.414862492699996"/>
    <n v="96.828611140299998"/>
    <n v="24690043"/>
    <n v="138749.99900000001"/>
    <n v="98.808014543200002"/>
    <n v="0.16584035472200001"/>
    <n v="99.163999735399997"/>
    <n v="98.373831413800005"/>
    <n v="3700992"/>
    <n v="20543.049806700001"/>
    <n v="3.7844839987399999"/>
    <n v="99.936000271699996"/>
    <n v="4.2864596791399999E-2"/>
    <n v="99.414862492699996"/>
    <n v="96.828611140299998"/>
    <n v="3.7844839987399999"/>
    <n v="42088.662751600001"/>
    <n v="17.319221617"/>
    <n v="99.932783865100006"/>
    <n v="5.0791167130000002E-2"/>
    <n v="99.999990696099999"/>
    <n v="99.805999475700006"/>
    <n v="17.319221617"/>
    <n v="98"/>
    <n v="0.4"/>
    <n v="97"/>
    <n v="96"/>
    <n v="3"/>
    <n v="99.5"/>
    <n v="0.15"/>
    <n v="99"/>
    <n v="99"/>
    <n v="3"/>
    <n v="10"/>
    <n v="99.5"/>
    <n v="99"/>
    <n v="0.1"/>
    <n v="99"/>
    <n v="10"/>
  </r>
  <r>
    <x v="14"/>
    <x v="0"/>
    <n v="99.950100845999998"/>
    <n v="3.8567612684200003E-2"/>
    <n v="99.395645838799993"/>
    <n v="97.5579395078"/>
    <n v="16980672"/>
    <n v="136428.99600000001"/>
    <n v="99.677674731099998"/>
    <n v="6.7989521932500005E-2"/>
    <n v="99.271296333500004"/>
    <n v="97.695385754200004"/>
    <n v="6155563"/>
    <n v="22941.5788914"/>
    <n v="3.6327012718899998"/>
    <n v="99.950100845999998"/>
    <n v="3.8567612684200003E-2"/>
    <n v="99.395645838799993"/>
    <n v="97.5579395078"/>
    <n v="3.6327012718899998"/>
    <n v="48021.218811400002"/>
    <n v="17.9569176147"/>
    <n v="99.924996185500007"/>
    <n v="9.5487257654600005E-2"/>
    <n v="99.930628716599998"/>
    <n v="99.683629980700005"/>
    <n v="17.9569176147"/>
    <n v="98"/>
    <n v="0.4"/>
    <n v="97"/>
    <n v="96"/>
    <n v="3"/>
    <n v="99.5"/>
    <n v="0.15"/>
    <n v="99"/>
    <n v="99"/>
    <n v="3"/>
    <n v="10"/>
    <n v="99.5"/>
    <n v="99"/>
    <n v="0.1"/>
    <n v="99"/>
    <n v="10"/>
  </r>
  <r>
    <x v="14"/>
    <x v="1"/>
    <n v="99.938635806099995"/>
    <n v="5.1589623752300001E-2"/>
    <n v="99.888817837399998"/>
    <n v="95.024243367599993"/>
    <n v="17345616"/>
    <n v="159560.93299999999"/>
    <n v="99.476037938600001"/>
    <n v="0.27975565048099998"/>
    <n v="99.587797229000003"/>
    <n v="98.187954868899993"/>
    <n v="5754711"/>
    <n v="38930.9239485"/>
    <n v="4.0197146882499997"/>
    <n v="99.938635806099995"/>
    <n v="5.1589623752300001E-2"/>
    <n v="99.888817837399998"/>
    <n v="95.024243367599993"/>
    <n v="4.0197146882499997"/>
    <n v="74865.445843099995"/>
    <n v="17.503157482100001"/>
    <n v="99.787448763499995"/>
    <n v="0.116948883822"/>
    <n v="99.896906237699994"/>
    <n v="99.471624327699999"/>
    <n v="17.503157482100001"/>
    <n v="98"/>
    <n v="0.4"/>
    <n v="97"/>
    <n v="96"/>
    <n v="3"/>
    <n v="99.5"/>
    <n v="0.15"/>
    <n v="99"/>
    <n v="99"/>
    <n v="3"/>
    <n v="10"/>
    <n v="99.5"/>
    <n v="99"/>
    <n v="0.1"/>
    <n v="99"/>
    <n v="10"/>
  </r>
  <r>
    <x v="14"/>
    <x v="2"/>
    <n v="99.957089797400002"/>
    <n v="3.1607102845599998E-2"/>
    <n v="99.986250885700002"/>
    <n v="96.874123675999996"/>
    <n v="23849203"/>
    <n v="167678.82699999999"/>
    <n v="99.685732440699994"/>
    <n v="0.169288798746"/>
    <n v="99.933514478199996"/>
    <n v="97.619300909000003"/>
    <n v="7351402"/>
    <n v="25621.295451499998"/>
    <n v="3.4481119118099999"/>
    <n v="99.957089797400002"/>
    <n v="3.1607102845599998E-2"/>
    <n v="99.986250885700002"/>
    <n v="96.874123675999996"/>
    <n v="3.4481119118099999"/>
    <n v="53288.770947099998"/>
    <n v="19.218854546799999"/>
    <n v="99.950363045700001"/>
    <n v="0.14729632323200001"/>
    <n v="99.822860930900006"/>
    <n v="99.822918562500007"/>
    <n v="19.218854546799999"/>
    <n v="98"/>
    <n v="0.4"/>
    <n v="97"/>
    <n v="96"/>
    <n v="3"/>
    <n v="99.5"/>
    <n v="0.15"/>
    <n v="99"/>
    <n v="99"/>
    <n v="3"/>
    <n v="10"/>
    <n v="99.5"/>
    <n v="99"/>
    <n v="0.1"/>
    <n v="99"/>
    <n v="10"/>
  </r>
  <r>
    <x v="14"/>
    <x v="3"/>
    <n v="99.923582383099998"/>
    <n v="8.8047181382800002E-2"/>
    <n v="99.788301264300003"/>
    <n v="97.915079273299995"/>
    <n v="14714316"/>
    <n v="203860.625"/>
    <n v="99.429025166299994"/>
    <n v="0.226313500719"/>
    <n v="97.700938947400005"/>
    <n v="98.620536929500005"/>
    <n v="5247320"/>
    <n v="48692.265161299998"/>
    <n v="4.0459354377799999"/>
    <n v="99.923582383099998"/>
    <n v="8.8047181382800002E-2"/>
    <n v="99.788301264300003"/>
    <n v="97.915079273299995"/>
    <n v="4.0459354377799999"/>
    <n v="88914.242402699994"/>
    <n v="14.957076113499999"/>
    <n v="99.921020982800002"/>
    <n v="9.83237051576E-2"/>
    <n v="99.699307570000002"/>
    <n v="99.834225575000005"/>
    <n v="14.957076113499999"/>
    <n v="98"/>
    <n v="0.4"/>
    <n v="97"/>
    <n v="96"/>
    <n v="3"/>
    <n v="99.5"/>
    <n v="0.15"/>
    <n v="99"/>
    <n v="99"/>
    <n v="3"/>
    <n v="10"/>
    <n v="99.5"/>
    <n v="99"/>
    <n v="0.1"/>
    <n v="99"/>
    <n v="10"/>
  </r>
  <r>
    <x v="14"/>
    <x v="4"/>
    <n v="99.960131907600001"/>
    <n v="2.2157498924099999E-2"/>
    <n v="99.778674250500003"/>
    <n v="98.278062101499998"/>
    <n v="15305300"/>
    <n v="338808.9"/>
    <n v="99.482778514800003"/>
    <n v="0.24426871881500001"/>
    <n v="99.330723540999998"/>
    <n v="98.233270206499995"/>
    <n v="9319186"/>
    <n v="48212.780350100002"/>
    <n v="3.64299404468"/>
    <n v="99.960131907600001"/>
    <n v="2.2157498924099999E-2"/>
    <n v="99.778674250500003"/>
    <n v="98.278062101499998"/>
    <n v="3.64299404468"/>
    <n v="102090.66360099999"/>
    <n v="12.1748630345"/>
    <n v="99.933549756800005"/>
    <n v="0.145832554817"/>
    <n v="99.930538396100005"/>
    <n v="99.885521620000006"/>
    <n v="12.1748630345"/>
    <n v="98"/>
    <n v="0.4"/>
    <n v="97"/>
    <n v="96"/>
    <n v="3"/>
    <n v="99.5"/>
    <n v="0.15"/>
    <n v="99"/>
    <n v="99"/>
    <n v="3"/>
    <n v="10"/>
    <n v="99.5"/>
    <n v="99"/>
    <n v="0.1"/>
    <n v="99"/>
    <n v="10"/>
  </r>
  <r>
    <x v="14"/>
    <x v="5"/>
    <n v="99.964060404600005"/>
    <n v="3.1114737930899999E-2"/>
    <n v="99.929070501499993"/>
    <n v="97.364420092800003"/>
    <n v="19772275"/>
    <n v="238751.89600000001"/>
    <n v="99.495494373599996"/>
    <n v="0.23536366542199999"/>
    <n v="99.472441419600003"/>
    <n v="98.317926581600005"/>
    <n v="8410863"/>
    <n v="26591.865364500001"/>
    <n v="3.6320961702500001"/>
    <n v="99.964060404600005"/>
    <n v="3.1114737930899999E-2"/>
    <n v="99.929070501499993"/>
    <n v="97.364420092800003"/>
    <n v="3.6320961702500001"/>
    <n v="79563.348350400003"/>
    <n v="11.5645135564"/>
    <n v="99.935956848399996"/>
    <n v="0.15976718575599999"/>
    <n v="99.986211134000001"/>
    <n v="99.857609441199997"/>
    <n v="11.5645135564"/>
    <n v="98"/>
    <n v="0.4"/>
    <n v="97"/>
    <n v="96"/>
    <n v="3"/>
    <n v="99.5"/>
    <n v="0.15"/>
    <n v="99"/>
    <n v="99"/>
    <n v="3"/>
    <n v="10"/>
    <n v="99.5"/>
    <n v="99"/>
    <n v="0.1"/>
    <n v="99"/>
    <n v="10"/>
  </r>
  <r>
    <x v="14"/>
    <x v="6"/>
    <n v="99.943702368900006"/>
    <n v="6.1861690182899998E-2"/>
    <n v="99.891753859299996"/>
    <n v="97.462986678600004"/>
    <n v="17945876"/>
    <n v="266639.12199999997"/>
    <n v="99.526018548799996"/>
    <n v="0.25174942152699997"/>
    <n v="99.216612232900005"/>
    <n v="98.286495694799996"/>
    <n v="7202144"/>
    <n v="30316.284876400001"/>
    <n v="3.6598469372000002"/>
    <n v="99.943702368900006"/>
    <n v="6.1861690182899998E-2"/>
    <n v="99.891753859299996"/>
    <n v="97.462986678600004"/>
    <n v="3.6598469372000002"/>
    <n v="63027.558266200002"/>
    <n v="15.0460027956"/>
    <n v="99.951799514000001"/>
    <n v="0.12251358452199999"/>
    <n v="99.998913696100004"/>
    <n v="99.941402354199994"/>
    <n v="15.0460027956"/>
    <n v="98"/>
    <n v="0.4"/>
    <n v="97"/>
    <n v="96"/>
    <n v="3"/>
    <n v="99.5"/>
    <n v="0.15"/>
    <n v="99"/>
    <n v="99"/>
    <n v="3"/>
    <n v="10"/>
    <n v="99.5"/>
    <n v="99"/>
    <n v="0.1"/>
    <n v="99"/>
    <n v="10"/>
  </r>
  <r>
    <x v="14"/>
    <x v="7"/>
    <n v="99.902129405699995"/>
    <n v="3.61132953162E-2"/>
    <n v="99.994520856299999"/>
    <n v="97.458970843800003"/>
    <n v="18204175"/>
    <n v="192512.88399999999"/>
    <n v="99.394120606599998"/>
    <n v="0.12891845996000001"/>
    <n v="99.767625266899998"/>
    <n v="98.543127577899995"/>
    <n v="7157400"/>
    <n v="25258.092163500001"/>
    <n v="3.6658373812899998"/>
    <n v="99.902129405699995"/>
    <n v="3.61132953162E-2"/>
    <n v="99.994520856299999"/>
    <n v="97.458970843800003"/>
    <n v="3.6658373812899998"/>
    <n v="58302.178841699999"/>
    <n v="15.0977162317"/>
    <n v="99.946826452799996"/>
    <n v="7.2936120914099997E-2"/>
    <n v="99.999702911499995"/>
    <n v="99.821239199900006"/>
    <n v="15.0977162317"/>
    <n v="98"/>
    <n v="0.4"/>
    <n v="97"/>
    <n v="96"/>
    <n v="3"/>
    <n v="99.5"/>
    <n v="0.15"/>
    <n v="99"/>
    <n v="99"/>
    <n v="3"/>
    <n v="10"/>
    <n v="99.5"/>
    <n v="99"/>
    <n v="0.1"/>
    <n v="99"/>
    <n v="10"/>
  </r>
  <r>
    <x v="14"/>
    <x v="8"/>
    <n v="99.953153202999999"/>
    <n v="3.5554652846599998E-2"/>
    <n v="99.440585855400002"/>
    <n v="97.167976394799993"/>
    <n v="25081451"/>
    <n v="160272.302"/>
    <n v="99.413635074499993"/>
    <n v="0.13432476298599999"/>
    <n v="99.136869759099994"/>
    <n v="98.5729327735"/>
    <n v="4632913"/>
    <n v="18882.2962319"/>
    <n v="3.7369325544400001"/>
    <n v="99.953153202999999"/>
    <n v="3.5554652846599998E-2"/>
    <n v="99.440585855400002"/>
    <n v="97.167976394799993"/>
    <n v="3.7369325544400001"/>
    <n v="38468.197086100001"/>
    <n v="18.689593606399999"/>
    <n v="99.932236415199995"/>
    <n v="6.1571509642199998E-2"/>
    <n v="99.946783218299998"/>
    <n v="99.840688829800001"/>
    <n v="18.689593606399999"/>
    <n v="98"/>
    <n v="0.4"/>
    <n v="97"/>
    <n v="96"/>
    <n v="3"/>
    <n v="99.5"/>
    <n v="0.15"/>
    <n v="99"/>
    <n v="99"/>
    <n v="3"/>
    <n v="10"/>
    <n v="99.5"/>
    <n v="99"/>
    <n v="0.1"/>
    <n v="99"/>
    <n v="10"/>
  </r>
  <r>
    <x v="15"/>
    <x v="0"/>
    <n v="99.952141735200001"/>
    <n v="3.6740480058199999E-2"/>
    <n v="99.523983075999993"/>
    <n v="97.5058736079"/>
    <n v="17719279"/>
    <n v="131106.92499999999"/>
    <n v="99.686215239399999"/>
    <n v="7.2995106823899994E-2"/>
    <n v="99.212030458900003"/>
    <n v="97.657398867500007"/>
    <n v="5940969"/>
    <n v="22469.333302499999"/>
    <n v="3.62576875229"/>
    <n v="99.952141735200001"/>
    <n v="3.6740480058199999E-2"/>
    <n v="99.523983075999993"/>
    <n v="97.5058736079"/>
    <n v="3.62576875229"/>
    <n v="46919.386272700001"/>
    <n v="17.712777795000001"/>
    <n v="99.952788718999997"/>
    <n v="9.3332218888999993E-2"/>
    <n v="99.999243572599994"/>
    <n v="99.7454098905"/>
    <n v="17.712777795000001"/>
    <n v="98"/>
    <n v="0.4"/>
    <n v="97"/>
    <n v="96"/>
    <n v="3"/>
    <n v="99.5"/>
    <n v="0.15"/>
    <n v="99"/>
    <n v="99"/>
    <n v="3"/>
    <n v="10"/>
    <n v="99.5"/>
    <n v="99"/>
    <n v="0.1"/>
    <n v="99"/>
    <n v="10"/>
  </r>
  <r>
    <x v="15"/>
    <x v="1"/>
    <n v="99.938252741400007"/>
    <n v="5.1910611827700001E-2"/>
    <n v="99.880692037800003"/>
    <n v="97.308148706599994"/>
    <n v="17974254"/>
    <n v="170839.24400000001"/>
    <n v="99.469009976999999"/>
    <n v="0.267466962365"/>
    <n v="99.859545986100002"/>
    <n v="97.908585843899999"/>
    <n v="5794672"/>
    <n v="38973.740763399997"/>
    <n v="4.0559277794600002"/>
    <n v="99.938252741400007"/>
    <n v="5.1910611827700001E-2"/>
    <n v="99.880692037800003"/>
    <n v="97.308148706599994"/>
    <n v="4.0559277794600002"/>
    <n v="74347.359475399993"/>
    <n v="16.9824896796"/>
    <n v="99.736113250499997"/>
    <n v="0.124124404164"/>
    <n v="99.974857958900003"/>
    <n v="99.397424682899995"/>
    <n v="16.9824896796"/>
    <n v="98"/>
    <n v="0.4"/>
    <n v="97"/>
    <n v="96"/>
    <n v="3"/>
    <n v="99.5"/>
    <n v="0.15"/>
    <n v="99"/>
    <n v="99"/>
    <n v="3"/>
    <n v="10"/>
    <n v="99.5"/>
    <n v="99"/>
    <n v="0.1"/>
    <n v="99"/>
    <n v="10"/>
  </r>
  <r>
    <x v="15"/>
    <x v="2"/>
    <n v="99.958575605500002"/>
    <n v="3.0539224346599999E-2"/>
    <n v="99.968381188799995"/>
    <n v="96.813789269500006"/>
    <n v="24452824"/>
    <n v="160707.478"/>
    <n v="99.715186220800007"/>
    <n v="0.17917032423000001"/>
    <n v="99.782861113500005"/>
    <n v="97.602051197799994"/>
    <n v="6956472"/>
    <n v="25079.449204699999"/>
    <n v="3.4363418804800001"/>
    <n v="99.958575605500002"/>
    <n v="3.0539224346599999E-2"/>
    <n v="99.968381188799995"/>
    <n v="96.813789269500006"/>
    <n v="3.4363418804800001"/>
    <n v="54666.4681614"/>
    <n v="18.978718141400002"/>
    <n v="99.9505493196"/>
    <n v="0.13810843510599999"/>
    <n v="99.716943545899994"/>
    <n v="99.8494376174"/>
    <n v="18.978718141400002"/>
    <n v="98"/>
    <n v="0.4"/>
    <n v="97"/>
    <n v="96"/>
    <n v="3"/>
    <n v="99.5"/>
    <n v="0.15"/>
    <n v="99"/>
    <n v="99"/>
    <n v="3"/>
    <n v="10"/>
    <n v="99.5"/>
    <n v="99"/>
    <n v="0.1"/>
    <n v="99"/>
    <n v="10"/>
  </r>
  <r>
    <x v="15"/>
    <x v="3"/>
    <n v="99.932951878300003"/>
    <n v="8.5028322073699994E-2"/>
    <n v="99.807280329199997"/>
    <n v="97.973434410199999"/>
    <n v="18074482"/>
    <n v="202136.693"/>
    <n v="99.5152255231"/>
    <n v="0.21536011913200001"/>
    <n v="97.630288644399997"/>
    <n v="98.737944714199998"/>
    <n v="5314633"/>
    <n v="48184.809222399999"/>
    <n v="4.0329907435000001"/>
    <n v="99.932951878300003"/>
    <n v="8.5028322073699994E-2"/>
    <n v="99.807280329199997"/>
    <n v="97.973434410199999"/>
    <n v="4.0329907435000001"/>
    <n v="89074.381599"/>
    <n v="14.6208054204"/>
    <n v="99.912010487900005"/>
    <n v="9.7204392343599996E-2"/>
    <n v="99.795086695699993"/>
    <n v="99.812532532399999"/>
    <n v="14.6208054204"/>
    <n v="98"/>
    <n v="0.4"/>
    <n v="97"/>
    <n v="96"/>
    <n v="3"/>
    <n v="99.5"/>
    <n v="0.15"/>
    <n v="99"/>
    <n v="99"/>
    <n v="3"/>
    <n v="10"/>
    <n v="99.5"/>
    <n v="99"/>
    <n v="0.1"/>
    <n v="99"/>
    <n v="10"/>
  </r>
  <r>
    <x v="15"/>
    <x v="4"/>
    <n v="99.839095446000002"/>
    <n v="2.2399155570399999E-2"/>
    <n v="99.821684368199996"/>
    <n v="98.287735764900006"/>
    <n v="18387089"/>
    <n v="329125.2"/>
    <n v="99.586618367200003"/>
    <n v="0.218699954177"/>
    <n v="99.239173948000001"/>
    <n v="98.238696428300003"/>
    <n v="9225262"/>
    <n v="47781.8348787"/>
    <n v="3.6250996401900002"/>
    <n v="99.839095446000002"/>
    <n v="2.2399155570399999E-2"/>
    <n v="99.821684368199996"/>
    <n v="98.287735764900006"/>
    <n v="3.6250996401900002"/>
    <n v="102437.025427"/>
    <n v="11.995728677800001"/>
    <n v="99.944812604299997"/>
    <n v="0.13998618645899999"/>
    <n v="99.775631125900006"/>
    <n v="99.911738314100006"/>
    <n v="11.995728677800001"/>
    <n v="98"/>
    <n v="0.4"/>
    <n v="97"/>
    <n v="96"/>
    <n v="3"/>
    <n v="99.5"/>
    <n v="0.15"/>
    <n v="99"/>
    <n v="99"/>
    <n v="3"/>
    <n v="10"/>
    <n v="99.5"/>
    <n v="99"/>
    <n v="0.1"/>
    <n v="99"/>
    <n v="10"/>
  </r>
  <r>
    <x v="15"/>
    <x v="5"/>
    <n v="99.922796536099995"/>
    <n v="3.3206836833199999E-2"/>
    <n v="99.943930829600006"/>
    <n v="97.376288674700007"/>
    <n v="25089489"/>
    <n v="232316.81400000001"/>
    <n v="99.432620006700006"/>
    <n v="0.24114681906999999"/>
    <n v="99.578719232599994"/>
    <n v="98.395467309200001"/>
    <n v="8271090"/>
    <n v="26627.087247700001"/>
    <n v="3.5903252167700002"/>
    <n v="99.922796536099995"/>
    <n v="3.3206836833199999E-2"/>
    <n v="99.943930829600006"/>
    <n v="97.376288674700007"/>
    <n v="3.5903252167700002"/>
    <n v="79825.936467399995"/>
    <n v="11.4191414513"/>
    <n v="99.847139444800007"/>
    <n v="0.15317576860500001"/>
    <n v="99.793969390800001"/>
    <n v="99.8959558034"/>
    <n v="11.4191414513"/>
    <n v="98"/>
    <n v="0.4"/>
    <n v="97"/>
    <n v="96"/>
    <n v="3"/>
    <n v="99.5"/>
    <n v="0.15"/>
    <n v="99"/>
    <n v="99"/>
    <n v="3"/>
    <n v="10"/>
    <n v="99.5"/>
    <n v="99"/>
    <n v="0.1"/>
    <n v="99"/>
    <n v="10"/>
  </r>
  <r>
    <x v="15"/>
    <x v="6"/>
    <n v="99.829795030100001"/>
    <n v="6.79059201153E-2"/>
    <n v="99.582287215099996"/>
    <n v="97.188055134699994"/>
    <n v="17922651"/>
    <n v="257580.25099999999"/>
    <n v="96.634637811299996"/>
    <n v="0.28857557083000002"/>
    <n v="98.932273285899996"/>
    <n v="98.186492054400006"/>
    <n v="6864949"/>
    <n v="29556.944502800001"/>
    <n v="3.61961021253"/>
    <n v="99.829795030100001"/>
    <n v="6.79059201153E-2"/>
    <n v="99.582287215099996"/>
    <n v="97.188055134699994"/>
    <n v="3.61961021253"/>
    <n v="63119.1350341"/>
    <n v="15.187085763800001"/>
    <n v="99.946366281400003"/>
    <n v="0.122081996047"/>
    <n v="99.8690575886"/>
    <n v="99.943394605799995"/>
    <n v="15.187085763800001"/>
    <n v="98"/>
    <n v="0.4"/>
    <n v="97"/>
    <n v="96"/>
    <n v="3"/>
    <n v="99.5"/>
    <n v="0.15"/>
    <n v="99"/>
    <n v="99"/>
    <n v="3"/>
    <n v="10"/>
    <n v="99.5"/>
    <n v="99"/>
    <n v="0.1"/>
    <n v="99"/>
    <n v="10"/>
  </r>
  <r>
    <x v="15"/>
    <x v="7"/>
    <n v="99.949714192200005"/>
    <n v="3.2225074451099997E-2"/>
    <n v="99.578559027799997"/>
    <n v="97.522882203500004"/>
    <n v="18372563"/>
    <n v="188438.42"/>
    <n v="99.271048223500003"/>
    <n v="0.135645284925"/>
    <n v="99.452607898300002"/>
    <n v="98.518573488800001"/>
    <n v="7223251"/>
    <n v="25193.656563199998"/>
    <n v="3.6621546436800001"/>
    <n v="99.949714192200005"/>
    <n v="3.2225074451099997E-2"/>
    <n v="99.578559027799997"/>
    <n v="97.522882203500004"/>
    <n v="3.6621546436800001"/>
    <n v="57805.617662199998"/>
    <n v="15.2598435335"/>
    <n v="99.948138049199997"/>
    <n v="7.0804041099900003E-2"/>
    <n v="99.557969399900003"/>
    <n v="99.826644394300004"/>
    <n v="15.2598435335"/>
    <n v="98"/>
    <n v="0.4"/>
    <n v="97"/>
    <n v="96"/>
    <n v="3"/>
    <n v="99.5"/>
    <n v="0.15"/>
    <n v="99"/>
    <n v="99"/>
    <n v="3"/>
    <n v="10"/>
    <n v="99.5"/>
    <n v="99"/>
    <n v="0.1"/>
    <n v="99"/>
    <n v="10"/>
  </r>
  <r>
    <x v="15"/>
    <x v="8"/>
    <n v="99.9550939051"/>
    <n v="3.3646212482199997E-2"/>
    <n v="99.739039413200004"/>
    <n v="97.166825010300002"/>
    <n v="24661366"/>
    <n v="156323.28"/>
    <n v="99.4316408583"/>
    <n v="0.140171131167"/>
    <n v="99.445993549500002"/>
    <n v="98.569892626500007"/>
    <n v="4555059"/>
    <n v="19118.640814400002"/>
    <n v="3.7066839499899999"/>
    <n v="99.9550939051"/>
    <n v="3.3646212482199997E-2"/>
    <n v="99.739039413200004"/>
    <n v="97.166825010300002"/>
    <n v="3.7066839499899999"/>
    <n v="38825.8471919"/>
    <n v="18.407089218500001"/>
    <n v="99.935643451900006"/>
    <n v="5.9870691036399998E-2"/>
    <n v="99.948540029200004"/>
    <n v="99.856822871899993"/>
    <n v="18.407089218500001"/>
    <n v="98"/>
    <n v="0.4"/>
    <n v="97"/>
    <n v="96"/>
    <n v="3"/>
    <n v="99.5"/>
    <n v="0.15"/>
    <n v="99"/>
    <n v="99"/>
    <n v="3"/>
    <n v="10"/>
    <n v="99.5"/>
    <n v="99"/>
    <n v="0.1"/>
    <n v="99"/>
    <n v="10"/>
  </r>
  <r>
    <x v="16"/>
    <x v="0"/>
    <n v="99.892480851100004"/>
    <n v="4.07239561397E-2"/>
    <n v="99.402780801899993"/>
    <n v="97.533807060699999"/>
    <n v="17299399"/>
    <n v="130546.05100000001"/>
    <n v="99.284327129999994"/>
    <n v="8.3251955564500005E-2"/>
    <n v="99.417908721900005"/>
    <n v="97.652019222999996"/>
    <n v="5996795"/>
    <n v="23239.393591299999"/>
    <n v="3.6543266935399998"/>
    <n v="99.892480851100004"/>
    <n v="4.07239561397E-2"/>
    <n v="99.402780801899993"/>
    <n v="97.533807060699999"/>
    <n v="3.6543266935399998"/>
    <n v="47388.042217299997"/>
    <n v="17.961067913699999"/>
    <n v="99.952538533899997"/>
    <n v="9.5500985230000002E-2"/>
    <n v="99.389974325500006"/>
    <n v="99.748561710999994"/>
    <n v="17.961067913699999"/>
    <n v="98"/>
    <n v="0.4"/>
    <n v="97"/>
    <n v="96"/>
    <n v="3"/>
    <n v="99.5"/>
    <n v="0.15"/>
    <n v="99"/>
    <n v="99"/>
    <n v="3"/>
    <n v="10"/>
    <n v="99.5"/>
    <n v="99"/>
    <n v="0.1"/>
    <n v="99"/>
    <n v="10"/>
  </r>
  <r>
    <x v="16"/>
    <x v="1"/>
    <n v="99.921952486899997"/>
    <n v="6.0482346944899998E-2"/>
    <n v="99.677026333800001"/>
    <n v="97.399505480599998"/>
    <n v="18038862"/>
    <n v="171984.948"/>
    <n v="99.015228446500004"/>
    <n v="0.28712124836000003"/>
    <n v="99.653006533799996"/>
    <n v="97.788755833799996"/>
    <n v="5995341"/>
    <n v="38929.6516309"/>
    <n v="4.0065682981900004"/>
    <n v="99.921952486899997"/>
    <n v="6.0482346944899998E-2"/>
    <n v="99.677026333800001"/>
    <n v="97.399505480599998"/>
    <n v="4.0065682981900004"/>
    <n v="73124.873472499996"/>
    <n v="16.601943770799998"/>
    <n v="99.691574273900002"/>
    <n v="0.21102346438899999"/>
    <n v="99.547894259100005"/>
    <n v="99.276333883299998"/>
    <n v="16.601943770799998"/>
    <n v="98"/>
    <n v="0.4"/>
    <n v="97"/>
    <n v="96"/>
    <n v="3"/>
    <n v="99.5"/>
    <n v="0.15"/>
    <n v="99"/>
    <n v="99"/>
    <n v="3"/>
    <n v="10"/>
    <n v="99.5"/>
    <n v="99"/>
    <n v="0.1"/>
    <n v="99"/>
    <n v="10"/>
  </r>
  <r>
    <x v="16"/>
    <x v="2"/>
    <n v="99.955903195399998"/>
    <n v="3.10140846947E-2"/>
    <n v="99.993716601700001"/>
    <n v="96.883916410200001"/>
    <n v="24172562"/>
    <n v="160391.16"/>
    <n v="99.7171644214"/>
    <n v="0.16939108564300001"/>
    <n v="99.903932773400001"/>
    <n v="97.658814199299997"/>
    <n v="7492093"/>
    <n v="26896.290632799999"/>
    <n v="3.5012735413399998"/>
    <n v="99.955903195399998"/>
    <n v="3.10140846947E-2"/>
    <n v="99.993716601700001"/>
    <n v="96.883916410200001"/>
    <n v="3.5012735413399998"/>
    <n v="54428.855967800002"/>
    <n v="19.028767887400001"/>
    <n v="99.952915057699997"/>
    <n v="0.161619147332"/>
    <n v="99.685998562400002"/>
    <n v="99.864504463000003"/>
    <n v="19.028767887400001"/>
    <n v="98"/>
    <n v="0.4"/>
    <n v="97"/>
    <n v="96"/>
    <n v="3"/>
    <n v="99.5"/>
    <n v="0.15"/>
    <n v="99"/>
    <n v="99"/>
    <n v="3"/>
    <n v="10"/>
    <n v="99.5"/>
    <n v="99"/>
    <n v="0.1"/>
    <n v="99"/>
    <n v="10"/>
  </r>
  <r>
    <x v="16"/>
    <x v="3"/>
    <n v="99.926593287599999"/>
    <n v="8.4873540159899993E-2"/>
    <n v="99.859468497999998"/>
    <n v="97.976581026800005"/>
    <n v="16544618"/>
    <n v="204472.783"/>
    <n v="99.452155777499996"/>
    <n v="0.22920688726399999"/>
    <n v="97.783560044799998"/>
    <n v="98.744586676699996"/>
    <n v="5430217"/>
    <n v="50087.627219399998"/>
    <n v="4.0310595729600003"/>
    <n v="99.926593287599999"/>
    <n v="8.4873540159899993E-2"/>
    <n v="99.859468497999998"/>
    <n v="97.976581026800005"/>
    <n v="4.0310595729600003"/>
    <n v="92184.916794399993"/>
    <n v="13.8916830585"/>
    <n v="99.905065551299998"/>
    <n v="9.7819730235500002E-2"/>
    <n v="99.956186484900002"/>
    <n v="99.804678302100001"/>
    <n v="13.8916830585"/>
    <n v="98"/>
    <n v="0.4"/>
    <n v="97"/>
    <n v="96"/>
    <n v="3"/>
    <n v="99.5"/>
    <n v="0.15"/>
    <n v="99"/>
    <n v="99"/>
    <n v="3"/>
    <n v="10"/>
    <n v="99.5"/>
    <n v="99"/>
    <n v="0.1"/>
    <n v="99"/>
    <n v="10"/>
  </r>
  <r>
    <x v="16"/>
    <x v="4"/>
    <n v="99.817767255700005"/>
    <n v="2.2528523925099998E-2"/>
    <n v="99.929792584300003"/>
    <n v="98.263793856500001"/>
    <n v="17269257"/>
    <n v="330417.17499999999"/>
    <n v="99.577251909899999"/>
    <n v="0.22647182027599999"/>
    <n v="99.6106905993"/>
    <n v="98.215544421800004"/>
    <n v="9334665"/>
    <n v="50553.8358764"/>
    <n v="3.6565686794299999"/>
    <n v="99.817767255700005"/>
    <n v="2.2528523925099998E-2"/>
    <n v="99.929792584300003"/>
    <n v="98.263793856500001"/>
    <n v="3.6565686794299999"/>
    <n v="107796.330107"/>
    <n v="11.3552822022"/>
    <n v="99.931348209099994"/>
    <n v="0.138623478213"/>
    <n v="99.758729031100003"/>
    <n v="99.910911658800003"/>
    <n v="11.3552822022"/>
    <n v="98"/>
    <n v="0.4"/>
    <n v="97"/>
    <n v="96"/>
    <n v="3"/>
    <n v="99.5"/>
    <n v="0.15"/>
    <n v="99"/>
    <n v="99"/>
    <n v="3"/>
    <n v="10"/>
    <n v="99.5"/>
    <n v="99"/>
    <n v="0.1"/>
    <n v="99"/>
    <n v="10"/>
  </r>
  <r>
    <x v="16"/>
    <x v="5"/>
    <n v="99.951495780299993"/>
    <n v="3.26108365159E-2"/>
    <n v="99.865272639200001"/>
    <n v="97.398178176499997"/>
    <n v="23161152"/>
    <n v="232346.277"/>
    <n v="99.384415654899996"/>
    <n v="0.26698613921199998"/>
    <n v="99.070424407199994"/>
    <n v="98.364881881200006"/>
    <n v="8262731"/>
    <n v="27298.648908700001"/>
    <n v="3.6073207210299998"/>
    <n v="99.951495780299993"/>
    <n v="3.26108365159E-2"/>
    <n v="99.865272639200001"/>
    <n v="97.398178176499997"/>
    <n v="3.6073207210299998"/>
    <n v="82633.105873699998"/>
    <n v="11.1507976293"/>
    <n v="99.839344874999995"/>
    <n v="0.15257046627900001"/>
    <n v="99.981314410300001"/>
    <n v="99.893874538199995"/>
    <n v="11.1507976293"/>
    <n v="98"/>
    <n v="0.4"/>
    <n v="97"/>
    <n v="96"/>
    <n v="3"/>
    <n v="99.5"/>
    <n v="0.15"/>
    <n v="99"/>
    <n v="99"/>
    <n v="3"/>
    <n v="10"/>
    <n v="99.5"/>
    <n v="99"/>
    <n v="0.1"/>
    <n v="99"/>
    <n v="10"/>
  </r>
  <r>
    <x v="16"/>
    <x v="6"/>
    <n v="99.937721064599998"/>
    <n v="5.8512242149799998E-2"/>
    <n v="99.940522952699993"/>
    <n v="97.543655607399998"/>
    <n v="13866645"/>
    <n v="259488.614"/>
    <n v="99.022050986699995"/>
    <n v="0.264055223703"/>
    <n v="99.632502268099998"/>
    <n v="98.282262851300004"/>
    <n v="6961531"/>
    <n v="30692.277146699998"/>
    <n v="3.6766441754999999"/>
    <n v="99.937721064599998"/>
    <n v="5.8512242149799998E-2"/>
    <n v="99.940522952699993"/>
    <n v="97.543655607399998"/>
    <n v="3.6766441754999999"/>
    <n v="65178.851502700003"/>
    <n v="14.7502283505"/>
    <n v="99.947351246799997"/>
    <n v="0.124718967759"/>
    <n v="99.922385233599996"/>
    <n v="99.940769204399999"/>
    <n v="14.7502283505"/>
    <n v="98"/>
    <n v="0.4"/>
    <n v="97"/>
    <n v="96"/>
    <n v="3"/>
    <n v="99.5"/>
    <n v="0.15"/>
    <n v="99"/>
    <n v="99"/>
    <n v="3"/>
    <n v="10"/>
    <n v="99.5"/>
    <n v="99"/>
    <n v="0.1"/>
    <n v="99"/>
    <n v="10"/>
  </r>
  <r>
    <x v="16"/>
    <x v="7"/>
    <n v="99.745168390800004"/>
    <n v="3.5546814184399998E-2"/>
    <n v="99.949574384499996"/>
    <n v="97.482040279800003"/>
    <n v="15232937"/>
    <n v="198132.158"/>
    <n v="99.233229093000006"/>
    <n v="0.135131986935"/>
    <n v="99.651853915999993"/>
    <n v="98.535594534300003"/>
    <n v="7409786"/>
    <n v="26057.449989500001"/>
    <n v="3.6693222739000002"/>
    <n v="99.745168390800004"/>
    <n v="3.5546814184399998E-2"/>
    <n v="99.949574384499996"/>
    <n v="97.482040279800003"/>
    <n v="3.6693222739000002"/>
    <n v="60574.5462797"/>
    <n v="14.8282731359"/>
    <n v="99.938035124600006"/>
    <n v="7.6599243961600005E-2"/>
    <n v="99.9717456427"/>
    <n v="99.836745434199997"/>
    <n v="14.8282731359"/>
    <n v="98"/>
    <n v="0.4"/>
    <n v="97"/>
    <n v="96"/>
    <n v="3"/>
    <n v="99.5"/>
    <n v="0.15"/>
    <n v="99"/>
    <n v="99"/>
    <n v="3"/>
    <n v="10"/>
    <n v="99.5"/>
    <n v="99"/>
    <n v="0.1"/>
    <n v="99"/>
    <n v="10"/>
  </r>
  <r>
    <x v="16"/>
    <x v="8"/>
    <n v="99.956221146600001"/>
    <n v="3.4414791228000001E-2"/>
    <n v="99.891535852999993"/>
    <n v="97.249303276800006"/>
    <n v="19455211"/>
    <n v="157395.508"/>
    <n v="98.872909917100003"/>
    <n v="0.141878454963"/>
    <n v="99.443499088899998"/>
    <n v="98.536526059099998"/>
    <n v="4667901"/>
    <n v="19904.633941799999"/>
    <n v="3.7452727936999999"/>
    <n v="99.956221146600001"/>
    <n v="3.4414791228000001E-2"/>
    <n v="99.891535852999993"/>
    <n v="97.249303276800006"/>
    <n v="3.7452727936999999"/>
    <n v="39855.0442951"/>
    <n v="17.904626503999999"/>
    <n v="99.938069565399999"/>
    <n v="6.0187146772600002E-2"/>
    <n v="99.779311063500003"/>
    <n v="99.860828756000004"/>
    <n v="17.904626503999999"/>
    <n v="98"/>
    <n v="0.4"/>
    <n v="97"/>
    <n v="96"/>
    <n v="3"/>
    <n v="99.5"/>
    <n v="0.15"/>
    <n v="99"/>
    <n v="99"/>
    <n v="3"/>
    <n v="10"/>
    <n v="99.5"/>
    <n v="99"/>
    <n v="0.1"/>
    <n v="99"/>
    <n v="10"/>
  </r>
  <r>
    <x v="17"/>
    <x v="0"/>
    <n v="99.933684067000002"/>
    <n v="4.0775815844699997E-2"/>
    <n v="99.515265956299999"/>
    <n v="97.530305995099994"/>
    <n v="18350220"/>
    <n v="130518.06"/>
    <n v="99.708238200899999"/>
    <n v="7.9697450311899995E-2"/>
    <n v="99.2123086884"/>
    <n v="97.575800453499994"/>
    <n v="5963080"/>
    <n v="26363.266585099998"/>
    <n v="3.6319197082899999"/>
    <n v="99.933684067000002"/>
    <n v="4.0775815844699997E-2"/>
    <n v="99.515265956299999"/>
    <n v="97.530305995099994"/>
    <n v="3.6319197082899999"/>
    <n v="53269.5504936"/>
    <n v="16.112147926900001"/>
    <n v="99.9479340412"/>
    <n v="8.9306288592699998E-2"/>
    <n v="99.987860441300001"/>
    <n v="99.7860963766"/>
    <n v="16.112147926900001"/>
    <n v="98"/>
    <n v="0.4"/>
    <n v="97"/>
    <n v="96"/>
    <n v="3"/>
    <n v="99.5"/>
    <n v="0.15"/>
    <n v="99"/>
    <n v="99"/>
    <n v="3"/>
    <n v="10"/>
    <n v="99.5"/>
    <n v="99"/>
    <n v="0.1"/>
    <n v="99"/>
    <n v="10"/>
  </r>
  <r>
    <x v="17"/>
    <x v="1"/>
    <n v="99.925100992799997"/>
    <n v="5.91056470886E-2"/>
    <n v="99.578640766700005"/>
    <n v="97.527086738799994"/>
    <n v="19267519"/>
    <n v="173500.16"/>
    <n v="98.931473077000007"/>
    <n v="0.30567484609200002"/>
    <n v="99.728964734599998"/>
    <n v="97.830965775500005"/>
    <n v="5913866"/>
    <n v="43258.655380199998"/>
    <n v="4.0666826434600001"/>
    <n v="99.925100992799997"/>
    <n v="5.91056470886E-2"/>
    <n v="99.578640766700005"/>
    <n v="97.527086738799994"/>
    <n v="4.0666826434600001"/>
    <n v="82199.453016900006"/>
    <n v="14.446459197699999"/>
    <n v="99.769023219700003"/>
    <n v="0.14924877305299999"/>
    <n v="99.290606105500004"/>
    <n v="99.421566945400002"/>
    <n v="14.446459197699999"/>
    <n v="98"/>
    <n v="0.4"/>
    <n v="97"/>
    <n v="96"/>
    <n v="3"/>
    <n v="99.5"/>
    <n v="0.15"/>
    <n v="99"/>
    <n v="99"/>
    <n v="3"/>
    <n v="10"/>
    <n v="99.5"/>
    <n v="99"/>
    <n v="0.1"/>
    <n v="99"/>
    <n v="10"/>
  </r>
  <r>
    <x v="17"/>
    <x v="2"/>
    <n v="99.952104822600006"/>
    <n v="3.2380162078599999E-2"/>
    <n v="99.908058304899996"/>
    <n v="97.102743486400001"/>
    <n v="25755112"/>
    <n v="162437.965"/>
    <n v="99.6749917848"/>
    <n v="0.182925468097"/>
    <n v="99.822742905799998"/>
    <n v="97.585016506399995"/>
    <n v="7142448"/>
    <n v="31685.543247900001"/>
    <n v="3.45632331919"/>
    <n v="99.952104822600006"/>
    <n v="3.2380162078599999E-2"/>
    <n v="99.908058304899996"/>
    <n v="97.102743486400001"/>
    <n v="3.45632331919"/>
    <n v="64267.133512300003"/>
    <n v="15.376973486700001"/>
    <n v="99.948778247000007"/>
    <n v="0.16976236646699999"/>
    <n v="99.6771318049"/>
    <n v="99.885203702499993"/>
    <n v="15.376973486700001"/>
    <n v="98"/>
    <n v="0.4"/>
    <n v="97"/>
    <n v="96"/>
    <n v="3"/>
    <n v="99.5"/>
    <n v="0.15"/>
    <n v="99"/>
    <n v="99"/>
    <n v="3"/>
    <n v="10"/>
    <n v="99.5"/>
    <n v="99"/>
    <n v="0.1"/>
    <n v="99"/>
    <n v="10"/>
  </r>
  <r>
    <x v="17"/>
    <x v="3"/>
    <n v="99.8704162537"/>
    <n v="9.73908780291E-2"/>
    <n v="99.625902830300006"/>
    <n v="97.960282843900004"/>
    <n v="17805640"/>
    <n v="206515.59299999999"/>
    <n v="99.400008393299998"/>
    <n v="0.27052743080699998"/>
    <n v="97.224417729899997"/>
    <n v="98.625406661900001"/>
    <n v="5467699"/>
    <n v="54270.366720999999"/>
    <n v="3.9782465992599998"/>
    <n v="99.8704162537"/>
    <n v="9.73908780291E-2"/>
    <n v="99.625902830300006"/>
    <n v="97.960282843900004"/>
    <n v="3.9782465992599998"/>
    <n v="101542.42546300001"/>
    <n v="11.480129008500001"/>
    <n v="99.9153078306"/>
    <n v="0.10106925139"/>
    <n v="99.904332613700007"/>
    <n v="99.811276092200004"/>
    <n v="11.480129008500001"/>
    <n v="98"/>
    <n v="0.4"/>
    <n v="97"/>
    <n v="96"/>
    <n v="3"/>
    <n v="99.5"/>
    <n v="0.15"/>
    <n v="99"/>
    <n v="99"/>
    <n v="3"/>
    <n v="10"/>
    <n v="99.5"/>
    <n v="99"/>
    <n v="0.1"/>
    <n v="99"/>
    <n v="10"/>
  </r>
  <r>
    <x v="17"/>
    <x v="4"/>
    <n v="99.9314640379"/>
    <n v="2.4283254275199999E-2"/>
    <n v="99.891451002899998"/>
    <n v="98.273081548799993"/>
    <n v="18724100"/>
    <n v="329721.27100000001"/>
    <n v="99.464390722399997"/>
    <n v="0.28688115880800003"/>
    <n v="99.667649553299995"/>
    <n v="98.172928694500001"/>
    <n v="9264289"/>
    <n v="57172.140898500002"/>
    <n v="3.69425951304"/>
    <n v="99.9314640379"/>
    <n v="2.4283254275199999E-2"/>
    <n v="99.891451002899998"/>
    <n v="98.273081548799993"/>
    <n v="3.69425951304"/>
    <n v="122916.13637199999"/>
    <n v="8.6865119393600008"/>
    <n v="99.923385996799993"/>
    <n v="0.15100244085100001"/>
    <n v="99.668315693400004"/>
    <n v="99.904102580300005"/>
    <n v="8.6865119393600008"/>
    <n v="98"/>
    <n v="0.4"/>
    <n v="97"/>
    <n v="96"/>
    <n v="3"/>
    <n v="99.5"/>
    <n v="0.15"/>
    <n v="99"/>
    <n v="99"/>
    <n v="3"/>
    <n v="10"/>
    <n v="99.5"/>
    <n v="99"/>
    <n v="0.1"/>
    <n v="99"/>
    <n v="10"/>
  </r>
  <r>
    <x v="17"/>
    <x v="5"/>
    <n v="99.951974547500001"/>
    <n v="3.5153474586099999E-2"/>
    <n v="99.755226440800001"/>
    <n v="97.453896432099995"/>
    <n v="24895459"/>
    <n v="234729.11199999999"/>
    <n v="99.231558457199995"/>
    <n v="0.28983328561400001"/>
    <n v="98.747509388300003"/>
    <n v="98.293144790200003"/>
    <n v="8254629"/>
    <n v="31891.985953799998"/>
    <n v="3.6364684753100001"/>
    <n v="99.951974547500001"/>
    <n v="3.5153474586099999E-2"/>
    <n v="99.755226440800001"/>
    <n v="97.453896432099995"/>
    <n v="3.6364684753100001"/>
    <n v="94488.417274699998"/>
    <n v="9.7118174686300005"/>
    <n v="99.950714762999993"/>
    <n v="0.15192202804900001"/>
    <n v="99.913117503799995"/>
    <n v="99.9364199627"/>
    <n v="9.7118174686300005"/>
    <n v="98"/>
    <n v="0.4"/>
    <n v="97"/>
    <n v="96"/>
    <n v="3"/>
    <n v="99.5"/>
    <n v="0.15"/>
    <n v="99"/>
    <n v="99"/>
    <n v="3"/>
    <n v="10"/>
    <n v="99.5"/>
    <n v="99"/>
    <n v="0.1"/>
    <n v="99"/>
    <n v="10"/>
  </r>
  <r>
    <x v="17"/>
    <x v="6"/>
    <n v="99.946018571099998"/>
    <n v="6.3888542196100004E-2"/>
    <n v="99.944130415399997"/>
    <n v="97.611702410899994"/>
    <n v="17494532"/>
    <n v="258183.307"/>
    <n v="99.537928992299996"/>
    <n v="0.27653796541800002"/>
    <n v="99.647730797899996"/>
    <n v="98.215646554299994"/>
    <n v="6990998"/>
    <n v="34914.396807800003"/>
    <n v="3.6903418341499998"/>
    <n v="99.946018571099998"/>
    <n v="6.3888542196100004E-2"/>
    <n v="99.944130415399997"/>
    <n v="97.611702410899994"/>
    <n v="3.6903418341499998"/>
    <n v="75703.456294300006"/>
    <n v="12.110134262100001"/>
    <n v="99.949259495500002"/>
    <n v="0.12630358211100001"/>
    <n v="99.972934574199996"/>
    <n v="99.941892405999994"/>
    <n v="12.110134262100001"/>
    <n v="98"/>
    <n v="0.4"/>
    <n v="97"/>
    <n v="96"/>
    <n v="3"/>
    <n v="99.5"/>
    <n v="0.15"/>
    <n v="99"/>
    <n v="99"/>
    <n v="3"/>
    <n v="10"/>
    <n v="99.5"/>
    <n v="99"/>
    <n v="0.1"/>
    <n v="99"/>
    <n v="10"/>
  </r>
  <r>
    <x v="17"/>
    <x v="7"/>
    <n v="99.906140190499997"/>
    <n v="3.7293543761599997E-2"/>
    <n v="99.678707974999995"/>
    <n v="97.578617818200001"/>
    <n v="18640770"/>
    <n v="191332.69699999999"/>
    <n v="99.380198755999999"/>
    <n v="0.13351690228499999"/>
    <n v="99.581902649400007"/>
    <n v="98.493441005600005"/>
    <n v="7273938"/>
    <n v="30975.950137200001"/>
    <n v="3.7044149435799998"/>
    <n v="99.906140190499997"/>
    <n v="3.7293543761599997E-2"/>
    <n v="99.678707974999995"/>
    <n v="97.578617818200001"/>
    <n v="3.7044149435799998"/>
    <n v="72811.972362300003"/>
    <n v="11.9761781834"/>
    <n v="99.934760239499994"/>
    <n v="7.8360316657700005E-2"/>
    <n v="99.879555357499996"/>
    <n v="99.827422489200003"/>
    <n v="11.9761781834"/>
    <n v="98"/>
    <n v="0.4"/>
    <n v="97"/>
    <n v="96"/>
    <n v="3"/>
    <n v="99.5"/>
    <n v="0.15"/>
    <n v="99"/>
    <n v="99"/>
    <n v="3"/>
    <n v="10"/>
    <n v="99.5"/>
    <n v="99"/>
    <n v="0.1"/>
    <n v="99"/>
    <n v="10"/>
  </r>
  <r>
    <x v="17"/>
    <x v="8"/>
    <n v="99.948307166600003"/>
    <n v="3.6079737887899997E-2"/>
    <n v="99.929140681299998"/>
    <n v="97.295194245399998"/>
    <n v="24765297"/>
    <n v="157335.54399999999"/>
    <n v="99.475155769099999"/>
    <n v="0.14646590499600001"/>
    <n v="99.525948047599996"/>
    <n v="98.466437318999994"/>
    <n v="4685633"/>
    <n v="24117.131234799999"/>
    <n v="3.7693470866699998"/>
    <n v="99.948307166600003"/>
    <n v="3.6079737887899997E-2"/>
    <n v="99.929140681299998"/>
    <n v="97.295194245399998"/>
    <n v="3.7693470866699998"/>
    <n v="47960.827221500003"/>
    <n v="14.0361284816"/>
    <n v="99.941902406599993"/>
    <n v="6.1204159366499998E-2"/>
    <n v="99.986537230600007"/>
    <n v="99.861510238600005"/>
    <n v="14.0361284816"/>
    <n v="98"/>
    <n v="0.4"/>
    <n v="97"/>
    <n v="96"/>
    <n v="3"/>
    <n v="99.5"/>
    <n v="0.15"/>
    <n v="99"/>
    <n v="99"/>
    <n v="3"/>
    <n v="10"/>
    <n v="99.5"/>
    <n v="99"/>
    <n v="0.1"/>
    <n v="99"/>
    <n v="10"/>
  </r>
  <r>
    <x v="18"/>
    <x v="0"/>
    <n v="99.954860482000001"/>
    <n v="3.5656321749100002E-2"/>
    <n v="99.586694763400004"/>
    <n v="97.501354394200007"/>
    <n v="16866575"/>
    <n v="130594.978"/>
    <n v="99.709954756800002"/>
    <n v="7.0056757442599996E-2"/>
    <n v="99.423650773700004"/>
    <n v="97.701817331800001"/>
    <n v="5973530"/>
    <n v="23379.782416499998"/>
    <n v="3.61954957766"/>
    <n v="99.954860482000001"/>
    <n v="3.5656321749100002E-2"/>
    <n v="99.586694763400004"/>
    <n v="97.501354394200007"/>
    <n v="3.61954957766"/>
    <n v="47600.729678900003"/>
    <n v="17.721613547"/>
    <n v="99.953318163299997"/>
    <n v="8.4581965327099995E-2"/>
    <n v="99.997987756200004"/>
    <n v="99.803705900200001"/>
    <n v="17.721613547"/>
    <n v="98"/>
    <n v="0.4"/>
    <n v="97"/>
    <n v="96"/>
    <n v="3"/>
    <n v="99.5"/>
    <n v="0.15"/>
    <n v="99"/>
    <n v="99"/>
    <n v="3"/>
    <n v="10"/>
    <n v="99.5"/>
    <n v="99"/>
    <n v="0.1"/>
    <n v="99"/>
    <n v="10"/>
  </r>
  <r>
    <x v="18"/>
    <x v="1"/>
    <n v="99.938828357399998"/>
    <n v="5.3318201143600003E-2"/>
    <n v="99.855632623700004"/>
    <n v="97.530955793100006"/>
    <n v="17928842"/>
    <n v="170602.64199999999"/>
    <n v="99.439037913600004"/>
    <n v="0.26304533933200003"/>
    <n v="99.822690231099998"/>
    <n v="97.967772565999994"/>
    <n v="5805001"/>
    <n v="38852.427544500002"/>
    <n v="4.0173444325699998"/>
    <n v="99.938828357399998"/>
    <n v="5.3318201143600003E-2"/>
    <n v="99.855632623700004"/>
    <n v="97.530955793100006"/>
    <n v="4.0173444325699998"/>
    <n v="74949.033738500002"/>
    <n v="17.597754685200002"/>
    <n v="99.771463828500004"/>
    <n v="0.128171103851"/>
    <n v="99.915519677800006"/>
    <n v="99.3889334056"/>
    <n v="17.597754685200002"/>
    <n v="98"/>
    <n v="0.4"/>
    <n v="97"/>
    <n v="96"/>
    <n v="3"/>
    <n v="99.5"/>
    <n v="0.15"/>
    <n v="99"/>
    <n v="99"/>
    <n v="3"/>
    <n v="10"/>
    <n v="99.5"/>
    <n v="99"/>
    <n v="0.1"/>
    <n v="99"/>
    <n v="10"/>
  </r>
  <r>
    <x v="18"/>
    <x v="2"/>
    <n v="99.957133625599994"/>
    <n v="3.1783635901600001E-2"/>
    <n v="99.841059685100007"/>
    <n v="96.923136053700006"/>
    <n v="23920886"/>
    <n v="156158.22200000001"/>
    <n v="99.504107042800001"/>
    <n v="0.17587502795599999"/>
    <n v="99.723073113799998"/>
    <n v="97.690027393700007"/>
    <n v="6776231"/>
    <n v="25158.606785700002"/>
    <n v="3.4106832962999998"/>
    <n v="99.957133625599994"/>
    <n v="3.1783635901600001E-2"/>
    <n v="99.841059685100007"/>
    <n v="96.923136053700006"/>
    <n v="3.4106832962999998"/>
    <n v="51630.537132700003"/>
    <n v="19.759383508900001"/>
    <n v="99.955352095099997"/>
    <n v="0.15980443617199999"/>
    <n v="99.650726601200006"/>
    <n v="99.863370158199999"/>
    <n v="19.759383508900001"/>
    <n v="98"/>
    <n v="0.4"/>
    <n v="97"/>
    <n v="96"/>
    <n v="3"/>
    <n v="99.5"/>
    <n v="0.15"/>
    <n v="99"/>
    <n v="99"/>
    <n v="3"/>
    <n v="10"/>
    <n v="99.5"/>
    <n v="99"/>
    <n v="0.1"/>
    <n v="99"/>
    <n v="10"/>
  </r>
  <r>
    <x v="18"/>
    <x v="3"/>
    <n v="99.921141978400001"/>
    <n v="9.2672998277500002E-2"/>
    <n v="99.6757225267"/>
    <n v="97.829354757600001"/>
    <n v="16829424"/>
    <n v="206412.16899999999"/>
    <n v="99.383551457199999"/>
    <n v="0.28550777887700002"/>
    <n v="97.331301282200002"/>
    <n v="98.573711585699996"/>
    <n v="5439182"/>
    <n v="48733.810688700003"/>
    <n v="3.98213277853"/>
    <n v="99.921141978400001"/>
    <n v="9.2672998277500002E-2"/>
    <n v="99.6757225267"/>
    <n v="97.829354757600001"/>
    <n v="3.98213277853"/>
    <n v="91316.336813600006"/>
    <n v="14.261552222800001"/>
    <n v="99.910362966199997"/>
    <n v="0.103365882999"/>
    <n v="99.869335036899997"/>
    <n v="99.755018468499998"/>
    <n v="14.261552222800001"/>
    <n v="98"/>
    <n v="0.4"/>
    <n v="97"/>
    <n v="96"/>
    <n v="3"/>
    <n v="99.5"/>
    <n v="0.15"/>
    <n v="99"/>
    <n v="99"/>
    <n v="3"/>
    <n v="10"/>
    <n v="99.5"/>
    <n v="99"/>
    <n v="0.1"/>
    <n v="99"/>
    <n v="10"/>
  </r>
  <r>
    <x v="18"/>
    <x v="4"/>
    <n v="99.959127271100002"/>
    <n v="2.1682516925399999E-2"/>
    <n v="99.909676853999997"/>
    <n v="98.280565539799994"/>
    <n v="17902312"/>
    <n v="325715.109"/>
    <n v="99.614379322700003"/>
    <n v="0.215872949604"/>
    <n v="99.731116089899999"/>
    <n v="98.256123483600007"/>
    <n v="9117779"/>
    <n v="49961.045266000001"/>
    <n v="3.6561665777900001"/>
    <n v="99.959127271100002"/>
    <n v="2.1682516925399999E-2"/>
    <n v="99.909676853999997"/>
    <n v="98.280565539799994"/>
    <n v="3.6561665777900001"/>
    <n v="103714.46320899999"/>
    <n v="11.704034697100001"/>
    <n v="99.933218815800004"/>
    <n v="0.149215020212"/>
    <n v="99.819374948499998"/>
    <n v="99.907000054799994"/>
    <n v="11.704034697100001"/>
    <n v="98"/>
    <n v="0.4"/>
    <n v="97"/>
    <n v="96"/>
    <n v="3"/>
    <n v="99.5"/>
    <n v="0.15"/>
    <n v="99"/>
    <n v="99"/>
    <n v="3"/>
    <n v="10"/>
    <n v="99.5"/>
    <n v="99"/>
    <n v="0.1"/>
    <n v="99"/>
    <n v="10"/>
  </r>
  <r>
    <x v="18"/>
    <x v="5"/>
    <n v="99.951116452199997"/>
    <n v="3.2863160103700002E-2"/>
    <n v="99.796849796399997"/>
    <n v="97.339367090699994"/>
    <n v="23976319"/>
    <n v="231808.16800000001"/>
    <n v="99.364045719100005"/>
    <n v="0.24667063570799999"/>
    <n v="99.215462453100002"/>
    <n v="98.379269313199998"/>
    <n v="8278552"/>
    <n v="26874.168033900001"/>
    <n v="3.56618753408"/>
    <n v="99.951116452199997"/>
    <n v="3.2863160103700002E-2"/>
    <n v="99.796849796399997"/>
    <n v="97.339367090699994"/>
    <n v="3.56618753408"/>
    <n v="81591.193352500006"/>
    <n v="11.043878658700001"/>
    <n v="99.938491093099998"/>
    <n v="0.146987998028"/>
    <n v="99.908125306900004"/>
    <n v="99.948668312199999"/>
    <n v="11.043878658700001"/>
    <n v="98"/>
    <n v="0.4"/>
    <n v="97"/>
    <n v="96"/>
    <n v="3"/>
    <n v="99.5"/>
    <n v="0.15"/>
    <n v="99"/>
    <n v="99"/>
    <n v="3"/>
    <n v="10"/>
    <n v="99.5"/>
    <n v="99"/>
    <n v="0.1"/>
    <n v="99"/>
    <n v="10"/>
  </r>
  <r>
    <x v="18"/>
    <x v="6"/>
    <n v="99.951540661099997"/>
    <n v="5.9390696115800001E-2"/>
    <n v="99.954802227200005"/>
    <n v="97.586884126000001"/>
    <n v="16334645"/>
    <n v="255496.05"/>
    <n v="99.5903026477"/>
    <n v="0.25767880873999999"/>
    <n v="99.644242780400006"/>
    <n v="98.322766030500006"/>
    <n v="6794679"/>
    <n v="29822.754775000001"/>
    <n v="3.6116179902700001"/>
    <n v="99.951540661099997"/>
    <n v="5.9390696115800001E-2"/>
    <n v="99.954802227200005"/>
    <n v="97.586884126000001"/>
    <n v="3.6116179902700001"/>
    <n v="63949.724488100001"/>
    <n v="15.611629084200001"/>
    <n v="99.943161900199996"/>
    <n v="0.121063572609"/>
    <n v="99.9973072831"/>
    <n v="99.946672514499994"/>
    <n v="15.611629084200001"/>
    <n v="98"/>
    <n v="0.4"/>
    <n v="97"/>
    <n v="96"/>
    <n v="3"/>
    <n v="99.5"/>
    <n v="0.15"/>
    <n v="99"/>
    <n v="99"/>
    <n v="3"/>
    <n v="10"/>
    <n v="99.5"/>
    <n v="99"/>
    <n v="0.1"/>
    <n v="99"/>
    <n v="10"/>
  </r>
  <r>
    <x v="18"/>
    <x v="7"/>
    <n v="99.885986972400005"/>
    <n v="3.9422084184199999E-2"/>
    <n v="99.467846263799998"/>
    <n v="97.343353977000007"/>
    <n v="17361764"/>
    <n v="185925.166"/>
    <n v="99.286984303400004"/>
    <n v="0.138779676785"/>
    <n v="99.577658026199998"/>
    <n v="98.500921500800004"/>
    <n v="6932226"/>
    <n v="25266.487987500001"/>
    <n v="3.6203636649500002"/>
    <n v="99.885986972400005"/>
    <n v="3.9422084184199999E-2"/>
    <n v="99.467846263799998"/>
    <n v="97.343353977000007"/>
    <n v="3.6203636649500002"/>
    <n v="57847.5931385"/>
    <n v="16.381452811300001"/>
    <n v="99.941532458899999"/>
    <n v="7.6081674184299994E-2"/>
    <n v="99.788293474"/>
    <n v="99.824907634499993"/>
    <n v="16.381452811300001"/>
    <n v="98"/>
    <n v="0.4"/>
    <n v="97"/>
    <n v="96"/>
    <n v="3"/>
    <n v="99.5"/>
    <n v="0.15"/>
    <n v="99"/>
    <n v="99"/>
    <n v="3"/>
    <n v="10"/>
    <n v="99.5"/>
    <n v="99"/>
    <n v="0.1"/>
    <n v="99"/>
    <n v="10"/>
  </r>
  <r>
    <x v="18"/>
    <x v="8"/>
    <n v="99.9553142173"/>
    <n v="3.5776771845599999E-2"/>
    <n v="99.998973542599998"/>
    <n v="97.088161142700002"/>
    <n v="23331388"/>
    <n v="153777.37400000001"/>
    <n v="99.501732090100006"/>
    <n v="0.13497317446000001"/>
    <n v="99.758485681899998"/>
    <n v="98.543696541800003"/>
    <n v="4393643"/>
    <n v="19114.9808777"/>
    <n v="3.6663423369300001"/>
    <n v="99.9553142173"/>
    <n v="3.5776771845599999E-2"/>
    <n v="99.998973542599998"/>
    <n v="97.088161142700002"/>
    <n v="3.6663423369300001"/>
    <n v="37699.4144992"/>
    <n v="18.866288626900001"/>
    <n v="99.940752262199993"/>
    <n v="5.9237712871199999E-2"/>
    <n v="99.999516196299993"/>
    <n v="99.860328800000005"/>
    <n v="18.866288626900001"/>
    <n v="98"/>
    <n v="0.4"/>
    <n v="97"/>
    <n v="96"/>
    <n v="3"/>
    <n v="99.5"/>
    <n v="0.15"/>
    <n v="99"/>
    <n v="99"/>
    <n v="3"/>
    <n v="10"/>
    <n v="99.5"/>
    <n v="99"/>
    <n v="0.1"/>
    <n v="99"/>
    <n v="10"/>
  </r>
  <r>
    <x v="19"/>
    <x v="0"/>
    <n v="99.938716806499997"/>
    <n v="3.7908658606500001E-2"/>
    <n v="99.461290358100001"/>
    <n v="97.4636993397"/>
    <n v="13818574"/>
    <n v="122720.746"/>
    <n v="99.310226013000005"/>
    <n v="8.0700841538400001E-2"/>
    <n v="99.230295894199998"/>
    <n v="97.718391640199997"/>
    <n v="5671988"/>
    <n v="23191.062599600002"/>
    <n v="3.68113955849"/>
    <n v="99.938716806499997"/>
    <n v="3.7908658606500001E-2"/>
    <n v="99.461290358100001"/>
    <n v="97.4636993397"/>
    <n v="3.68113955849"/>
    <n v="47006.203714399999"/>
    <n v="17.858903484100001"/>
    <n v="99.941331496900006"/>
    <n v="0.13209555656399999"/>
    <n v="99.760131721199997"/>
    <n v="99.786126024200001"/>
    <n v="17.858903484100001"/>
    <n v="98"/>
    <n v="0.4"/>
    <n v="97"/>
    <n v="96"/>
    <n v="3"/>
    <n v="99.5"/>
    <n v="0.15"/>
    <n v="99"/>
    <n v="99"/>
    <n v="3"/>
    <n v="10"/>
    <n v="99.5"/>
    <n v="99"/>
    <n v="0.1"/>
    <n v="99"/>
    <n v="10"/>
  </r>
  <r>
    <x v="19"/>
    <x v="1"/>
    <n v="99.942243933499995"/>
    <n v="5.2020139841399998E-2"/>
    <n v="99.987847815999999"/>
    <n v="97.600984506399996"/>
    <n v="15156065"/>
    <n v="157895.03899999999"/>
    <n v="99.430427579600007"/>
    <n v="0.25033217098900001"/>
    <n v="99.838173224100004"/>
    <n v="97.944251892300002"/>
    <n v="5554104"/>
    <n v="40132.856149300002"/>
    <n v="4.1108885930100003"/>
    <n v="99.942243933499995"/>
    <n v="5.2020139841399998E-2"/>
    <n v="99.987847815999999"/>
    <n v="97.600984506399996"/>
    <n v="4.1108885930100003"/>
    <n v="76455.312005300002"/>
    <n v="17.483174110099998"/>
    <n v="99.762683597899994"/>
    <n v="0.12568851110599999"/>
    <n v="99.993928820400001"/>
    <n v="99.349438343100005"/>
    <n v="17.483174110099998"/>
    <n v="98"/>
    <n v="0.4"/>
    <n v="97"/>
    <n v="96"/>
    <n v="3"/>
    <n v="99.5"/>
    <n v="0.15"/>
    <n v="99"/>
    <n v="99"/>
    <n v="3"/>
    <n v="10"/>
    <n v="99.5"/>
    <n v="99"/>
    <n v="0.1"/>
    <n v="99"/>
    <n v="10"/>
  </r>
  <r>
    <x v="19"/>
    <x v="2"/>
    <n v="99.957434117099993"/>
    <n v="3.1624070973399997E-2"/>
    <n v="99.938911123699995"/>
    <n v="96.900131040800005"/>
    <n v="19610758"/>
    <n v="148770.014"/>
    <n v="99.731969507399995"/>
    <n v="0.168096400402"/>
    <n v="99.868220409599999"/>
    <n v="97.706050210000001"/>
    <n v="6577590"/>
    <n v="25536.6669282"/>
    <n v="3.4840864582500002"/>
    <n v="99.957434117099993"/>
    <n v="3.1624070973399997E-2"/>
    <n v="99.938911123699995"/>
    <n v="96.900131040800005"/>
    <n v="3.4840864582500002"/>
    <n v="52568.762350999998"/>
    <n v="19.4585109217"/>
    <n v="99.9532543455"/>
    <n v="0.15682446783000001"/>
    <n v="99.693263392399999"/>
    <n v="99.884398978199997"/>
    <n v="19.4585109217"/>
    <n v="98"/>
    <n v="0.4"/>
    <n v="97"/>
    <n v="96"/>
    <n v="3"/>
    <n v="99.5"/>
    <n v="0.15"/>
    <n v="99"/>
    <n v="99"/>
    <n v="3"/>
    <n v="10"/>
    <n v="99.5"/>
    <n v="99"/>
    <n v="0.1"/>
    <n v="99"/>
    <n v="10"/>
  </r>
  <r>
    <x v="19"/>
    <x v="3"/>
    <n v="99.927426678299994"/>
    <n v="8.8238897309999995E-2"/>
    <n v="99.734569377499994"/>
    <n v="97.904832480699994"/>
    <n v="16972174"/>
    <n v="195803.97899999999"/>
    <n v="99.497696610899993"/>
    <n v="0.23427569186899999"/>
    <n v="97.453300652600007"/>
    <n v="98.614938769099993"/>
    <n v="5188322"/>
    <n v="49192.306124900002"/>
    <n v="4.0282263370000004"/>
    <n v="99.927426678299994"/>
    <n v="8.8238897309999995E-2"/>
    <n v="99.734569377499994"/>
    <n v="97.904832480699994"/>
    <n v="4.0282263370000004"/>
    <n v="94058.942109299998"/>
    <n v="14.4425283742"/>
    <n v="99.889233063899994"/>
    <n v="0.10049078614199999"/>
    <n v="99.880078457699994"/>
    <n v="99.769273234300002"/>
    <n v="14.4425283742"/>
    <n v="98"/>
    <n v="0.4"/>
    <n v="97"/>
    <n v="96"/>
    <n v="3"/>
    <n v="99.5"/>
    <n v="0.15"/>
    <n v="99"/>
    <n v="99"/>
    <n v="3"/>
    <n v="10"/>
    <n v="99.5"/>
    <n v="99"/>
    <n v="0.1"/>
    <n v="99"/>
    <n v="10"/>
  </r>
  <r>
    <x v="19"/>
    <x v="4"/>
    <n v="99.957735194099996"/>
    <n v="2.1432847501499999E-2"/>
    <n v="99.906707042700006"/>
    <n v="98.326495832299997"/>
    <n v="18278140"/>
    <n v="308600.94400000002"/>
    <n v="99.044083601899999"/>
    <n v="0.22688316552099999"/>
    <n v="99.715767092199997"/>
    <n v="98.292389919499996"/>
    <n v="8670097"/>
    <n v="49138.561058899999"/>
    <n v="3.6759548014900001"/>
    <n v="99.957735194099996"/>
    <n v="2.1432847501499999E-2"/>
    <n v="99.906707042700006"/>
    <n v="98.326495832299997"/>
    <n v="3.6759548014900001"/>
    <n v="103933.511469"/>
    <n v="11.9542895642"/>
    <n v="99.931559728799996"/>
    <n v="0.14090084016099999"/>
    <n v="99.994697718500007"/>
    <n v="99.908147749799994"/>
    <n v="11.9542895642"/>
    <n v="98"/>
    <n v="0.4"/>
    <n v="97"/>
    <n v="96"/>
    <n v="3"/>
    <n v="99.5"/>
    <n v="0.15"/>
    <n v="99"/>
    <n v="99"/>
    <n v="3"/>
    <n v="10"/>
    <n v="99.5"/>
    <n v="99"/>
    <n v="0.1"/>
    <n v="99"/>
    <n v="10"/>
  </r>
  <r>
    <x v="19"/>
    <x v="5"/>
    <n v="99.964337950599997"/>
    <n v="3.0287447290900001E-2"/>
    <n v="99.896845881299996"/>
    <n v="97.394527357699999"/>
    <n v="24290602"/>
    <n v="217646.58"/>
    <n v="99.490386291199997"/>
    <n v="0.23389173404800001"/>
    <n v="99.519058085799998"/>
    <n v="98.432668377100001"/>
    <n v="7913465"/>
    <n v="26980.0784441"/>
    <n v="3.6622474897899999"/>
    <n v="99.964337950599997"/>
    <n v="3.0287447290900001E-2"/>
    <n v="99.896845881299996"/>
    <n v="97.394527357699999"/>
    <n v="3.6622474897899999"/>
    <n v="80510.805152300003"/>
    <n v="11.3116318295"/>
    <n v="99.936831091499997"/>
    <n v="0.141386927996"/>
    <n v="99.713985558700003"/>
    <n v="99.945793309199999"/>
    <n v="11.3116318295"/>
    <n v="98"/>
    <n v="0.4"/>
    <n v="97"/>
    <n v="96"/>
    <n v="3"/>
    <n v="99.5"/>
    <n v="0.15"/>
    <n v="99"/>
    <n v="99"/>
    <n v="3"/>
    <n v="10"/>
    <n v="99.5"/>
    <n v="99"/>
    <n v="0.1"/>
    <n v="99"/>
    <n v="10"/>
  </r>
  <r>
    <x v="19"/>
    <x v="6"/>
    <n v="99.946657346500004"/>
    <n v="6.1668832223300003E-2"/>
    <n v="99.839781125499997"/>
    <n v="97.515730286899995"/>
    <n v="16529713"/>
    <n v="247841.91699999999"/>
    <n v="99.4739691029"/>
    <n v="0.25359361383500001"/>
    <n v="99.570175173699994"/>
    <n v="98.308762465800001"/>
    <n v="6526831"/>
    <n v="29700.5013053"/>
    <n v="3.6506206222299999"/>
    <n v="99.946657346500004"/>
    <n v="6.1668832223300003E-2"/>
    <n v="99.839781125499997"/>
    <n v="97.515730286899995"/>
    <n v="3.6506206222299999"/>
    <n v="64777.658692099998"/>
    <n v="15.8565743615"/>
    <n v="99.943672865699995"/>
    <n v="0.11582217684899999"/>
    <n v="99.974323726500003"/>
    <n v="99.944271428600004"/>
    <n v="15.8565743615"/>
    <n v="98"/>
    <n v="0.4"/>
    <n v="97"/>
    <n v="96"/>
    <n v="3"/>
    <n v="99.5"/>
    <n v="0.15"/>
    <n v="99"/>
    <n v="99"/>
    <n v="3"/>
    <n v="10"/>
    <n v="99.5"/>
    <n v="99"/>
    <n v="0.1"/>
    <n v="99"/>
    <n v="10"/>
  </r>
  <r>
    <x v="19"/>
    <x v="7"/>
    <n v="99.897654269200004"/>
    <n v="3.3500313333500002E-2"/>
    <n v="99.995437564599996"/>
    <n v="97.3691920168"/>
    <n v="17901626"/>
    <n v="178631.60200000001"/>
    <n v="99.576682825299997"/>
    <n v="0.136144926561"/>
    <n v="99.776690221099997"/>
    <n v="98.555774341000003"/>
    <n v="6642572"/>
    <n v="25801.792059200001"/>
    <n v="3.6855122949100001"/>
    <n v="99.897654269200004"/>
    <n v="3.3500313333500002E-2"/>
    <n v="99.995437564599996"/>
    <n v="97.3691920168"/>
    <n v="3.6855122949100001"/>
    <n v="59218.170789700001"/>
    <n v="16.349110469399999"/>
    <n v="99.944103740700001"/>
    <n v="7.3758123891599997E-2"/>
    <n v="99.998817835200001"/>
    <n v="99.827421762100002"/>
    <n v="16.349110469399999"/>
    <n v="98"/>
    <n v="0.4"/>
    <n v="97"/>
    <n v="96"/>
    <n v="3"/>
    <n v="99.5"/>
    <n v="0.15"/>
    <n v="99"/>
    <n v="99"/>
    <n v="3"/>
    <n v="10"/>
    <n v="99.5"/>
    <n v="99"/>
    <n v="0.1"/>
    <n v="99"/>
    <n v="10"/>
  </r>
  <r>
    <x v="19"/>
    <x v="8"/>
    <n v="99.952342948799995"/>
    <n v="3.6263185400899997E-2"/>
    <n v="99.997299496400004"/>
    <n v="97.149682467000005"/>
    <n v="23717759"/>
    <n v="148068.06"/>
    <n v="99.508340495100001"/>
    <n v="0.13317552844399999"/>
    <n v="99.692274612299997"/>
    <n v="98.493875614199993"/>
    <n v="4230058"/>
    <n v="19221.219478800002"/>
    <n v="3.7395795447300002"/>
    <n v="99.952342948799995"/>
    <n v="3.6263185400899997E-2"/>
    <n v="99.997299496400004"/>
    <n v="97.149682467000005"/>
    <n v="3.7395795447300002"/>
    <n v="39130.078073999997"/>
    <n v="19.195338345700002"/>
    <n v="99.9405057142"/>
    <n v="5.83401630428E-2"/>
    <n v="100"/>
    <n v="99.849841331899995"/>
    <n v="19.195338345700002"/>
    <n v="98"/>
    <n v="0.4"/>
    <n v="97"/>
    <n v="96"/>
    <n v="3"/>
    <n v="99.5"/>
    <n v="0.15"/>
    <n v="99"/>
    <n v="99"/>
    <n v="3"/>
    <n v="10"/>
    <n v="99.5"/>
    <n v="99"/>
    <n v="0.1"/>
    <n v="99"/>
    <n v="10"/>
  </r>
  <r>
    <x v="20"/>
    <x v="0"/>
    <n v="99.940610254700005"/>
    <n v="4.2444429534200002E-2"/>
    <n v="99.638593901199997"/>
    <n v="97.237922037800004"/>
    <n v="18657231"/>
    <n v="101600.253"/>
    <n v="99.649610942999999"/>
    <n v="8.23152132694E-2"/>
    <n v="99.479914188699993"/>
    <n v="97.443934901000006"/>
    <n v="4631935"/>
    <n v="23390.787211999999"/>
    <n v="3.7451632460500002"/>
    <n v="99.940610254700005"/>
    <n v="4.2444429534200002E-2"/>
    <n v="99.638593901199997"/>
    <n v="97.237922037800004"/>
    <n v="3.7451632460500002"/>
    <n v="48837.750610100004"/>
    <n v="17.939934796300001"/>
    <n v="99.955995083600001"/>
    <n v="7.1615302904999997E-2"/>
    <n v="99.999933904399995"/>
    <n v="99.714581618400004"/>
    <n v="17.939934796300001"/>
    <n v="98"/>
    <n v="0.4"/>
    <n v="97"/>
    <n v="96"/>
    <n v="3"/>
    <n v="99.5"/>
    <n v="0.15"/>
    <n v="99"/>
    <n v="99"/>
    <n v="3"/>
    <n v="10"/>
    <n v="99.5"/>
    <n v="99"/>
    <n v="0.1"/>
    <n v="99"/>
    <n v="10"/>
  </r>
  <r>
    <x v="20"/>
    <x v="1"/>
    <n v="99.936000901900002"/>
    <n v="4.8562442387100002E-2"/>
    <n v="99.968655594500007"/>
    <n v="97.622114108800005"/>
    <n v="18185786"/>
    <n v="139449.20000000001"/>
    <n v="99.373462162799996"/>
    <n v="0.26893558312499999"/>
    <n v="99.672830300699999"/>
    <n v="97.903486581699994"/>
    <n v="5097006"/>
    <n v="41455.650373099998"/>
    <n v="4.1549837090099997"/>
    <n v="99.936000901900002"/>
    <n v="4.8562442387100002E-2"/>
    <n v="99.968655594500007"/>
    <n v="97.622114108800005"/>
    <n v="4.1549837090099997"/>
    <n v="79985.928173499997"/>
    <n v="17.4223716913"/>
    <n v="99.795924089699994"/>
    <n v="0.10803922901"/>
    <n v="99.987189905700006"/>
    <n v="99.444216625099997"/>
    <n v="17.4223716913"/>
    <n v="98"/>
    <n v="0.4"/>
    <n v="97"/>
    <n v="96"/>
    <n v="3"/>
    <n v="99.5"/>
    <n v="0.15"/>
    <n v="99"/>
    <n v="99"/>
    <n v="3"/>
    <n v="10"/>
    <n v="99.5"/>
    <n v="99"/>
    <n v="0.1"/>
    <n v="99"/>
    <n v="10"/>
  </r>
  <r>
    <x v="20"/>
    <x v="2"/>
    <n v="99.955334521799998"/>
    <n v="3.2779165620000002E-2"/>
    <n v="99.998732571999994"/>
    <n v="96.811030453200004"/>
    <n v="25280306"/>
    <n v="128248.382"/>
    <n v="99.654522694199997"/>
    <n v="0.18716698748999999"/>
    <n v="99.997761870100007"/>
    <n v="97.471539396200001"/>
    <n v="5507750"/>
    <n v="26553.4677596"/>
    <n v="3.51153635963"/>
    <n v="99.955334521799998"/>
    <n v="3.2779165620000002E-2"/>
    <n v="99.998732571999994"/>
    <n v="96.811030453200004"/>
    <n v="3.51153635963"/>
    <n v="54681.327919299998"/>
    <n v="19.00834382"/>
    <n v="99.9489924266"/>
    <n v="0.138306255514"/>
    <n v="99.680796731399994"/>
    <n v="99.870376788499996"/>
    <n v="19.00834382"/>
    <n v="98"/>
    <n v="0.4"/>
    <n v="97"/>
    <n v="96"/>
    <n v="3"/>
    <n v="99.5"/>
    <n v="0.15"/>
    <n v="99"/>
    <n v="99"/>
    <n v="3"/>
    <n v="10"/>
    <n v="99.5"/>
    <n v="99"/>
    <n v="0.1"/>
    <n v="99"/>
    <n v="10"/>
  </r>
  <r>
    <x v="20"/>
    <x v="3"/>
    <n v="99.915877793000007"/>
    <n v="8.3330171505200001E-2"/>
    <n v="99.878046396000002"/>
    <n v="97.886122872800001"/>
    <n v="18115800"/>
    <n v="169305.62599999999"/>
    <n v="99.524077262099993"/>
    <n v="0.23186616115899999"/>
    <n v="97.863859357400003"/>
    <n v="98.578638094499993"/>
    <n v="4548103"/>
    <n v="51529.295896000003"/>
    <n v="4.0788423998700001"/>
    <n v="99.915877793000007"/>
    <n v="8.3330171505200001E-2"/>
    <n v="99.878046396000002"/>
    <n v="97.886122872800001"/>
    <n v="4.0788423998700001"/>
    <n v="98600.984658799993"/>
    <n v="13.396206980900001"/>
    <n v="99.891785654900005"/>
    <n v="8.6782113437799999E-2"/>
    <n v="99.979495256600003"/>
    <n v="99.750387854699994"/>
    <n v="13.396206980900001"/>
    <n v="98"/>
    <n v="0.4"/>
    <n v="97"/>
    <n v="96"/>
    <n v="3"/>
    <n v="99.5"/>
    <n v="0.15"/>
    <n v="99"/>
    <n v="99"/>
    <n v="3"/>
    <n v="10"/>
    <n v="99.5"/>
    <n v="99"/>
    <n v="0.1"/>
    <n v="99"/>
    <n v="10"/>
  </r>
  <r>
    <x v="20"/>
    <x v="4"/>
    <n v="99.947756949699993"/>
    <n v="2.2823442215599999E-2"/>
    <n v="99.844135999800002"/>
    <n v="98.259966567000006"/>
    <n v="18078967"/>
    <n v="273182.24699999997"/>
    <n v="99.422732782300002"/>
    <n v="0.26394329983999998"/>
    <n v="99.493397726300003"/>
    <n v="98.137682316400003"/>
    <n v="7638184"/>
    <n v="50991.4268237"/>
    <n v="3.70210545653"/>
    <n v="99.947756949699993"/>
    <n v="2.2823442215599999E-2"/>
    <n v="99.844135999800002"/>
    <n v="98.259966567000006"/>
    <n v="3.70210545653"/>
    <n v="107206.634863"/>
    <n v="11.453677685900001"/>
    <n v="99.9148262458"/>
    <n v="0.128910105557"/>
    <n v="99.9762083711"/>
    <n v="99.894891501199993"/>
    <n v="11.453677685900001"/>
    <n v="98"/>
    <n v="0.4"/>
    <n v="97"/>
    <n v="96"/>
    <n v="3"/>
    <n v="99.5"/>
    <n v="0.15"/>
    <n v="99"/>
    <n v="99"/>
    <n v="3"/>
    <n v="10"/>
    <n v="99.5"/>
    <n v="99"/>
    <n v="0.1"/>
    <n v="99"/>
    <n v="10"/>
  </r>
  <r>
    <x v="20"/>
    <x v="5"/>
    <n v="99.957720880899998"/>
    <n v="3.3746044656999999E-2"/>
    <n v="99.857417439900004"/>
    <n v="97.297950861800004"/>
    <n v="24543433"/>
    <n v="178930.79"/>
    <n v="99.242175411100007"/>
    <n v="0.30279006107700002"/>
    <n v="99.638912957100004"/>
    <n v="98.441962155300004"/>
    <n v="6309277"/>
    <n v="27907.878308200001"/>
    <n v="3.7051009878799999"/>
    <n v="99.957720880899998"/>
    <n v="3.3746044656999999E-2"/>
    <n v="99.857417439900004"/>
    <n v="97.297950861800004"/>
    <n v="3.7051009878799999"/>
    <n v="83462.432923300003"/>
    <n v="11.104657101400001"/>
    <n v="99.937270488199999"/>
    <n v="0.12370977023"/>
    <n v="99.703063622299993"/>
    <n v="99.930012467799997"/>
    <n v="11.104657101400001"/>
    <n v="98"/>
    <n v="0.4"/>
    <n v="97"/>
    <n v="96"/>
    <n v="3"/>
    <n v="99.5"/>
    <n v="0.15"/>
    <n v="99"/>
    <n v="99"/>
    <n v="3"/>
    <n v="10"/>
    <n v="99.5"/>
    <n v="99"/>
    <n v="0.1"/>
    <n v="99"/>
    <n v="10"/>
  </r>
  <r>
    <x v="20"/>
    <x v="6"/>
    <n v="99.946489176699998"/>
    <n v="6.3860261266400001E-2"/>
    <n v="99.923477415600004"/>
    <n v="97.374091218700002"/>
    <n v="17958233"/>
    <n v="224228.258"/>
    <n v="99.291101640700006"/>
    <n v="0.33029889369999998"/>
    <n v="99.638767505999994"/>
    <n v="98.199622382900003"/>
    <n v="5587828"/>
    <n v="30561.668744300001"/>
    <n v="3.68872577539"/>
    <n v="99.946489176699998"/>
    <n v="6.3860261266400001E-2"/>
    <n v="99.923477415600004"/>
    <n v="97.374091218700002"/>
    <n v="3.68872577539"/>
    <n v="67236.837130700005"/>
    <n v="15.3226757921"/>
    <n v="99.945827137799995"/>
    <n v="0.105095057854"/>
    <n v="99.975284940799995"/>
    <n v="99.934874440499996"/>
    <n v="15.3226757921"/>
    <n v="98"/>
    <n v="0.4"/>
    <n v="97"/>
    <n v="96"/>
    <n v="3"/>
    <n v="99.5"/>
    <n v="0.15"/>
    <n v="99"/>
    <n v="99"/>
    <n v="3"/>
    <n v="10"/>
    <n v="99.5"/>
    <n v="99"/>
    <n v="0.1"/>
    <n v="99"/>
    <n v="10"/>
  </r>
  <r>
    <x v="20"/>
    <x v="7"/>
    <n v="99.947815099400003"/>
    <n v="3.3895798861500001E-2"/>
    <n v="99.999711429499996"/>
    <n v="97.168957157600005"/>
    <n v="17817332"/>
    <n v="161641.92800000001"/>
    <n v="99.426930592199994"/>
    <n v="0.159747573058"/>
    <n v="99.744660987499998"/>
    <n v="98.335009601300001"/>
    <n v="5721375"/>
    <n v="26943.159301399999"/>
    <n v="3.7321969350400002"/>
    <n v="99.947815099400003"/>
    <n v="3.3895798861500001E-2"/>
    <n v="99.999711429499996"/>
    <n v="97.168957157600005"/>
    <n v="3.7321969350400002"/>
    <n v="62208.777885700001"/>
    <n v="15.3992628111"/>
    <n v="99.939408771199993"/>
    <n v="7.2229170165799994E-2"/>
    <n v="99.9999133492"/>
    <n v="99.790530396199998"/>
    <n v="15.3992628111"/>
    <n v="98"/>
    <n v="0.4"/>
    <n v="97"/>
    <n v="96"/>
    <n v="3"/>
    <n v="99.5"/>
    <n v="0.15"/>
    <n v="99"/>
    <n v="99"/>
    <n v="3"/>
    <n v="10"/>
    <n v="99.5"/>
    <n v="99"/>
    <n v="0.1"/>
    <n v="99"/>
    <n v="10"/>
  </r>
  <r>
    <x v="20"/>
    <x v="8"/>
    <n v="99.946163046799995"/>
    <n v="3.92741083871E-2"/>
    <n v="100"/>
    <n v="96.841193086299995"/>
    <n v="24350291"/>
    <n v="136419.383"/>
    <n v="99.312799135600002"/>
    <n v="0.15660678103100001"/>
    <n v="99.747148685499994"/>
    <n v="98.399564788700005"/>
    <n v="3513335"/>
    <n v="19803.046265000001"/>
    <n v="3.7457510188600001"/>
    <n v="99.946163046799995"/>
    <n v="3.92741083871E-2"/>
    <n v="100"/>
    <n v="96.841193086299995"/>
    <n v="3.7457510188600001"/>
    <n v="40262.899182399997"/>
    <n v="17.766963888799999"/>
    <n v="99.943276257099996"/>
    <n v="5.1701834989499998E-2"/>
    <n v="100"/>
    <n v="99.8259721748"/>
    <n v="17.766963888799999"/>
    <n v="98"/>
    <n v="0.4"/>
    <n v="97"/>
    <n v="96"/>
    <n v="3"/>
    <n v="99.5"/>
    <n v="0.15"/>
    <n v="99"/>
    <n v="99"/>
    <n v="3"/>
    <n v="10"/>
    <n v="99.5"/>
    <n v="99"/>
    <n v="0.1"/>
    <n v="99"/>
    <n v="10"/>
  </r>
  <r>
    <x v="21"/>
    <x v="0"/>
    <n v="99.955663219100003"/>
    <n v="3.4001585931099997E-2"/>
    <n v="99.537809283499996"/>
    <n v="97.506326266100004"/>
    <n v="17995835"/>
    <n v="139383.19699999999"/>
    <n v="99.720687732100004"/>
    <n v="6.5033477681299995E-2"/>
    <n v="99.392307777599996"/>
    <n v="97.756706433399998"/>
    <n v="6243805"/>
    <n v="24475.2324305"/>
    <n v="3.6388870581799999"/>
    <n v="99.955663219100003"/>
    <n v="3.4001585931099997E-2"/>
    <n v="99.537809283499996"/>
    <n v="97.506326266100004"/>
    <n v="3.6388870581799999"/>
    <n v="50344.944090700003"/>
    <n v="17.420177754299999"/>
    <n v="99.949640830299998"/>
    <n v="8.4921616995999996E-2"/>
    <n v="99.998589960499999"/>
    <n v="99.810317969300002"/>
    <n v="17.420177754299999"/>
    <n v="98"/>
    <n v="0.4"/>
    <n v="97"/>
    <n v="96"/>
    <n v="3"/>
    <n v="99.5"/>
    <n v="0.15"/>
    <n v="99"/>
    <n v="99"/>
    <n v="3"/>
    <n v="10"/>
    <n v="99.5"/>
    <n v="99"/>
    <n v="0.1"/>
    <n v="99"/>
    <n v="10"/>
  </r>
  <r>
    <x v="21"/>
    <x v="1"/>
    <n v="99.938620795199995"/>
    <n v="5.1783424417700001E-2"/>
    <n v="99.959270461299994"/>
    <n v="97.635821308499999"/>
    <n v="17805738"/>
    <n v="185234.601"/>
    <n v="99.478932391100003"/>
    <n v="0.25145167015600001"/>
    <n v="99.788818868600003"/>
    <n v="97.989571231699998"/>
    <n v="6241186"/>
    <n v="41464.512243099998"/>
    <n v="4.0291558280900004"/>
    <n v="99.938620795199995"/>
    <n v="5.1783424417700001E-2"/>
    <n v="99.959270461299994"/>
    <n v="97.635821308499999"/>
    <n v="4.0291558280900004"/>
    <n v="80636.055668300003"/>
    <n v="16.925816389600001"/>
    <n v="99.755667806000005"/>
    <n v="0.125112580439"/>
    <n v="99.995505811699999"/>
    <n v="99.475351928199998"/>
    <n v="16.925816389600001"/>
    <n v="98"/>
    <n v="0.4"/>
    <n v="97"/>
    <n v="96"/>
    <n v="3"/>
    <n v="99.5"/>
    <n v="0.15"/>
    <n v="99"/>
    <n v="99"/>
    <n v="3"/>
    <n v="10"/>
    <n v="99.5"/>
    <n v="99"/>
    <n v="0.1"/>
    <n v="99"/>
    <n v="10"/>
  </r>
  <r>
    <x v="21"/>
    <x v="2"/>
    <n v="99.959323267399995"/>
    <n v="2.90584438079E-2"/>
    <n v="99.971457844400007"/>
    <n v="96.897432558600002"/>
    <n v="24122658"/>
    <n v="168654.86199999999"/>
    <n v="99.716777552799996"/>
    <n v="0.16895740507699999"/>
    <n v="99.938997238900001"/>
    <n v="97.730240315000003"/>
    <n v="7270768"/>
    <n v="26345.339327400001"/>
    <n v="3.4474879059200001"/>
    <n v="99.959323267399995"/>
    <n v="2.90584438079E-2"/>
    <n v="99.971457844400007"/>
    <n v="96.897432558600002"/>
    <n v="3.4474879059200001"/>
    <n v="54134.203812500004"/>
    <n v="19.328045312299999"/>
    <n v="99.950068431099993"/>
    <n v="0.16457790128800001"/>
    <n v="99.693080146"/>
    <n v="99.891327703900004"/>
    <n v="19.328045312299999"/>
    <n v="98"/>
    <n v="0.4"/>
    <n v="97"/>
    <n v="96"/>
    <n v="3"/>
    <n v="99.5"/>
    <n v="0.15"/>
    <n v="99"/>
    <n v="99"/>
    <n v="3"/>
    <n v="10"/>
    <n v="99.5"/>
    <n v="99"/>
    <n v="0.1"/>
    <n v="99"/>
    <n v="10"/>
  </r>
  <r>
    <x v="21"/>
    <x v="3"/>
    <n v="99.925847477800005"/>
    <n v="8.7125645151800005E-2"/>
    <n v="99.819208074800002"/>
    <n v="98.027034570799998"/>
    <n v="17782106"/>
    <n v="222937.40700000001"/>
    <n v="99.538323731399998"/>
    <n v="0.204222227412"/>
    <n v="97.693093313000006"/>
    <n v="98.766292920599994"/>
    <n v="5824395"/>
    <n v="52225.585534099999"/>
    <n v="3.97800553066"/>
    <n v="99.925847477800005"/>
    <n v="8.7125645151800005E-2"/>
    <n v="99.819208074800002"/>
    <n v="98.027034570799998"/>
    <n v="3.97800553066"/>
    <n v="98054.784444899997"/>
    <n v="13.1260571407"/>
    <n v="99.908583666300004"/>
    <n v="9.8449546177799996E-2"/>
    <n v="99.904160797100005"/>
    <n v="99.838672036800006"/>
    <n v="13.1260571407"/>
    <n v="98"/>
    <n v="0.4"/>
    <n v="97"/>
    <n v="96"/>
    <n v="3"/>
    <n v="99.5"/>
    <n v="0.15"/>
    <n v="99"/>
    <n v="99"/>
    <n v="3"/>
    <n v="10"/>
    <n v="99.5"/>
    <n v="99"/>
    <n v="0.1"/>
    <n v="99"/>
    <n v="10"/>
  </r>
  <r>
    <x v="21"/>
    <x v="4"/>
    <n v="99.960293573300007"/>
    <n v="2.0699598105200001E-2"/>
    <n v="99.942616421599993"/>
    <n v="98.298290080599998"/>
    <n v="17832011"/>
    <n v="349754.17300000001"/>
    <n v="99.619885655800005"/>
    <n v="0.209384981719"/>
    <n v="99.861785466599997"/>
    <n v="98.240213934799996"/>
    <n v="9673765"/>
    <n v="52149.949545900003"/>
    <n v="3.64592716212"/>
    <n v="99.960293573300007"/>
    <n v="2.0699598105200001E-2"/>
    <n v="99.942616421599993"/>
    <n v="98.298290080599998"/>
    <n v="3.64592716212"/>
    <n v="109792.704887"/>
    <n v="11.288698376299999"/>
    <n v="99.932851419499997"/>
    <n v="0.14903691268700001"/>
    <n v="99.981866711999999"/>
    <n v="99.912882115599999"/>
    <n v="11.288698376299999"/>
    <n v="98"/>
    <n v="0.4"/>
    <n v="97"/>
    <n v="96"/>
    <n v="3"/>
    <n v="99.5"/>
    <n v="0.15"/>
    <n v="99"/>
    <n v="99"/>
    <n v="3"/>
    <n v="10"/>
    <n v="99.5"/>
    <n v="99"/>
    <n v="0.1"/>
    <n v="99"/>
    <n v="10"/>
  </r>
  <r>
    <x v="21"/>
    <x v="5"/>
    <n v="99.9582351966"/>
    <n v="3.01821947332E-2"/>
    <n v="99.879045800300005"/>
    <n v="97.401053272599995"/>
    <n v="24210296"/>
    <n v="250249.712"/>
    <n v="99.511752147500005"/>
    <n v="0.27248483469500001"/>
    <n v="99.449830880500002"/>
    <n v="98.425453185199999"/>
    <n v="8810579"/>
    <n v="28449.876085200001"/>
    <n v="3.61382965015"/>
    <n v="99.9582351966"/>
    <n v="3.01821947332E-2"/>
    <n v="99.879045800300005"/>
    <n v="97.401053272599995"/>
    <n v="3.61382965015"/>
    <n v="86862.031842199998"/>
    <n v="10.633001392000001"/>
    <n v="99.948227843400005"/>
    <n v="0.14834486192599999"/>
    <n v="99.706636679300004"/>
    <n v="99.949213218899999"/>
    <n v="10.633001392000001"/>
    <n v="98"/>
    <n v="0.4"/>
    <n v="97"/>
    <n v="96"/>
    <n v="3"/>
    <n v="99.5"/>
    <n v="0.15"/>
    <n v="99"/>
    <n v="99"/>
    <n v="3"/>
    <n v="10"/>
    <n v="99.5"/>
    <n v="99"/>
    <n v="0.1"/>
    <n v="99"/>
    <n v="10"/>
  </r>
  <r>
    <x v="21"/>
    <x v="6"/>
    <n v="99.947790885000003"/>
    <n v="5.9105842495300001E-2"/>
    <n v="99.994075164899996"/>
    <n v="97.572781452000001"/>
    <n v="17246602"/>
    <n v="275636.03000000003"/>
    <n v="99.627403080099995"/>
    <n v="0.244991520287"/>
    <n v="99.898194372999995"/>
    <n v="98.247332368499997"/>
    <n v="7201938"/>
    <n v="30655.526281999999"/>
    <n v="3.6141819050800001"/>
    <n v="99.947790885000003"/>
    <n v="5.9105842495300001E-2"/>
    <n v="99.994075164899996"/>
    <n v="97.572781452000001"/>
    <n v="3.6141819050800001"/>
    <n v="66645.421740299993"/>
    <n v="15.1313784905"/>
    <n v="99.940010346299999"/>
    <n v="0.122567952486"/>
    <n v="99.994528978600002"/>
    <n v="99.946870937100002"/>
    <n v="15.1313784905"/>
    <n v="98"/>
    <n v="0.4"/>
    <n v="97"/>
    <n v="96"/>
    <n v="3"/>
    <n v="99.5"/>
    <n v="0.15"/>
    <n v="99"/>
    <n v="99"/>
    <n v="3"/>
    <n v="10"/>
    <n v="99.5"/>
    <n v="99"/>
    <n v="0.1"/>
    <n v="99"/>
    <n v="10"/>
  </r>
  <r>
    <x v="21"/>
    <x v="7"/>
    <n v="99.957477396000002"/>
    <n v="3.1916460083899999E-2"/>
    <n v="99.991384555099998"/>
    <n v="97.3766601807"/>
    <n v="17101763"/>
    <n v="198286.041"/>
    <n v="99.537909902400003"/>
    <n v="0.13208773635099999"/>
    <n v="99.729943975300003"/>
    <n v="98.586269668400007"/>
    <n v="7406832"/>
    <n v="27210.556177300001"/>
    <n v="3.6591102576700001"/>
    <n v="99.957477396000002"/>
    <n v="3.1916460083899999E-2"/>
    <n v="99.991384555099998"/>
    <n v="97.3766601807"/>
    <n v="3.6591102576700001"/>
    <n v="63400.399939499999"/>
    <n v="15.630251081100001"/>
    <n v="99.946043321999994"/>
    <n v="7.6609431895899999E-2"/>
    <n v="99.998409338499997"/>
    <n v="99.825521306400006"/>
    <n v="15.630251081100001"/>
    <n v="98"/>
    <n v="0.4"/>
    <n v="97"/>
    <n v="96"/>
    <n v="3"/>
    <n v="99.5"/>
    <n v="0.15"/>
    <n v="99"/>
    <n v="99"/>
    <n v="3"/>
    <n v="10"/>
    <n v="99.5"/>
    <n v="99"/>
    <n v="0.1"/>
    <n v="99"/>
    <n v="10"/>
  </r>
  <r>
    <x v="21"/>
    <x v="8"/>
    <n v="99.953066440200004"/>
    <n v="3.5352216897900003E-2"/>
    <n v="99.995787432599997"/>
    <n v="97.178891269600001"/>
    <n v="23513134"/>
    <n v="164640.46"/>
    <n v="99.486948203400004"/>
    <n v="0.133132286608"/>
    <n v="99.529390279200001"/>
    <n v="98.560828206599993"/>
    <n v="4699583"/>
    <n v="20166.165641299998"/>
    <n v="3.6737721058799999"/>
    <n v="99.953066440200004"/>
    <n v="3.5352216897900003E-2"/>
    <n v="99.995787432599997"/>
    <n v="97.178891269600001"/>
    <n v="3.6737721058799999"/>
    <n v="41221.273748400003"/>
    <n v="17.7608686023"/>
    <n v="99.941718289999997"/>
    <n v="6.1748753476700002E-2"/>
    <n v="99.9965761582"/>
    <n v="99.861408240900005"/>
    <n v="17.7608686023"/>
    <n v="98"/>
    <n v="0.4"/>
    <n v="97"/>
    <n v="96"/>
    <n v="3"/>
    <n v="99.5"/>
    <n v="0.15"/>
    <n v="99"/>
    <n v="99"/>
    <n v="3"/>
    <n v="10"/>
    <n v="99.5"/>
    <n v="99"/>
    <n v="0.1"/>
    <n v="99"/>
    <n v="10"/>
  </r>
  <r>
    <x v="22"/>
    <x v="0"/>
    <n v="99.956914649300003"/>
    <n v="3.0021435476700001E-2"/>
    <n v="99.476806765199996"/>
    <n v="97.476435576499995"/>
    <n v="15114008"/>
    <n v="134221.003"/>
    <n v="99.753056708399996"/>
    <n v="6.5787571663999997E-2"/>
    <n v="99.2459387599"/>
    <n v="97.768478669499999"/>
    <n v="5911160"/>
    <n v="22698.3914296"/>
    <n v="3.6568489024500002"/>
    <n v="99.956914649300003"/>
    <n v="3.0021435476700001E-2"/>
    <n v="99.476806765199996"/>
    <n v="97.476435576499995"/>
    <n v="3.6568489024500002"/>
    <n v="45782.264150900002"/>
    <n v="18.528313678300002"/>
    <n v="99.954281445099994"/>
    <n v="8.3364057805400002E-2"/>
    <n v="99.975272901400004"/>
    <n v="99.827258600700006"/>
    <n v="18.528313678300002"/>
    <n v="98"/>
    <n v="0.4"/>
    <n v="97"/>
    <n v="96"/>
    <n v="3"/>
    <n v="99.5"/>
    <n v="0.15"/>
    <n v="99"/>
    <n v="99"/>
    <n v="3"/>
    <n v="10"/>
    <n v="99.5"/>
    <n v="99"/>
    <n v="0.1"/>
    <n v="99"/>
    <n v="10"/>
  </r>
  <r>
    <x v="22"/>
    <x v="1"/>
    <n v="99.927328916199997"/>
    <n v="5.4551707237700003E-2"/>
    <n v="99.876558185500002"/>
    <n v="97.617637184700001"/>
    <n v="15606844"/>
    <n v="184078.37599999999"/>
    <n v="99.346026509300003"/>
    <n v="0.33786495636300001"/>
    <n v="99.638172172699996"/>
    <n v="97.861043757100006"/>
    <n v="6198223"/>
    <n v="39463.898065300004"/>
    <n v="3.9556095940899998"/>
    <n v="99.927328916199997"/>
    <n v="5.4551707237700003E-2"/>
    <n v="99.876558185500002"/>
    <n v="97.617637184700001"/>
    <n v="3.9556095940899998"/>
    <n v="76620.141652399994"/>
    <n v="15.560678958800001"/>
    <n v="99.731656869199995"/>
    <n v="0.132885207373"/>
    <n v="99.969028459699999"/>
    <n v="99.400404868300001"/>
    <n v="15.560678958800001"/>
    <n v="98"/>
    <n v="0.4"/>
    <n v="97"/>
    <n v="96"/>
    <n v="3"/>
    <n v="99.5"/>
    <n v="0.15"/>
    <n v="99"/>
    <n v="99"/>
    <n v="3"/>
    <n v="10"/>
    <n v="99.5"/>
    <n v="99"/>
    <n v="0.1"/>
    <n v="99"/>
    <n v="10"/>
  </r>
  <r>
    <x v="22"/>
    <x v="2"/>
    <n v="99.957051101000005"/>
    <n v="2.9355379004599998E-2"/>
    <n v="99.940864304900003"/>
    <n v="96.957274263800002"/>
    <n v="20073468"/>
    <n v="166892.628"/>
    <n v="99.699682436299994"/>
    <n v="0.169659996333"/>
    <n v="99.883933770100001"/>
    <n v="97.741745680999998"/>
    <n v="7014727"/>
    <n v="25248.075739799999"/>
    <n v="3.4492429963500002"/>
    <n v="99.957051101000005"/>
    <n v="2.9355379004599998E-2"/>
    <n v="99.940864304900003"/>
    <n v="96.957274263800002"/>
    <n v="3.4492429963500002"/>
    <n v="53463.570049800001"/>
    <n v="18.9185577794"/>
    <n v="99.955035237199994"/>
    <n v="0.16331235804700001"/>
    <n v="99.895709198700004"/>
    <n v="99.896736215700003"/>
    <n v="18.9185577794"/>
    <n v="98"/>
    <n v="0.4"/>
    <n v="97"/>
    <n v="96"/>
    <n v="3"/>
    <n v="99.5"/>
    <n v="0.15"/>
    <n v="99"/>
    <n v="99"/>
    <n v="3"/>
    <n v="10"/>
    <n v="99.5"/>
    <n v="99"/>
    <n v="0.1"/>
    <n v="99"/>
    <n v="10"/>
  </r>
  <r>
    <x v="22"/>
    <x v="3"/>
    <n v="99.9200894449"/>
    <n v="8.6664836208400001E-2"/>
    <n v="99.785636042600004"/>
    <n v="98.022516124399999"/>
    <n v="18278662"/>
    <n v="218586.15900000001"/>
    <n v="99.381768377499995"/>
    <n v="0.21145475067700001"/>
    <n v="97.522521479700004"/>
    <n v="98.764940817600007"/>
    <n v="5641940"/>
    <n v="50031.038230600003"/>
    <n v="3.96088445591"/>
    <n v="99.9200894449"/>
    <n v="8.6664836208400001E-2"/>
    <n v="99.785636042600004"/>
    <n v="98.022516124399999"/>
    <n v="3.96088445591"/>
    <n v="94246.220795000001"/>
    <n v="13.484446999699999"/>
    <n v="99.916664691400001"/>
    <n v="0.10208521852999999"/>
    <n v="99.989839413200002"/>
    <n v="99.834050830199999"/>
    <n v="13.484446999699999"/>
    <n v="98"/>
    <n v="0.4"/>
    <n v="97"/>
    <n v="96"/>
    <n v="3"/>
    <n v="99.5"/>
    <n v="0.15"/>
    <n v="99"/>
    <n v="99"/>
    <n v="3"/>
    <n v="10"/>
    <n v="99.5"/>
    <n v="99"/>
    <n v="0.1"/>
    <n v="99"/>
    <n v="10"/>
  </r>
  <r>
    <x v="22"/>
    <x v="4"/>
    <n v="99.954873465999995"/>
    <n v="2.1400184021699999E-2"/>
    <n v="99.753250154599996"/>
    <n v="98.375122009099996"/>
    <n v="18116909"/>
    <n v="347785.82299999997"/>
    <n v="99.555160158500001"/>
    <n v="0.21333752128399999"/>
    <n v="99.566442898000005"/>
    <n v="98.207741138800003"/>
    <n v="9435279"/>
    <n v="49544.503782799999"/>
    <n v="3.6495789326599999"/>
    <n v="99.954873465999995"/>
    <n v="2.1400184021699999E-2"/>
    <n v="99.753250154599996"/>
    <n v="98.375122009099996"/>
    <n v="3.6495789326599999"/>
    <n v="104852.62326199999"/>
    <n v="11.6725209004"/>
    <n v="99.921403766200001"/>
    <n v="0.14972133616399999"/>
    <n v="99.921589723500006"/>
    <n v="99.905362804399999"/>
    <n v="11.6725209004"/>
    <n v="98"/>
    <n v="0.4"/>
    <n v="97"/>
    <n v="96"/>
    <n v="3"/>
    <n v="99.5"/>
    <n v="0.15"/>
    <n v="99"/>
    <n v="99"/>
    <n v="3"/>
    <n v="10"/>
    <n v="99.5"/>
    <n v="99"/>
    <n v="0.1"/>
    <n v="99"/>
    <n v="10"/>
  </r>
  <r>
    <x v="22"/>
    <x v="5"/>
    <n v="99.923496980199999"/>
    <n v="3.0152425485800001E-2"/>
    <n v="99.927738676800004"/>
    <n v="97.379221660300004"/>
    <n v="24805735"/>
    <n v="245052.54399999999"/>
    <n v="99.557913792099995"/>
    <n v="0.26966259165099998"/>
    <n v="99.498759095899999"/>
    <n v="98.412697623100001"/>
    <n v="8445453"/>
    <n v="27182.7907294"/>
    <n v="3.5989256757199999"/>
    <n v="99.923496980199999"/>
    <n v="3.0152425485800001E-2"/>
    <n v="99.927738676800004"/>
    <n v="97.379221660300004"/>
    <n v="3.5989256757199999"/>
    <n v="82064.679159099993"/>
    <n v="11.0923596038"/>
    <n v="99.879980904199996"/>
    <n v="0.14746996226699999"/>
    <n v="99.651928354700004"/>
    <n v="99.951382977099996"/>
    <n v="11.0923596038"/>
    <n v="98"/>
    <n v="0.4"/>
    <n v="97"/>
    <n v="96"/>
    <n v="3"/>
    <n v="99.5"/>
    <n v="0.15"/>
    <n v="99"/>
    <n v="99"/>
    <n v="3"/>
    <n v="10"/>
    <n v="99.5"/>
    <n v="99"/>
    <n v="0.1"/>
    <n v="99"/>
    <n v="10"/>
  </r>
  <r>
    <x v="22"/>
    <x v="6"/>
    <n v="99.948177999099997"/>
    <n v="6.0729791005900001E-2"/>
    <n v="99.991023818100004"/>
    <n v="97.549658124100006"/>
    <n v="18090212"/>
    <n v="270292.80300000001"/>
    <n v="99.577946014299997"/>
    <n v="0.26533611525700002"/>
    <n v="99.590535696000003"/>
    <n v="98.117805502099998"/>
    <n v="6883937"/>
    <n v="29522.033996099999"/>
    <n v="3.62163540335"/>
    <n v="99.948177999099997"/>
    <n v="6.0729791005900001E-2"/>
    <n v="99.991023818100004"/>
    <n v="97.549658124100006"/>
    <n v="3.62163540335"/>
    <n v="63383.765483499999"/>
    <n v="15.5747540405"/>
    <n v="99.9428812859"/>
    <n v="0.124267211908"/>
    <n v="99.998775439300005"/>
    <n v="99.950556498200001"/>
    <n v="15.5747540405"/>
    <n v="98"/>
    <n v="0.4"/>
    <n v="97"/>
    <n v="96"/>
    <n v="3"/>
    <n v="99.5"/>
    <n v="0.15"/>
    <n v="99"/>
    <n v="99"/>
    <n v="3"/>
    <n v="10"/>
    <n v="99.5"/>
    <n v="99"/>
    <n v="0.1"/>
    <n v="99"/>
    <n v="10"/>
  </r>
  <r>
    <x v="22"/>
    <x v="7"/>
    <n v="99.953773963399996"/>
    <n v="3.0663474285299998E-2"/>
    <n v="99.978984096299996"/>
    <n v="97.565258333000003"/>
    <n v="17722235"/>
    <n v="192961.402"/>
    <n v="98.904020813000002"/>
    <n v="0.12186840290500001"/>
    <n v="99.746187191499999"/>
    <n v="98.703786302699996"/>
    <n v="7248873"/>
    <n v="25960.076500700001"/>
    <n v="3.6557885398400001"/>
    <n v="99.953773963399996"/>
    <n v="3.0663474285299998E-2"/>
    <n v="99.978984096299996"/>
    <n v="97.565258333000003"/>
    <n v="3.6557885398400001"/>
    <n v="61064.825752199999"/>
    <n v="15.5511805362"/>
    <n v="99.938377182099998"/>
    <n v="7.5526461894100005E-2"/>
    <n v="99.978479649400001"/>
    <n v="99.837468400099993"/>
    <n v="15.5511805362"/>
    <n v="98"/>
    <n v="0.4"/>
    <n v="97"/>
    <n v="96"/>
    <n v="3"/>
    <n v="99.5"/>
    <n v="0.15"/>
    <n v="99"/>
    <n v="99"/>
    <n v="3"/>
    <n v="10"/>
    <n v="99.5"/>
    <n v="99"/>
    <n v="0.1"/>
    <n v="99"/>
    <n v="10"/>
  </r>
  <r>
    <x v="22"/>
    <x v="8"/>
    <n v="99.585213499100007"/>
    <n v="4.8755816579499997E-2"/>
    <n v="99.4569576759"/>
    <n v="97.201333436699997"/>
    <n v="24376677"/>
    <n v="161950.30300000001"/>
    <n v="96.110073115199995"/>
    <n v="0.179413809112"/>
    <n v="98.908319773000002"/>
    <n v="98.502992971899999"/>
    <n v="4645607"/>
    <n v="19133.023985"/>
    <n v="3.69268198901"/>
    <n v="99.585213499100007"/>
    <n v="4.8755816579499997E-2"/>
    <n v="99.4569576759"/>
    <n v="97.201333436699997"/>
    <n v="3.69268198901"/>
    <n v="39087.518746000002"/>
    <n v="17.918635580699998"/>
    <n v="99.9324347023"/>
    <n v="6.3075703525900001E-2"/>
    <n v="99.812851688099997"/>
    <n v="99.870943249099994"/>
    <n v="17.918635580699998"/>
    <n v="98"/>
    <n v="0.4"/>
    <n v="97"/>
    <n v="96"/>
    <n v="3"/>
    <n v="99.5"/>
    <n v="0.15"/>
    <n v="99"/>
    <n v="99"/>
    <n v="3"/>
    <n v="10"/>
    <n v="99.5"/>
    <n v="99"/>
    <n v="0.1"/>
    <n v="99"/>
    <n v="10"/>
  </r>
  <r>
    <x v="23"/>
    <x v="0"/>
    <n v="99.956610986300007"/>
    <n v="3.0982132290900001E-2"/>
    <n v="99.598401073299996"/>
    <n v="97.474395943100006"/>
    <n v="15132572"/>
    <n v="135839.16500000001"/>
    <n v="99.714765007899999"/>
    <n v="6.3081101646900006E-2"/>
    <n v="99.3448395761"/>
    <n v="97.788384004700006"/>
    <n v="5829912"/>
    <n v="21460.241459199999"/>
    <n v="3.64262420296"/>
    <n v="99.956610986300007"/>
    <n v="3.0982132290900001E-2"/>
    <n v="99.598401073299996"/>
    <n v="97.474395943100006"/>
    <n v="3.64262420296"/>
    <n v="43762.389403699999"/>
    <n v="18.820739642500001"/>
    <n v="99.956061095300001"/>
    <n v="8.37537976283E-2"/>
    <n v="99.9755519717"/>
    <n v="99.826471402699994"/>
    <n v="18.820739642500001"/>
    <n v="98"/>
    <n v="0.4"/>
    <n v="97"/>
    <n v="96"/>
    <n v="3"/>
    <n v="99.5"/>
    <n v="0.15"/>
    <n v="99"/>
    <n v="99"/>
    <n v="3"/>
    <n v="10"/>
    <n v="99.5"/>
    <n v="99"/>
    <n v="0.1"/>
    <n v="99"/>
    <n v="10"/>
  </r>
  <r>
    <x v="23"/>
    <x v="1"/>
    <n v="99.935800638800004"/>
    <n v="5.3311932779200003E-2"/>
    <n v="99.804274055400001"/>
    <n v="97.550341427600003"/>
    <n v="15606591"/>
    <n v="187170.00899999999"/>
    <n v="99.421855300900006"/>
    <n v="0.281367225863"/>
    <n v="99.547428269400001"/>
    <n v="97.912373143500005"/>
    <n v="6144644"/>
    <n v="36843.718103500003"/>
    <n v="3.95237676583"/>
    <n v="99.935800638800004"/>
    <n v="5.3311932779200003E-2"/>
    <n v="99.804274055400001"/>
    <n v="97.550341427600003"/>
    <n v="3.95237676583"/>
    <n v="70851.766855399997"/>
    <n v="17.025732939499999"/>
    <n v="99.749320283200007"/>
    <n v="0.12948038837699999"/>
    <n v="99.895392912299997"/>
    <n v="99.420517148100004"/>
    <n v="17.025732939499999"/>
    <n v="98"/>
    <n v="0.4"/>
    <n v="97"/>
    <n v="96"/>
    <n v="3"/>
    <n v="99.5"/>
    <n v="0.15"/>
    <n v="99"/>
    <n v="99"/>
    <n v="3"/>
    <n v="10"/>
    <n v="99.5"/>
    <n v="99"/>
    <n v="0.1"/>
    <n v="99"/>
    <n v="10"/>
  </r>
  <r>
    <x v="23"/>
    <x v="2"/>
    <n v="99.957066525200005"/>
    <n v="2.8052931854700001E-2"/>
    <n v="99.959385375799997"/>
    <n v="96.869546167099998"/>
    <n v="21944575"/>
    <n v="166747.81700000001"/>
    <n v="99.656768796799994"/>
    <n v="0.19482805491899999"/>
    <n v="99.909754951300002"/>
    <n v="97.767430508199993"/>
    <n v="6931986"/>
    <n v="23686.1651337"/>
    <n v="3.4645867801199999"/>
    <n v="99.957066525200005"/>
    <n v="2.8052931854700001E-2"/>
    <n v="99.959385375799997"/>
    <n v="96.869546167099998"/>
    <n v="3.4645867801199999"/>
    <n v="51211.996253600002"/>
    <n v="19.158369929300001"/>
    <n v="99.956065464700004"/>
    <n v="0.159643943781"/>
    <n v="99.978761099699994"/>
    <n v="99.895256929599995"/>
    <n v="19.158369929300001"/>
    <n v="98"/>
    <n v="0.4"/>
    <n v="97"/>
    <n v="96"/>
    <n v="3"/>
    <n v="99.5"/>
    <n v="0.15"/>
    <n v="99"/>
    <n v="99"/>
    <n v="3"/>
    <n v="10"/>
    <n v="99.5"/>
    <n v="99"/>
    <n v="0.1"/>
    <n v="99"/>
    <n v="10"/>
  </r>
  <r>
    <x v="23"/>
    <x v="3"/>
    <n v="99.908040435999993"/>
    <n v="8.6738025884799994E-2"/>
    <n v="99.622725073200002"/>
    <n v="97.943335187499997"/>
    <n v="14569992"/>
    <n v="227839.38399999999"/>
    <n v="99.156585987900002"/>
    <n v="0.24948955588800001"/>
    <n v="97.200782757799999"/>
    <n v="98.730285292100007"/>
    <n v="5584925"/>
    <n v="46697.655382600002"/>
    <n v="3.9370106847000002"/>
    <n v="99.908040435999993"/>
    <n v="8.6738025884799994E-2"/>
    <n v="99.622725073200002"/>
    <n v="97.943335187499997"/>
    <n v="3.9370106847000002"/>
    <n v="86749.543842300001"/>
    <n v="14.1638829324"/>
    <n v="99.905355576700003"/>
    <n v="9.9855216980399994E-2"/>
    <n v="99.841496681099997"/>
    <n v="99.806312724500003"/>
    <n v="14.1638829324"/>
    <n v="98"/>
    <n v="0.4"/>
    <n v="97"/>
    <n v="96"/>
    <n v="3"/>
    <n v="99.5"/>
    <n v="0.15"/>
    <n v="99"/>
    <n v="99"/>
    <n v="3"/>
    <n v="10"/>
    <n v="99.5"/>
    <n v="99"/>
    <n v="0.1"/>
    <n v="99"/>
    <n v="10"/>
  </r>
  <r>
    <x v="23"/>
    <x v="4"/>
    <n v="99.958898456699998"/>
    <n v="2.15830610429E-2"/>
    <n v="99.779457080900002"/>
    <n v="98.311429153399999"/>
    <n v="15576911"/>
    <n v="356434.44900000002"/>
    <n v="99.613510908799995"/>
    <n v="0.205550238425"/>
    <n v="99.679258947400001"/>
    <n v="98.251391093099997"/>
    <n v="9488256"/>
    <n v="47035.757036299998"/>
    <n v="3.6241196360300001"/>
    <n v="99.958898456699998"/>
    <n v="2.15830610429E-2"/>
    <n v="99.779457080900002"/>
    <n v="98.311429153399999"/>
    <n v="3.6241196360300001"/>
    <n v="100124.879707"/>
    <n v="11.888662844900001"/>
    <n v="99.927371439200002"/>
    <n v="0.14763368030400001"/>
    <n v="99.975218067300005"/>
    <n v="99.903921078899998"/>
    <n v="11.888662844900001"/>
    <n v="98"/>
    <n v="0.4"/>
    <n v="97"/>
    <n v="96"/>
    <n v="3"/>
    <n v="99.5"/>
    <n v="0.15"/>
    <n v="99"/>
    <n v="99"/>
    <n v="3"/>
    <n v="10"/>
    <n v="99.5"/>
    <n v="99"/>
    <n v="0.1"/>
    <n v="99"/>
    <n v="10"/>
  </r>
  <r>
    <x v="23"/>
    <x v="5"/>
    <n v="99.964229098399997"/>
    <n v="2.7826860037600001E-2"/>
    <n v="99.964922159300002"/>
    <n v="97.328901015599996"/>
    <n v="21145351"/>
    <n v="252528.72399999999"/>
    <n v="99.573116400499998"/>
    <n v="0.255105280145"/>
    <n v="99.439103468300004"/>
    <n v="98.411623298699993"/>
    <n v="8345055"/>
    <n v="25882.135595100001"/>
    <n v="3.5852834478200002"/>
    <n v="99.964229098399997"/>
    <n v="2.7826860037600001E-2"/>
    <n v="99.964922159300002"/>
    <n v="97.328901015599996"/>
    <n v="3.5852834478200002"/>
    <n v="78444.588945299998"/>
    <n v="10.9734398703"/>
    <n v="99.939337348400002"/>
    <n v="0.145991587187"/>
    <n v="99.715876210000005"/>
    <n v="99.951530875100005"/>
    <n v="10.9734398703"/>
    <n v="98"/>
    <n v="0.4"/>
    <n v="97"/>
    <n v="96"/>
    <n v="3"/>
    <n v="99.5"/>
    <n v="0.15"/>
    <n v="99"/>
    <n v="99"/>
    <n v="3"/>
    <n v="10"/>
    <n v="99.5"/>
    <n v="99"/>
    <n v="0.1"/>
    <n v="99"/>
    <n v="10"/>
  </r>
  <r>
    <x v="23"/>
    <x v="6"/>
    <n v="99.952520256400007"/>
    <n v="5.8972258128500002E-2"/>
    <n v="99.975176543100005"/>
    <n v="97.510894637099994"/>
    <n v="17316545"/>
    <n v="279856.929"/>
    <n v="99.524795081199997"/>
    <n v="0.25733346544199998"/>
    <n v="99.677905228"/>
    <n v="98.181044254"/>
    <n v="6911201"/>
    <n v="27773.970316899999"/>
    <n v="3.63021785359"/>
    <n v="99.952520256400007"/>
    <n v="5.8972258128500002E-2"/>
    <n v="99.975176543100005"/>
    <n v="97.510894637099994"/>
    <n v="3.63021785359"/>
    <n v="60802.845816300003"/>
    <n v="15.951903403299999"/>
    <n v="99.940709659000007"/>
    <n v="0.119208714657"/>
    <n v="99.962982691500002"/>
    <n v="99.953085908000006"/>
    <n v="15.951903403299999"/>
    <n v="98"/>
    <n v="0.4"/>
    <n v="97"/>
    <n v="96"/>
    <n v="3"/>
    <n v="99.5"/>
    <n v="0.15"/>
    <n v="99"/>
    <n v="99"/>
    <n v="3"/>
    <n v="10"/>
    <n v="99.5"/>
    <n v="99"/>
    <n v="0.1"/>
    <n v="99"/>
    <n v="10"/>
  </r>
  <r>
    <x v="23"/>
    <x v="7"/>
    <n v="99.947132745800005"/>
    <n v="2.9753758797399998E-2"/>
    <n v="99.987280238400004"/>
    <n v="97.4960217167"/>
    <n v="17769114"/>
    <n v="192407.285"/>
    <n v="99.5467981038"/>
    <n v="0.119747794359"/>
    <n v="99.718075565999996"/>
    <n v="98.633986139699999"/>
    <n v="7105613"/>
    <n v="23380.005306200001"/>
    <n v="3.6167513042700001"/>
    <n v="99.947132745800005"/>
    <n v="2.9753758797399998E-2"/>
    <n v="99.987280238400004"/>
    <n v="97.4960217167"/>
    <n v="3.6167513042700001"/>
    <n v="56749.796643499998"/>
    <n v="16.260532996799999"/>
    <n v="99.950639224"/>
    <n v="7.2918694464600003E-2"/>
    <n v="99.980843978999999"/>
    <n v="99.835673109200002"/>
    <n v="16.260532996799999"/>
    <n v="98"/>
    <n v="0.4"/>
    <n v="97"/>
    <n v="96"/>
    <n v="3"/>
    <n v="99.5"/>
    <n v="0.15"/>
    <n v="99"/>
    <n v="99"/>
    <n v="3"/>
    <n v="10"/>
    <n v="99.5"/>
    <n v="99"/>
    <n v="0.1"/>
    <n v="99"/>
    <n v="10"/>
  </r>
  <r>
    <x v="23"/>
    <x v="8"/>
    <n v="99.894438081199993"/>
    <n v="3.8412606760699998E-2"/>
    <n v="99.985962087199994"/>
    <n v="97.318067956899995"/>
    <n v="24690043"/>
    <n v="163821.51699999999"/>
    <n v="99.335483914700006"/>
    <n v="0.14209406578600001"/>
    <n v="99.521153641300003"/>
    <n v="98.538694694200004"/>
    <n v="4559007"/>
    <n v="18231.685007799999"/>
    <n v="3.7092219185499999"/>
    <n v="99.894438081199993"/>
    <n v="3.8412606760699998E-2"/>
    <n v="99.985962087199994"/>
    <n v="97.318067956899995"/>
    <n v="3.7092219185499999"/>
    <n v="38342.994388500003"/>
    <n v="18.2602586838"/>
    <n v="99.938321217099997"/>
    <n v="6.0199436368000001E-2"/>
    <n v="99.973697823600006"/>
    <n v="99.879800150199998"/>
    <n v="18.2602586838"/>
    <n v="98"/>
    <n v="0.4"/>
    <n v="97"/>
    <n v="96"/>
    <n v="3"/>
    <n v="99.5"/>
    <n v="0.15"/>
    <n v="99"/>
    <n v="99"/>
    <n v="3"/>
    <n v="10"/>
    <n v="99.5"/>
    <n v="99"/>
    <n v="0.1"/>
    <n v="99"/>
    <n v="10"/>
  </r>
  <r>
    <x v="24"/>
    <x v="0"/>
    <n v="99.955334983399993"/>
    <n v="2.99954360084E-2"/>
    <n v="99.441399445800002"/>
    <n v="97.493096628499998"/>
    <n v="16980672"/>
    <n v="131969.802"/>
    <n v="99.607862075400007"/>
    <n v="7.0713594119799994E-2"/>
    <n v="99.125280268099999"/>
    <n v="97.764885141899995"/>
    <n v="5601159"/>
    <n v="21121.930861100001"/>
    <n v="3.6250822130200002"/>
    <n v="99.955334983399993"/>
    <n v="2.99954360084E-2"/>
    <n v="99.441399445800002"/>
    <n v="97.493096628499998"/>
    <n v="3.6250822130200002"/>
    <n v="44466.977454599997"/>
    <n v="18.964394826100001"/>
    <n v="99.956468944400001"/>
    <n v="9.9426606181400007E-2"/>
    <n v="99.964403847100002"/>
    <n v="99.825213864999995"/>
    <n v="18.964394826100001"/>
    <n v="98"/>
    <n v="0.4"/>
    <n v="97"/>
    <n v="96"/>
    <n v="3"/>
    <n v="99.5"/>
    <n v="0.15"/>
    <n v="99"/>
    <n v="99"/>
    <n v="3"/>
    <n v="10"/>
    <n v="99.5"/>
    <n v="99"/>
    <n v="0.1"/>
    <n v="99"/>
    <n v="10"/>
  </r>
  <r>
    <x v="24"/>
    <x v="1"/>
    <n v="99.950537986800001"/>
    <n v="5.1823597588699997E-2"/>
    <n v="99.920708488499997"/>
    <n v="97.601489581500005"/>
    <n v="17345616"/>
    <n v="181959.25200000001"/>
    <n v="99.457091895399998"/>
    <n v="0.25614084773700002"/>
    <n v="99.732467203499994"/>
    <n v="98.015902155000006"/>
    <n v="5967489"/>
    <n v="35135.609796999997"/>
    <n v="3.9402857626999999"/>
    <n v="99.950537986800001"/>
    <n v="5.1823597588699997E-2"/>
    <n v="99.920708488499997"/>
    <n v="97.601489581500005"/>
    <n v="3.9402857626999999"/>
    <n v="68181.070169600003"/>
    <n v="17.642280771900001"/>
    <n v="99.715094994699996"/>
    <n v="0.13328012999200001"/>
    <n v="99.944080741999997"/>
    <n v="99.348862076100005"/>
    <n v="17.642280771900001"/>
    <n v="98"/>
    <n v="0.4"/>
    <n v="97"/>
    <n v="96"/>
    <n v="3"/>
    <n v="99.5"/>
    <n v="0.15"/>
    <n v="99"/>
    <n v="99"/>
    <n v="3"/>
    <n v="10"/>
    <n v="99.5"/>
    <n v="99"/>
    <n v="0.1"/>
    <n v="99"/>
    <n v="10"/>
  </r>
  <r>
    <x v="24"/>
    <x v="2"/>
    <n v="99.957568268399996"/>
    <n v="2.7518308522999999E-2"/>
    <n v="99.990437075900005"/>
    <n v="96.806030304999993"/>
    <n v="23849203"/>
    <n v="161734.796"/>
    <n v="99.629704797499997"/>
    <n v="0.180496068914"/>
    <n v="99.904545075399994"/>
    <n v="97.728603655200004"/>
    <n v="6646599"/>
    <n v="22739.672723299998"/>
    <n v="3.4255200822599998"/>
    <n v="99.957568268399996"/>
    <n v="2.7518308522999999E-2"/>
    <n v="99.990437075900005"/>
    <n v="96.806030304999993"/>
    <n v="3.4255200822599998"/>
    <n v="50159.419276799999"/>
    <n v="20.3485842125"/>
    <n v="99.956938599500006"/>
    <n v="0.15968444957799999"/>
    <n v="99.991111917500007"/>
    <n v="99.875650828299996"/>
    <n v="20.3485842125"/>
    <n v="98"/>
    <n v="0.4"/>
    <n v="97"/>
    <n v="96"/>
    <n v="3"/>
    <n v="99.5"/>
    <n v="0.15"/>
    <n v="99"/>
    <n v="99"/>
    <n v="3"/>
    <n v="10"/>
    <n v="99.5"/>
    <n v="99"/>
    <n v="0.1"/>
    <n v="99"/>
    <n v="10"/>
  </r>
  <r>
    <x v="24"/>
    <x v="3"/>
    <n v="99.924262180599996"/>
    <n v="8.4178817349799998E-2"/>
    <n v="99.728813068899996"/>
    <n v="98.005766935400004"/>
    <n v="14714316"/>
    <n v="220276.18900000001"/>
    <n v="99.385470643800005"/>
    <n v="0.21987733637099999"/>
    <n v="97.057097033999995"/>
    <n v="98.827103741900004"/>
    <n v="5374768"/>
    <n v="44953.923604800002"/>
    <n v="3.9377212270999999"/>
    <n v="99.924262180599996"/>
    <n v="8.4178817349799998E-2"/>
    <n v="99.728813068899996"/>
    <n v="98.005766935400004"/>
    <n v="3.9377212270999999"/>
    <n v="85883.8540966"/>
    <n v="15.175339083400001"/>
    <n v="99.899787279099996"/>
    <n v="9.6747156836099996E-2"/>
    <n v="99.948935478899998"/>
    <n v="99.806955799500003"/>
    <n v="15.175339083400001"/>
    <n v="98"/>
    <n v="0.4"/>
    <n v="97"/>
    <n v="96"/>
    <n v="3"/>
    <n v="99.5"/>
    <n v="0.15"/>
    <n v="99"/>
    <n v="99"/>
    <n v="3"/>
    <n v="10"/>
    <n v="99.5"/>
    <n v="99"/>
    <n v="0.1"/>
    <n v="99"/>
    <n v="10"/>
  </r>
  <r>
    <x v="24"/>
    <x v="4"/>
    <n v="99.957504637900001"/>
    <n v="2.18481950748E-2"/>
    <n v="99.511278861899996"/>
    <n v="98.338624100399997"/>
    <n v="15305300"/>
    <n v="345633.815"/>
    <n v="99.541111064099994"/>
    <n v="0.211140709663"/>
    <n v="99.637153071300006"/>
    <n v="98.273683595099996"/>
    <n v="9298699"/>
    <n v="46165.583302599996"/>
    <n v="3.61884026741"/>
    <n v="99.957504637900001"/>
    <n v="2.18481950748E-2"/>
    <n v="99.511278861899996"/>
    <n v="98.338624100399997"/>
    <n v="3.61884026741"/>
    <n v="99901.142445300007"/>
    <n v="12.4935569859"/>
    <n v="99.915311595199995"/>
    <n v="0.143770789122"/>
    <n v="99.883536954500002"/>
    <n v="99.901772918899994"/>
    <n v="12.4935569859"/>
    <n v="98"/>
    <n v="0.4"/>
    <n v="97"/>
    <n v="96"/>
    <n v="3"/>
    <n v="99.5"/>
    <n v="0.15"/>
    <n v="99"/>
    <n v="99"/>
    <n v="3"/>
    <n v="10"/>
    <n v="99.5"/>
    <n v="99"/>
    <n v="0.1"/>
    <n v="99"/>
    <n v="10"/>
  </r>
  <r>
    <x v="24"/>
    <x v="5"/>
    <n v="99.961854214599995"/>
    <n v="2.7660507597700001E-2"/>
    <n v="99.857378948199994"/>
    <n v="97.360815775199995"/>
    <n v="19772275"/>
    <n v="244771.06299999999"/>
    <n v="99.572506556999997"/>
    <n v="0.24880168026800001"/>
    <n v="99.506914949299997"/>
    <n v="98.413514362900003"/>
    <n v="7975588"/>
    <n v="25904.513141399999"/>
    <n v="3.5919788212700001"/>
    <n v="99.961854214599995"/>
    <n v="2.7660507597700001E-2"/>
    <n v="99.857378948199994"/>
    <n v="97.360815775199995"/>
    <n v="3.5919788212700001"/>
    <n v="79566.644109999994"/>
    <n v="11.6393817238"/>
    <n v="99.957671707000003"/>
    <n v="0.144158915695"/>
    <n v="99.689845503599997"/>
    <n v="99.948376805500004"/>
    <n v="11.6393817238"/>
    <n v="98"/>
    <n v="0.4"/>
    <n v="97"/>
    <n v="96"/>
    <n v="3"/>
    <n v="99.5"/>
    <n v="0.15"/>
    <n v="99"/>
    <n v="99"/>
    <n v="3"/>
    <n v="10"/>
    <n v="99.5"/>
    <n v="99"/>
    <n v="0.1"/>
    <n v="99"/>
    <n v="10"/>
  </r>
  <r>
    <x v="24"/>
    <x v="6"/>
    <n v="99.951104969200003"/>
    <n v="5.7571408387999998E-2"/>
    <n v="99.949418996800006"/>
    <n v="97.486494631599996"/>
    <n v="17945876"/>
    <n v="267023.81300000002"/>
    <n v="99.500825295300004"/>
    <n v="0.252363098402"/>
    <n v="99.681053610000006"/>
    <n v="98.206313743799996"/>
    <n v="6586585"/>
    <n v="26523.895808699999"/>
    <n v="3.5997184790999999"/>
    <n v="99.951104969200003"/>
    <n v="5.7571408387999998E-2"/>
    <n v="99.949418996800006"/>
    <n v="97.486494631599996"/>
    <n v="3.5997184790999999"/>
    <n v="57462.745330600002"/>
    <n v="17.196402578699999"/>
    <n v="99.950518143799997"/>
    <n v="0.11684748923"/>
    <n v="99.945474128900003"/>
    <n v="99.950651480800005"/>
    <n v="17.196402578699999"/>
    <n v="98"/>
    <n v="0.4"/>
    <n v="97"/>
    <n v="96"/>
    <n v="3"/>
    <n v="99.5"/>
    <n v="0.15"/>
    <n v="99"/>
    <n v="99"/>
    <n v="3"/>
    <n v="10"/>
    <n v="99.5"/>
    <n v="99"/>
    <n v="0.1"/>
    <n v="99"/>
    <n v="10"/>
  </r>
  <r>
    <x v="24"/>
    <x v="7"/>
    <n v="99.956393919199996"/>
    <n v="3.0648582361300001E-2"/>
    <n v="99.998865772000002"/>
    <n v="97.382172607699999"/>
    <n v="18204175"/>
    <n v="187509.79199999999"/>
    <n v="99.539732371400007"/>
    <n v="0.127377982487"/>
    <n v="99.751811965000002"/>
    <n v="98.562625586600006"/>
    <n v="6870570"/>
    <n v="22677.236626900001"/>
    <n v="3.5594046582000001"/>
    <n v="99.956393919199996"/>
    <n v="3.0648582361300001E-2"/>
    <n v="99.998865772000002"/>
    <n v="97.382172607699999"/>
    <n v="3.5594046582000001"/>
    <n v="56126.932797900001"/>
    <n v="16.794236329299999"/>
    <n v="99.949409506099997"/>
    <n v="7.7141055072999995E-2"/>
    <n v="99.999529609800007"/>
    <n v="99.780132604800002"/>
    <n v="16.794236329299999"/>
    <n v="98"/>
    <n v="0.4"/>
    <n v="97"/>
    <n v="96"/>
    <n v="3"/>
    <n v="99.5"/>
    <n v="0.15"/>
    <n v="99"/>
    <n v="99"/>
    <n v="3"/>
    <n v="10"/>
    <n v="99.5"/>
    <n v="99"/>
    <n v="0.1"/>
    <n v="99"/>
    <n v="10"/>
  </r>
  <r>
    <x v="24"/>
    <x v="8"/>
    <n v="99.923642208199993"/>
    <n v="3.65294437244E-2"/>
    <n v="99.983226458999994"/>
    <n v="97.075926159900007"/>
    <n v="25081451"/>
    <n v="159526.18299999999"/>
    <n v="99.475578868499994"/>
    <n v="0.15299199095400001"/>
    <n v="99.881252205099997"/>
    <n v="98.536422008200006"/>
    <n v="4394846"/>
    <n v="17436.402969399998"/>
    <n v="3.6448250776300002"/>
    <n v="99.923642208199993"/>
    <n v="3.65294437244E-2"/>
    <n v="99.983226458999994"/>
    <n v="97.075926159900007"/>
    <n v="3.6448250776300002"/>
    <n v="37939.283977200001"/>
    <n v="19.241098364799999"/>
    <n v="99.935793587500001"/>
    <n v="5.9264645255799997E-2"/>
    <n v="99.999144039499996"/>
    <n v="99.873906327599997"/>
    <n v="19.241098364799999"/>
    <n v="98"/>
    <n v="0.4"/>
    <n v="97"/>
    <n v="96"/>
    <n v="3"/>
    <n v="99.5"/>
    <n v="0.15"/>
    <n v="99"/>
    <n v="99"/>
    <n v="3"/>
    <n v="10"/>
    <n v="99.5"/>
    <n v="99"/>
    <n v="0.1"/>
    <n v="99"/>
    <n v="10"/>
  </r>
  <r>
    <x v="25"/>
    <x v="0"/>
    <n v="99.955788010999996"/>
    <n v="3.03886223596E-2"/>
    <n v="99.239076108500001"/>
    <n v="97.593562348899994"/>
    <n v="17719279"/>
    <n v="127077.101"/>
    <n v="98.988197078300004"/>
    <n v="7.8834371123200006E-2"/>
    <n v="98.823179753999995"/>
    <n v="97.956204701800004"/>
    <n v="5633648"/>
    <n v="20144.9730786"/>
    <n v="3.5510501199900002"/>
    <n v="99.955788010999996"/>
    <n v="3.03886223596E-2"/>
    <n v="99.239076108500001"/>
    <n v="97.593562348899994"/>
    <n v="3.5510501199900002"/>
    <n v="42169.304954699997"/>
    <n v="19.457355611699999"/>
    <n v="99.957674197900005"/>
    <n v="0.122752332794"/>
    <n v="99.784726628599998"/>
    <n v="99.808014809400007"/>
    <n v="19.457355611699999"/>
    <n v="98"/>
    <n v="0.4"/>
    <n v="97"/>
    <n v="96"/>
    <n v="3"/>
    <n v="99.5"/>
    <n v="0.15"/>
    <n v="99"/>
    <n v="99"/>
    <n v="3"/>
    <n v="10"/>
    <n v="99.5"/>
    <n v="99"/>
    <n v="0.1"/>
    <n v="99"/>
    <n v="10"/>
  </r>
  <r>
    <x v="25"/>
    <x v="1"/>
    <n v="99.943602632700006"/>
    <n v="5.3889121611799998E-2"/>
    <n v="99.7967978131"/>
    <n v="97.703793915999995"/>
    <n v="17974254"/>
    <n v="175385.628"/>
    <n v="99.237246321699999"/>
    <n v="0.27166685488300002"/>
    <n v="99.596905201200002"/>
    <n v="98.183873365300002"/>
    <n v="6034591"/>
    <n v="31860.7810713"/>
    <n v="3.8547323009199999"/>
    <n v="99.943602632700006"/>
    <n v="5.3889121611799998E-2"/>
    <n v="99.7967978131"/>
    <n v="97.703793915999995"/>
    <n v="3.8547323009199999"/>
    <n v="64054.7415941"/>
    <n v="20.477067545600001"/>
    <n v="99.792308653299997"/>
    <n v="0.123647325908"/>
    <n v="99.7260204082"/>
    <n v="99.548566368500005"/>
    <n v="20.477067545600001"/>
    <n v="98"/>
    <n v="0.4"/>
    <n v="97"/>
    <n v="96"/>
    <n v="3"/>
    <n v="99.5"/>
    <n v="0.15"/>
    <n v="99"/>
    <n v="99"/>
    <n v="3"/>
    <n v="10"/>
    <n v="99.5"/>
    <n v="99"/>
    <n v="0.1"/>
    <n v="99"/>
    <n v="10"/>
  </r>
  <r>
    <x v="25"/>
    <x v="2"/>
    <n v="99.947952104999999"/>
    <n v="3.0104574244199999E-2"/>
    <n v="99.7805563342"/>
    <n v="96.668371234199995"/>
    <n v="24452824"/>
    <n v="156765.959"/>
    <n v="99.713478764200005"/>
    <n v="0.17767723018100001"/>
    <n v="99.589723989000007"/>
    <n v="97.703187640899998"/>
    <n v="6669070"/>
    <n v="20187.9414101"/>
    <n v="3.3337592527300002"/>
    <n v="99.947952104999999"/>
    <n v="3.0104574244199999E-2"/>
    <n v="99.7805563342"/>
    <n v="96.668371234199995"/>
    <n v="3.3337592527300002"/>
    <n v="46510.464159900002"/>
    <n v="21.4669981529"/>
    <n v="99.956446013299995"/>
    <n v="0.162328496479"/>
    <n v="99.971402787299994"/>
    <n v="99.875926437399997"/>
    <n v="21.4669981529"/>
    <n v="98"/>
    <n v="0.4"/>
    <n v="97"/>
    <n v="96"/>
    <n v="3"/>
    <n v="99.5"/>
    <n v="0.15"/>
    <n v="99"/>
    <n v="99"/>
    <n v="3"/>
    <n v="10"/>
    <n v="99.5"/>
    <n v="99"/>
    <n v="0.1"/>
    <n v="99"/>
    <n v="10"/>
  </r>
  <r>
    <x v="25"/>
    <x v="3"/>
    <n v="99.931480329899998"/>
    <n v="8.4666824454099995E-2"/>
    <n v="99.593806399100004"/>
    <n v="97.993580546700002"/>
    <n v="18074482"/>
    <n v="214311.579"/>
    <n v="99.467260243499993"/>
    <n v="0.20738929012400001"/>
    <n v="96.846598584199995"/>
    <n v="98.830461164699997"/>
    <n v="5376294"/>
    <n v="39868.253881299999"/>
    <n v="3.8690367704200002"/>
    <n v="99.931480329899998"/>
    <n v="8.4666824454099995E-2"/>
    <n v="99.593806399100004"/>
    <n v="97.993580546700002"/>
    <n v="3.8690367704200002"/>
    <n v="78248.898727199994"/>
    <n v="17.960417878000001"/>
    <n v="99.920078742900003"/>
    <n v="9.8437740751700004E-2"/>
    <n v="99.852327297599999"/>
    <n v="99.855120063800001"/>
    <n v="17.960417878000001"/>
    <n v="98"/>
    <n v="0.4"/>
    <n v="97"/>
    <n v="96"/>
    <n v="3"/>
    <n v="99.5"/>
    <n v="0.15"/>
    <n v="99"/>
    <n v="99"/>
    <n v="3"/>
    <n v="10"/>
    <n v="99.5"/>
    <n v="99"/>
    <n v="0.1"/>
    <n v="99"/>
    <n v="10"/>
  </r>
  <r>
    <x v="25"/>
    <x v="4"/>
    <n v="99.8886438631"/>
    <n v="2.5081221746400002E-2"/>
    <n v="99.737580388599994"/>
    <n v="98.378225764500002"/>
    <n v="18387089"/>
    <n v="335115.57"/>
    <n v="99.294792665200006"/>
    <n v="0.22193280951300001"/>
    <n v="99.777581049600002"/>
    <n v="98.284448340799997"/>
    <n v="9342888"/>
    <n v="43444.293723299998"/>
    <n v="3.5441701453199999"/>
    <n v="99.8886438631"/>
    <n v="2.5081221746400002E-2"/>
    <n v="99.737580388599994"/>
    <n v="98.378225764500002"/>
    <n v="3.5441701453199999"/>
    <n v="96590.951753100002"/>
    <n v="13.3391970418"/>
    <n v="99.851694839999993"/>
    <n v="0.147067129613"/>
    <n v="99.954292726000006"/>
    <n v="99.902942493300003"/>
    <n v="13.3391970418"/>
    <n v="98"/>
    <n v="0.4"/>
    <n v="97"/>
    <n v="96"/>
    <n v="3"/>
    <n v="99.5"/>
    <n v="0.15"/>
    <n v="99"/>
    <n v="99"/>
    <n v="3"/>
    <n v="10"/>
    <n v="99.5"/>
    <n v="99"/>
    <n v="0.1"/>
    <n v="99"/>
    <n v="10"/>
  </r>
  <r>
    <x v="25"/>
    <x v="5"/>
    <n v="99.964421007699997"/>
    <n v="2.9473493103000001E-2"/>
    <n v="99.970412156099997"/>
    <n v="97.259239536099997"/>
    <n v="25089489"/>
    <n v="232589.59"/>
    <n v="99.610482255600004"/>
    <n v="0.250594344646"/>
    <n v="99.599959560299993"/>
    <n v="98.4292769037"/>
    <n v="7964361"/>
    <n v="24070.524950800002"/>
    <n v="3.5430376042199998"/>
    <n v="99.964421007699997"/>
    <n v="2.9473493103000001E-2"/>
    <n v="99.970412156099997"/>
    <n v="97.259239536099997"/>
    <n v="3.5430376042199998"/>
    <n v="76359.4640048"/>
    <n v="12.6743317868"/>
    <n v="99.951080328700002"/>
    <n v="0.14537354378100001"/>
    <n v="99.7029101782"/>
    <n v="99.948371464399997"/>
    <n v="12.6743317868"/>
    <n v="98"/>
    <n v="0.4"/>
    <n v="97"/>
    <n v="96"/>
    <n v="3"/>
    <n v="99.5"/>
    <n v="0.15"/>
    <n v="99"/>
    <n v="99"/>
    <n v="3"/>
    <n v="10"/>
    <n v="99.5"/>
    <n v="99"/>
    <n v="0.1"/>
    <n v="99"/>
    <n v="10"/>
  </r>
  <r>
    <x v="25"/>
    <x v="6"/>
    <n v="99.946817248000002"/>
    <n v="6.2802050798399997E-2"/>
    <n v="99.918151990200002"/>
    <n v="97.373786293999999"/>
    <n v="17922651"/>
    <n v="253418.64199999999"/>
    <n v="99.549791817200003"/>
    <n v="0.25112077626099999"/>
    <n v="99.487381991899994"/>
    <n v="98.200660509000002"/>
    <n v="6491427"/>
    <n v="22930.960008800001"/>
    <n v="3.4571551196999999"/>
    <n v="99.946817248000002"/>
    <n v="6.2802050798399997E-2"/>
    <n v="99.918151990200002"/>
    <n v="97.373786293999999"/>
    <n v="3.4571551196999999"/>
    <n v="51103.232764100001"/>
    <n v="20.391525214200001"/>
    <n v="99.9497065435"/>
    <n v="0.122480820475"/>
    <n v="99.906637119199999"/>
    <n v="99.953043455300005"/>
    <n v="20.391525214200001"/>
    <n v="98"/>
    <n v="0.4"/>
    <n v="97"/>
    <n v="96"/>
    <n v="3"/>
    <n v="99.5"/>
    <n v="0.15"/>
    <n v="99"/>
    <n v="99"/>
    <n v="3"/>
    <n v="10"/>
    <n v="99.5"/>
    <n v="99"/>
    <n v="0.1"/>
    <n v="99"/>
    <n v="10"/>
  </r>
  <r>
    <x v="25"/>
    <x v="7"/>
    <n v="99.9568605236"/>
    <n v="3.8246843704700002E-2"/>
    <n v="99.909452143099998"/>
    <n v="97.303545769099998"/>
    <n v="18372563"/>
    <n v="183885.78200000001"/>
    <n v="99.536996484900001"/>
    <n v="0.136946278521"/>
    <n v="99.653960996400002"/>
    <n v="98.595524236100005"/>
    <n v="6808974"/>
    <n v="20912.2084182"/>
    <n v="3.4880085995900001"/>
    <n v="99.9568605236"/>
    <n v="3.8246843704700002E-2"/>
    <n v="99.909452143099998"/>
    <n v="97.303545769099998"/>
    <n v="3.4880085995900001"/>
    <n v="53845.538727699997"/>
    <n v="18.080622456"/>
    <n v="99.944315755299996"/>
    <n v="8.2193484317700002E-2"/>
    <n v="99.881245048500006"/>
    <n v="99.818669174899995"/>
    <n v="18.080622456"/>
    <n v="98"/>
    <n v="0.4"/>
    <n v="97"/>
    <n v="96"/>
    <n v="3"/>
    <n v="99.5"/>
    <n v="0.15"/>
    <n v="99"/>
    <n v="99"/>
    <n v="3"/>
    <n v="10"/>
    <n v="99.5"/>
    <n v="99"/>
    <n v="0.1"/>
    <n v="99"/>
    <n v="10"/>
  </r>
  <r>
    <x v="25"/>
    <x v="8"/>
    <n v="99.955758936899997"/>
    <n v="3.6517365874099997E-2"/>
    <n v="99.910281147000006"/>
    <n v="97.093020386600003"/>
    <n v="24661366"/>
    <n v="153950.06599999999"/>
    <n v="99.486728166999995"/>
    <n v="0.15297988664100001"/>
    <n v="99.514002444200003"/>
    <n v="98.530748738699998"/>
    <n v="4386802"/>
    <n v="16010.8991155"/>
    <n v="3.6057162066999999"/>
    <n v="99.955758936899997"/>
    <n v="3.6517365874099997E-2"/>
    <n v="99.910281147000006"/>
    <n v="97.093020386600003"/>
    <n v="3.6057162066999999"/>
    <n v="34821.236256700002"/>
    <n v="20.685512259599999"/>
    <n v="99.946063925700003"/>
    <n v="6.1193011309500001E-2"/>
    <n v="99.997878706700007"/>
    <n v="99.871699170599996"/>
    <n v="20.685512259599999"/>
    <n v="98"/>
    <n v="0.4"/>
    <n v="97"/>
    <n v="96"/>
    <n v="3"/>
    <n v="99.5"/>
    <n v="0.15"/>
    <n v="99"/>
    <n v="99"/>
    <n v="3"/>
    <n v="10"/>
    <n v="99.5"/>
    <n v="99"/>
    <n v="0.1"/>
    <n v="99"/>
    <n v="10"/>
  </r>
  <r>
    <x v="26"/>
    <x v="0"/>
    <n v="99.959798145600004"/>
    <n v="3.0947783171099998E-2"/>
    <n v="99.430811504800005"/>
    <n v="97.494724996499997"/>
    <n v="17299399"/>
    <n v="118438.97199999999"/>
    <n v="99.741078107000007"/>
    <n v="6.3809246776E-2"/>
    <n v="99.422783262699994"/>
    <n v="97.965260194199999"/>
    <n v="5499975"/>
    <n v="20366.7484869"/>
    <n v="3.5383152598700001"/>
    <n v="99.959798145600004"/>
    <n v="3.0947783171099998E-2"/>
    <n v="99.430811504800005"/>
    <n v="97.494724996499997"/>
    <n v="3.5383152598700001"/>
    <n v="2800.1391112900001"/>
    <n v="13.567051122000001"/>
    <n v="99.958718200099995"/>
    <n v="5.3510018643300003E-2"/>
    <n v="100"/>
    <n v="99.8644465518"/>
    <n v="13.567051122000001"/>
    <n v="98"/>
    <n v="0.4"/>
    <n v="97"/>
    <n v="96"/>
    <n v="3"/>
    <n v="99.5"/>
    <n v="0.15"/>
    <n v="99"/>
    <n v="99"/>
    <n v="3"/>
    <n v="10"/>
    <n v="99.5"/>
    <n v="99"/>
    <n v="0.1"/>
    <n v="99"/>
    <n v="10"/>
  </r>
  <r>
    <x v="26"/>
    <x v="1"/>
    <n v="99.955540798900003"/>
    <n v="5.0747600546599998E-2"/>
    <n v="99.785652225199996"/>
    <n v="97.771812768999993"/>
    <n v="18038862"/>
    <n v="158888.92499999999"/>
    <n v="99.4869030638"/>
    <n v="0.25962323687900002"/>
    <n v="99.607296427899996"/>
    <n v="98.249652366299998"/>
    <n v="5772799"/>
    <n v="33632.583094900001"/>
    <n v="3.9134193929599999"/>
    <n v="99.955540798900003"/>
    <n v="5.0747600546599998E-2"/>
    <n v="99.785652225199996"/>
    <n v="97.771812768999993"/>
    <n v="3.9134193929599999"/>
    <n v="2897.9236217900002"/>
    <n v="18.284977062900001"/>
    <n v="99.784277126199996"/>
    <n v="9.9092500695199995E-2"/>
    <n v="99.989058956899996"/>
    <n v="99.613611547700003"/>
    <n v="18.284977062900001"/>
    <n v="98"/>
    <n v="0.4"/>
    <n v="97"/>
    <n v="96"/>
    <n v="3"/>
    <n v="99.5"/>
    <n v="0.15"/>
    <n v="99"/>
    <n v="99"/>
    <n v="3"/>
    <n v="10"/>
    <n v="99.5"/>
    <n v="99"/>
    <n v="0.1"/>
    <n v="99"/>
    <n v="10"/>
  </r>
  <r>
    <x v="26"/>
    <x v="2"/>
    <n v="99.954647632999993"/>
    <n v="3.1994200666300002E-2"/>
    <n v="99.796322861199997"/>
    <n v="96.6869273999"/>
    <n v="24172562"/>
    <n v="147347.81299999999"/>
    <n v="99.695007852499998"/>
    <n v="0.17230359888399999"/>
    <n v="99.735318785399997"/>
    <n v="97.727420704300002"/>
    <n v="6526005"/>
    <n v="21599.655749699999"/>
    <n v="3.3275501627800002"/>
    <n v="99.954647632999993"/>
    <n v="3.1994200666300002E-2"/>
    <n v="99.796322861199997"/>
    <n v="96.6869273999"/>
    <n v="3.3275501627800002"/>
    <n v="2889.6724789800001"/>
    <n v="16.626582724799999"/>
    <n v="99.950667743899999"/>
    <n v="0.10719225622"/>
    <n v="100"/>
    <n v="99.918239020200005"/>
    <n v="16.626582724799999"/>
    <n v="98"/>
    <n v="0.4"/>
    <n v="97"/>
    <n v="96"/>
    <n v="3"/>
    <n v="99.5"/>
    <n v="0.15"/>
    <n v="99"/>
    <n v="99"/>
    <n v="3"/>
    <n v="10"/>
    <n v="99.5"/>
    <n v="99"/>
    <n v="0.1"/>
    <n v="99"/>
    <n v="10"/>
  </r>
  <r>
    <x v="26"/>
    <x v="3"/>
    <n v="99.886535807300007"/>
    <n v="8.8563833585999993E-2"/>
    <n v="99.6780154713"/>
    <n v="98.0300938548"/>
    <n v="16544618"/>
    <n v="200487.29399999999"/>
    <n v="99.491241663599993"/>
    <n v="0.206862153598"/>
    <n v="97.378857210299998"/>
    <n v="98.791833092900006"/>
    <n v="5320705"/>
    <n v="41655.687851900002"/>
    <n v="3.8776660649200001"/>
    <n v="99.886535807300007"/>
    <n v="8.8563833585999993E-2"/>
    <n v="99.6780154713"/>
    <n v="98.0300938548"/>
    <n v="3.8776660649200001"/>
    <n v="3451.1967748400002"/>
    <n v="14.0741590848"/>
    <n v="99.905180665499998"/>
    <n v="8.1922481487900004E-2"/>
    <n v="100"/>
    <n v="99.835810259599995"/>
    <n v="14.0741590848"/>
    <n v="98"/>
    <n v="0.4"/>
    <n v="97"/>
    <n v="96"/>
    <n v="3"/>
    <n v="99.5"/>
    <n v="0.15"/>
    <n v="99"/>
    <n v="99"/>
    <n v="3"/>
    <n v="10"/>
    <n v="99.5"/>
    <n v="99"/>
    <n v="0.1"/>
    <n v="99"/>
    <n v="10"/>
  </r>
  <r>
    <x v="26"/>
    <x v="4"/>
    <n v="99.955683989600004"/>
    <n v="2.3482267877200001E-2"/>
    <n v="99.762252417300004"/>
    <n v="98.382468484900002"/>
    <n v="17269257"/>
    <n v="309291.59899999999"/>
    <n v="99.609725448999995"/>
    <n v="0.21257138964399999"/>
    <n v="99.655126411400005"/>
    <n v="98.335173078500006"/>
    <n v="9050922"/>
    <n v="44889.388751899998"/>
    <n v="3.5534604296999999"/>
    <n v="99.955683989600004"/>
    <n v="2.3482267877200001E-2"/>
    <n v="99.762252417300004"/>
    <n v="98.382468484900002"/>
    <n v="3.5534604296999999"/>
    <n v="5750.9732739600004"/>
    <n v="8.1152813553000005"/>
    <n v="99.886278234299994"/>
    <n v="0.116125852938"/>
    <n v="99.990733876899995"/>
    <n v="99.907830478700006"/>
    <n v="8.1152813553000005"/>
    <n v="98"/>
    <n v="0.4"/>
    <n v="97"/>
    <n v="96"/>
    <n v="3"/>
    <n v="99.5"/>
    <n v="0.15"/>
    <n v="99"/>
    <n v="99"/>
    <n v="3"/>
    <n v="10"/>
    <n v="99.5"/>
    <n v="99"/>
    <n v="0.1"/>
    <n v="99"/>
    <n v="10"/>
  </r>
  <r>
    <x v="26"/>
    <x v="5"/>
    <n v="99.963651560499997"/>
    <n v="3.0985460569800002E-2"/>
    <n v="99.994500484200003"/>
    <n v="97.413506952000006"/>
    <n v="23161152"/>
    <n v="216194.33199999999"/>
    <n v="99.584677728599999"/>
    <n v="0.218723914884"/>
    <n v="99.837206393299994"/>
    <n v="98.468495025300001"/>
    <n v="7754461"/>
    <n v="24591.720787499999"/>
    <n v="3.53958489529"/>
    <n v="99.963651560499997"/>
    <n v="3.0985460569800002E-2"/>
    <n v="99.994500484200003"/>
    <n v="97.413506952000006"/>
    <n v="3.53958489529"/>
    <n v="4581.05210231"/>
    <n v="8.3233683621400001"/>
    <n v="99.941763882999993"/>
    <n v="0.11072417116200001"/>
    <n v="99.988162878799997"/>
    <n v="99.9423199127"/>
    <n v="8.3233683621400001"/>
    <n v="98"/>
    <n v="0.4"/>
    <n v="97"/>
    <n v="96"/>
    <n v="3"/>
    <n v="99.5"/>
    <n v="0.15"/>
    <n v="99"/>
    <n v="99"/>
    <n v="3"/>
    <n v="10"/>
    <n v="99.5"/>
    <n v="99"/>
    <n v="0.1"/>
    <n v="99"/>
    <n v="10"/>
  </r>
  <r>
    <x v="26"/>
    <x v="6"/>
    <n v="99.952991182399998"/>
    <n v="6.8415585526499997E-2"/>
    <n v="99.872369245499996"/>
    <n v="97.338351481900006"/>
    <n v="13866645"/>
    <n v="242470.73199999999"/>
    <n v="99.494986184599995"/>
    <n v="0.25219491374500003"/>
    <n v="99.351419330400006"/>
    <n v="98.136818924799996"/>
    <n v="6268260"/>
    <n v="24344.234338499999"/>
    <n v="3.44820857278"/>
    <n v="99.952991182399998"/>
    <n v="6.8415585526499997E-2"/>
    <n v="99.872369245499996"/>
    <n v="97.338351481900006"/>
    <n v="3.44820857278"/>
    <n v="2905.4811869099999"/>
    <n v="14.7286913732"/>
    <n v="99.937729246299995"/>
    <n v="9.6543641182399997E-2"/>
    <n v="99.990460276799993"/>
    <n v="99.946652964400002"/>
    <n v="14.7286913732"/>
    <n v="98"/>
    <n v="0.4"/>
    <n v="97"/>
    <n v="96"/>
    <n v="3"/>
    <n v="99.5"/>
    <n v="0.15"/>
    <n v="99"/>
    <n v="99"/>
    <n v="3"/>
    <n v="10"/>
    <n v="99.5"/>
    <n v="99"/>
    <n v="0.1"/>
    <n v="99"/>
    <n v="10"/>
  </r>
  <r>
    <x v="26"/>
    <x v="7"/>
    <n v="99.954620819499993"/>
    <n v="3.4364180457299998E-2"/>
    <n v="99.999998697799995"/>
    <n v="97.382169309700004"/>
    <n v="15232937"/>
    <n v="173432.79800000001"/>
    <n v="99.258057369400007"/>
    <n v="0.13554357705699999"/>
    <n v="99.722581784900001"/>
    <n v="98.597210254499998"/>
    <n v="6585164"/>
    <n v="22138.7174528"/>
    <n v="3.5142577129300001"/>
    <n v="99.954620819499993"/>
    <n v="3.4364180457299998E-2"/>
    <n v="99.999998697799995"/>
    <n v="97.382169309700004"/>
    <n v="3.5142577129300001"/>
    <n v="3041.4787824199998"/>
    <n v="13.592392090000001"/>
    <n v="99.949078282399995"/>
    <n v="5.7663493719699997E-2"/>
    <n v="100"/>
    <n v="99.831951586000002"/>
    <n v="13.592392090000001"/>
    <n v="98"/>
    <n v="0.4"/>
    <n v="97"/>
    <n v="96"/>
    <n v="3"/>
    <n v="99.5"/>
    <n v="0.15"/>
    <n v="99"/>
    <n v="99"/>
    <n v="3"/>
    <n v="10"/>
    <n v="99.5"/>
    <n v="99"/>
    <n v="0.1"/>
    <n v="99"/>
    <n v="10"/>
  </r>
  <r>
    <x v="26"/>
    <x v="8"/>
    <n v="99.9541210533"/>
    <n v="3.8321877437899998E-2"/>
    <n v="99.735645283599993"/>
    <n v="97.132419541399997"/>
    <n v="19455211"/>
    <n v="145712.32000000001"/>
    <n v="99.232339232499996"/>
    <n v="0.15706871028800001"/>
    <n v="98.250631760900006"/>
    <n v="98.549680754299999"/>
    <n v="4249506"/>
    <n v="16955.985525700002"/>
    <n v="3.63652722492"/>
    <n v="99.9541210533"/>
    <n v="3.8321877437899998E-2"/>
    <n v="99.735645283599993"/>
    <n v="97.132419541399997"/>
    <n v="3.63652722492"/>
    <n v="2070.9875286299998"/>
    <n v="15.5661078302"/>
    <n v="99.930374316699996"/>
    <n v="4.5257544929599998E-2"/>
    <n v="100"/>
    <n v="99.878906755499997"/>
    <n v="15.5661078302"/>
    <n v="98"/>
    <n v="0.4"/>
    <n v="97"/>
    <n v="96"/>
    <n v="3"/>
    <n v="99.5"/>
    <n v="0.15"/>
    <n v="99"/>
    <n v="99"/>
    <n v="3"/>
    <n v="10"/>
    <n v="99.5"/>
    <n v="99"/>
    <n v="0.1"/>
    <n v="99"/>
    <n v="10"/>
  </r>
  <r>
    <x v="27"/>
    <x v="0"/>
    <n v="99.955754388900004"/>
    <n v="3.2566841101700002E-2"/>
    <n v="99.606617291299997"/>
    <n v="97.3130915327"/>
    <n v="18350220"/>
    <n v="100006.041"/>
    <n v="99.683526449699997"/>
    <n v="7.4220111467900002E-2"/>
    <n v="99.350313610399994"/>
    <n v="97.740147319100004"/>
    <n v="4538025"/>
    <n v="20671.5390238"/>
    <n v="3.5585940192900001"/>
    <n v="99.955754388900004"/>
    <n v="3.2566841101700002E-2"/>
    <n v="99.606617291299997"/>
    <n v="97.3130915327"/>
    <n v="3.5585940192900001"/>
    <n v="44897.776965700003"/>
    <n v="18.8812232712"/>
    <n v="99.962928034800001"/>
    <n v="6.9928028501099998E-2"/>
    <n v="99.997422271600001"/>
    <n v="99.740763140200002"/>
    <n v="18.8812232712"/>
    <n v="98"/>
    <n v="0.4"/>
    <n v="97"/>
    <n v="96"/>
    <n v="3"/>
    <n v="99.5"/>
    <n v="0.15"/>
    <n v="99"/>
    <n v="99"/>
    <n v="3"/>
    <n v="10"/>
    <n v="99.5"/>
    <n v="99"/>
    <n v="0.1"/>
    <n v="99"/>
    <n v="10"/>
  </r>
  <r>
    <x v="27"/>
    <x v="1"/>
    <n v="99.953170725600003"/>
    <n v="4.9435549302200003E-2"/>
    <n v="99.823867054900006"/>
    <n v="97.647917946600003"/>
    <n v="19267519"/>
    <n v="139790.913"/>
    <n v="99.432069626000001"/>
    <n v="0.24871981454299999"/>
    <n v="99.521981649699995"/>
    <n v="98.122632473300001"/>
    <n v="5262144"/>
    <n v="33207.128617900002"/>
    <n v="3.9301020175099999"/>
    <n v="99.953170725600003"/>
    <n v="4.9435549302200003E-2"/>
    <n v="99.823867054900006"/>
    <n v="97.647917946600003"/>
    <n v="3.9301020175099999"/>
    <n v="67680.727760900001"/>
    <n v="20.430243931500002"/>
    <n v="99.842956067299994"/>
    <n v="9.7974046351999994E-2"/>
    <n v="99.708427815600004"/>
    <n v="99.657404268700006"/>
    <n v="20.430243931500002"/>
    <n v="98"/>
    <n v="0.4"/>
    <n v="97"/>
    <n v="96"/>
    <n v="3"/>
    <n v="99.5"/>
    <n v="0.15"/>
    <n v="99"/>
    <n v="99"/>
    <n v="3"/>
    <n v="10"/>
    <n v="99.5"/>
    <n v="99"/>
    <n v="0.1"/>
    <n v="99"/>
    <n v="10"/>
  </r>
  <r>
    <x v="27"/>
    <x v="2"/>
    <n v="99.957727950800006"/>
    <n v="3.2369280094000003E-2"/>
    <n v="99.953263550000003"/>
    <n v="96.533013898700005"/>
    <n v="25755112"/>
    <n v="126494.08900000001"/>
    <n v="99.675607731699998"/>
    <n v="0.187484989859"/>
    <n v="99.944885297300004"/>
    <n v="97.591401984200004"/>
    <n v="5487289"/>
    <n v="22182.845524600001"/>
    <n v="3.3545903403400001"/>
    <n v="99.957727950800006"/>
    <n v="3.2369280094000003E-2"/>
    <n v="99.953263550000003"/>
    <n v="96.533013898700005"/>
    <n v="3.3545903403400001"/>
    <n v="50340.507521799998"/>
    <n v="21.071362294899998"/>
    <n v="99.954174560699997"/>
    <n v="0.139575360629"/>
    <n v="99.998559170099995"/>
    <n v="99.858384728800004"/>
    <n v="21.071362294899998"/>
    <n v="98"/>
    <n v="0.4"/>
    <n v="97"/>
    <n v="96"/>
    <n v="3"/>
    <n v="99.5"/>
    <n v="0.15"/>
    <n v="99"/>
    <n v="99"/>
    <n v="3"/>
    <n v="10"/>
    <n v="99.5"/>
    <n v="99"/>
    <n v="0.1"/>
    <n v="99"/>
    <n v="10"/>
  </r>
  <r>
    <x v="27"/>
    <x v="3"/>
    <n v="99.903264273100007"/>
    <n v="8.6571715236899993E-2"/>
    <n v="99.432306542899994"/>
    <n v="97.926130487699993"/>
    <n v="17805640"/>
    <n v="172913.52600000001"/>
    <n v="99.511620400499993"/>
    <n v="0.22390061959099999"/>
    <n v="96.855840524100003"/>
    <n v="98.605141692399997"/>
    <n v="4549805"/>
    <n v="41214.375300699998"/>
    <n v="3.9049322789200001"/>
    <n v="99.903264273100007"/>
    <n v="8.6571715236899993E-2"/>
    <n v="99.432306542899994"/>
    <n v="97.926130487699993"/>
    <n v="3.9049322789200001"/>
    <n v="81646.205280399998"/>
    <n v="16.195508825899999"/>
    <n v="99.922425575600002"/>
    <n v="8.62794367427E-2"/>
    <n v="99.949438357700004"/>
    <n v="99.814057804300006"/>
    <n v="16.195508825899999"/>
    <n v="98"/>
    <n v="0.4"/>
    <n v="97"/>
    <n v="96"/>
    <n v="3"/>
    <n v="99.5"/>
    <n v="0.15"/>
    <n v="99"/>
    <n v="99"/>
    <n v="3"/>
    <n v="10"/>
    <n v="99.5"/>
    <n v="99"/>
    <n v="0.1"/>
    <n v="99"/>
    <n v="10"/>
  </r>
  <r>
    <x v="27"/>
    <x v="4"/>
    <n v="99.951117147800005"/>
    <n v="2.3305048896200001E-2"/>
    <n v="99.975864494999996"/>
    <n v="98.334014140500003"/>
    <n v="18724100"/>
    <n v="273320.56900000002"/>
    <n v="99.608413352100001"/>
    <n v="0.23937380929499999"/>
    <n v="99.665366486300002"/>
    <n v="98.264408464699997"/>
    <n v="7947098"/>
    <n v="44856.678447300001"/>
    <n v="3.5324158454900001"/>
    <n v="99.951117147800005"/>
    <n v="2.3305048896200001E-2"/>
    <n v="99.975864494999996"/>
    <n v="98.334014140500003"/>
    <n v="3.5324158454900001"/>
    <n v="100269.092586"/>
    <n v="12.5613163266"/>
    <n v="99.9289603701"/>
    <n v="0.12679812585799999"/>
    <n v="99.627297731300004"/>
    <n v="99.877390290099996"/>
    <n v="12.5613163266"/>
    <n v="98"/>
    <n v="0.4"/>
    <n v="97"/>
    <n v="96"/>
    <n v="3"/>
    <n v="99.5"/>
    <n v="0.15"/>
    <n v="99"/>
    <n v="99"/>
    <n v="3"/>
    <n v="10"/>
    <n v="99.5"/>
    <n v="99"/>
    <n v="0.1"/>
    <n v="99"/>
    <n v="10"/>
  </r>
  <r>
    <x v="27"/>
    <x v="5"/>
    <n v="99.960611971999995"/>
    <n v="3.2282745882299999E-2"/>
    <n v="99.979403176100007"/>
    <n v="97.282508372699994"/>
    <n v="24895459"/>
    <n v="179033.78899999999"/>
    <n v="99.392134239699999"/>
    <n v="0.26351284349999998"/>
    <n v="99.733248195000002"/>
    <n v="98.373433413200004"/>
    <n v="6176371"/>
    <n v="25046.6587091"/>
    <n v="3.5589652807899999"/>
    <n v="99.960611971999995"/>
    <n v="3.2282745882299999E-2"/>
    <n v="99.979403176100007"/>
    <n v="97.282508372699994"/>
    <n v="3.5589652807899999"/>
    <n v="77981.744139300004"/>
    <n v="12.195332987700001"/>
    <n v="99.949474886800004"/>
    <n v="0.118279509659"/>
    <n v="99.779182887900006"/>
    <n v="99.9194143717"/>
    <n v="12.195332987700001"/>
    <n v="98"/>
    <n v="0.4"/>
    <n v="97"/>
    <n v="96"/>
    <n v="3"/>
    <n v="99.5"/>
    <n v="0.15"/>
    <n v="99"/>
    <n v="99"/>
    <n v="3"/>
    <n v="10"/>
    <n v="99.5"/>
    <n v="99"/>
    <n v="0.1"/>
    <n v="99"/>
    <n v="10"/>
  </r>
  <r>
    <x v="27"/>
    <x v="6"/>
    <n v="99.948314783699999"/>
    <n v="6.6945167843900005E-2"/>
    <n v="99.984217868499996"/>
    <n v="97.249526261699998"/>
    <n v="17494532"/>
    <n v="220040.56700000001"/>
    <n v="99.517669983299996"/>
    <n v="0.30394026216100001"/>
    <n v="99.840631053699994"/>
    <n v="98.042048592300006"/>
    <n v="5344116"/>
    <n v="24118.807948599999"/>
    <n v="3.4361098767799998"/>
    <n v="99.948314783699999"/>
    <n v="6.6945167843900005E-2"/>
    <n v="99.984217868499996"/>
    <n v="97.249526261699998"/>
    <n v="3.4361098767799998"/>
    <n v="54517.691894800002"/>
    <n v="19.587881819500002"/>
    <n v="99.944312251200003"/>
    <n v="0.10768445416899999"/>
    <n v="99.885464068999994"/>
    <n v="99.933962298500006"/>
    <n v="19.587881819500002"/>
    <n v="98"/>
    <n v="0.4"/>
    <n v="97"/>
    <n v="96"/>
    <n v="3"/>
    <n v="99.5"/>
    <n v="0.15"/>
    <n v="99"/>
    <n v="99"/>
    <n v="3"/>
    <n v="10"/>
    <n v="99.5"/>
    <n v="99"/>
    <n v="0.1"/>
    <n v="99"/>
    <n v="10"/>
  </r>
  <r>
    <x v="27"/>
    <x v="7"/>
    <n v="99.951792573999995"/>
    <n v="3.7198322113399997E-2"/>
    <n v="99.999485625600002"/>
    <n v="97.147208232300002"/>
    <n v="18640770"/>
    <n v="155763.05499999999"/>
    <n v="99.470589380999996"/>
    <n v="0.146350243824"/>
    <n v="99.768126111800001"/>
    <n v="98.424224382800006"/>
    <n v="5741954"/>
    <n v="22337.2788072"/>
    <n v="3.5272966008300002"/>
    <n v="99.951792573999995"/>
    <n v="3.7198322113399997E-2"/>
    <n v="99.999485625600002"/>
    <n v="97.147208232300002"/>
    <n v="3.5272966008300002"/>
    <n v="57016.208987400001"/>
    <n v="17.1765284108"/>
    <n v="99.945046997399999"/>
    <n v="7.1083651875600007E-2"/>
    <n v="99.9992572787"/>
    <n v="99.807915321899998"/>
    <n v="17.1765284108"/>
    <n v="98"/>
    <n v="0.4"/>
    <n v="97"/>
    <n v="96"/>
    <n v="3"/>
    <n v="99.5"/>
    <n v="0.15"/>
    <n v="99"/>
    <n v="99"/>
    <n v="3"/>
    <n v="10"/>
    <n v="99.5"/>
    <n v="99"/>
    <n v="0.1"/>
    <n v="99"/>
    <n v="10"/>
  </r>
  <r>
    <x v="27"/>
    <x v="8"/>
    <n v="99.950607036899996"/>
    <n v="3.9223977740100002E-2"/>
    <n v="99.995303531299996"/>
    <n v="96.7407642302"/>
    <n v="24765297"/>
    <n v="133220.30799999999"/>
    <n v="99.492529168399997"/>
    <n v="0.16407404177500001"/>
    <n v="99.868557456399998"/>
    <n v="98.447651157099997"/>
    <n v="3538595"/>
    <n v="17190.412239500001"/>
    <n v="3.61566143147"/>
    <n v="99.950607036899996"/>
    <n v="3.9223977740100002E-2"/>
    <n v="99.995303531299996"/>
    <n v="96.7407642302"/>
    <n v="3.61566143147"/>
    <n v="37385.7320894"/>
    <n v="19.416994343100001"/>
    <n v="99.9407258703"/>
    <n v="5.5972559371599999E-2"/>
    <n v="99.999469676700002"/>
    <n v="99.840638516599995"/>
    <n v="19.416994343100001"/>
    <n v="98"/>
    <n v="0.4"/>
    <n v="97"/>
    <n v="96"/>
    <n v="3"/>
    <n v="99.5"/>
    <n v="0.15"/>
    <n v="99"/>
    <n v="99"/>
    <n v="3"/>
    <n v="10"/>
    <n v="99.5"/>
    <n v="99"/>
    <n v="0.1"/>
    <n v="99"/>
    <n v="10"/>
  </r>
  <r>
    <x v="28"/>
    <x v="0"/>
    <n v="99.963461966300002"/>
    <n v="2.7923798620399998E-2"/>
    <n v="99.490337984999996"/>
    <n v="97.594955530700005"/>
    <n v="16866575"/>
    <n v="131834.64600000001"/>
    <n v="99.759140536199993"/>
    <n v="5.9312313169E-2"/>
    <n v="99.152853643699999"/>
    <n v="98.003335998699995"/>
    <n v="5686154"/>
    <n v="19574.028446799999"/>
    <n v="3.4861878050800001"/>
    <n v="99.963461966300002"/>
    <n v="2.7923798620399998E-2"/>
    <n v="99.490337984999996"/>
    <n v="97.594955530700005"/>
    <n v="3.4861878050800001"/>
    <n v="42757.414082800002"/>
    <n v="19.622459063600001"/>
    <n v="99.947383754399993"/>
    <n v="8.7737904945799999E-2"/>
    <n v="99.999221540700006"/>
    <n v="99.826929742800004"/>
    <n v="19.622459063600001"/>
    <n v="98"/>
    <n v="0.4"/>
    <n v="97"/>
    <n v="96"/>
    <n v="3"/>
    <n v="99.5"/>
    <n v="0.15"/>
    <n v="99"/>
    <n v="99"/>
    <n v="3"/>
    <n v="10"/>
    <n v="99.5"/>
    <n v="99"/>
    <n v="0.1"/>
    <n v="99"/>
    <n v="10"/>
  </r>
  <r>
    <x v="28"/>
    <x v="1"/>
    <n v="99.954954219800001"/>
    <n v="5.0042264217800003E-2"/>
    <n v="99.985602469300005"/>
    <n v="97.673601582399996"/>
    <n v="17928842"/>
    <n v="179029.08799999999"/>
    <n v="99.589896480999997"/>
    <n v="0.22211027009000001"/>
    <n v="99.778419956400001"/>
    <n v="98.249564095500006"/>
    <n v="6087890"/>
    <n v="30846.530628299999"/>
    <n v="3.79711442286"/>
    <n v="99.954954219800001"/>
    <n v="5.0042264217800003E-2"/>
    <n v="99.985602469300005"/>
    <n v="97.673601582399996"/>
    <n v="3.79711442286"/>
    <n v="64107.8698755"/>
    <n v="20.595522729599999"/>
    <n v="99.810391198399998"/>
    <n v="0.1174630386"/>
    <n v="99.883177437599997"/>
    <n v="99.598245246600001"/>
    <n v="20.595522729599999"/>
    <n v="98"/>
    <n v="0.4"/>
    <n v="97"/>
    <n v="96"/>
    <n v="3"/>
    <n v="99.5"/>
    <n v="0.15"/>
    <n v="99"/>
    <n v="99"/>
    <n v="3"/>
    <n v="10"/>
    <n v="99.5"/>
    <n v="99"/>
    <n v="0.1"/>
    <n v="99"/>
    <n v="10"/>
  </r>
  <r>
    <x v="28"/>
    <x v="2"/>
    <n v="99.957769424700004"/>
    <n v="2.9881126636599999E-2"/>
    <n v="99.792094683000002"/>
    <n v="96.749974574600003"/>
    <n v="23920886"/>
    <n v="162840.83199999999"/>
    <n v="99.735107639999995"/>
    <n v="0.170608552676"/>
    <n v="99.721890483099997"/>
    <n v="97.762474087000001"/>
    <n v="6766256"/>
    <n v="20252.577385600001"/>
    <n v="3.2531723555799998"/>
    <n v="99.957769424700004"/>
    <n v="2.9881126636599999E-2"/>
    <n v="99.792094683000002"/>
    <n v="96.749974574600003"/>
    <n v="3.2531723555799998"/>
    <n v="46608.940913099999"/>
    <n v="21.813904076699998"/>
    <n v="99.953782746599998"/>
    <n v="0.16656492207000001"/>
    <n v="99.838382656099995"/>
    <n v="99.887980478100005"/>
    <n v="21.813904076699998"/>
    <n v="98"/>
    <n v="0.4"/>
    <n v="97"/>
    <n v="96"/>
    <n v="3"/>
    <n v="99.5"/>
    <n v="0.15"/>
    <n v="99"/>
    <n v="99"/>
    <n v="3"/>
    <n v="10"/>
    <n v="99.5"/>
    <n v="99"/>
    <n v="0.1"/>
    <n v="99"/>
    <n v="10"/>
  </r>
  <r>
    <x v="28"/>
    <x v="3"/>
    <n v="99.859081246900004"/>
    <n v="9.1408217477600001E-2"/>
    <n v="99.371097183000003"/>
    <n v="97.972972098900001"/>
    <n v="16829424"/>
    <n v="218686.95699999999"/>
    <n v="99.537499726799993"/>
    <n v="0.2164762211"/>
    <n v="96.703902053999997"/>
    <n v="98.815155447799995"/>
    <n v="5573690"/>
    <n v="39227.384260799998"/>
    <n v="3.8176814914300001"/>
    <n v="99.859081246900004"/>
    <n v="9.1408217477600001E-2"/>
    <n v="99.371097183000003"/>
    <n v="97.972972098900001"/>
    <n v="3.8176814914300001"/>
    <n v="78004.095363100001"/>
    <n v="17.9746388089"/>
    <n v="99.922470925900001"/>
    <n v="0.100057797469"/>
    <n v="99.857820622999995"/>
    <n v="99.845888105699999"/>
    <n v="17.9746388089"/>
    <n v="98"/>
    <n v="0.4"/>
    <n v="97"/>
    <n v="96"/>
    <n v="3"/>
    <n v="99.5"/>
    <n v="0.15"/>
    <n v="99"/>
    <n v="99"/>
    <n v="3"/>
    <n v="10"/>
    <n v="99.5"/>
    <n v="99"/>
    <n v="0.1"/>
    <n v="99"/>
    <n v="10"/>
  </r>
  <r>
    <x v="28"/>
    <x v="4"/>
    <n v="99.959536812500005"/>
    <n v="2.26442497779E-2"/>
    <n v="99.890691631400003"/>
    <n v="98.335137934299993"/>
    <n v="17902312"/>
    <n v="342328.07400000002"/>
    <n v="99.634825301199996"/>
    <n v="0.19796829181200001"/>
    <n v="99.520002037899999"/>
    <n v="98.307679747099996"/>
    <n v="9389011"/>
    <n v="42021.139448800001"/>
    <n v="3.5149597827000001"/>
    <n v="99.959536812500005"/>
    <n v="2.26442497779E-2"/>
    <n v="99.890691631400003"/>
    <n v="98.335137934299993"/>
    <n v="3.5149597827000001"/>
    <n v="95914.286393799994"/>
    <n v="13.530249088"/>
    <n v="99.9307528824"/>
    <n v="0.15152898322899999"/>
    <n v="99.320016741800004"/>
    <n v="99.903738027599999"/>
    <n v="13.530249088"/>
    <n v="98"/>
    <n v="0.4"/>
    <n v="97"/>
    <n v="96"/>
    <n v="3"/>
    <n v="99.5"/>
    <n v="0.15"/>
    <n v="99"/>
    <n v="99"/>
    <n v="3"/>
    <n v="10"/>
    <n v="99.5"/>
    <n v="99"/>
    <n v="0.1"/>
    <n v="99"/>
    <n v="10"/>
  </r>
  <r>
    <x v="28"/>
    <x v="5"/>
    <n v="99.964909321899995"/>
    <n v="2.9983646113000001E-2"/>
    <n v="99.955281165499997"/>
    <n v="97.310316585799995"/>
    <n v="23976319"/>
    <n v="243716.29199999999"/>
    <n v="99.618145614400007"/>
    <n v="0.23466343589200001"/>
    <n v="99.417224747000006"/>
    <n v="98.428272149400001"/>
    <n v="8135335"/>
    <n v="23642.136453800002"/>
    <n v="3.48629761771"/>
    <n v="99.964909321899995"/>
    <n v="2.9983646113000001E-2"/>
    <n v="99.955281165499997"/>
    <n v="97.310316585799995"/>
    <n v="3.48629761771"/>
    <n v="75940.069283100005"/>
    <n v="12.658888619700001"/>
    <n v="99.950073845299997"/>
    <n v="0.15020395310500001"/>
    <n v="99.990767120399994"/>
    <n v="99.946515567099993"/>
    <n v="12.658888619700001"/>
    <n v="98"/>
    <n v="0.4"/>
    <n v="97"/>
    <n v="96"/>
    <n v="3"/>
    <n v="99.5"/>
    <n v="0.15"/>
    <n v="99"/>
    <n v="99"/>
    <n v="3"/>
    <n v="10"/>
    <n v="99.5"/>
    <n v="99"/>
    <n v="0.1"/>
    <n v="99"/>
    <n v="10"/>
  </r>
  <r>
    <x v="28"/>
    <x v="6"/>
    <n v="99.952587640600001"/>
    <n v="6.2197338329399998E-2"/>
    <n v="99.968285464000004"/>
    <n v="97.356784708199996"/>
    <n v="16334645"/>
    <n v="259863.52499999999"/>
    <n v="99.612112600800003"/>
    <n v="0.24168484550899999"/>
    <n v="99.588594516800001"/>
    <n v="98.233299076799995"/>
    <n v="6616560"/>
    <n v="22353.071325699999"/>
    <n v="3.3518623985799998"/>
    <n v="99.952587640600001"/>
    <n v="6.2197338329399998E-2"/>
    <n v="99.968285464000004"/>
    <n v="97.356784708199996"/>
    <n v="3.3518623985799998"/>
    <n v="51517.6970783"/>
    <n v="20.860837390699999"/>
    <n v="99.945281130699996"/>
    <n v="0.124627868165"/>
    <n v="99.990967218600005"/>
    <n v="99.950407684300004"/>
    <n v="20.860837390699999"/>
    <n v="98"/>
    <n v="0.4"/>
    <n v="97"/>
    <n v="96"/>
    <n v="3"/>
    <n v="99.5"/>
    <n v="0.15"/>
    <n v="99"/>
    <n v="99"/>
    <n v="3"/>
    <n v="10"/>
    <n v="99.5"/>
    <n v="99"/>
    <n v="0.1"/>
    <n v="99"/>
    <n v="10"/>
  </r>
  <r>
    <x v="28"/>
    <x v="7"/>
    <n v="99.958288876599994"/>
    <n v="3.3456939439299997E-2"/>
    <n v="99.979228652000003"/>
    <n v="97.469402645399995"/>
    <n v="17361764"/>
    <n v="184116.41500000001"/>
    <n v="99.663530116299995"/>
    <n v="0.1152619419"/>
    <n v="99.494888226399993"/>
    <n v="98.701237877200001"/>
    <n v="6880151"/>
    <n v="20843.039236100001"/>
    <n v="3.4646595390499999"/>
    <n v="99.958288876599994"/>
    <n v="3.3456939439299997E-2"/>
    <n v="99.979228652000003"/>
    <n v="97.469402645399995"/>
    <n v="3.4646595390499999"/>
    <n v="54478.6279908"/>
    <n v="18.2315805882"/>
    <n v="99.949965951400003"/>
    <n v="7.3837321817499996E-2"/>
    <n v="99.990158942400001"/>
    <n v="99.835244436699995"/>
    <n v="18.2315805882"/>
    <n v="98"/>
    <n v="0.4"/>
    <n v="97"/>
    <n v="96"/>
    <n v="3"/>
    <n v="99.5"/>
    <n v="0.15"/>
    <n v="99"/>
    <n v="99"/>
    <n v="3"/>
    <n v="10"/>
    <n v="99.5"/>
    <n v="99"/>
    <n v="0.1"/>
    <n v="99"/>
    <n v="10"/>
  </r>
  <r>
    <x v="28"/>
    <x v="8"/>
    <n v="99.952414790999995"/>
    <n v="3.6954591751999999E-2"/>
    <n v="100"/>
    <n v="97.160677561900002"/>
    <n v="23331388"/>
    <n v="156658.48199999999"/>
    <n v="99.560797318200002"/>
    <n v="0.134161408442"/>
    <n v="99.727112098700005"/>
    <n v="98.552111115000002"/>
    <n v="4405869"/>
    <n v="15759.8133953"/>
    <n v="3.51751654154"/>
    <n v="99.952414790999995"/>
    <n v="3.6954591751999999E-2"/>
    <n v="100"/>
    <n v="97.160677561900002"/>
    <n v="3.51751654154"/>
    <n v="35666.824606499998"/>
    <n v="20.6465461033"/>
    <n v="99.938700454400006"/>
    <n v="6.1594728279199998E-2"/>
    <n v="100"/>
    <n v="99.882990416200002"/>
    <n v="20.6465461033"/>
    <n v="98"/>
    <n v="0.4"/>
    <n v="97"/>
    <n v="96"/>
    <n v="3"/>
    <n v="99.5"/>
    <n v="0.15"/>
    <n v="99"/>
    <n v="99"/>
    <n v="3"/>
    <n v="10"/>
    <n v="99.5"/>
    <n v="99"/>
    <n v="0.1"/>
    <n v="99"/>
    <n v="10"/>
  </r>
  <r>
    <x v="29"/>
    <x v="0"/>
    <n v="99.963846567299996"/>
    <n v="2.6909786106300002E-2"/>
    <n v="99.347294800699999"/>
    <n v="97.611324171700005"/>
    <n v="13818574"/>
    <n v="126499.605"/>
    <n v="99.714482072199999"/>
    <n v="6.8014808878900004E-2"/>
    <n v="99.051446526500001"/>
    <n v="98.018173693600005"/>
    <n v="5577235"/>
    <n v="19344.278956499998"/>
    <n v="3.4677175193299998"/>
    <n v="99.963846567299996"/>
    <n v="2.6909786106300002E-2"/>
    <n v="99.347294800699999"/>
    <n v="97.611324171700005"/>
    <n v="3.4677175193299998"/>
    <n v="41388.013366799998"/>
    <n v="19.054105117199999"/>
    <n v="99.954144340499994"/>
    <n v="8.4084548276799995E-2"/>
    <n v="99.991426338799997"/>
    <n v="99.823366479499995"/>
    <n v="19.054105117199999"/>
    <n v="98"/>
    <n v="0.4"/>
    <n v="97"/>
    <n v="96"/>
    <n v="3"/>
    <n v="99.5"/>
    <n v="0.15"/>
    <n v="99"/>
    <n v="99"/>
    <n v="3"/>
    <n v="10"/>
    <n v="99.5"/>
    <n v="99"/>
    <n v="0.1"/>
    <n v="99"/>
    <n v="10"/>
  </r>
  <r>
    <x v="29"/>
    <x v="1"/>
    <n v="99.954620775899997"/>
    <n v="5.2056534907300001E-2"/>
    <n v="99.928930474799998"/>
    <n v="97.599840492300004"/>
    <n v="15156065"/>
    <n v="177747"/>
    <n v="99.546805896699993"/>
    <n v="0.24838428152799999"/>
    <n v="99.717838545899994"/>
    <n v="98.196202744499999"/>
    <n v="6011299"/>
    <n v="29585.9536807"/>
    <n v="3.78806892385"/>
    <n v="99.954620775899997"/>
    <n v="5.2056534907300001E-2"/>
    <n v="99.928930474799998"/>
    <n v="97.599840492300004"/>
    <n v="3.78806892385"/>
    <n v="60846.618795100003"/>
    <n v="20.989799490300001"/>
    <n v="99.824504170699996"/>
    <n v="0.11163340768"/>
    <n v="99.995209750599997"/>
    <n v="99.621383004600006"/>
    <n v="20.989799490300001"/>
    <n v="98"/>
    <n v="0.4"/>
    <n v="97"/>
    <n v="96"/>
    <n v="3"/>
    <n v="99.5"/>
    <n v="0.15"/>
    <n v="99"/>
    <n v="99"/>
    <n v="3"/>
    <n v="10"/>
    <n v="99.5"/>
    <n v="99"/>
    <n v="0.1"/>
    <n v="99"/>
    <n v="10"/>
  </r>
  <r>
    <x v="29"/>
    <x v="2"/>
    <n v="99.953142540800002"/>
    <n v="3.0280376819200001E-2"/>
    <n v="99.629946806000007"/>
    <n v="96.636910727"/>
    <n v="19610758"/>
    <n v="157797.951"/>
    <n v="99.558350859499996"/>
    <n v="0.19389329290999999"/>
    <n v="99.289600736400004"/>
    <n v="97.451309767200001"/>
    <n v="6678165"/>
    <n v="19775.405143100001"/>
    <n v="3.2423320287399999"/>
    <n v="99.953142540800002"/>
    <n v="3.0280376819200001E-2"/>
    <n v="99.629946806000007"/>
    <n v="96.636910727"/>
    <n v="3.2423320287399999"/>
    <n v="45042.493330400001"/>
    <n v="21.473951983999999"/>
    <n v="99.951675887999997"/>
    <n v="0.16133508718100001"/>
    <n v="99.512919456700004"/>
    <n v="99.878225643999997"/>
    <n v="21.473951983999999"/>
    <n v="98"/>
    <n v="0.4"/>
    <n v="97"/>
    <n v="96"/>
    <n v="3"/>
    <n v="99.5"/>
    <n v="0.15"/>
    <n v="99"/>
    <n v="99"/>
    <n v="3"/>
    <n v="10"/>
    <n v="99.5"/>
    <n v="99"/>
    <n v="0.1"/>
    <n v="99"/>
    <n v="10"/>
  </r>
  <r>
    <x v="29"/>
    <x v="3"/>
    <n v="99.915920709000005"/>
    <n v="8.8619408823100002E-2"/>
    <n v="99.287615413799998"/>
    <n v="97.945611502600002"/>
    <n v="16972174"/>
    <n v="213556.84599999999"/>
    <n v="99.247456748900007"/>
    <n v="0.25897112156500002"/>
    <n v="95.737177816799999"/>
    <n v="98.777517291899997"/>
    <n v="5495979"/>
    <n v="37871.076701500002"/>
    <n v="3.8078740598900001"/>
    <n v="99.915920709000005"/>
    <n v="8.8619408823100002E-2"/>
    <n v="99.287615413799998"/>
    <n v="97.945611502600002"/>
    <n v="3.8078740598900001"/>
    <n v="76275.621793700004"/>
    <n v="18.421080453199998"/>
    <n v="99.936387795900004"/>
    <n v="9.5313724424900007E-2"/>
    <n v="99.793732477500001"/>
    <n v="99.8518021764"/>
    <n v="18.421080453199998"/>
    <n v="98"/>
    <n v="0.4"/>
    <n v="97"/>
    <n v="96"/>
    <n v="3"/>
    <n v="99.5"/>
    <n v="0.15"/>
    <n v="99"/>
    <n v="99"/>
    <n v="3"/>
    <n v="10"/>
    <n v="99.5"/>
    <n v="99"/>
    <n v="0.1"/>
    <n v="99"/>
    <n v="10"/>
  </r>
  <r>
    <x v="29"/>
    <x v="4"/>
    <n v="99.960887440099995"/>
    <n v="2.2030998728999999E-2"/>
    <n v="99.905551330099996"/>
    <n v="98.334387570700002"/>
    <n v="18278140"/>
    <n v="330613.76500000001"/>
    <n v="99.566934366500007"/>
    <n v="0.20613879547799999"/>
    <n v="99.524249866700004"/>
    <n v="98.3239407696"/>
    <n v="9106802"/>
    <n v="40739.001481200001"/>
    <n v="3.4799313650300001"/>
    <n v="99.960887440099995"/>
    <n v="2.2030998728999999E-2"/>
    <n v="99.905551330099996"/>
    <n v="98.334387570700002"/>
    <n v="3.4799313650300001"/>
    <n v="92787.140500599999"/>
    <n v="13.8336815157"/>
    <n v="99.932780940900003"/>
    <n v="0.142756590514"/>
    <n v="99.328438909400006"/>
    <n v="99.902904134500005"/>
    <n v="13.8336815157"/>
    <n v="98"/>
    <n v="0.4"/>
    <n v="97"/>
    <n v="96"/>
    <n v="3"/>
    <n v="99.5"/>
    <n v="0.15"/>
    <n v="99"/>
    <n v="99"/>
    <n v="3"/>
    <n v="10"/>
    <n v="99.5"/>
    <n v="99"/>
    <n v="0.1"/>
    <n v="99"/>
    <n v="10"/>
  </r>
  <r>
    <x v="29"/>
    <x v="5"/>
    <n v="99.879425607900004"/>
    <n v="3.7124254359100002E-2"/>
    <n v="99.781754016500003"/>
    <n v="97.421951866200004"/>
    <n v="24290602"/>
    <n v="232763.201"/>
    <n v="99.116571303000001"/>
    <n v="0.24823474697799999"/>
    <n v="98.748701048399994"/>
    <n v="98.438543405999994"/>
    <n v="7932792"/>
    <n v="22676.949049300001"/>
    <n v="3.44265653715"/>
    <n v="99.879425607900004"/>
    <n v="3.7124254359100002E-2"/>
    <n v="99.781754016500003"/>
    <n v="97.421951866200004"/>
    <n v="3.44265653715"/>
    <n v="73660.867793400001"/>
    <n v="12.816770501500001"/>
    <n v="99.950346035500004"/>
    <n v="0.145813956657"/>
    <n v="99.872773117400001"/>
    <n v="99.946884699500004"/>
    <n v="12.816770501500001"/>
    <n v="98"/>
    <n v="0.4"/>
    <n v="97"/>
    <n v="96"/>
    <n v="3"/>
    <n v="99.5"/>
    <n v="0.15"/>
    <n v="99"/>
    <n v="99"/>
    <n v="3"/>
    <n v="10"/>
    <n v="99.5"/>
    <n v="99"/>
    <n v="0.1"/>
    <n v="99"/>
    <n v="10"/>
  </r>
  <r>
    <x v="29"/>
    <x v="6"/>
    <n v="99.956344878600007"/>
    <n v="6.2685954374200006E-2"/>
    <n v="99.973107662700002"/>
    <n v="97.249497997199995"/>
    <n v="16529713"/>
    <n v="252875.5"/>
    <n v="99.590808099699998"/>
    <n v="0.243478087747"/>
    <n v="99.497178794600003"/>
    <n v="98.243238313299997"/>
    <n v="6394348"/>
    <n v="21868.0408279"/>
    <n v="3.3706961350000002"/>
    <n v="99.956344878600007"/>
    <n v="6.2685954374200006E-2"/>
    <n v="99.973107662700002"/>
    <n v="97.249497997199995"/>
    <n v="3.3706961350000002"/>
    <n v="49106.755541999999"/>
    <n v="20.602287584100001"/>
    <n v="99.954291669599996"/>
    <n v="9.9624276644900006E-2"/>
    <n v="99.830786773699998"/>
    <n v="99.950080709900007"/>
    <n v="20.602287584100001"/>
    <n v="98"/>
    <n v="0.4"/>
    <n v="97"/>
    <n v="96"/>
    <n v="3"/>
    <n v="99.5"/>
    <n v="0.15"/>
    <n v="99"/>
    <n v="99"/>
    <n v="3"/>
    <n v="10"/>
    <n v="99.5"/>
    <n v="99"/>
    <n v="0.1"/>
    <n v="99"/>
    <n v="10"/>
  </r>
  <r>
    <x v="29"/>
    <x v="7"/>
    <n v="99.958835579500004"/>
    <n v="3.1161229059500001E-2"/>
    <n v="99.868385015599998"/>
    <n v="97.371062078700007"/>
    <n v="17901626"/>
    <n v="178865.698"/>
    <n v="99.660435817099994"/>
    <n v="0.111659671749"/>
    <n v="99.449001149300003"/>
    <n v="98.700986340499995"/>
    <n v="6629494"/>
    <n v="19852.0781513"/>
    <n v="3.4912439361800001"/>
    <n v="99.958835579500004"/>
    <n v="3.1161229059500001E-2"/>
    <n v="99.868385015599998"/>
    <n v="97.371062078700007"/>
    <n v="3.4912439361800001"/>
    <n v="52055.541700000002"/>
    <n v="18.113361610799998"/>
    <n v="99.932175430300006"/>
    <n v="7.2566127040200004E-2"/>
    <n v="99.962090265399993"/>
    <n v="99.831656510200006"/>
    <n v="18.113361610799998"/>
    <n v="98"/>
    <n v="0.4"/>
    <n v="97"/>
    <n v="96"/>
    <n v="3"/>
    <n v="99.5"/>
    <n v="0.15"/>
    <n v="99"/>
    <n v="99"/>
    <n v="3"/>
    <n v="10"/>
    <n v="99.5"/>
    <n v="99"/>
    <n v="0.1"/>
    <n v="99"/>
    <n v="10"/>
  </r>
  <r>
    <x v="29"/>
    <x v="8"/>
    <n v="99.957077495299998"/>
    <n v="3.5296430430100001E-2"/>
    <n v="99.967113806499995"/>
    <n v="97.223562149900005"/>
    <n v="23717759"/>
    <n v="152314.96599999999"/>
    <n v="99.587323708300005"/>
    <n v="0.13030634305399999"/>
    <n v="99.7733175897"/>
    <n v="98.572360581599995"/>
    <n v="4322984"/>
    <n v="15377.373591199999"/>
    <n v="3.5248637450600002"/>
    <n v="99.957077495299998"/>
    <n v="3.5296430430100001E-2"/>
    <n v="99.967113806499995"/>
    <n v="97.223562149900005"/>
    <n v="3.5248637450600002"/>
    <n v="34938.399502100001"/>
    <n v="20.862634315499999"/>
    <n v="99.921357223699999"/>
    <n v="5.9730937211100003E-2"/>
    <n v="100"/>
    <n v="99.882672348100002"/>
    <n v="20.862634315499999"/>
    <n v="98"/>
    <n v="0.4"/>
    <n v="97"/>
    <n v="96"/>
    <n v="3"/>
    <n v="99.5"/>
    <n v="0.15"/>
    <n v="99"/>
    <n v="99"/>
    <n v="3"/>
    <n v="10"/>
    <n v="99.5"/>
    <n v="99"/>
    <n v="0.1"/>
    <n v="99"/>
    <n v="1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0">
  <r>
    <x v="0"/>
    <x v="0"/>
    <n v="0"/>
    <n v="0"/>
    <n v="0"/>
    <n v="0"/>
    <n v="0"/>
    <n v="480624.14399999997"/>
    <n v="99.567206998100005"/>
    <n v="0.110767218656"/>
    <n v="99.495050908799996"/>
    <n v="98.456434902300003"/>
    <n v="18657231"/>
    <n v="71664.581895900003"/>
    <n v="3.6683976780099998"/>
    <n v="99.9504323906"/>
    <n v="3.3634043713600001E-2"/>
    <n v="99.898371443000002"/>
    <n v="97.583274294099994"/>
    <n v="3.6683976780099998"/>
    <n v="149998.39705199999"/>
    <n v="16.290978439700002"/>
    <n v="99.943109217499995"/>
    <n v="7.5057744676000002E-2"/>
    <n v="99.983798764100001"/>
    <n v="99.833319609900002"/>
    <n v="16.290978439700002"/>
    <n v="98"/>
    <n v="0.4"/>
    <n v="97"/>
    <n v="96"/>
    <n v="3"/>
    <n v="99.5"/>
    <n v="0.15"/>
    <n v="99"/>
    <n v="99"/>
    <n v="3"/>
    <n v="10"/>
    <n v="99.5"/>
    <n v="99"/>
    <n v="0.1"/>
    <n v="99"/>
    <n v="10"/>
  </r>
  <r>
    <x v="0"/>
    <x v="1"/>
    <n v="0"/>
    <n v="0"/>
    <n v="0"/>
    <n v="0"/>
    <n v="0"/>
    <n v="637426.62300000002"/>
    <n v="99.264001628200006"/>
    <n v="0.28252938471599998"/>
    <n v="98.734060752800005"/>
    <n v="98.268004619600006"/>
    <n v="18185786"/>
    <n v="121790.666295"/>
    <n v="3.8951118245899998"/>
    <n v="99.938147498399999"/>
    <n v="7.6407808310300002E-2"/>
    <n v="99.748001891300007"/>
    <n v="97.6007693727"/>
    <n v="3.8951118245899998"/>
    <n v="233226.48738599999"/>
    <n v="14.8153137487"/>
    <n v="99.882295343500004"/>
    <n v="0.118601422442"/>
    <n v="99.912690101199999"/>
    <n v="99.7270551963"/>
    <n v="14.8153137487"/>
    <n v="98"/>
    <n v="0.4"/>
    <n v="97"/>
    <n v="96"/>
    <n v="3"/>
    <n v="99.5"/>
    <n v="0.15"/>
    <n v="99"/>
    <n v="99"/>
    <n v="3"/>
    <n v="10"/>
    <n v="99.5"/>
    <n v="99"/>
    <n v="0.1"/>
    <n v="99"/>
    <n v="10"/>
  </r>
  <r>
    <x v="0"/>
    <x v="2"/>
    <n v="0"/>
    <n v="0"/>
    <n v="0"/>
    <n v="0"/>
    <n v="0"/>
    <n v="753770.97900000005"/>
    <n v="99.169839615200004"/>
    <n v="0.24442452243500001"/>
    <n v="99.187498332700002"/>
    <n v="98.079442567100003"/>
    <n v="25280306"/>
    <n v="105322.03606899999"/>
    <n v="3.5224922368599998"/>
    <n v="99.932504141999999"/>
    <n v="2.8690562247999998E-2"/>
    <n v="99.670521520799994"/>
    <n v="97.681679282199994"/>
    <n v="3.5224922368599998"/>
    <n v="241750.611061"/>
    <n v="12.095052127900001"/>
    <n v="99.921276493199997"/>
    <n v="0.14913102358499999"/>
    <n v="99.815166323699998"/>
    <n v="99.904682434500003"/>
    <n v="12.095052127900001"/>
    <n v="98"/>
    <n v="0.4"/>
    <n v="97"/>
    <n v="96"/>
    <n v="3"/>
    <n v="99.5"/>
    <n v="0.15"/>
    <n v="99"/>
    <n v="99"/>
    <n v="3"/>
    <n v="10"/>
    <n v="99.5"/>
    <n v="99"/>
    <n v="0.1"/>
    <n v="99"/>
    <n v="10"/>
  </r>
  <r>
    <x v="1"/>
    <x v="0"/>
    <n v="0"/>
    <n v="0"/>
    <n v="0"/>
    <n v="0"/>
    <n v="0"/>
    <n v="469230.86900000001"/>
    <n v="99.643753581599995"/>
    <n v="0.110215599491"/>
    <n v="99.484902093700001"/>
    <n v="98.458796154500007"/>
    <n v="18115800"/>
    <n v="69220.835249099997"/>
    <n v="3.6813341450800001"/>
    <n v="99.9540001055"/>
    <n v="3.11978532E-2"/>
    <n v="99.878264736399998"/>
    <n v="97.566760716999994"/>
    <n v="3.6813341450800001"/>
    <n v="143933.34317499999"/>
    <n v="16.6960656726"/>
    <n v="99.947880143299997"/>
    <n v="7.3197843799000004E-2"/>
    <n v="99.983764214600001"/>
    <n v="99.835336443000003"/>
    <n v="16.6960656726"/>
    <n v="98"/>
    <n v="0.4"/>
    <n v="97"/>
    <n v="96"/>
    <n v="3"/>
    <n v="99.5"/>
    <n v="0.15"/>
    <n v="99"/>
    <n v="99"/>
    <n v="3"/>
    <n v="10"/>
    <n v="99.5"/>
    <n v="99"/>
    <n v="0.1"/>
    <n v="99"/>
    <n v="10"/>
  </r>
  <r>
    <x v="1"/>
    <x v="1"/>
    <n v="0"/>
    <n v="0"/>
    <n v="0"/>
    <n v="0"/>
    <n v="0"/>
    <n v="633074.96"/>
    <n v="99.283231777599994"/>
    <n v="0.26858840884899998"/>
    <n v="98.577547097099995"/>
    <n v="98.225843518100007"/>
    <n v="18078967"/>
    <n v="119012.44012"/>
    <n v="3.87070289006"/>
    <n v="99.937345166100002"/>
    <n v="7.3817560534000001E-2"/>
    <n v="99.602718070700007"/>
    <n v="97.566595091099998"/>
    <n v="3.87070289006"/>
    <n v="227004.95710599999"/>
    <n v="14.812181047499999"/>
    <n v="99.880983448400002"/>
    <n v="0.115056135332"/>
    <n v="99.886040812900006"/>
    <n v="99.708227125799993"/>
    <n v="14.812181047499999"/>
    <n v="98"/>
    <n v="0.4"/>
    <n v="97"/>
    <n v="96"/>
    <n v="3"/>
    <n v="99.5"/>
    <n v="0.15"/>
    <n v="99"/>
    <n v="99"/>
    <n v="3"/>
    <n v="10"/>
    <n v="99.5"/>
    <n v="99"/>
    <n v="0.1"/>
    <n v="99"/>
    <n v="10"/>
  </r>
  <r>
    <x v="1"/>
    <x v="2"/>
    <n v="0"/>
    <n v="0"/>
    <n v="0"/>
    <n v="0"/>
    <n v="0"/>
    <n v="739407.04299999995"/>
    <n v="99.379024485599999"/>
    <n v="0.23554214308499999"/>
    <n v="99.368547456599998"/>
    <n v="98.085764604399998"/>
    <n v="24543433"/>
    <n v="103141.104508"/>
    <n v="3.5256375206500001"/>
    <n v="99.941092792099994"/>
    <n v="2.7008632416799998E-2"/>
    <n v="99.855764300800004"/>
    <n v="97.689367911700003"/>
    <n v="3.5256375206500001"/>
    <n v="237339.81341500001"/>
    <n v="12.4430180997"/>
    <n v="99.943575968999994"/>
    <n v="0.145239852182"/>
    <n v="99.911577503399997"/>
    <n v="99.902122587899996"/>
    <n v="12.4430180997"/>
    <n v="98"/>
    <n v="0.4"/>
    <n v="97"/>
    <n v="96"/>
    <n v="3"/>
    <n v="99.5"/>
    <n v="0.15"/>
    <n v="99"/>
    <n v="99"/>
    <n v="3"/>
    <n v="10"/>
    <n v="99.5"/>
    <n v="99"/>
    <n v="0.1"/>
    <n v="99"/>
    <n v="10"/>
  </r>
  <r>
    <x v="2"/>
    <x v="0"/>
    <n v="0"/>
    <n v="0"/>
    <n v="0"/>
    <n v="0"/>
    <n v="0"/>
    <n v="464364.02799999999"/>
    <n v="99.499084339899994"/>
    <n v="0.118257929424"/>
    <n v="99.501975022899998"/>
    <n v="98.435422887800001"/>
    <n v="17958233"/>
    <n v="68212.618185900006"/>
    <n v="3.6913241179599998"/>
    <n v="99.952957460500002"/>
    <n v="3.1769194058899997E-2"/>
    <n v="99.893819538800003"/>
    <n v="97.509201015200006"/>
    <n v="3.6913241179599998"/>
    <n v="142016.170614"/>
    <n v="17.295209747099999"/>
    <n v="99.949375332100004"/>
    <n v="7.3054976985300002E-2"/>
    <n v="99.984827844899996"/>
    <n v="99.825991773699997"/>
    <n v="17.295209747099999"/>
    <n v="98"/>
    <n v="0.4"/>
    <n v="97"/>
    <n v="96"/>
    <n v="3"/>
    <n v="99.5"/>
    <n v="0.15"/>
    <n v="99"/>
    <n v="99"/>
    <n v="3"/>
    <n v="10"/>
    <n v="99.5"/>
    <n v="99"/>
    <n v="0.1"/>
    <n v="99"/>
    <n v="10"/>
  </r>
  <r>
    <x v="2"/>
    <x v="1"/>
    <n v="0"/>
    <n v="0"/>
    <n v="0"/>
    <n v="0"/>
    <n v="0"/>
    <n v="624304.73400000005"/>
    <n v="99.435584935500003"/>
    <n v="0.26467650317800001"/>
    <n v="98.789344224999994"/>
    <n v="98.295282790300007"/>
    <n v="17817332"/>
    <n v="118384.42961599999"/>
    <n v="3.8866910473399998"/>
    <n v="99.923365760099998"/>
    <n v="7.0547886400899998E-2"/>
    <n v="99.811182314999996"/>
    <n v="97.592823503800005"/>
    <n v="3.8866910473399998"/>
    <n v="224935.96956600001"/>
    <n v="15.053615819399999"/>
    <n v="99.8794227713"/>
    <n v="0.114003868543"/>
    <n v="99.912043916100004"/>
    <n v="99.718832104399993"/>
    <n v="15.053615819399999"/>
    <n v="98"/>
    <n v="0.4"/>
    <n v="97"/>
    <n v="96"/>
    <n v="3"/>
    <n v="99.5"/>
    <n v="0.15"/>
    <n v="99"/>
    <n v="99"/>
    <n v="3"/>
    <n v="10"/>
    <n v="99.5"/>
    <n v="99"/>
    <n v="0.1"/>
    <n v="99"/>
    <n v="10"/>
  </r>
  <r>
    <x v="2"/>
    <x v="2"/>
    <n v="0"/>
    <n v="0"/>
    <n v="0"/>
    <n v="0"/>
    <n v="0"/>
    <n v="726677.11300000001"/>
    <n v="98.6453824978"/>
    <n v="0.23883306989200001"/>
    <n v="99.239461854499993"/>
    <n v="98.088012644599999"/>
    <n v="24350291"/>
    <n v="101861.043416"/>
    <n v="3.5351351452899999"/>
    <n v="99.941867473599999"/>
    <n v="3.3333036693000001E-2"/>
    <n v="99.675274327099999"/>
    <n v="97.656439382200006"/>
    <n v="3.5351351452899999"/>
    <n v="232861.0392"/>
    <n v="12.6387914304"/>
    <n v="99.764598462699993"/>
    <n v="0.15050929138899999"/>
    <n v="99.798689986300005"/>
    <n v="99.905763640000004"/>
    <n v="12.6387914304"/>
    <n v="98"/>
    <n v="0.4"/>
    <n v="97"/>
    <n v="96"/>
    <n v="3"/>
    <n v="99.5"/>
    <n v="0.15"/>
    <n v="99"/>
    <n v="99"/>
    <n v="3"/>
    <n v="10"/>
    <n v="99.5"/>
    <n v="99"/>
    <n v="0.1"/>
    <n v="99"/>
    <n v="10"/>
  </r>
  <r>
    <x v="3"/>
    <x v="0"/>
    <n v="0"/>
    <n v="0"/>
    <n v="0"/>
    <n v="0"/>
    <n v="0"/>
    <n v="459965.36"/>
    <n v="99.629156885100002"/>
    <n v="0.11044469925399999"/>
    <n v="99.622610699299997"/>
    <n v="98.457745343599996"/>
    <n v="17995835"/>
    <n v="67760.790858099994"/>
    <n v="3.6965461946099998"/>
    <n v="99.935086923699998"/>
    <n v="3.2653429421800002E-2"/>
    <n v="99.889553926199994"/>
    <n v="97.503443963799995"/>
    <n v="3.6965461946099998"/>
    <n v="141692.75742000001"/>
    <n v="17.4826386732"/>
    <n v="99.946921427600003"/>
    <n v="7.1900632332400002E-2"/>
    <n v="99.978107972000004"/>
    <n v="99.827840395300001"/>
    <n v="17.4826386732"/>
    <n v="98"/>
    <n v="0.4"/>
    <n v="97"/>
    <n v="96"/>
    <n v="3"/>
    <n v="99.5"/>
    <n v="0.15"/>
    <n v="99"/>
    <n v="99"/>
    <n v="3"/>
    <n v="10"/>
    <n v="99.5"/>
    <n v="99"/>
    <n v="0.1"/>
    <n v="99"/>
    <n v="10"/>
  </r>
  <r>
    <x v="3"/>
    <x v="1"/>
    <n v="0"/>
    <n v="0"/>
    <n v="0"/>
    <n v="0"/>
    <n v="0"/>
    <n v="620521.19999999995"/>
    <n v="99.211747374699996"/>
    <n v="0.253099189246"/>
    <n v="98.402334539400002"/>
    <n v="98.317701486900006"/>
    <n v="17805738"/>
    <n v="118425.251223"/>
    <n v="3.8865522282299998"/>
    <n v="99.939732864999996"/>
    <n v="6.9642558588500006E-2"/>
    <n v="99.622260924800003"/>
    <n v="97.619263111699993"/>
    <n v="3.8865522282299998"/>
    <n v="224852.9491"/>
    <n v="15.165375943800001"/>
    <n v="99.860737851099998"/>
    <n v="0.115205542814"/>
    <n v="99.930663998"/>
    <n v="99.713553983099999"/>
    <n v="15.165375943800001"/>
    <n v="98"/>
    <n v="0.4"/>
    <n v="97"/>
    <n v="96"/>
    <n v="3"/>
    <n v="99.5"/>
    <n v="0.15"/>
    <n v="99"/>
    <n v="99"/>
    <n v="3"/>
    <n v="10"/>
    <n v="99.5"/>
    <n v="99"/>
    <n v="0.1"/>
    <n v="99"/>
    <n v="10"/>
  </r>
  <r>
    <x v="3"/>
    <x v="2"/>
    <n v="0"/>
    <n v="0"/>
    <n v="0"/>
    <n v="0"/>
    <n v="0"/>
    <n v="722866.61699999997"/>
    <n v="99.4341090546"/>
    <n v="0.23902039089800001"/>
    <n v="99.430421223400003"/>
    <n v="98.133888573299998"/>
    <n v="24122658"/>
    <n v="102110.227497"/>
    <n v="3.5593932668899999"/>
    <n v="99.941957355100001"/>
    <n v="2.6051684792900001E-2"/>
    <n v="99.802438631699999"/>
    <n v="97.701725018999994"/>
    <n v="3.5593932668899999"/>
    <n v="233294.682952"/>
    <n v="12.696062900399999"/>
    <n v="99.942497433900002"/>
    <n v="0.14328024406699999"/>
    <n v="99.777388545999997"/>
    <n v="99.905991121300005"/>
    <n v="12.696062900399999"/>
    <n v="98"/>
    <n v="0.4"/>
    <n v="97"/>
    <n v="96"/>
    <n v="3"/>
    <n v="99.5"/>
    <n v="0.15"/>
    <n v="99"/>
    <n v="99"/>
    <n v="3"/>
    <n v="10"/>
    <n v="99.5"/>
    <n v="99"/>
    <n v="0.1"/>
    <n v="99"/>
    <n v="10"/>
  </r>
  <r>
    <x v="4"/>
    <x v="0"/>
    <n v="0"/>
    <n v="0"/>
    <n v="0"/>
    <n v="0"/>
    <n v="0"/>
    <n v="462006.57699999999"/>
    <n v="98.538969493899998"/>
    <n v="0.11133844719"/>
    <n v="99.483259610000005"/>
    <n v="98.428482725500004"/>
    <n v="17782106"/>
    <n v="68178.660358900001"/>
    <n v="3.71270533061"/>
    <n v="99.906019401500004"/>
    <n v="3.6372092289399999E-2"/>
    <n v="99.811216402699998"/>
    <n v="97.523011231200002"/>
    <n v="3.71270533061"/>
    <n v="142572.25953400001"/>
    <n v="17.607299244499998"/>
    <n v="99.951732095599993"/>
    <n v="7.1474720673600001E-2"/>
    <n v="99.868973584499997"/>
    <n v="99.826685974499995"/>
    <n v="17.607299244499998"/>
    <n v="98"/>
    <n v="0.4"/>
    <n v="97"/>
    <n v="96"/>
    <n v="3"/>
    <n v="99.5"/>
    <n v="0.15"/>
    <n v="99"/>
    <n v="99"/>
    <n v="3"/>
    <n v="10"/>
    <n v="99.5"/>
    <n v="99"/>
    <n v="0.1"/>
    <n v="99"/>
    <n v="10"/>
  </r>
  <r>
    <x v="4"/>
    <x v="1"/>
    <n v="0"/>
    <n v="0"/>
    <n v="0"/>
    <n v="0"/>
    <n v="0"/>
    <n v="618586.71900000004"/>
    <n v="99.401046399699993"/>
    <n v="0.267341929348"/>
    <n v="98.806972576899994"/>
    <n v="98.352725995900002"/>
    <n v="17832011"/>
    <n v="119340.982028"/>
    <n v="3.92313232974"/>
    <n v="99.938611250700006"/>
    <n v="7.0654700963900002E-2"/>
    <n v="99.753103157699996"/>
    <n v="97.638682110800005"/>
    <n v="3.92313232974"/>
    <n v="229927.44380099999"/>
    <n v="15.562743961100001"/>
    <n v="99.892313795099994"/>
    <n v="0.11212672338"/>
    <n v="99.949775679200002"/>
    <n v="99.760701775900003"/>
    <n v="15.562743961100001"/>
    <n v="98"/>
    <n v="0.4"/>
    <n v="97"/>
    <n v="96"/>
    <n v="3"/>
    <n v="99.5"/>
    <n v="0.15"/>
    <n v="99"/>
    <n v="99"/>
    <n v="3"/>
    <n v="10"/>
    <n v="99.5"/>
    <n v="99"/>
    <n v="0.1"/>
    <n v="99"/>
    <n v="10"/>
  </r>
  <r>
    <x v="4"/>
    <x v="2"/>
    <n v="0"/>
    <n v="0"/>
    <n v="0"/>
    <n v="0"/>
    <n v="0"/>
    <n v="719125.326"/>
    <n v="99.193286977300005"/>
    <n v="0.234910758513"/>
    <n v="99.281200667199997"/>
    <n v="98.157038261400004"/>
    <n v="24210296"/>
    <n v="103518.535085"/>
    <n v="3.5872989825100001"/>
    <n v="99.949880737699999"/>
    <n v="2.5826475261200001E-2"/>
    <n v="99.787901093800002"/>
    <n v="97.687865264600006"/>
    <n v="3.5872989825100001"/>
    <n v="237391.897356"/>
    <n v="12.635032686600001"/>
    <n v="99.944425898099993"/>
    <n v="0.14351079342699999"/>
    <n v="99.907685185199995"/>
    <n v="99.901456643100005"/>
    <n v="12.635032686600001"/>
    <n v="98"/>
    <n v="0.4"/>
    <n v="97"/>
    <n v="96"/>
    <n v="3"/>
    <n v="99.5"/>
    <n v="0.15"/>
    <n v="99"/>
    <n v="99"/>
    <n v="3"/>
    <n v="10"/>
    <n v="99.5"/>
    <n v="99"/>
    <n v="0.1"/>
    <n v="99"/>
    <n v="10"/>
  </r>
  <r>
    <x v="5"/>
    <x v="0"/>
    <n v="0"/>
    <n v="0"/>
    <n v="0"/>
    <n v="0"/>
    <n v="0"/>
    <n v="437683.38799999998"/>
    <n v="99.553906652699993"/>
    <n v="0.109181076248"/>
    <n v="99.790134641500003"/>
    <n v="98.439512035099995"/>
    <n v="17246602"/>
    <n v="67975.917279500005"/>
    <n v="3.7542422592200002"/>
    <n v="99.954624346100005"/>
    <n v="3.30380240738E-2"/>
    <n v="99.913268912899994"/>
    <n v="97.509599784299994"/>
    <n v="3.7542422592200002"/>
    <n v="143675.86637"/>
    <n v="17.978891840799999"/>
    <n v="99.949905570200002"/>
    <n v="6.9046081336699996E-2"/>
    <n v="99.998709330300002"/>
    <n v="99.817810009599995"/>
    <n v="17.978891840799999"/>
    <n v="98"/>
    <n v="0.4"/>
    <n v="97"/>
    <n v="96"/>
    <n v="3"/>
    <n v="99.5"/>
    <n v="0.15"/>
    <n v="99"/>
    <n v="99"/>
    <n v="3"/>
    <n v="10"/>
    <n v="99.5"/>
    <n v="99"/>
    <n v="0.1"/>
    <n v="99"/>
    <n v="10"/>
  </r>
  <r>
    <x v="5"/>
    <x v="1"/>
    <n v="0"/>
    <n v="0"/>
    <n v="0"/>
    <n v="0"/>
    <n v="0"/>
    <n v="582069.60199999996"/>
    <n v="99.166711615500006"/>
    <n v="0.26972942082399998"/>
    <n v="98.901206510899996"/>
    <n v="98.268447356600007"/>
    <n v="17101763"/>
    <n v="117980.213976"/>
    <n v="3.9654866007199998"/>
    <n v="99.9395740585"/>
    <n v="7.10579257608E-2"/>
    <n v="99.822543734500002"/>
    <n v="97.592817977300001"/>
    <n v="3.9654866007199998"/>
    <n v="226078.14853100001"/>
    <n v="16.0512894218"/>
    <n v="99.882579317799994"/>
    <n v="0.10997981060799999"/>
    <n v="99.904007824399997"/>
    <n v="99.707875387900003"/>
    <n v="16.0512894218"/>
    <n v="98"/>
    <n v="0.4"/>
    <n v="97"/>
    <n v="96"/>
    <n v="3"/>
    <n v="99.5"/>
    <n v="0.15"/>
    <n v="99"/>
    <n v="99"/>
    <n v="3"/>
    <n v="10"/>
    <n v="99.5"/>
    <n v="99"/>
    <n v="0.1"/>
    <n v="99"/>
    <n v="10"/>
  </r>
  <r>
    <x v="5"/>
    <x v="2"/>
    <n v="0"/>
    <n v="0"/>
    <n v="0"/>
    <n v="0"/>
    <n v="0"/>
    <n v="682110.424"/>
    <n v="99.446727804299996"/>
    <n v="0.228926852629"/>
    <n v="99.482942314599995"/>
    <n v="98.2561597503"/>
    <n v="23513134"/>
    <n v="101758.590081"/>
    <n v="3.6064776056999999"/>
    <n v="99.953918979099996"/>
    <n v="3.2201216201100002E-2"/>
    <n v="99.515672788299995"/>
    <n v="97.721481973699994"/>
    <n v="3.6064776056999999"/>
    <n v="236091.913386"/>
    <n v="13.142042972400001"/>
    <n v="99.792204854800005"/>
    <n v="0.140847174805"/>
    <n v="99.952200309700004"/>
    <n v="99.898506998100004"/>
    <n v="13.142042972400001"/>
    <n v="98"/>
    <n v="0.4"/>
    <n v="97"/>
    <n v="96"/>
    <n v="3"/>
    <n v="99.5"/>
    <n v="0.15"/>
    <n v="99"/>
    <n v="99"/>
    <n v="3"/>
    <n v="10"/>
    <n v="99.5"/>
    <n v="99"/>
    <n v="0.1"/>
    <n v="99"/>
    <n v="10"/>
  </r>
  <r>
    <x v="6"/>
    <x v="0"/>
    <n v="0"/>
    <n v="0"/>
    <n v="0"/>
    <n v="0"/>
    <n v="0"/>
    <n v="389908.87699999998"/>
    <n v="99.208720139299999"/>
    <n v="0.12737554183700001"/>
    <n v="99.651217069200001"/>
    <n v="98.290458941500006"/>
    <n v="15114008"/>
    <n v="70292.470555199994"/>
    <n v="3.8034347404000002"/>
    <n v="99.891630126899997"/>
    <n v="3.6678390236099999E-2"/>
    <n v="99.846001556000004"/>
    <n v="97.386777905200006"/>
    <n v="3.8034347404000002"/>
    <n v="148159.75288399999"/>
    <n v="17.243628117099998"/>
    <n v="99.940662863200004"/>
    <n v="6.3282842470999995E-2"/>
    <n v="99.923154564499995"/>
    <n v="99.786360032199994"/>
    <n v="17.243628117099998"/>
    <n v="98"/>
    <n v="0.4"/>
    <n v="97"/>
    <n v="96"/>
    <n v="3"/>
    <n v="99.5"/>
    <n v="0.15"/>
    <n v="99"/>
    <n v="99"/>
    <n v="3"/>
    <n v="10"/>
    <n v="99.5"/>
    <n v="99"/>
    <n v="0.1"/>
    <n v="99"/>
    <n v="10"/>
  </r>
  <r>
    <x v="6"/>
    <x v="1"/>
    <n v="0"/>
    <n v="0"/>
    <n v="0"/>
    <n v="0"/>
    <n v="0"/>
    <n v="513304.19799999997"/>
    <n v="99.340722149399994"/>
    <n v="0.282591358613"/>
    <n v="99.080371300899998"/>
    <n v="98.118721362200006"/>
    <n v="15606844"/>
    <n v="121539.09959699999"/>
    <n v="4.00653723817"/>
    <n v="99.938300742899997"/>
    <n v="6.7949829157500002E-2"/>
    <n v="99.879726255099996"/>
    <n v="97.575599833499993"/>
    <n v="4.00653723817"/>
    <n v="238430.42720899999"/>
    <n v="15.597926129199999"/>
    <n v="99.872747017500004"/>
    <n v="0.101008782957"/>
    <n v="99.975220051999997"/>
    <n v="99.6568563063"/>
    <n v="15.597926129199999"/>
    <n v="98"/>
    <n v="0.4"/>
    <n v="97"/>
    <n v="96"/>
    <n v="3"/>
    <n v="99.5"/>
    <n v="0.15"/>
    <n v="99"/>
    <n v="99"/>
    <n v="3"/>
    <n v="10"/>
    <n v="99.5"/>
    <n v="99"/>
    <n v="0.1"/>
    <n v="99"/>
    <n v="10"/>
  </r>
  <r>
    <x v="6"/>
    <x v="2"/>
    <n v="0"/>
    <n v="0"/>
    <n v="0"/>
    <n v="0"/>
    <n v="0"/>
    <n v="581729.696"/>
    <n v="99.488619422100001"/>
    <n v="0.23982204371099999"/>
    <n v="99.493503292"/>
    <n v="98.146627440200007"/>
    <n v="20073468"/>
    <n v="106033.672849"/>
    <n v="3.6517812324699999"/>
    <n v="99.951674512500006"/>
    <n v="2.6187518006099999E-2"/>
    <n v="99.782844516200001"/>
    <n v="97.716011612900004"/>
    <n v="3.6517812324699999"/>
    <n v="247642.19898099999"/>
    <n v="12.839949682"/>
    <n v="99.946111040700004"/>
    <n v="0.11793729806100001"/>
    <n v="99.996946874599999"/>
    <n v="99.881514836199997"/>
    <n v="12.839949682"/>
    <n v="98"/>
    <n v="0.4"/>
    <n v="97"/>
    <n v="96"/>
    <n v="3"/>
    <n v="99.5"/>
    <n v="0.15"/>
    <n v="99"/>
    <n v="99"/>
    <n v="3"/>
    <n v="10"/>
    <n v="99.5"/>
    <n v="99"/>
    <n v="0.1"/>
    <n v="99"/>
    <n v="10"/>
  </r>
  <r>
    <x v="7"/>
    <x v="0"/>
    <n v="0"/>
    <n v="0"/>
    <n v="0"/>
    <n v="0"/>
    <n v="0"/>
    <n v="466340.14299999998"/>
    <n v="99.603390700299997"/>
    <n v="0.105103224036"/>
    <n v="99.480099708099999"/>
    <n v="98.458441292200007"/>
    <n v="18278662"/>
    <n v="66664.520965300006"/>
    <n v="3.73277081731"/>
    <n v="99.948352703400005"/>
    <n v="3.4084703188300002E-2"/>
    <n v="99.900738286399999"/>
    <n v="97.562886916400004"/>
    <n v="3.73277081731"/>
    <n v="139459.50490999999"/>
    <n v="18.265740450700001"/>
    <n v="99.946517771700002"/>
    <n v="7.2545230666899996E-2"/>
    <n v="99.980884046300005"/>
    <n v="99.823848778400006"/>
    <n v="18.265740450700001"/>
    <n v="98"/>
    <n v="0.4"/>
    <n v="97"/>
    <n v="96"/>
    <n v="3"/>
    <n v="99.5"/>
    <n v="0.15"/>
    <n v="99"/>
    <n v="99"/>
    <n v="3"/>
    <n v="10"/>
    <n v="99.5"/>
    <n v="99"/>
    <n v="0.1"/>
    <n v="99"/>
    <n v="10"/>
  </r>
  <r>
    <x v="7"/>
    <x v="1"/>
    <n v="0"/>
    <n v="0"/>
    <n v="0"/>
    <n v="0"/>
    <n v="0"/>
    <n v="610963.53099999996"/>
    <n v="99.278844497400002"/>
    <n v="0.262785250676"/>
    <n v="98.440215467100003"/>
    <n v="98.2467902936"/>
    <n v="18116909"/>
    <n v="114029.39967699999"/>
    <n v="3.91721341543"/>
    <n v="99.859609013599993"/>
    <n v="7.20926356159E-2"/>
    <n v="99.500400267900005"/>
    <n v="97.551357062400001"/>
    <n v="3.91721341543"/>
    <n v="220151.79248"/>
    <n v="16.319483504400001"/>
    <n v="99.865120652100003"/>
    <n v="0.115098302325"/>
    <n v="99.679310439700004"/>
    <n v="99.700655608600002"/>
    <n v="16.319483504400001"/>
    <n v="98"/>
    <n v="0.4"/>
    <n v="97"/>
    <n v="96"/>
    <n v="3"/>
    <n v="99.5"/>
    <n v="0.15"/>
    <n v="99"/>
    <n v="99"/>
    <n v="3"/>
    <n v="10"/>
    <n v="99.5"/>
    <n v="99"/>
    <n v="0.1"/>
    <n v="99"/>
    <n v="10"/>
  </r>
  <r>
    <x v="7"/>
    <x v="2"/>
    <n v="0"/>
    <n v="0"/>
    <n v="0"/>
    <n v="0"/>
    <n v="0"/>
    <n v="730319.62"/>
    <n v="99.465554504400004"/>
    <n v="0.22172058328800001"/>
    <n v="99.297331165800003"/>
    <n v="98.176275324800002"/>
    <n v="24805735"/>
    <n v="99587.165840899994"/>
    <n v="3.5709512004200001"/>
    <n v="99.953384564700002"/>
    <n v="2.5970735775699999E-2"/>
    <n v="99.744936014800004"/>
    <n v="97.696229398300005"/>
    <n v="3.5709512004200001"/>
    <n v="230738.971143"/>
    <n v="12.9573283447"/>
    <n v="99.943770811500002"/>
    <n v="0.14391994007"/>
    <n v="99.893074416999994"/>
    <n v="99.904172040700004"/>
    <n v="12.9573283447"/>
    <n v="98"/>
    <n v="0.4"/>
    <n v="97"/>
    <n v="96"/>
    <n v="3"/>
    <n v="99.5"/>
    <n v="0.15"/>
    <n v="99"/>
    <n v="99"/>
    <n v="3"/>
    <n v="10"/>
    <n v="99.5"/>
    <n v="99"/>
    <n v="0.1"/>
    <n v="99"/>
    <n v="10"/>
  </r>
  <r>
    <x v="8"/>
    <x v="0"/>
    <n v="0"/>
    <n v="0"/>
    <n v="0"/>
    <n v="0"/>
    <n v="0"/>
    <n v="439346.55800000002"/>
    <n v="99.477886926400004"/>
    <n v="0.110648312571"/>
    <n v="99.458143509600006"/>
    <n v="98.417921192799994"/>
    <n v="18090212"/>
    <n v="67778.6116453"/>
    <n v="3.75562358556"/>
    <n v="99.867599439000003"/>
    <n v="4.2097844815900003E-2"/>
    <n v="99.854279367100006"/>
    <n v="97.496075740099997"/>
    <n v="3.75562358556"/>
    <n v="141343.388446"/>
    <n v="18.332367441399999"/>
    <n v="99.948046435099997"/>
    <n v="6.8968935625899994E-2"/>
    <n v="99.856772062499999"/>
    <n v="99.822674441199993"/>
    <n v="18.332367441399999"/>
    <n v="98"/>
    <n v="0.4"/>
    <n v="97"/>
    <n v="96"/>
    <n v="3"/>
    <n v="99.5"/>
    <n v="0.15"/>
    <n v="99"/>
    <n v="99"/>
    <n v="3"/>
    <n v="10"/>
    <n v="99.5"/>
    <n v="99"/>
    <n v="0.1"/>
    <n v="99"/>
    <n v="10"/>
  </r>
  <r>
    <x v="8"/>
    <x v="1"/>
    <n v="0"/>
    <n v="0"/>
    <n v="0"/>
    <n v="0"/>
    <n v="0"/>
    <n v="579315.24300000002"/>
    <n v="99.444264517899995"/>
    <n v="0.241701739932"/>
    <n v="99.052957673099996"/>
    <n v="98.300293344699995"/>
    <n v="17722235"/>
    <n v="114288.21855400001"/>
    <n v="3.99942548353"/>
    <n v="99.922139038799997"/>
    <n v="7.07774996544E-2"/>
    <n v="99.874068386600001"/>
    <n v="97.646092217499998"/>
    <n v="3.99942548353"/>
    <n v="221097.76992600001"/>
    <n v="17.164617126700001"/>
    <n v="99.893221386899995"/>
    <n v="0.104603887388"/>
    <n v="99.859676820199994"/>
    <n v="99.775800584899997"/>
    <n v="17.164617126700001"/>
    <n v="98"/>
    <n v="0.4"/>
    <n v="97"/>
    <n v="96"/>
    <n v="3"/>
    <n v="99.5"/>
    <n v="0.15"/>
    <n v="99"/>
    <n v="99"/>
    <n v="3"/>
    <n v="10"/>
    <n v="99.5"/>
    <n v="99"/>
    <n v="0.1"/>
    <n v="99"/>
    <n v="10"/>
  </r>
  <r>
    <x v="8"/>
    <x v="2"/>
    <n v="0"/>
    <n v="0"/>
    <n v="0"/>
    <n v="0"/>
    <n v="0"/>
    <n v="695887.20799999998"/>
    <n v="99.551619457100003"/>
    <n v="0.21129781747500001"/>
    <n v="99.388822492000003"/>
    <n v="98.239633420600001"/>
    <n v="24376677"/>
    <n v="99863.874516099997"/>
    <n v="3.5989148324300002"/>
    <n v="99.962030372000001"/>
    <n v="2.6514004147499999E-2"/>
    <n v="99.820192329899996"/>
    <n v="97.744937316999994"/>
    <n v="3.5989148324300002"/>
    <n v="232915.87500199999"/>
    <n v="13.146067070100001"/>
    <n v="99.945975031299994"/>
    <n v="0.137535588204"/>
    <n v="99.891440329199995"/>
    <n v="99.906380884100003"/>
    <n v="13.146067070100001"/>
    <n v="98"/>
    <n v="0.4"/>
    <n v="97"/>
    <n v="96"/>
    <n v="3"/>
    <n v="99.5"/>
    <n v="0.15"/>
    <n v="99"/>
    <n v="99"/>
    <n v="3"/>
    <n v="10"/>
    <n v="99.5"/>
    <n v="99"/>
    <n v="0.1"/>
    <n v="99"/>
    <n v="10"/>
  </r>
  <r>
    <x v="9"/>
    <x v="0"/>
    <n v="0"/>
    <n v="0"/>
    <n v="0"/>
    <n v="0"/>
    <n v="0"/>
    <n v="319181.07900000003"/>
    <n v="99.390416182400003"/>
    <n v="0.107920505042"/>
    <n v="99.585791552700002"/>
    <n v="98.488893305600001"/>
    <n v="15132572"/>
    <n v="67199.5257996"/>
    <n v="3.9027679448999999"/>
    <n v="99.797632183900006"/>
    <n v="4.2411853440499997E-2"/>
    <n v="99.894753636800004"/>
    <n v="97.628985544900004"/>
    <n v="3.9027679448999999"/>
    <n v="139705.271331"/>
    <n v="18.900440031999999"/>
    <n v="99.952579627099993"/>
    <n v="5.3673771017700003E-2"/>
    <n v="99.999628152100001"/>
    <n v="99.820681987699999"/>
    <n v="18.900440031999999"/>
    <n v="98"/>
    <n v="0.4"/>
    <n v="97"/>
    <n v="96"/>
    <n v="3"/>
    <n v="99.5"/>
    <n v="0.15"/>
    <n v="99"/>
    <n v="99"/>
    <n v="3"/>
    <n v="10"/>
    <n v="99.5"/>
    <n v="99"/>
    <n v="0.1"/>
    <n v="99"/>
    <n v="10"/>
  </r>
  <r>
    <x v="9"/>
    <x v="1"/>
    <n v="0"/>
    <n v="0"/>
    <n v="0"/>
    <n v="0"/>
    <n v="0"/>
    <n v="438590.39600000001"/>
    <n v="99.371142383099993"/>
    <n v="0.24555444995"/>
    <n v="98.962099756499995"/>
    <n v="98.353067412900003"/>
    <n v="15606591"/>
    <n v="117353.328746"/>
    <n v="4.1282308728399997"/>
    <n v="99.865630565700002"/>
    <n v="7.8583422801400002E-2"/>
    <n v="99.836156807199998"/>
    <n v="97.777700442699995"/>
    <n v="4.1282308728399997"/>
    <n v="229697.339144"/>
    <n v="17.239889442300001"/>
    <n v="99.923871752899998"/>
    <n v="8.3498573804200005E-2"/>
    <n v="99.849984976800002"/>
    <n v="99.813317067200003"/>
    <n v="17.239889442300001"/>
    <n v="98"/>
    <n v="0.4"/>
    <n v="97"/>
    <n v="96"/>
    <n v="3"/>
    <n v="99.5"/>
    <n v="0.15"/>
    <n v="99"/>
    <n v="99"/>
    <n v="3"/>
    <n v="10"/>
    <n v="99.5"/>
    <n v="99"/>
    <n v="0.1"/>
    <n v="99"/>
    <n v="10"/>
  </r>
  <r>
    <x v="9"/>
    <x v="2"/>
    <n v="0"/>
    <n v="0"/>
    <n v="0"/>
    <n v="0"/>
    <n v="0"/>
    <n v="553081.70299999998"/>
    <n v="99.126071171500001"/>
    <n v="0.21238394645799999"/>
    <n v="99.269431034999997"/>
    <n v="98.212021126500005"/>
    <n v="21944575"/>
    <n v="104448.285512"/>
    <n v="3.6838634671400001"/>
    <n v="99.941168927000007"/>
    <n v="2.6804439299300001E-2"/>
    <n v="99.778640198299996"/>
    <n v="97.727873369999998"/>
    <n v="3.6838634671400001"/>
    <n v="243110.317511"/>
    <n v="12.9424566629"/>
    <n v="99.946412558600002"/>
    <n v="0.11378571595799999"/>
    <n v="99.790670382499997"/>
    <n v="99.904288806799997"/>
    <n v="12.9424566629"/>
    <n v="98"/>
    <n v="0.4"/>
    <n v="97"/>
    <n v="96"/>
    <n v="3"/>
    <n v="99.5"/>
    <n v="0.15"/>
    <n v="99"/>
    <n v="99"/>
    <n v="3"/>
    <n v="10"/>
    <n v="99.5"/>
    <n v="99"/>
    <n v="0.1"/>
    <n v="99"/>
    <n v="10"/>
  </r>
  <r>
    <x v="10"/>
    <x v="0"/>
    <n v="0"/>
    <n v="0"/>
    <n v="0"/>
    <n v="0"/>
    <n v="0"/>
    <n v="293969.81800000003"/>
    <n v="99.233221808699994"/>
    <n v="0.108996874396"/>
    <n v="99.596849982799995"/>
    <n v="98.415718306700001"/>
    <n v="14569992"/>
    <n v="66101.941659799995"/>
    <n v="3.9191753541500001"/>
    <n v="99.828147788199999"/>
    <n v="4.2594503393399999E-2"/>
    <n v="99.891617091599997"/>
    <n v="97.598134042599995"/>
    <n v="3.9191753541500001"/>
    <n v="139833.52809000001"/>
    <n v="18.332307467300001"/>
    <n v="99.9541254608"/>
    <n v="5.0299082684100001E-2"/>
    <n v="99.999007584699996"/>
    <n v="99.813421756500006"/>
    <n v="18.332307467300001"/>
    <n v="98"/>
    <n v="0.4"/>
    <n v="97"/>
    <n v="96"/>
    <n v="3"/>
    <n v="99.5"/>
    <n v="0.15"/>
    <n v="99"/>
    <n v="99"/>
    <n v="3"/>
    <n v="10"/>
    <n v="99.5"/>
    <n v="99"/>
    <n v="0.1"/>
    <n v="99"/>
    <n v="10"/>
  </r>
  <r>
    <x v="10"/>
    <x v="1"/>
    <n v="0"/>
    <n v="0"/>
    <n v="0"/>
    <n v="0"/>
    <n v="0"/>
    <n v="409278.22200000001"/>
    <n v="99.310855476"/>
    <n v="0.23621696265200001"/>
    <n v="98.818093680600001"/>
    <n v="98.259879947399995"/>
    <n v="15576911"/>
    <n v="120852.555939"/>
    <n v="4.1376557306599997"/>
    <n v="99.741587450300003"/>
    <n v="6.7776197786100001E-2"/>
    <n v="99.897041259399998"/>
    <n v="97.8371899877"/>
    <n v="4.1376557306599997"/>
    <n v="237598.76568700001"/>
    <n v="16.5474374287"/>
    <n v="99.912563034100003"/>
    <n v="8.5726863942499995E-2"/>
    <n v="99.884161144700002"/>
    <n v="99.786479521700002"/>
    <n v="16.5474374287"/>
    <n v="98"/>
    <n v="0.4"/>
    <n v="97"/>
    <n v="96"/>
    <n v="3"/>
    <n v="99.5"/>
    <n v="0.15"/>
    <n v="99"/>
    <n v="99"/>
    <n v="3"/>
    <n v="10"/>
    <n v="99.5"/>
    <n v="99"/>
    <n v="0.1"/>
    <n v="99"/>
    <n v="10"/>
  </r>
  <r>
    <x v="10"/>
    <x v="2"/>
    <n v="0"/>
    <n v="0"/>
    <n v="0"/>
    <n v="0"/>
    <n v="0"/>
    <n v="519654.56699999998"/>
    <n v="99.199530659199993"/>
    <n v="0.216684798672"/>
    <n v="99.451322528199995"/>
    <n v="98.127608779100001"/>
    <n v="21145351"/>
    <n v="105896.416923"/>
    <n v="3.7108664734099999"/>
    <n v="99.945865484799995"/>
    <n v="2.79867078986E-2"/>
    <n v="99.901043370300002"/>
    <n v="97.736259609399994"/>
    <n v="3.7108664734099999"/>
    <n v="248424.996785"/>
    <n v="12.514335875"/>
    <n v="99.948991942399999"/>
    <n v="0.110454895313"/>
    <n v="99.9461025377"/>
    <n v="99.901625705300006"/>
    <n v="12.514335875"/>
    <n v="98"/>
    <n v="0.4"/>
    <n v="97"/>
    <n v="96"/>
    <n v="3"/>
    <n v="99.5"/>
    <n v="0.15"/>
    <n v="99"/>
    <n v="99"/>
    <n v="3"/>
    <n v="10"/>
    <n v="99.5"/>
    <n v="99"/>
    <n v="0.1"/>
    <n v="99"/>
    <n v="10"/>
  </r>
  <r>
    <x v="11"/>
    <x v="0"/>
    <n v="0"/>
    <n v="0"/>
    <n v="0"/>
    <n v="0"/>
    <n v="0"/>
    <n v="461353.60800000001"/>
    <n v="99.111986918900001"/>
    <n v="0.12619271747999999"/>
    <n v="99.621726941399999"/>
    <n v="98.321670498700001"/>
    <n v="17316545"/>
    <n v="71667.469214900004"/>
    <n v="3.7181447573400002"/>
    <n v="99.892753410799997"/>
    <n v="4.1010492784799998E-2"/>
    <n v="99.888571099800004"/>
    <n v="97.506491908200005"/>
    <n v="3.7181447573400002"/>
    <n v="151224.44347"/>
    <n v="16.8555644146"/>
    <n v="99.947292468499995"/>
    <n v="6.7582730747799996E-2"/>
    <n v="99.986223213399995"/>
    <n v="99.829987373400002"/>
    <n v="16.8555644146"/>
    <n v="98"/>
    <n v="0.4"/>
    <n v="97"/>
    <n v="96"/>
    <n v="3"/>
    <n v="99.5"/>
    <n v="0.15"/>
    <n v="99"/>
    <n v="99"/>
    <n v="3"/>
    <n v="10"/>
    <n v="99.5"/>
    <n v="99"/>
    <n v="0.1"/>
    <n v="99"/>
    <n v="10"/>
  </r>
  <r>
    <x v="11"/>
    <x v="1"/>
    <n v="0"/>
    <n v="0"/>
    <n v="0"/>
    <n v="0"/>
    <n v="0"/>
    <n v="605617.33900000004"/>
    <n v="99.4813240374"/>
    <n v="0.254192630433"/>
    <n v="98.690069619599996"/>
    <n v="98.187076523800002"/>
    <n v="17769114"/>
    <n v="120753.192186"/>
    <n v="3.97668555042"/>
    <n v="99.939807590499996"/>
    <n v="6.7286690740000002E-2"/>
    <n v="99.741339822300006"/>
    <n v="97.616887830500005"/>
    <n v="3.97668555042"/>
    <n v="235515.98460200001"/>
    <n v="15.503483122800001"/>
    <n v="99.861604331999999"/>
    <n v="0.12060241991499999"/>
    <n v="99.806306390000003"/>
    <n v="99.677366121399999"/>
    <n v="15.503483122800001"/>
    <n v="98"/>
    <n v="0.4"/>
    <n v="97"/>
    <n v="96"/>
    <n v="3"/>
    <n v="99.5"/>
    <n v="0.15"/>
    <n v="99"/>
    <n v="99"/>
    <n v="3"/>
    <n v="10"/>
    <n v="99.5"/>
    <n v="99"/>
    <n v="0.1"/>
    <n v="99"/>
    <n v="10"/>
  </r>
  <r>
    <x v="11"/>
    <x v="2"/>
    <n v="0"/>
    <n v="0"/>
    <n v="0"/>
    <n v="0"/>
    <n v="0"/>
    <n v="728573.326"/>
    <n v="99.366554469799993"/>
    <n v="0.22316022611"/>
    <n v="99.266433226000004"/>
    <n v="98.092823203099996"/>
    <n v="24690043"/>
    <n v="104964.047582"/>
    <n v="3.56696799347"/>
    <n v="99.959229526900003"/>
    <n v="2.8548231848899999E-2"/>
    <n v="99.877476920000007"/>
    <n v="97.684433030299999"/>
    <n v="3.56696799347"/>
    <n v="247739.359"/>
    <n v="12.680111929000001"/>
    <n v="99.946699318300006"/>
    <n v="0.13687071200699999"/>
    <n v="99.940534979399999"/>
    <n v="99.899225149900005"/>
    <n v="12.680111929000001"/>
    <n v="98"/>
    <n v="0.4"/>
    <n v="97"/>
    <n v="96"/>
    <n v="3"/>
    <n v="99.5"/>
    <n v="0.15"/>
    <n v="99"/>
    <n v="99"/>
    <n v="3"/>
    <n v="10"/>
    <n v="99.5"/>
    <n v="99"/>
    <n v="0.1"/>
    <n v="99"/>
    <n v="10"/>
  </r>
  <r>
    <x v="12"/>
    <x v="0"/>
    <n v="0"/>
    <n v="0"/>
    <n v="0"/>
    <n v="0"/>
    <n v="0"/>
    <n v="438057.201"/>
    <n v="99.418299354799998"/>
    <n v="0.120046793426"/>
    <n v="99.552672088799994"/>
    <n v="98.327706645099994"/>
    <n v="16980672"/>
    <n v="71791.4945573"/>
    <n v="3.73635188625"/>
    <n v="99.914752291499994"/>
    <n v="4.0244159674200003E-2"/>
    <n v="99.822015783799998"/>
    <n v="97.428050489200004"/>
    <n v="3.73635188625"/>
    <n v="153780.25748100001"/>
    <n v="16.801903665200001"/>
    <n v="99.948125622700005"/>
    <n v="6.5584309908299998E-2"/>
    <n v="99.999675493300003"/>
    <n v="99.822067106000006"/>
    <n v="16.801903665200001"/>
    <n v="98"/>
    <n v="0.4"/>
    <n v="97"/>
    <n v="96"/>
    <n v="3"/>
    <n v="99.5"/>
    <n v="0.15"/>
    <n v="99"/>
    <n v="99"/>
    <n v="3"/>
    <n v="10"/>
    <n v="99.5"/>
    <n v="99"/>
    <n v="0.1"/>
    <n v="99"/>
    <n v="10"/>
  </r>
  <r>
    <x v="12"/>
    <x v="1"/>
    <n v="0"/>
    <n v="0"/>
    <n v="0"/>
    <n v="0"/>
    <n v="0"/>
    <n v="582413.00300000003"/>
    <n v="99.120636332499998"/>
    <n v="0.26669682181400001"/>
    <n v="98.739636384099995"/>
    <n v="98.178681648199998"/>
    <n v="17345616"/>
    <n v="121273.724328"/>
    <n v="3.99826063738"/>
    <n v="99.936614174900001"/>
    <n v="6.8504327758100003E-2"/>
    <n v="99.803515284300005"/>
    <n v="97.575000577200001"/>
    <n v="3.99826063738"/>
    <n v="241020.61426500001"/>
    <n v="15.544796897199999"/>
    <n v="99.872473984799996"/>
    <n v="0.107319200105"/>
    <n v="99.829015604700004"/>
    <n v="99.715155753299996"/>
    <n v="15.544796897199999"/>
    <n v="98"/>
    <n v="0.4"/>
    <n v="97"/>
    <n v="96"/>
    <n v="3"/>
    <n v="99.5"/>
    <n v="0.15"/>
    <n v="99"/>
    <n v="99"/>
    <n v="3"/>
    <n v="10"/>
    <n v="99.5"/>
    <n v="99"/>
    <n v="0.1"/>
    <n v="99"/>
    <n v="10"/>
  </r>
  <r>
    <x v="12"/>
    <x v="2"/>
    <n v="0"/>
    <n v="0"/>
    <n v="0"/>
    <n v="0"/>
    <n v="0"/>
    <n v="679092.03899999999"/>
    <n v="99.535326108899994"/>
    <n v="0.22029608224300001"/>
    <n v="99.546003520300005"/>
    <n v="98.144250701199994"/>
    <n v="23849203"/>
    <n v="104754.33616000001"/>
    <n v="3.6009850055900001"/>
    <n v="99.959223782600006"/>
    <n v="2.7973161009800001E-2"/>
    <n v="99.884618197099996"/>
    <n v="97.723533859499994"/>
    <n v="3.6009850055900001"/>
    <n v="249821.73686100001"/>
    <n v="12.8522310464"/>
    <n v="99.946379441600001"/>
    <n v="0.13173316974800001"/>
    <n v="99.916622085"/>
    <n v="99.895541131599998"/>
    <n v="12.8522310464"/>
    <n v="98"/>
    <n v="0.4"/>
    <n v="97"/>
    <n v="96"/>
    <n v="3"/>
    <n v="99.5"/>
    <n v="0.15"/>
    <n v="99"/>
    <n v="99"/>
    <n v="3"/>
    <n v="10"/>
    <n v="99.5"/>
    <n v="99"/>
    <n v="0.1"/>
    <n v="99"/>
    <n v="10"/>
  </r>
  <r>
    <x v="13"/>
    <x v="0"/>
    <n v="0"/>
    <n v="0"/>
    <n v="0"/>
    <n v="0"/>
    <n v="0"/>
    <n v="405782.13199999998"/>
    <n v="99.109704277800006"/>
    <n v="0.142916647304"/>
    <n v="99.450516483499996"/>
    <n v="98.064701983700004"/>
    <n v="14714316"/>
    <n v="72382.261375899994"/>
    <n v="3.7395488244999999"/>
    <n v="99.891391356100002"/>
    <n v="4.3327370660400003E-2"/>
    <n v="99.798992064800004"/>
    <n v="97.216890875800004"/>
    <n v="3.7395488244999999"/>
    <n v="157520.63014299999"/>
    <n v="15.7288061168"/>
    <n v="99.942243072300002"/>
    <n v="6.2864918900299993E-2"/>
    <n v="99.999738745299993"/>
    <n v="99.7863690179"/>
    <n v="15.7288061168"/>
    <n v="98"/>
    <n v="0.4"/>
    <n v="97"/>
    <n v="96"/>
    <n v="3"/>
    <n v="99.5"/>
    <n v="0.15"/>
    <n v="99"/>
    <n v="99"/>
    <n v="3"/>
    <n v="10"/>
    <n v="99.5"/>
    <n v="99"/>
    <n v="0.1"/>
    <n v="99"/>
    <n v="10"/>
  </r>
  <r>
    <x v="13"/>
    <x v="1"/>
    <n v="0"/>
    <n v="0"/>
    <n v="0"/>
    <n v="0"/>
    <n v="0"/>
    <n v="516594.03"/>
    <n v="99.351373969199997"/>
    <n v="0.28964252458500001"/>
    <n v="99.083806956499998"/>
    <n v="98.080132058999993"/>
    <n v="15305300"/>
    <n v="123104.92634400001"/>
    <n v="4.0271207541100003"/>
    <n v="99.924985405599998"/>
    <n v="6.59049877428E-2"/>
    <n v="99.907021146299996"/>
    <n v="97.578706681100002"/>
    <n v="4.0271207541100003"/>
    <n v="243649.54081100001"/>
    <n v="15.261001801700001"/>
    <n v="99.875274487499993"/>
    <n v="9.8117719558500002E-2"/>
    <n v="99.867407655299999"/>
    <n v="99.682312531099996"/>
    <n v="15.261001801700001"/>
    <n v="98"/>
    <n v="0.4"/>
    <n v="97"/>
    <n v="96"/>
    <n v="3"/>
    <n v="99.5"/>
    <n v="0.15"/>
    <n v="99"/>
    <n v="99"/>
    <n v="3"/>
    <n v="10"/>
    <n v="99.5"/>
    <n v="99"/>
    <n v="0.1"/>
    <n v="99"/>
    <n v="10"/>
  </r>
  <r>
    <x v="13"/>
    <x v="2"/>
    <n v="0"/>
    <n v="0"/>
    <n v="0"/>
    <n v="0"/>
    <n v="0"/>
    <n v="587015.84400000004"/>
    <n v="99.353648800200006"/>
    <n v="0.24847458320099999"/>
    <n v="99.364425278200002"/>
    <n v="98.008927480699995"/>
    <n v="19772275"/>
    <n v="105247.391514"/>
    <n v="3.6309560546699999"/>
    <n v="99.953582209100006"/>
    <n v="2.8861483561599999E-2"/>
    <n v="99.4108731428"/>
    <n v="97.606240183599994"/>
    <n v="3.6309560546699999"/>
    <n v="248463.92759800001"/>
    <n v="12.740208340700001"/>
    <n v="99.942745874899998"/>
    <n v="0.118917352873"/>
    <n v="99.760185185200001"/>
    <n v="99.873836113899998"/>
    <n v="12.740208340700001"/>
    <n v="98"/>
    <n v="0.4"/>
    <n v="97"/>
    <n v="96"/>
    <n v="3"/>
    <n v="99.5"/>
    <n v="0.15"/>
    <n v="99"/>
    <n v="99"/>
    <n v="3"/>
    <n v="10"/>
    <n v="99.5"/>
    <n v="99"/>
    <n v="0.1"/>
    <n v="99"/>
    <n v="10"/>
  </r>
  <r>
    <x v="14"/>
    <x v="0"/>
    <n v="0"/>
    <n v="0"/>
    <n v="0"/>
    <n v="0"/>
    <n v="0"/>
    <n v="489214.18199999997"/>
    <n v="99.480046496900002"/>
    <n v="0.113061955102"/>
    <n v="99.440792093900001"/>
    <n v="98.288388124400001"/>
    <n v="17945876"/>
    <n v="67081.967286800005"/>
    <n v="3.67314352018"/>
    <n v="99.933280213200007"/>
    <n v="3.6714976342200001E-2"/>
    <n v="99.746337628500001"/>
    <n v="97.404520350300004"/>
    <n v="3.67314352018"/>
    <n v="144791.59473899999"/>
    <n v="16.819674265"/>
    <n v="99.935951861299998"/>
    <n v="7.7051301372999995E-2"/>
    <n v="99.962374425700006"/>
    <n v="99.802427034900006"/>
    <n v="16.819674265"/>
    <n v="98"/>
    <n v="0.4"/>
    <n v="97"/>
    <n v="96"/>
    <n v="3"/>
    <n v="99.5"/>
    <n v="0.15"/>
    <n v="99"/>
    <n v="99"/>
    <n v="3"/>
    <n v="10"/>
    <n v="99.5"/>
    <n v="99"/>
    <n v="0.1"/>
    <n v="99"/>
    <n v="10"/>
  </r>
  <r>
    <x v="14"/>
    <x v="1"/>
    <n v="0"/>
    <n v="0"/>
    <n v="0"/>
    <n v="0"/>
    <n v="0"/>
    <n v="630060.68000000005"/>
    <n v="99.480759525099998"/>
    <n v="0.25060096225"/>
    <n v="98.833757652700001"/>
    <n v="98.352703082999994"/>
    <n v="18204175"/>
    <n v="117939.473986"/>
    <n v="3.9276423124400002"/>
    <n v="99.934814424300001"/>
    <n v="6.9015951047599999E-2"/>
    <n v="99.849597580799994"/>
    <n v="97.042841590500004"/>
    <n v="3.9276423124400002"/>
    <n v="226807.24651200001"/>
    <n v="15.7325189546"/>
    <n v="99.886236473099999"/>
    <n v="0.110988395093"/>
    <n v="99.849285726100007"/>
    <n v="99.732188823900003"/>
    <n v="15.7325189546"/>
    <n v="98"/>
    <n v="0.4"/>
    <n v="97"/>
    <n v="96"/>
    <n v="3"/>
    <n v="99.5"/>
    <n v="0.15"/>
    <n v="99"/>
    <n v="99"/>
    <n v="3"/>
    <n v="10"/>
    <n v="99.5"/>
    <n v="99"/>
    <n v="0.1"/>
    <n v="99"/>
    <n v="10"/>
  </r>
  <r>
    <x v="14"/>
    <x v="2"/>
    <n v="0"/>
    <n v="0"/>
    <n v="0"/>
    <n v="0"/>
    <n v="0"/>
    <n v="745239.62300000002"/>
    <n v="99.532878254300002"/>
    <n v="0.22392986267000001"/>
    <n v="99.501397804700005"/>
    <n v="98.142315691700006"/>
    <n v="25081451"/>
    <n v="100425.941166"/>
    <n v="3.57333602857"/>
    <n v="99.960578405500002"/>
    <n v="2.67201060193E-2"/>
    <n v="99.879118153099995"/>
    <n v="97.640060388500004"/>
    <n v="3.57333602857"/>
    <n v="234942.782898"/>
    <n v="13.0326319444"/>
    <n v="99.938431127599998"/>
    <n v="0.15087347632299999"/>
    <n v="99.9167817907"/>
    <n v="99.867798095400005"/>
    <n v="13.0326319444"/>
    <n v="98"/>
    <n v="0.4"/>
    <n v="97"/>
    <n v="96"/>
    <n v="3"/>
    <n v="99.5"/>
    <n v="0.15"/>
    <n v="99"/>
    <n v="99"/>
    <n v="3"/>
    <n v="10"/>
    <n v="99.5"/>
    <n v="99"/>
    <n v="0.1"/>
    <n v="99"/>
    <n v="10"/>
  </r>
  <r>
    <x v="15"/>
    <x v="0"/>
    <n v="0"/>
    <n v="0"/>
    <n v="0"/>
    <n v="0"/>
    <n v="0"/>
    <n v="475868.625"/>
    <n v="99.437185353499999"/>
    <n v="0.11926169839"/>
    <n v="99.398401754999995"/>
    <n v="98.268872948099997"/>
    <n v="17719279"/>
    <n v="66781.630680200004"/>
    <n v="3.6614852847699999"/>
    <n v="99.952059447500005"/>
    <n v="3.4024568321899998E-2"/>
    <n v="99.730846465799999"/>
    <n v="97.412931052999994"/>
    <n v="3.6614852847699999"/>
    <n v="143550.851127"/>
    <n v="16.764384941300001"/>
    <n v="99.946289235600005"/>
    <n v="7.4949563231399993E-2"/>
    <n v="99.809849561700005"/>
    <n v="99.822316967000006"/>
    <n v="16.764384941300001"/>
    <n v="98"/>
    <n v="0.4"/>
    <n v="97"/>
    <n v="96"/>
    <n v="3"/>
    <n v="99.5"/>
    <n v="0.15"/>
    <n v="99"/>
    <n v="99"/>
    <n v="3"/>
    <n v="10"/>
    <n v="99.5"/>
    <n v="99"/>
    <n v="0.1"/>
    <n v="99"/>
    <n v="10"/>
  </r>
  <r>
    <x v="15"/>
    <x v="1"/>
    <n v="0"/>
    <n v="0"/>
    <n v="0"/>
    <n v="0"/>
    <n v="0"/>
    <n v="630556.18799999997"/>
    <n v="98.174529348099995"/>
    <n v="0.26024603007300001"/>
    <n v="98.786446865200006"/>
    <n v="98.253237581400001"/>
    <n v="17974254"/>
    <n v="116715.494489"/>
    <n v="3.9247119395699999"/>
    <n v="99.900426283499996"/>
    <n v="6.9178357571099997E-2"/>
    <n v="99.770673891900003"/>
    <n v="97.531132963299996"/>
    <n v="3.9247119395699999"/>
    <n v="226540.876108"/>
    <n v="15.4796998768"/>
    <n v="99.863732506700003"/>
    <n v="0.112589996114"/>
    <n v="99.879608285399996"/>
    <n v="99.700178422199997"/>
    <n v="15.4796998768"/>
    <n v="98"/>
    <n v="0.4"/>
    <n v="97"/>
    <n v="96"/>
    <n v="3"/>
    <n v="99.5"/>
    <n v="0.15"/>
    <n v="99"/>
    <n v="99"/>
    <n v="3"/>
    <n v="10"/>
    <n v="99.5"/>
    <n v="99"/>
    <n v="0.1"/>
    <n v="99"/>
    <n v="10"/>
  </r>
  <r>
    <x v="15"/>
    <x v="2"/>
    <n v="0"/>
    <n v="0"/>
    <n v="0"/>
    <n v="0"/>
    <n v="0"/>
    <n v="722149.49199999997"/>
    <n v="99.566217050800006"/>
    <n v="0.216994544475"/>
    <n v="99.458304351400002"/>
    <n v="98.168559344399995"/>
    <n v="24452824"/>
    <n v="99488.371331100003"/>
    <n v="3.5490638622900001"/>
    <n v="99.8997920443"/>
    <n v="2.70994360936E-2"/>
    <n v="99.897131782599999"/>
    <n v="97.640870454899996"/>
    <n v="3.5490638622900001"/>
    <n v="236929.43005600001"/>
    <n v="12.8969980266"/>
    <n v="99.913172122199995"/>
    <n v="0.143985755746"/>
    <n v="99.764348976299999"/>
    <n v="99.896577488600002"/>
    <n v="12.8969980266"/>
    <n v="98"/>
    <n v="0.4"/>
    <n v="97"/>
    <n v="96"/>
    <n v="3"/>
    <n v="99.5"/>
    <n v="0.15"/>
    <n v="99"/>
    <n v="99"/>
    <n v="3"/>
    <n v="10"/>
    <n v="99.5"/>
    <n v="99"/>
    <n v="0.1"/>
    <n v="99"/>
    <n v="10"/>
  </r>
  <r>
    <x v="16"/>
    <x v="0"/>
    <n v="0"/>
    <n v="0"/>
    <n v="0"/>
    <n v="0"/>
    <n v="0"/>
    <n v="486073.717"/>
    <n v="99.121616569099999"/>
    <n v="0.122820627051"/>
    <n v="99.530063987099993"/>
    <n v="98.269553469399995"/>
    <n v="18074482"/>
    <n v="69201.477522700006"/>
    <n v="3.6847764282000002"/>
    <n v="99.853186544500005"/>
    <n v="3.6805609933500003E-2"/>
    <n v="99.824371801599995"/>
    <n v="97.430183320500007"/>
    <n v="3.6847764282000002"/>
    <n v="147817.63279199999"/>
    <n v="16.483448036599999"/>
    <n v="99.942591782600005"/>
    <n v="7.8007824841300005E-2"/>
    <n v="99.725208284000004"/>
    <n v="99.8291720438"/>
    <n v="16.483448036599999"/>
    <n v="98"/>
    <n v="0.4"/>
    <n v="97"/>
    <n v="96"/>
    <n v="3"/>
    <n v="99.5"/>
    <n v="0.15"/>
    <n v="99"/>
    <n v="99"/>
    <n v="3"/>
    <n v="10"/>
    <n v="99.5"/>
    <n v="99"/>
    <n v="0.1"/>
    <n v="99"/>
    <n v="10"/>
  </r>
  <r>
    <x v="16"/>
    <x v="1"/>
    <n v="0"/>
    <n v="0"/>
    <n v="0"/>
    <n v="0"/>
    <n v="0"/>
    <n v="635946.34499999997"/>
    <n v="99.154059070000002"/>
    <n v="0.258887126021"/>
    <n v="99.045251435200001"/>
    <n v="98.256294108700004"/>
    <n v="18387089"/>
    <n v="119709.555997"/>
    <n v="3.9235340712400002"/>
    <n v="99.928174206899996"/>
    <n v="7.0449696977100004E-2"/>
    <n v="99.821071999500006"/>
    <n v="97.653670346499993"/>
    <n v="3.9235340712400002"/>
    <n v="230488.64176999999"/>
    <n v="14.894981679800001"/>
    <n v="99.847808273599995"/>
    <n v="0.141518880519"/>
    <n v="99.799169657500002"/>
    <n v="99.653976463199996"/>
    <n v="14.894981679800001"/>
    <n v="98"/>
    <n v="0.4"/>
    <n v="97"/>
    <n v="96"/>
    <n v="3"/>
    <n v="99.5"/>
    <n v="0.15"/>
    <n v="99"/>
    <n v="99"/>
    <n v="3"/>
    <n v="10"/>
    <n v="99.5"/>
    <n v="99"/>
    <n v="0.1"/>
    <n v="99"/>
    <n v="10"/>
  </r>
  <r>
    <x v="16"/>
    <x v="2"/>
    <n v="0"/>
    <n v="0"/>
    <n v="0"/>
    <n v="0"/>
    <n v="0"/>
    <n v="723154.61199999996"/>
    <n v="99.547721320400001"/>
    <n v="0.22676614697700001"/>
    <n v="99.504942433099998"/>
    <n v="98.158985460099998"/>
    <n v="25089489"/>
    <n v="104748.775418"/>
    <n v="3.5859134125100001"/>
    <n v="99.900221115500003"/>
    <n v="2.7117922127399999E-2"/>
    <n v="99.931150356200007"/>
    <n v="97.657949823300001"/>
    <n v="3.5859134125100001"/>
    <n v="244858.29194900001"/>
    <n v="12.395317862600001"/>
    <n v="99.905997687400003"/>
    <n v="0.149058347988"/>
    <n v="99.806992644100006"/>
    <n v="99.898380925400005"/>
    <n v="12.395317862600001"/>
    <n v="98"/>
    <n v="0.4"/>
    <n v="97"/>
    <n v="96"/>
    <n v="3"/>
    <n v="99.5"/>
    <n v="0.15"/>
    <n v="99"/>
    <n v="99"/>
    <n v="3"/>
    <n v="10"/>
    <n v="99.5"/>
    <n v="99"/>
    <n v="0.1"/>
    <n v="99"/>
    <n v="10"/>
  </r>
  <r>
    <x v="17"/>
    <x v="0"/>
    <n v="0"/>
    <n v="0"/>
    <n v="0"/>
    <n v="0"/>
    <n v="0"/>
    <n v="479186.30099999998"/>
    <n v="99.500749164200002"/>
    <n v="0.122587890805"/>
    <n v="99.482576481300001"/>
    <n v="98.206470410199998"/>
    <n v="17922651"/>
    <n v="81456.347957100006"/>
    <n v="3.6985973725500001"/>
    <n v="99.927469498400001"/>
    <n v="3.7999295630199999E-2"/>
    <n v="99.790307066300002"/>
    <n v="97.483073667799999"/>
    <n v="3.6985973725500001"/>
    <n v="174042.35007700001"/>
    <n v="13.551339522399999"/>
    <n v="99.940786651600007"/>
    <n v="7.7076030933500003E-2"/>
    <n v="99.944325989099994"/>
    <n v="99.833014254000005"/>
    <n v="13.551339522399999"/>
    <n v="98"/>
    <n v="0.4"/>
    <n v="97"/>
    <n v="96"/>
    <n v="3"/>
    <n v="99.5"/>
    <n v="0.15"/>
    <n v="99"/>
    <n v="99"/>
    <n v="3"/>
    <n v="10"/>
    <n v="99.5"/>
    <n v="99"/>
    <n v="0.1"/>
    <n v="99"/>
    <n v="10"/>
  </r>
  <r>
    <x v="17"/>
    <x v="1"/>
    <n v="0"/>
    <n v="0"/>
    <n v="0"/>
    <n v="0"/>
    <n v="0"/>
    <n v="638199.06000000006"/>
    <n v="99.348620955399994"/>
    <n v="0.28202354538500002"/>
    <n v="98.894643777300004"/>
    <n v="98.210492217600006"/>
    <n v="18372563"/>
    <n v="132443.418909"/>
    <n v="3.92345781607"/>
    <n v="99.912014903499994"/>
    <n v="7.6438161175700001E-2"/>
    <n v="99.696346759500003"/>
    <n v="97.715417771099993"/>
    <n v="3.92345781607"/>
    <n v="259445.33477399999"/>
    <n v="12.465345881999999"/>
    <n v="99.877267729799996"/>
    <n v="0.12328077418199999"/>
    <n v="99.699559916400005"/>
    <n v="99.708824314899999"/>
    <n v="12.465345881999999"/>
    <n v="98"/>
    <n v="0.4"/>
    <n v="97"/>
    <n v="96"/>
    <n v="3"/>
    <n v="99.5"/>
    <n v="0.15"/>
    <n v="99"/>
    <n v="99"/>
    <n v="3"/>
    <n v="10"/>
    <n v="99.5"/>
    <n v="99"/>
    <n v="0.1"/>
    <n v="99"/>
    <n v="10"/>
  </r>
  <r>
    <x v="17"/>
    <x v="2"/>
    <n v="0"/>
    <n v="0"/>
    <n v="0"/>
    <n v="0"/>
    <n v="0"/>
    <n v="726888.348"/>
    <n v="99.437952256599999"/>
    <n v="0.26396270645699998"/>
    <n v="99.414298395200007"/>
    <n v="98.099826885699997"/>
    <n v="24661366"/>
    <n v="120749.6701"/>
    <n v="3.5899243855799998"/>
    <n v="99.943972860800002"/>
    <n v="2.8994331890800001E-2"/>
    <n v="99.860323343800005"/>
    <n v="97.714775552299997"/>
    <n v="3.5899243855799998"/>
    <n v="281671.68715900002"/>
    <n v="10.0052298193"/>
    <n v="99.938945252899998"/>
    <n v="0.15609826690699999"/>
    <n v="99.747111102900007"/>
    <n v="99.906860725000001"/>
    <n v="10.0052298193"/>
    <n v="98"/>
    <n v="0.4"/>
    <n v="97"/>
    <n v="96"/>
    <n v="3"/>
    <n v="99.5"/>
    <n v="0.15"/>
    <n v="99"/>
    <n v="99"/>
    <n v="3"/>
    <n v="10"/>
    <n v="99.5"/>
    <n v="99"/>
    <n v="0.1"/>
    <n v="99"/>
    <n v="10"/>
  </r>
  <r>
    <x v="18"/>
    <x v="0"/>
    <n v="0"/>
    <n v="0"/>
    <n v="0"/>
    <n v="0"/>
    <n v="0"/>
    <n v="470297.51799999998"/>
    <n v="99.473488659300003"/>
    <n v="0.117886598417"/>
    <n v="99.606534273299999"/>
    <n v="98.264579316400003"/>
    <n v="17299399"/>
    <n v="67761.251281699995"/>
    <n v="3.6324319966499998"/>
    <n v="99.929253845000005"/>
    <n v="3.7178734706900002E-2"/>
    <n v="99.767887568000006"/>
    <n v="97.317527925500002"/>
    <n v="3.6324319966499998"/>
    <n v="143147.73731699999"/>
    <n v="17.408882763099999"/>
    <n v="99.945117872300003"/>
    <n v="7.4204491247100005E-2"/>
    <n v="99.914783720299994"/>
    <n v="99.834260836599995"/>
    <n v="17.408882763099999"/>
    <n v="98"/>
    <n v="0.4"/>
    <n v="97"/>
    <n v="96"/>
    <n v="3"/>
    <n v="99.5"/>
    <n v="0.15"/>
    <n v="99"/>
    <n v="99"/>
    <n v="3"/>
    <n v="10"/>
    <n v="99.5"/>
    <n v="99"/>
    <n v="0.1"/>
    <n v="99"/>
    <n v="10"/>
  </r>
  <r>
    <x v="18"/>
    <x v="1"/>
    <n v="0"/>
    <n v="0"/>
    <n v="0"/>
    <n v="0"/>
    <n v="0"/>
    <n v="632510.86100000003"/>
    <n v="99.483975662899994"/>
    <n v="0.26797481670700002"/>
    <n v="98.955427943900006"/>
    <n v="98.283345976700005"/>
    <n v="18038862"/>
    <n v="117408.993008"/>
    <n v="3.8900417544799999"/>
    <n v="99.936225531399998"/>
    <n v="7.1394422012200004E-2"/>
    <n v="99.810783571399995"/>
    <n v="97.659330615299993"/>
    <n v="3.8900417544799999"/>
    <n v="230215.09503999999"/>
    <n v="15.577833498"/>
    <n v="99.874614868699993"/>
    <n v="0.116031223867"/>
    <n v="99.919580496600005"/>
    <n v="99.677409990900003"/>
    <n v="15.577833498"/>
    <n v="98"/>
    <n v="0.4"/>
    <n v="97"/>
    <n v="96"/>
    <n v="3"/>
    <n v="99.5"/>
    <n v="0.15"/>
    <n v="99"/>
    <n v="99"/>
    <n v="3"/>
    <n v="10"/>
    <n v="99.5"/>
    <n v="99"/>
    <n v="0.1"/>
    <n v="99"/>
    <n v="10"/>
  </r>
  <r>
    <x v="18"/>
    <x v="2"/>
    <n v="0"/>
    <n v="0"/>
    <n v="0"/>
    <n v="0"/>
    <n v="0"/>
    <n v="713681.49899999995"/>
    <n v="99.506348248600005"/>
    <n v="0.21702102972199999"/>
    <n v="99.569788660200004"/>
    <n v="98.1913242121"/>
    <n v="24172562"/>
    <n v="101993.82008600001"/>
    <n v="3.5419826363800002"/>
    <n v="99.9558889515"/>
    <n v="2.6859310576300002E-2"/>
    <n v="99.860685093599997"/>
    <n v="97.658381376600005"/>
    <n v="3.5419826363800002"/>
    <n v="236936.19369399999"/>
    <n v="12.5476860987"/>
    <n v="99.940482462199995"/>
    <n v="0.15112732507000001"/>
    <n v="99.798279690399994"/>
    <n v="99.906897009199994"/>
    <n v="12.5476860987"/>
    <n v="98"/>
    <n v="0.4"/>
    <n v="97"/>
    <n v="96"/>
    <n v="3"/>
    <n v="99.5"/>
    <n v="0.15"/>
    <n v="99"/>
    <n v="99"/>
    <n v="3"/>
    <n v="10"/>
    <n v="99.5"/>
    <n v="99"/>
    <n v="0.1"/>
    <n v="99"/>
    <n v="10"/>
  </r>
  <r>
    <x v="19"/>
    <x v="0"/>
    <n v="0"/>
    <n v="0"/>
    <n v="0"/>
    <n v="0"/>
    <n v="0"/>
    <n v="449420.408"/>
    <n v="99.496580360199999"/>
    <n v="0.119564767487"/>
    <n v="99.629190391999998"/>
    <n v="98.277384475600002"/>
    <n v="16544618"/>
    <n v="68214.074137500007"/>
    <n v="3.6985875851099999"/>
    <n v="99.9271225034"/>
    <n v="3.56765058085E-2"/>
    <n v="99.870202905900001"/>
    <n v="97.333150727299994"/>
    <n v="3.6985875851099999"/>
    <n v="145354.452578"/>
    <n v="17.513763455700001"/>
    <n v="99.942259205100001"/>
    <n v="8.7897455206099998E-2"/>
    <n v="99.918924721600007"/>
    <n v="99.827826408500002"/>
    <n v="17.513763455700001"/>
    <n v="98"/>
    <n v="0.4"/>
    <n v="97"/>
    <n v="96"/>
    <n v="3"/>
    <n v="99.5"/>
    <n v="0.15"/>
    <n v="99"/>
    <n v="99"/>
    <n v="3"/>
    <n v="10"/>
    <n v="99.5"/>
    <n v="99"/>
    <n v="0.1"/>
    <n v="99"/>
    <n v="10"/>
  </r>
  <r>
    <x v="19"/>
    <x v="1"/>
    <n v="0"/>
    <n v="0"/>
    <n v="0"/>
    <n v="0"/>
    <n v="0"/>
    <n v="601540.93500000006"/>
    <n v="99.467692232000005"/>
    <n v="0.246629152849"/>
    <n v="98.971136857700003"/>
    <n v="98.285420424600005"/>
    <n v="17269257"/>
    <n v="119025.66357999999"/>
    <n v="3.9507946673899998"/>
    <n v="99.9380498421"/>
    <n v="6.94998771554E-2"/>
    <n v="99.846759651599996"/>
    <n v="97.695813580000006"/>
    <n v="3.9507946673899998"/>
    <n v="235291.91280699999"/>
    <n v="15.693508766700001"/>
    <n v="99.863914034499999"/>
    <n v="0.112631660013"/>
    <n v="99.946100686899996"/>
    <n v="99.6741023437"/>
    <n v="15.693508766700001"/>
    <n v="98"/>
    <n v="0.4"/>
    <n v="97"/>
    <n v="96"/>
    <n v="3"/>
    <n v="99.5"/>
    <n v="0.15"/>
    <n v="99"/>
    <n v="99"/>
    <n v="3"/>
    <n v="10"/>
    <n v="99.5"/>
    <n v="99"/>
    <n v="0.1"/>
    <n v="99"/>
    <n v="10"/>
  </r>
  <r>
    <x v="19"/>
    <x v="2"/>
    <n v="0"/>
    <n v="0"/>
    <n v="0"/>
    <n v="0"/>
    <n v="0"/>
    <n v="675017.53799999994"/>
    <n v="99.337415894299994"/>
    <n v="0.215664481858"/>
    <n v="99.686798937800006"/>
    <n v="98.226992077700004"/>
    <n v="23161152"/>
    <n v="101655.306431"/>
    <n v="3.60733010612"/>
    <n v="99.959858177200005"/>
    <n v="2.60758245644E-2"/>
    <n v="99.913897520399999"/>
    <n v="97.695125125000004"/>
    <n v="3.60733010612"/>
    <n v="237013.078973"/>
    <n v="12.7861266884"/>
    <n v="99.938799915399997"/>
    <n v="0.14511583485900001"/>
    <n v="99.819893863299995"/>
    <n v="99.911074753199998"/>
    <n v="12.7861266884"/>
    <n v="98"/>
    <n v="0.4"/>
    <n v="97"/>
    <n v="96"/>
    <n v="3"/>
    <n v="99.5"/>
    <n v="0.15"/>
    <n v="99"/>
    <n v="99"/>
    <n v="3"/>
    <n v="10"/>
    <n v="99.5"/>
    <n v="99"/>
    <n v="0.1"/>
    <n v="99"/>
    <n v="10"/>
  </r>
  <r>
    <x v="20"/>
    <x v="0"/>
    <n v="0"/>
    <n v="0"/>
    <n v="0"/>
    <n v="0"/>
    <n v="0"/>
    <n v="399661.56400000001"/>
    <n v="99.441735356500004"/>
    <n v="0.138479078605"/>
    <n v="99.688118099299999"/>
    <n v="98.086722189400007"/>
    <n v="13866645"/>
    <n v="70136.992778400003"/>
    <n v="3.7403056813600002"/>
    <n v="99.944945114800007"/>
    <n v="3.8088345308000003E-2"/>
    <n v="99.913965984000001"/>
    <n v="97.090187567399994"/>
    <n v="3.7403056813600002"/>
    <n v="151309.42767800001"/>
    <n v="16.7390404828"/>
    <n v="99.945621201999998"/>
    <n v="6.6511257852699998E-2"/>
    <n v="99.999943240099995"/>
    <n v="99.790395661399998"/>
    <n v="16.7390404828"/>
    <n v="98"/>
    <n v="0.4"/>
    <n v="97"/>
    <n v="96"/>
    <n v="3"/>
    <n v="99.5"/>
    <n v="0.15"/>
    <n v="99"/>
    <n v="99"/>
    <n v="3"/>
    <n v="10"/>
    <n v="99.5"/>
    <n v="99"/>
    <n v="0.1"/>
    <n v="99"/>
    <n v="10"/>
  </r>
  <r>
    <x v="20"/>
    <x v="1"/>
    <n v="0"/>
    <n v="0"/>
    <n v="0"/>
    <n v="0"/>
    <n v="0"/>
    <n v="532983.08400000003"/>
    <n v="99.375969534500001"/>
    <n v="0.28466673421599997"/>
    <n v="99.0808885223"/>
    <n v="98.213363783600002"/>
    <n v="15232937"/>
    <n v="123546.615013"/>
    <n v="3.99655065438"/>
    <n v="99.931930810300003"/>
    <n v="6.6514020963800005E-2"/>
    <n v="99.920293275299997"/>
    <n v="97.661237231300007"/>
    <n v="3.99655065438"/>
    <n v="245823.74996300001"/>
    <n v="15.011603580699999"/>
    <n v="99.874879532700007"/>
    <n v="9.8494395221200001E-2"/>
    <n v="99.981191269000007"/>
    <n v="99.690425835499994"/>
    <n v="15.011603580699999"/>
    <n v="98"/>
    <n v="0.4"/>
    <n v="97"/>
    <n v="96"/>
    <n v="3"/>
    <n v="99.5"/>
    <n v="0.15"/>
    <n v="99"/>
    <n v="99"/>
    <n v="3"/>
    <n v="10"/>
    <n v="99.5"/>
    <n v="99"/>
    <n v="0.1"/>
    <n v="99"/>
    <n v="10"/>
  </r>
  <r>
    <x v="20"/>
    <x v="2"/>
    <n v="0"/>
    <n v="0"/>
    <n v="0"/>
    <n v="0"/>
    <n v="0"/>
    <n v="580361.41899999999"/>
    <n v="99.417214263999995"/>
    <n v="0.25915470971100002"/>
    <n v="99.643959953999996"/>
    <n v="98.105502087000005"/>
    <n v="19455211"/>
    <n v="105452.77289199999"/>
    <n v="3.63986137817"/>
    <n v="99.953041519400003"/>
    <n v="2.7912102764399999E-2"/>
    <n v="99.892676161300002"/>
    <n v="97.632741971900003"/>
    <n v="3.63986137817"/>
    <n v="245350.39570600001"/>
    <n v="12.385309724400001"/>
    <n v="99.930915859199999"/>
    <n v="0.12961813138600001"/>
    <n v="99.805508356299995"/>
    <n v="99.896858571999999"/>
    <n v="12.385309724400001"/>
    <n v="98"/>
    <n v="0.4"/>
    <n v="97"/>
    <n v="96"/>
    <n v="3"/>
    <n v="99.5"/>
    <n v="0.15"/>
    <n v="99"/>
    <n v="99"/>
    <n v="3"/>
    <n v="10"/>
    <n v="99.5"/>
    <n v="99"/>
    <n v="0.1"/>
    <n v="99"/>
    <n v="10"/>
  </r>
  <r>
    <x v="21"/>
    <x v="0"/>
    <n v="0"/>
    <n v="0"/>
    <n v="0"/>
    <n v="0"/>
    <n v="0"/>
    <n v="502309.69799999997"/>
    <n v="99.571689730800003"/>
    <n v="0.113216860552"/>
    <n v="99.587644663000006"/>
    <n v="98.321374085800002"/>
    <n v="18350220"/>
    <n v="71851.954249100003"/>
    <n v="3.656017426"/>
    <n v="99.9556004019"/>
    <n v="3.3561381343199997E-2"/>
    <n v="99.887095626700003"/>
    <n v="97.357656017099998"/>
    <n v="3.656017426"/>
    <n v="154966.61777899999"/>
    <n v="16.705695501699999"/>
    <n v="99.946015217799996"/>
    <n v="7.5140829863700007E-2"/>
    <n v="99.997983791400003"/>
    <n v="99.836649373499995"/>
    <n v="16.705695501699999"/>
    <n v="98"/>
    <n v="0.4"/>
    <n v="97"/>
    <n v="96"/>
    <n v="3"/>
    <n v="99.5"/>
    <n v="0.15"/>
    <n v="99"/>
    <n v="99"/>
    <n v="3"/>
    <n v="10"/>
    <n v="99.5"/>
    <n v="99"/>
    <n v="0.1"/>
    <n v="99"/>
    <n v="10"/>
  </r>
  <r>
    <x v="21"/>
    <x v="1"/>
    <n v="0"/>
    <n v="0"/>
    <n v="0"/>
    <n v="0"/>
    <n v="0"/>
    <n v="683808.03799999994"/>
    <n v="99.560121563400003"/>
    <n v="0.23351045034599999"/>
    <n v="99.161117143799999"/>
    <n v="98.315262092300003"/>
    <n v="19267519"/>
    <n v="124345.62405899999"/>
    <n v="3.8961598250399998"/>
    <n v="99.936568609000005"/>
    <n v="6.8492313176400005E-2"/>
    <n v="99.912866120000004"/>
    <n v="97.776680087299994"/>
    <n v="3.8961598250399998"/>
    <n v="245336.26185400001"/>
    <n v="14.719284548099999"/>
    <n v="99.866891017300006"/>
    <n v="0.113376903086"/>
    <n v="99.960972346099993"/>
    <n v="99.735811581899995"/>
    <n v="14.719284548099999"/>
    <n v="98"/>
    <n v="0.4"/>
    <n v="97"/>
    <n v="96"/>
    <n v="3"/>
    <n v="99.5"/>
    <n v="0.15"/>
    <n v="99"/>
    <n v="99"/>
    <n v="3"/>
    <n v="10"/>
    <n v="99.5"/>
    <n v="99"/>
    <n v="0.1"/>
    <n v="99"/>
    <n v="10"/>
  </r>
  <r>
    <x v="21"/>
    <x v="2"/>
    <n v="0"/>
    <n v="0"/>
    <n v="0"/>
    <n v="0"/>
    <n v="0"/>
    <n v="768658.74699999997"/>
    <n v="99.607577270899995"/>
    <n v="0.22117039429599999"/>
    <n v="99.750597685200006"/>
    <n v="98.206676192100005"/>
    <n v="25755112"/>
    <n v="106945.16495799999"/>
    <n v="3.5688404258899999"/>
    <n v="99.959338410599997"/>
    <n v="2.50312533937E-2"/>
    <n v="99.934150907599999"/>
    <n v="97.6843397942"/>
    <n v="3.5688404258899999"/>
    <n v="250788.940542"/>
    <n v="12.092451326100001"/>
    <n v="99.942274764999993"/>
    <n v="0.152647403274"/>
    <n v="99.812432621400006"/>
    <n v="99.916262893300001"/>
    <n v="12.092451326100001"/>
    <n v="98"/>
    <n v="0.4"/>
    <n v="97"/>
    <n v="96"/>
    <n v="3"/>
    <n v="99.5"/>
    <n v="0.15"/>
    <n v="99"/>
    <n v="99"/>
    <n v="3"/>
    <n v="10"/>
    <n v="99.5"/>
    <n v="99"/>
    <n v="0.1"/>
    <n v="99"/>
    <n v="10"/>
  </r>
  <r>
    <x v="22"/>
    <x v="0"/>
    <n v="0"/>
    <n v="0"/>
    <n v="0"/>
    <n v="0"/>
    <n v="0"/>
    <n v="489132.70799999998"/>
    <n v="98.044422453500005"/>
    <n v="0.125349083527"/>
    <n v="99.350142602600002"/>
    <n v="98.352794703399994"/>
    <n v="17805640"/>
    <n v="67791.491915299994"/>
    <n v="3.6661365412800002"/>
    <n v="99.848019282500005"/>
    <n v="3.5662785915499998E-2"/>
    <n v="99.766151195299997"/>
    <n v="97.434460419800004"/>
    <n v="3.6661365412800002"/>
    <n v="145934.608649"/>
    <n v="16.981952002500002"/>
    <n v="99.941735954099997"/>
    <n v="7.4538452445500003E-2"/>
    <n v="99.933470050500006"/>
    <n v="99.8488002526"/>
    <n v="16.981952002500002"/>
    <n v="98"/>
    <n v="0.4"/>
    <n v="97"/>
    <n v="96"/>
    <n v="3"/>
    <n v="99.5"/>
    <n v="0.15"/>
    <n v="99"/>
    <n v="99"/>
    <n v="3"/>
    <n v="10"/>
    <n v="99.5"/>
    <n v="99"/>
    <n v="0.1"/>
    <n v="99"/>
    <n v="10"/>
  </r>
  <r>
    <x v="22"/>
    <x v="1"/>
    <n v="0"/>
    <n v="0"/>
    <n v="0"/>
    <n v="0"/>
    <n v="0"/>
    <n v="672957.33799999999"/>
    <n v="99.455211967799997"/>
    <n v="0.26672945989800001"/>
    <n v="98.942032324600007"/>
    <n v="98.221615519300002"/>
    <n v="18724100"/>
    <n v="119016.970292"/>
    <n v="3.8672806447700001"/>
    <n v="99.930986015200006"/>
    <n v="6.9599220717800003E-2"/>
    <n v="99.871328272100001"/>
    <n v="97.763063472699997"/>
    <n v="3.8672806447700001"/>
    <n v="234250.127931"/>
    <n v="14.6376931903"/>
    <n v="99.862897569699996"/>
    <n v="0.117812772685"/>
    <n v="99.984611507699995"/>
    <n v="99.705511701700004"/>
    <n v="14.6376931903"/>
    <n v="98"/>
    <n v="0.4"/>
    <n v="97"/>
    <n v="96"/>
    <n v="3"/>
    <n v="99.5"/>
    <n v="0.15"/>
    <n v="99"/>
    <n v="99"/>
    <n v="3"/>
    <n v="10"/>
    <n v="99.5"/>
    <n v="99"/>
    <n v="0.1"/>
    <n v="99"/>
    <n v="10"/>
  </r>
  <r>
    <x v="22"/>
    <x v="2"/>
    <n v="0"/>
    <n v="0"/>
    <n v="0"/>
    <n v="0"/>
    <n v="0"/>
    <n v="759730.995"/>
    <n v="99.588180218299996"/>
    <n v="0.22196935175999999"/>
    <n v="99.612343956199993"/>
    <n v="98.188913713700003"/>
    <n v="24895459"/>
    <n v="101975.37025199999"/>
    <n v="3.5649495244199998"/>
    <n v="99.944984517400002"/>
    <n v="2.5467733139500001E-2"/>
    <n v="99.854484659400001"/>
    <n v="97.730226643099996"/>
    <n v="3.5649495244199998"/>
    <n v="240380.87247100001"/>
    <n v="12.513938535799999"/>
    <n v="99.915681360600004"/>
    <n v="0.152313605332"/>
    <n v="99.829952773399995"/>
    <n v="99.913071661100005"/>
    <n v="12.513938535799999"/>
    <n v="98"/>
    <n v="0.4"/>
    <n v="97"/>
    <n v="96"/>
    <n v="3"/>
    <n v="99.5"/>
    <n v="0.15"/>
    <n v="99"/>
    <n v="99"/>
    <n v="3"/>
    <n v="10"/>
    <n v="99.5"/>
    <n v="99"/>
    <n v="0.1"/>
    <n v="99"/>
    <n v="10"/>
  </r>
  <r>
    <x v="23"/>
    <x v="0"/>
    <n v="0"/>
    <n v="0"/>
    <n v="0"/>
    <n v="0"/>
    <n v="0"/>
    <n v="492067.967"/>
    <n v="99.515297690300002"/>
    <n v="0.1109857202"/>
    <n v="99.569610117600007"/>
    <n v="98.342833561800006"/>
    <n v="17494532"/>
    <n v="63071.931773199998"/>
    <n v="3.6510835394200001"/>
    <n v="99.935010805199994"/>
    <n v="3.2685413623899998E-2"/>
    <n v="99.898844523299999"/>
    <n v="97.437060485200007"/>
    <n v="3.6510835394200001"/>
    <n v="138855.180436"/>
    <n v="17.512979470699999"/>
    <n v="99.948985072400006"/>
    <n v="7.2743170758199999E-2"/>
    <n v="99.9771702006"/>
    <n v="99.851828129500007"/>
    <n v="17.512979470699999"/>
    <n v="98"/>
    <n v="0.4"/>
    <n v="97"/>
    <n v="96"/>
    <n v="3"/>
    <n v="99.5"/>
    <n v="0.15"/>
    <n v="99"/>
    <n v="99"/>
    <n v="3"/>
    <n v="10"/>
    <n v="99.5"/>
    <n v="99"/>
    <n v="0.1"/>
    <n v="99"/>
    <n v="10"/>
  </r>
  <r>
    <x v="23"/>
    <x v="1"/>
    <n v="0"/>
    <n v="0"/>
    <n v="0"/>
    <n v="0"/>
    <n v="0"/>
    <n v="694866.32200000004"/>
    <n v="99.376681052199999"/>
    <n v="0.26092720836099997"/>
    <n v="98.8450978427"/>
    <n v="98.254991652499996"/>
    <n v="18640770"/>
    <n v="111315.343803"/>
    <n v="3.85867350411"/>
    <n v="99.930916539199998"/>
    <n v="6.8930823603900002E-2"/>
    <n v="99.778220154799996"/>
    <n v="97.697336458999999"/>
    <n v="3.85867350411"/>
    <n v="218404.156514"/>
    <n v="15.4740610804"/>
    <n v="99.863568206099998"/>
    <n v="0.11447043461799999"/>
    <n v="99.892870122600002"/>
    <n v="99.7038001313"/>
    <n v="15.4740610804"/>
    <n v="98"/>
    <n v="0.4"/>
    <n v="97"/>
    <n v="96"/>
    <n v="3"/>
    <n v="99.5"/>
    <n v="0.15"/>
    <n v="99"/>
    <n v="99"/>
    <n v="3"/>
    <n v="10"/>
    <n v="99.5"/>
    <n v="99"/>
    <n v="0.1"/>
    <n v="99"/>
    <n v="10"/>
  </r>
  <r>
    <x v="23"/>
    <x v="2"/>
    <n v="0"/>
    <n v="0"/>
    <n v="0"/>
    <n v="0"/>
    <n v="0"/>
    <n v="775710.99"/>
    <n v="99.609650819899997"/>
    <n v="0.219519673932"/>
    <n v="99.653603571600001"/>
    <n v="98.216299404500006"/>
    <n v="24765297"/>
    <n v="96604.057765100006"/>
    <n v="3.5580426147500002"/>
    <n v="99.960172548800003"/>
    <n v="2.4665911411599999E-2"/>
    <n v="99.881590582000001"/>
    <n v="97.668648461100005"/>
    <n v="3.5580426147500002"/>
    <n v="229781.46490600001"/>
    <n v="12.621804965000001"/>
    <n v="99.938298767199996"/>
    <n v="0.14999828553799999"/>
    <n v="99.895168629300002"/>
    <n v="99.9120858191"/>
    <n v="12.621804965000001"/>
    <n v="98"/>
    <n v="0.4"/>
    <n v="97"/>
    <n v="96"/>
    <n v="3"/>
    <n v="99.5"/>
    <n v="0.15"/>
    <n v="99"/>
    <n v="99"/>
    <n v="3"/>
    <n v="10"/>
    <n v="99.5"/>
    <n v="99"/>
    <n v="0.1"/>
    <n v="99"/>
    <n v="10"/>
  </r>
  <r>
    <x v="24"/>
    <x v="0"/>
    <n v="0"/>
    <n v="0"/>
    <n v="0"/>
    <n v="0"/>
    <n v="0"/>
    <n v="479005.777"/>
    <n v="99.539528510599993"/>
    <n v="0.119859699018"/>
    <n v="99.659770485199999"/>
    <n v="98.308425499699993"/>
    <n v="16866575"/>
    <n v="61235.570457399997"/>
    <n v="3.6055331150500001"/>
    <n v="99.946540064000004"/>
    <n v="3.2170532747399998E-2"/>
    <n v="99.864094693699997"/>
    <n v="97.323187924500004"/>
    <n v="3.6055331150500001"/>
    <n v="138533.19422999999"/>
    <n v="18.072460449600001"/>
    <n v="99.947910943400004"/>
    <n v="7.9048533150100006E-2"/>
    <n v="99.987623884499996"/>
    <n v="99.826517919699995"/>
    <n v="18.072460449600001"/>
    <n v="98"/>
    <n v="0.4"/>
    <n v="97"/>
    <n v="96"/>
    <n v="3"/>
    <n v="99.5"/>
    <n v="0.15"/>
    <n v="99"/>
    <n v="99"/>
    <n v="3"/>
    <n v="10"/>
    <n v="99.5"/>
    <n v="99"/>
    <n v="0.1"/>
    <n v="99"/>
    <n v="10"/>
  </r>
  <r>
    <x v="24"/>
    <x v="1"/>
    <n v="0"/>
    <n v="0"/>
    <n v="0"/>
    <n v="0"/>
    <n v="0"/>
    <n v="669259.25399999996"/>
    <n v="99.449633648100004"/>
    <n v="0.24281827889900001"/>
    <n v="98.852331751600005"/>
    <n v="98.324615199700006"/>
    <n v="17928842"/>
    <n v="106613.42921"/>
    <n v="3.8465445211299998"/>
    <n v="99.940926488299993"/>
    <n v="6.69717450582E-2"/>
    <n v="99.852020966300003"/>
    <n v="97.735297627600005"/>
    <n v="3.8465445211299998"/>
    <n v="211527.669597"/>
    <n v="16.4207094004"/>
    <n v="99.8528342205"/>
    <n v="0.113756703946"/>
    <n v="99.946265932399996"/>
    <n v="99.677230679999994"/>
    <n v="16.4207094004"/>
    <n v="98"/>
    <n v="0.4"/>
    <n v="97"/>
    <n v="96"/>
    <n v="3"/>
    <n v="99.5"/>
    <n v="0.15"/>
    <n v="99"/>
    <n v="99"/>
    <n v="3"/>
    <n v="10"/>
    <n v="99.5"/>
    <n v="99"/>
    <n v="0.1"/>
    <n v="99"/>
    <n v="10"/>
  </r>
  <r>
    <x v="24"/>
    <x v="2"/>
    <n v="0"/>
    <n v="0"/>
    <n v="0"/>
    <n v="0"/>
    <n v="0"/>
    <n v="752139.674"/>
    <n v="99.570161543099999"/>
    <n v="0.216623489857"/>
    <n v="99.653254897799997"/>
    <n v="98.221429881500001"/>
    <n v="23920886"/>
    <n v="94809.769167299994"/>
    <n v="3.5473333491000001"/>
    <n v="99.958952296000007"/>
    <n v="2.4642175071999999E-2"/>
    <n v="99.741805346999996"/>
    <n v="97.680319749600002"/>
    <n v="3.5473333491000001"/>
    <n v="229627.20583200001"/>
    <n v="13.272334696"/>
    <n v="99.939470377500001"/>
    <n v="0.14775755275300001"/>
    <n v="99.854068331600004"/>
    <n v="99.9063494623"/>
    <n v="13.272334696"/>
    <n v="98"/>
    <n v="0.4"/>
    <n v="97"/>
    <n v="96"/>
    <n v="3"/>
    <n v="99.5"/>
    <n v="0.15"/>
    <n v="99"/>
    <n v="99"/>
    <n v="3"/>
    <n v="10"/>
    <n v="99.5"/>
    <n v="99"/>
    <n v="0.1"/>
    <n v="99"/>
    <n v="10"/>
  </r>
  <r>
    <x v="25"/>
    <x v="0"/>
    <n v="0"/>
    <n v="0"/>
    <n v="0"/>
    <n v="0"/>
    <n v="0"/>
    <n v="464912.94900000002"/>
    <n v="99.392612061899996"/>
    <n v="0.12580231174100001"/>
    <n v="99.426643536499995"/>
    <n v="98.380171264500007"/>
    <n v="16829424"/>
    <n v="57068.080612199999"/>
    <n v="3.5419507690400001"/>
    <n v="99.956182982399994"/>
    <n v="3.52933102113E-2"/>
    <n v="99.779820380299995"/>
    <n v="97.320741294100003"/>
    <n v="3.5419507690400001"/>
    <n v="130836.079939"/>
    <n v="19.140651628499999"/>
    <n v="99.948902853800007"/>
    <n v="8.8725927865100002E-2"/>
    <n v="99.879748085000003"/>
    <n v="99.837210784800007"/>
    <n v="19.140651628499999"/>
    <n v="98"/>
    <n v="0.4"/>
    <n v="97"/>
    <n v="96"/>
    <n v="3"/>
    <n v="99.5"/>
    <n v="0.15"/>
    <n v="99"/>
    <n v="99"/>
    <n v="3"/>
    <n v="10"/>
    <n v="99.5"/>
    <n v="99"/>
    <n v="0.1"/>
    <n v="99"/>
    <n v="10"/>
  </r>
  <r>
    <x v="25"/>
    <x v="1"/>
    <n v="0"/>
    <n v="0"/>
    <n v="0"/>
    <n v="0"/>
    <n v="0"/>
    <n v="643115.84900000005"/>
    <n v="99.446311687100007"/>
    <n v="0.24203660893199999"/>
    <n v="98.671147518300003"/>
    <n v="98.379672231900003"/>
    <n v="17902312"/>
    <n v="94659.994961300006"/>
    <n v="3.75326901133"/>
    <n v="99.939811213400006"/>
    <n v="6.8963775563500002E-2"/>
    <n v="99.748892642599998"/>
    <n v="97.749762154099997"/>
    <n v="3.75326901133"/>
    <n v="193406.873085"/>
    <n v="19.3358395166"/>
    <n v="99.886384389900002"/>
    <n v="0.11270401592900001"/>
    <n v="99.820533060900004"/>
    <n v="99.765947624299997"/>
    <n v="19.3358395166"/>
    <n v="98"/>
    <n v="0.4"/>
    <n v="97"/>
    <n v="96"/>
    <n v="3"/>
    <n v="99.5"/>
    <n v="0.15"/>
    <n v="99"/>
    <n v="99"/>
    <n v="3"/>
    <n v="10"/>
    <n v="99.5"/>
    <n v="99"/>
    <n v="0.1"/>
    <n v="99"/>
    <n v="10"/>
  </r>
  <r>
    <x v="25"/>
    <x v="2"/>
    <n v="0"/>
    <n v="0"/>
    <n v="0"/>
    <n v="0"/>
    <n v="0"/>
    <n v="724471.11899999995"/>
    <n v="99.488163609899999"/>
    <n v="0.22130819980499999"/>
    <n v="99.683264425999994"/>
    <n v="98.225871148300001"/>
    <n v="23976319"/>
    <n v="87702.760084199996"/>
    <n v="3.4788338038800002"/>
    <n v="99.929429705299995"/>
    <n v="2.7356286407799999E-2"/>
    <n v="99.813454861099999"/>
    <n v="97.647562637099995"/>
    <n v="3.4788338038800002"/>
    <n v="219460.87991799999"/>
    <n v="14.2096998308"/>
    <n v="99.910126211800005"/>
    <n v="0.15021641384199999"/>
    <n v="99.880651355200001"/>
    <n v="99.907059699800001"/>
    <n v="14.2096998308"/>
    <n v="98"/>
    <n v="0.4"/>
    <n v="97"/>
    <n v="96"/>
    <n v="3"/>
    <n v="99.5"/>
    <n v="0.15"/>
    <n v="99"/>
    <n v="99"/>
    <n v="3"/>
    <n v="10"/>
    <n v="99.5"/>
    <n v="99"/>
    <n v="0.1"/>
    <n v="99"/>
    <n v="10"/>
  </r>
  <r>
    <x v="26"/>
    <x v="0"/>
    <n v="0"/>
    <n v="0"/>
    <n v="0"/>
    <n v="0"/>
    <n v="0"/>
    <n v="437584.09"/>
    <n v="99.3755562196"/>
    <n v="0.12267997481200001"/>
    <n v="99.150489524099996"/>
    <n v="98.387786001799995"/>
    <n v="16334645"/>
    <n v="59461.451465300001"/>
    <n v="3.5557583361499998"/>
    <n v="99.956209663699994"/>
    <n v="3.4454782920299999E-2"/>
    <n v="99.814554658800006"/>
    <n v="97.337637954100003"/>
    <n v="3.5557583361499998"/>
    <n v="137810.55487200001"/>
    <n v="18.997529640300002"/>
    <n v="99.950374896499994"/>
    <n v="7.0207381752900005E-2"/>
    <n v="99.904544736600002"/>
    <n v="99.837208060799995"/>
    <n v="18.997529640300002"/>
    <n v="98"/>
    <n v="0.4"/>
    <n v="97"/>
    <n v="96"/>
    <n v="3"/>
    <n v="99.5"/>
    <n v="0.15"/>
    <n v="99"/>
    <n v="99"/>
    <n v="3"/>
    <n v="10"/>
    <n v="99.5"/>
    <n v="99"/>
    <n v="0.1"/>
    <n v="99"/>
    <n v="10"/>
  </r>
  <r>
    <x v="26"/>
    <x v="1"/>
    <n v="0"/>
    <n v="0"/>
    <n v="0"/>
    <n v="0"/>
    <n v="0"/>
    <n v="601846.951"/>
    <n v="99.487863797700001"/>
    <n v="0.239206937481"/>
    <n v="98.792190473399998"/>
    <n v="98.362846258399998"/>
    <n v="17361764"/>
    <n v="99632.505285199994"/>
    <n v="3.7716817847300002"/>
    <n v="99.929693773599993"/>
    <n v="7.0576828076800005E-2"/>
    <n v="99.766336258099997"/>
    <n v="97.776686799900006"/>
    <n v="3.7716817847300002"/>
    <n v="204195.17420400001"/>
    <n v="18.757757446199999"/>
    <n v="99.903596531700003"/>
    <n v="0.10549280327799999"/>
    <n v="99.838659471100001"/>
    <n v="99.813652172399998"/>
    <n v="18.757757446199999"/>
    <n v="98"/>
    <n v="0.4"/>
    <n v="97"/>
    <n v="96"/>
    <n v="3"/>
    <n v="99.5"/>
    <n v="0.15"/>
    <n v="99"/>
    <n v="99"/>
    <n v="3"/>
    <n v="10"/>
    <n v="99.5"/>
    <n v="99"/>
    <n v="0.1"/>
    <n v="99"/>
    <n v="10"/>
  </r>
  <r>
    <x v="26"/>
    <x v="2"/>
    <n v="0"/>
    <n v="0"/>
    <n v="0"/>
    <n v="0"/>
    <n v="0"/>
    <n v="672833.74399999995"/>
    <n v="99.620685143499998"/>
    <n v="0.20533859405999999"/>
    <n v="99.728276943899999"/>
    <n v="98.265531707799994"/>
    <n v="23331388"/>
    <n v="91080.765289000003"/>
    <n v="3.4771046434900001"/>
    <n v="99.958027039200005"/>
    <n v="2.7363219594299999E-2"/>
    <n v="99.835297862999994"/>
    <n v="97.686832267200003"/>
    <n v="3.4771046434900001"/>
    <n v="229613.53166199999"/>
    <n v="14.336208660700001"/>
    <n v="99.943575429500001"/>
    <n v="0.14438558442499999"/>
    <n v="99.848059896300001"/>
    <n v="99.904651178799995"/>
    <n v="14.336208660700001"/>
    <n v="98"/>
    <n v="0.4"/>
    <n v="97"/>
    <n v="96"/>
    <n v="3"/>
    <n v="99.5"/>
    <n v="0.15"/>
    <n v="99"/>
    <n v="99"/>
    <n v="3"/>
    <n v="10"/>
    <n v="99.5"/>
    <n v="99"/>
    <n v="0.1"/>
    <n v="99"/>
    <n v="10"/>
  </r>
  <r>
    <x v="27"/>
    <x v="0"/>
    <n v="0"/>
    <n v="0"/>
    <n v="0"/>
    <n v="0"/>
    <n v="0"/>
    <n v="388989.40399999998"/>
    <n v="99.533955215899994"/>
    <n v="0.133443987481"/>
    <n v="99.712286584599994"/>
    <n v="98.2227546604"/>
    <n v="13818574"/>
    <n v="60199.230070500002"/>
    <n v="3.5624391813499998"/>
    <n v="99.952757590299996"/>
    <n v="3.6361452160099998E-2"/>
    <n v="99.905722584599999"/>
    <n v="97.070520106700002"/>
    <n v="3.5624391813499998"/>
    <n v="139299.718043"/>
    <n v="18.261451772400001"/>
    <n v="99.949315980099996"/>
    <n v="6.6630770070699993E-2"/>
    <n v="99.998696991200006"/>
    <n v="99.808489842900002"/>
    <n v="18.261451772400001"/>
    <n v="98"/>
    <n v="0.4"/>
    <n v="97"/>
    <n v="96"/>
    <n v="3"/>
    <n v="99.5"/>
    <n v="0.15"/>
    <n v="99"/>
    <n v="99"/>
    <n v="3"/>
    <n v="10"/>
    <n v="99.5"/>
    <n v="99"/>
    <n v="0.1"/>
    <n v="99"/>
    <n v="10"/>
  </r>
  <r>
    <x v="27"/>
    <x v="1"/>
    <n v="0"/>
    <n v="0"/>
    <n v="0"/>
    <n v="0"/>
    <n v="0"/>
    <n v="532745.00600000005"/>
    <n v="99.492700792999997"/>
    <n v="0.26490954121299998"/>
    <n v="98.791352088799997"/>
    <n v="98.223463951799999"/>
    <n v="15156065"/>
    <n v="98540.311867199998"/>
    <n v="3.7838736718799999"/>
    <n v="99.933741054600006"/>
    <n v="6.8894222573900002E-2"/>
    <n v="99.711398964099999"/>
    <n v="97.665406848000003"/>
    <n v="3.7838736718799999"/>
    <n v="203844.62493600001"/>
    <n v="18.269913782300002"/>
    <n v="99.902169650999994"/>
    <n v="9.5551824266300003E-2"/>
    <n v="99.844802658399999"/>
    <n v="99.786707539899993"/>
    <n v="18.269913782300002"/>
    <n v="98"/>
    <n v="0.4"/>
    <n v="97"/>
    <n v="96"/>
    <n v="3"/>
    <n v="99.5"/>
    <n v="0.15"/>
    <n v="99"/>
    <n v="99"/>
    <n v="3"/>
    <n v="10"/>
    <n v="99.5"/>
    <n v="99"/>
    <n v="0.1"/>
    <n v="99"/>
    <n v="10"/>
  </r>
  <r>
    <x v="27"/>
    <x v="2"/>
    <n v="0"/>
    <n v="0"/>
    <n v="0"/>
    <n v="0"/>
    <n v="0"/>
    <n v="578848.44700000004"/>
    <n v="99.555483753800004"/>
    <n v="0.23543081746"/>
    <n v="99.745134167399996"/>
    <n v="98.1741988072"/>
    <n v="19610758"/>
    <n v="92086.182681000006"/>
    <n v="3.4857712804699998"/>
    <n v="99.955917299999996"/>
    <n v="2.7665836225799999E-2"/>
    <n v="99.970554408599995"/>
    <n v="97.616567288599995"/>
    <n v="3.4857712804699998"/>
    <n v="228591.344247"/>
    <n v="13.6218610051"/>
    <n v="99.941871696899995"/>
    <n v="0.127255502174"/>
    <n v="99.781635460700002"/>
    <n v="99.881881473299998"/>
    <n v="13.6218610051"/>
    <n v="98"/>
    <n v="0.4"/>
    <n v="97"/>
    <n v="96"/>
    <n v="3"/>
    <n v="99.5"/>
    <n v="0.15"/>
    <n v="99"/>
    <n v="99"/>
    <n v="3"/>
    <n v="10"/>
    <n v="99.5"/>
    <n v="99"/>
    <n v="0.1"/>
    <n v="99"/>
    <n v="10"/>
  </r>
  <r>
    <x v="28"/>
    <x v="0"/>
    <n v="0"/>
    <n v="0"/>
    <n v="0"/>
    <n v="0"/>
    <n v="0"/>
    <n v="472609.54300000001"/>
    <n v="99.654945314000003"/>
    <n v="0.105360819242"/>
    <n v="99.5006191409"/>
    <n v="98.4379115606"/>
    <n v="16972174"/>
    <n v="56176.881078099999"/>
    <n v="3.4864069723100002"/>
    <n v="99.958321046600005"/>
    <n v="3.27266050443E-2"/>
    <n v="99.874157391300002"/>
    <n v="97.412171117300005"/>
    <n v="3.4864069723100002"/>
    <n v="132902.86668000001"/>
    <n v="19.261786275599999"/>
    <n v="99.946105637100004"/>
    <n v="7.4726882511000001E-2"/>
    <n v="99.995814577900006"/>
    <n v="99.852686051600003"/>
    <n v="19.261786275599999"/>
    <n v="98"/>
    <n v="0.4"/>
    <n v="97"/>
    <n v="96"/>
    <n v="3"/>
    <n v="99.5"/>
    <n v="0.15"/>
    <n v="99"/>
    <n v="99"/>
    <n v="3"/>
    <n v="10"/>
    <n v="99.5"/>
    <n v="99"/>
    <n v="0.1"/>
    <n v="99"/>
    <n v="10"/>
  </r>
  <r>
    <x v="28"/>
    <x v="1"/>
    <n v="0"/>
    <n v="0"/>
    <n v="0"/>
    <n v="0"/>
    <n v="0"/>
    <n v="657579.56999999995"/>
    <n v="99.579751231900005"/>
    <n v="0.22846441824300001"/>
    <n v="98.714621106999999"/>
    <n v="98.408089427899995"/>
    <n v="18278140"/>
    <n v="92426.986214699995"/>
    <n v="3.68462723801"/>
    <n v="99.919516228099994"/>
    <n v="7.0433116966400006E-2"/>
    <n v="99.736232878400003"/>
    <n v="97.728874622299998"/>
    <n v="3.68462723801"/>
    <n v="193629.66231700001"/>
    <n v="19.488038618299999"/>
    <n v="99.891607652100006"/>
    <n v="0.11195574502699999"/>
    <n v="99.901831902500007"/>
    <n v="99.779585931400007"/>
    <n v="19.488038618299999"/>
    <n v="98"/>
    <n v="0.4"/>
    <n v="97"/>
    <n v="96"/>
    <n v="3"/>
    <n v="99.5"/>
    <n v="0.15"/>
    <n v="99"/>
    <n v="99"/>
    <n v="3"/>
    <n v="10"/>
    <n v="99.5"/>
    <n v="99"/>
    <n v="0.1"/>
    <n v="99"/>
    <n v="10"/>
  </r>
  <r>
    <x v="28"/>
    <x v="2"/>
    <n v="0"/>
    <n v="0"/>
    <n v="0"/>
    <n v="0"/>
    <n v="0"/>
    <n v="748885.19799999997"/>
    <n v="99.652239685200001"/>
    <n v="0.20386423107099999"/>
    <n v="99.531005627699997"/>
    <n v="98.248121266599995"/>
    <n v="24290602"/>
    <n v="85915.8532882"/>
    <n v="3.42149168071"/>
    <n v="99.960838628700003"/>
    <n v="2.61884688053E-2"/>
    <n v="99.880840533899999"/>
    <n v="97.643482826300001"/>
    <n v="3.42149168071"/>
    <n v="218463.29659000001"/>
    <n v="14.343354056300001"/>
    <n v="99.942777332700004"/>
    <n v="0.154738551724"/>
    <n v="99.678381187900001"/>
    <n v="99.909488839800005"/>
    <n v="14.343354056300001"/>
    <n v="98"/>
    <n v="0.4"/>
    <n v="97"/>
    <n v="96"/>
    <n v="3"/>
    <n v="99.5"/>
    <n v="0.15"/>
    <n v="99"/>
    <n v="99"/>
    <n v="3"/>
    <n v="10"/>
    <n v="99.5"/>
    <n v="99"/>
    <n v="0.1"/>
    <n v="99"/>
    <n v="10"/>
  </r>
  <r>
    <x v="29"/>
    <x v="0"/>
    <n v="0"/>
    <n v="0"/>
    <n v="0"/>
    <n v="0"/>
    <n v="0"/>
    <n v="457680.26899999997"/>
    <n v="99.653164473999993"/>
    <n v="0.105473683237"/>
    <n v="99.474825986900001"/>
    <n v="98.450923297900005"/>
    <n v="16529713"/>
    <n v="54573.730699"/>
    <n v="3.4917509607200001"/>
    <n v="99.959991454900006"/>
    <n v="3.10116510378E-2"/>
    <n v="99.806363749699997"/>
    <n v="97.3929095174"/>
    <n v="3.4917509607200001"/>
    <n v="128381.95456899999"/>
    <n v="19.092924364400002"/>
    <n v="99.936056107699997"/>
    <n v="7.2566370885499998E-2"/>
    <n v="99.981991491900004"/>
    <n v="99.850363767000005"/>
    <n v="19.092924364400002"/>
    <n v="98"/>
    <n v="0.4"/>
    <n v="97"/>
    <n v="96"/>
    <n v="3"/>
    <n v="99.5"/>
    <n v="0.15"/>
    <n v="99"/>
    <n v="99"/>
    <n v="3"/>
    <n v="10"/>
    <n v="99.5"/>
    <n v="99"/>
    <n v="0.1"/>
    <n v="99"/>
    <n v="10"/>
  </r>
  <r>
    <x v="29"/>
    <x v="1"/>
    <n v="0"/>
    <n v="0"/>
    <n v="0"/>
    <n v="0"/>
    <n v="0"/>
    <n v="644179.34600000002"/>
    <n v="99.461842908400001"/>
    <n v="0.249831223607"/>
    <n v="98.3455389529"/>
    <n v="98.383851203399999"/>
    <n v="17901626"/>
    <n v="89325.071210199996"/>
    <n v="3.6818994038600001"/>
    <n v="99.941124622900006"/>
    <n v="7.0019469081600005E-2"/>
    <n v="99.685743522999999"/>
    <n v="97.665726946700005"/>
    <n v="3.6818994038600001"/>
    <n v="186228.99613099999"/>
    <n v="19.7339313473"/>
    <n v="99.904030716799994"/>
    <n v="0.10181102695700001"/>
    <n v="99.876906155900002"/>
    <n v="99.789180630999994"/>
    <n v="19.7339313473"/>
    <n v="98"/>
    <n v="0.4"/>
    <n v="97"/>
    <n v="96"/>
    <n v="3"/>
    <n v="99.5"/>
    <n v="0.15"/>
    <n v="99"/>
    <n v="99"/>
    <n v="3"/>
    <n v="10"/>
    <n v="99.5"/>
    <n v="99"/>
    <n v="0.1"/>
    <n v="99"/>
    <n v="10"/>
  </r>
  <r>
    <x v="29"/>
    <x v="2"/>
    <n v="0"/>
    <n v="0"/>
    <n v="0"/>
    <n v="0"/>
    <n v="0"/>
    <n v="721174.91700000002"/>
    <n v="99.424769009100004"/>
    <n v="0.217228975095"/>
    <n v="99.235893773599997"/>
    <n v="98.198293224099999"/>
    <n v="23717759"/>
    <n v="83191.355673600003"/>
    <n v="3.3902820023100002"/>
    <n v="99.931820727599998"/>
    <n v="2.7777932282300001E-2"/>
    <n v="99.795081955499995"/>
    <n v="97.6604111077"/>
    <n v="3.3902820023100002"/>
    <n v="211490.501624"/>
    <n v="14.5372163126"/>
    <n v="99.943208621400004"/>
    <n v="0.148288926998"/>
    <n v="99.550992903099996"/>
    <n v="99.907145118499997"/>
    <n v="14.5372163126"/>
    <n v="98"/>
    <n v="0.4"/>
    <n v="97"/>
    <n v="96"/>
    <n v="3"/>
    <n v="99.5"/>
    <n v="0.15"/>
    <n v="99"/>
    <n v="99"/>
    <n v="3"/>
    <n v="10"/>
    <n v="99.5"/>
    <n v="99"/>
    <n v="0.1"/>
    <n v="99"/>
    <n v="10"/>
  </r>
</pivotCacheRecords>
</file>

<file path=xl/pivotTables/_rels/pivotTable1.xml.rels><?xml version="1.0" encoding="UTF-8" standalone="no"?><Relationships xmlns="http://schemas.openxmlformats.org/package/2006/relationships"><Relationship Id="rId1" Target="../pivotCache/pivotCacheDefinition2.xml" Type="http://schemas.openxmlformats.org/officeDocument/2006/relationships/pivotCacheDefinition"/></Relationships>
</file>

<file path=xl/pivotTables/_rels/pivotTable10.xml.rels><?xml version="1.0" encoding="UTF-8" standalone="no"?><Relationships xmlns="http://schemas.openxmlformats.org/package/2006/relationships"><Relationship Id="rId1" Target="../pivotCache/pivotCacheDefinition2.xml" Type="http://schemas.openxmlformats.org/officeDocument/2006/relationships/pivotCacheDefinition"/></Relationships>
</file>

<file path=xl/pivotTables/_rels/pivotTable11.xml.rels><?xml version="1.0" encoding="UTF-8" standalone="no"?><Relationships xmlns="http://schemas.openxmlformats.org/package/2006/relationships"><Relationship Id="rId1" Target="../pivotCache/pivotCacheDefinition2.xml" Type="http://schemas.openxmlformats.org/officeDocument/2006/relationships/pivotCacheDefinition"/></Relationships>
</file>

<file path=xl/pivotTables/_rels/pivotTable12.xml.rels><?xml version="1.0" encoding="UTF-8" standalone="no"?><Relationships xmlns="http://schemas.openxmlformats.org/package/2006/relationships"><Relationship Id="rId1" Target="../pivotCache/pivotCacheDefinition2.xml" Type="http://schemas.openxmlformats.org/officeDocument/2006/relationships/pivotCacheDefinition"/></Relationships>
</file>

<file path=xl/pivotTables/_rels/pivotTable13.xml.rels><?xml version="1.0" encoding="UTF-8" standalone="no"?><Relationships xmlns="http://schemas.openxmlformats.org/package/2006/relationships"><Relationship Id="rId1" Target="../pivotCache/pivotCacheDefinition2.xml" Type="http://schemas.openxmlformats.org/officeDocument/2006/relationships/pivotCacheDefinition"/></Relationships>
</file>

<file path=xl/pivotTables/_rels/pivotTable14.xml.rels><?xml version="1.0" encoding="UTF-8" standalone="no"?><Relationships xmlns="http://schemas.openxmlformats.org/package/2006/relationships"><Relationship Id="rId1" Target="../pivotCache/pivotCacheDefinition2.xml" Type="http://schemas.openxmlformats.org/officeDocument/2006/relationships/pivotCacheDefinition"/></Relationships>
</file>

<file path=xl/pivotTables/_rels/pivotTable15.xml.rels><?xml version="1.0" encoding="UTF-8" standalone="no"?><Relationships xmlns="http://schemas.openxmlformats.org/package/2006/relationships"><Relationship Id="rId1" Target="../pivotCache/pivotCacheDefinition2.xml" Type="http://schemas.openxmlformats.org/officeDocument/2006/relationships/pivotCacheDefinition"/></Relationships>
</file>

<file path=xl/pivotTables/_rels/pivotTable16.xml.rels><?xml version="1.0" encoding="UTF-8" standalone="no"?><Relationships xmlns="http://schemas.openxmlformats.org/package/2006/relationships"><Relationship Id="rId1" Target="../pivotCache/pivotCacheDefinition2.xml" Type="http://schemas.openxmlformats.org/officeDocument/2006/relationships/pivotCacheDefinition"/></Relationships>
</file>

<file path=xl/pivotTables/_rels/pivotTable17.xml.rels><?xml version="1.0" encoding="UTF-8" standalone="no"?><Relationships xmlns="http://schemas.openxmlformats.org/package/2006/relationships"><Relationship Id="rId1" Target="../pivotCache/pivotCacheDefinition2.xml" Type="http://schemas.openxmlformats.org/officeDocument/2006/relationships/pivotCacheDefinition"/></Relationships>
</file>

<file path=xl/pivotTables/_rels/pivotTable18.xml.rels><?xml version="1.0" encoding="UTF-8" standalone="no"?><Relationships xmlns="http://schemas.openxmlformats.org/package/2006/relationships"><Relationship Id="rId1" Target="../pivotCache/pivotCacheDefinition2.xml" Type="http://schemas.openxmlformats.org/officeDocument/2006/relationships/pivotCacheDefinition"/></Relationships>
</file>

<file path=xl/pivotTables/_rels/pivotTable19.xml.rels><?xml version="1.0" encoding="UTF-8" standalone="no"?><Relationships xmlns="http://schemas.openxmlformats.org/package/2006/relationships"><Relationship Id="rId1" Target="../pivotCache/pivotCacheDefinition2.xml" Type="http://schemas.openxmlformats.org/officeDocument/2006/relationships/pivotCacheDefinition"/></Relationships>
</file>

<file path=xl/pivotTables/_rels/pivotTable2.xml.rels><?xml version="1.0" encoding="UTF-8" standalone="no"?><Relationships xmlns="http://schemas.openxmlformats.org/package/2006/relationships"><Relationship Id="rId1" Target="../pivotCache/pivotCacheDefinition2.xml" Type="http://schemas.openxmlformats.org/officeDocument/2006/relationships/pivotCacheDefinition"/></Relationships>
</file>

<file path=xl/pivotTables/_rels/pivotTable20.xml.rels><?xml version="1.0" encoding="UTF-8" standalone="no"?><Relationships xmlns="http://schemas.openxmlformats.org/package/2006/relationships"><Relationship Id="rId1" Target="../pivotCache/pivotCacheDefinition2.xml" Type="http://schemas.openxmlformats.org/officeDocument/2006/relationships/pivotCacheDefinition"/></Relationships>
</file>

<file path=xl/pivotTables/_rels/pivotTable21.xml.rels><?xml version="1.0" encoding="UTF-8" standalone="no"?><Relationships xmlns="http://schemas.openxmlformats.org/package/2006/relationships"><Relationship Id="rId1" Target="../pivotCache/pivotCacheDefinition1.xml" Type="http://schemas.openxmlformats.org/officeDocument/2006/relationships/pivotCacheDefinition"/></Relationships>
</file>

<file path=xl/pivotTables/_rels/pivotTable22.xml.rels><?xml version="1.0" encoding="UTF-8" standalone="no"?><Relationships xmlns="http://schemas.openxmlformats.org/package/2006/relationships"><Relationship Id="rId1" Target="../pivotCache/pivotCacheDefinition1.xml" Type="http://schemas.openxmlformats.org/officeDocument/2006/relationships/pivotCacheDefinition"/></Relationships>
</file>

<file path=xl/pivotTables/_rels/pivotTable23.xml.rels><?xml version="1.0" encoding="UTF-8" standalone="no"?><Relationships xmlns="http://schemas.openxmlformats.org/package/2006/relationships"><Relationship Id="rId1" Target="../pivotCache/pivotCacheDefinition1.xml" Type="http://schemas.openxmlformats.org/officeDocument/2006/relationships/pivotCacheDefinition"/></Relationships>
</file>

<file path=xl/pivotTables/_rels/pivotTable24.xml.rels><?xml version="1.0" encoding="UTF-8" standalone="no"?><Relationships xmlns="http://schemas.openxmlformats.org/package/2006/relationships"><Relationship Id="rId1" Target="../pivotCache/pivotCacheDefinition1.xml" Type="http://schemas.openxmlformats.org/officeDocument/2006/relationships/pivotCacheDefinition"/></Relationships>
</file>

<file path=xl/pivotTables/_rels/pivotTable25.xml.rels><?xml version="1.0" encoding="UTF-8" standalone="no"?><Relationships xmlns="http://schemas.openxmlformats.org/package/2006/relationships"><Relationship Id="rId1" Target="../pivotCache/pivotCacheDefinition1.xml" Type="http://schemas.openxmlformats.org/officeDocument/2006/relationships/pivotCacheDefinition"/></Relationships>
</file>

<file path=xl/pivotTables/_rels/pivotTable26.xml.rels><?xml version="1.0" encoding="UTF-8" standalone="no"?><Relationships xmlns="http://schemas.openxmlformats.org/package/2006/relationships"><Relationship Id="rId1" Target="../pivotCache/pivotCacheDefinition1.xml" Type="http://schemas.openxmlformats.org/officeDocument/2006/relationships/pivotCacheDefinition"/></Relationships>
</file>

<file path=xl/pivotTables/_rels/pivotTable27.xml.rels><?xml version="1.0" encoding="UTF-8" standalone="no"?><Relationships xmlns="http://schemas.openxmlformats.org/package/2006/relationships"><Relationship Id="rId1" Target="../pivotCache/pivotCacheDefinition1.xml" Type="http://schemas.openxmlformats.org/officeDocument/2006/relationships/pivotCacheDefinition"/></Relationships>
</file>

<file path=xl/pivotTables/_rels/pivotTable28.xml.rels><?xml version="1.0" encoding="UTF-8" standalone="no"?><Relationships xmlns="http://schemas.openxmlformats.org/package/2006/relationships"><Relationship Id="rId1" Target="../pivotCache/pivotCacheDefinition1.xml" Type="http://schemas.openxmlformats.org/officeDocument/2006/relationships/pivotCacheDefinition"/></Relationships>
</file>

<file path=xl/pivotTables/_rels/pivotTable29.xml.rels><?xml version="1.0" encoding="UTF-8" standalone="no"?><Relationships xmlns="http://schemas.openxmlformats.org/package/2006/relationships"><Relationship Id="rId1" Target="../pivotCache/pivotCacheDefinition1.xml" Type="http://schemas.openxmlformats.org/officeDocument/2006/relationships/pivotCacheDefinition"/></Relationships>
</file>

<file path=xl/pivotTables/_rels/pivotTable3.xml.rels><?xml version="1.0" encoding="UTF-8" standalone="no"?><Relationships xmlns="http://schemas.openxmlformats.org/package/2006/relationships"><Relationship Id="rId1" Target="../pivotCache/pivotCacheDefinition2.xml" Type="http://schemas.openxmlformats.org/officeDocument/2006/relationships/pivotCacheDefinition"/></Relationships>
</file>

<file path=xl/pivotTables/_rels/pivotTable30.xml.rels><?xml version="1.0" encoding="UTF-8" standalone="no"?><Relationships xmlns="http://schemas.openxmlformats.org/package/2006/relationships"><Relationship Id="rId1" Target="../pivotCache/pivotCacheDefinition1.xml" Type="http://schemas.openxmlformats.org/officeDocument/2006/relationships/pivotCacheDefinition"/></Relationships>
</file>

<file path=xl/pivotTables/_rels/pivotTable31.xml.rels><?xml version="1.0" encoding="UTF-8" standalone="no"?><Relationships xmlns="http://schemas.openxmlformats.org/package/2006/relationships"><Relationship Id="rId1" Target="../pivotCache/pivotCacheDefinition1.xml" Type="http://schemas.openxmlformats.org/officeDocument/2006/relationships/pivotCacheDefinition"/></Relationships>
</file>

<file path=xl/pivotTables/_rels/pivotTable32.xml.rels><?xml version="1.0" encoding="UTF-8" standalone="no"?><Relationships xmlns="http://schemas.openxmlformats.org/package/2006/relationships"><Relationship Id="rId1" Target="../pivotCache/pivotCacheDefinition1.xml" Type="http://schemas.openxmlformats.org/officeDocument/2006/relationships/pivotCacheDefinition"/></Relationships>
</file>

<file path=xl/pivotTables/_rels/pivotTable33.xml.rels><?xml version="1.0" encoding="UTF-8" standalone="no"?><Relationships xmlns="http://schemas.openxmlformats.org/package/2006/relationships"><Relationship Id="rId1" Target="../pivotCache/pivotCacheDefinition1.xml" Type="http://schemas.openxmlformats.org/officeDocument/2006/relationships/pivotCacheDefinition"/></Relationships>
</file>

<file path=xl/pivotTables/_rels/pivotTable34.xml.rels><?xml version="1.0" encoding="UTF-8" standalone="no"?><Relationships xmlns="http://schemas.openxmlformats.org/package/2006/relationships"><Relationship Id="rId1" Target="../pivotCache/pivotCacheDefinition1.xml" Type="http://schemas.openxmlformats.org/officeDocument/2006/relationships/pivotCacheDefinition"/></Relationships>
</file>

<file path=xl/pivotTables/_rels/pivotTable35.xml.rels><?xml version="1.0" encoding="UTF-8" standalone="no"?><Relationships xmlns="http://schemas.openxmlformats.org/package/2006/relationships"><Relationship Id="rId1" Target="../pivotCache/pivotCacheDefinition1.xml" Type="http://schemas.openxmlformats.org/officeDocument/2006/relationships/pivotCacheDefinition"/></Relationships>
</file>

<file path=xl/pivotTables/_rels/pivotTable36.xml.rels><?xml version="1.0" encoding="UTF-8" standalone="no"?><Relationships xmlns="http://schemas.openxmlformats.org/package/2006/relationships"><Relationship Id="rId1" Target="../pivotCache/pivotCacheDefinition1.xml" Type="http://schemas.openxmlformats.org/officeDocument/2006/relationships/pivotCacheDefinition"/></Relationships>
</file>

<file path=xl/pivotTables/_rels/pivotTable37.xml.rels><?xml version="1.0" encoding="UTF-8" standalone="no"?><Relationships xmlns="http://schemas.openxmlformats.org/package/2006/relationships"><Relationship Id="rId1" Target="../pivotCache/pivotCacheDefinition1.xml" Type="http://schemas.openxmlformats.org/officeDocument/2006/relationships/pivotCacheDefinition"/></Relationships>
</file>

<file path=xl/pivotTables/_rels/pivotTable38.xml.rels><?xml version="1.0" encoding="UTF-8" standalone="no"?><Relationships xmlns="http://schemas.openxmlformats.org/package/2006/relationships"><Relationship Id="rId1" Target="../pivotCache/pivotCacheDefinition1.xml" Type="http://schemas.openxmlformats.org/officeDocument/2006/relationships/pivotCacheDefinition"/></Relationships>
</file>

<file path=xl/pivotTables/_rels/pivotTable39.xml.rels><?xml version="1.0" encoding="UTF-8" standalone="no"?><Relationships xmlns="http://schemas.openxmlformats.org/package/2006/relationships"><Relationship Id="rId1" Target="../pivotCache/pivotCacheDefinition1.xml" Type="http://schemas.openxmlformats.org/officeDocument/2006/relationships/pivotCacheDefinition"/></Relationships>
</file>

<file path=xl/pivotTables/_rels/pivotTable4.xml.rels><?xml version="1.0" encoding="UTF-8" standalone="no"?><Relationships xmlns="http://schemas.openxmlformats.org/package/2006/relationships"><Relationship Id="rId1" Target="../pivotCache/pivotCacheDefinition2.xml" Type="http://schemas.openxmlformats.org/officeDocument/2006/relationships/pivotCacheDefinition"/></Relationships>
</file>

<file path=xl/pivotTables/_rels/pivotTable40.xml.rels><?xml version="1.0" encoding="UTF-8" standalone="no"?><Relationships xmlns="http://schemas.openxmlformats.org/package/2006/relationships"><Relationship Id="rId1" Target="../pivotCache/pivotCacheDefinition1.xml" Type="http://schemas.openxmlformats.org/officeDocument/2006/relationships/pivotCacheDefinition"/></Relationships>
</file>

<file path=xl/pivotTables/_rels/pivotTable5.xml.rels><?xml version="1.0" encoding="UTF-8" standalone="no"?><Relationships xmlns="http://schemas.openxmlformats.org/package/2006/relationships"><Relationship Id="rId1" Target="../pivotCache/pivotCacheDefinition2.xml" Type="http://schemas.openxmlformats.org/officeDocument/2006/relationships/pivotCacheDefinition"/></Relationships>
</file>

<file path=xl/pivotTables/_rels/pivotTable6.xml.rels><?xml version="1.0" encoding="UTF-8" standalone="no"?><Relationships xmlns="http://schemas.openxmlformats.org/package/2006/relationships"><Relationship Id="rId1" Target="../pivotCache/pivotCacheDefinition2.xml" Type="http://schemas.openxmlformats.org/officeDocument/2006/relationships/pivotCacheDefinition"/></Relationships>
</file>

<file path=xl/pivotTables/_rels/pivotTable7.xml.rels><?xml version="1.0" encoding="UTF-8" standalone="no"?><Relationships xmlns="http://schemas.openxmlformats.org/package/2006/relationships"><Relationship Id="rId1" Target="../pivotCache/pivotCacheDefinition2.xml" Type="http://schemas.openxmlformats.org/officeDocument/2006/relationships/pivotCacheDefinition"/></Relationships>
</file>

<file path=xl/pivotTables/_rels/pivotTable8.xml.rels><?xml version="1.0" encoding="UTF-8" standalone="no"?><Relationships xmlns="http://schemas.openxmlformats.org/package/2006/relationships"><Relationship Id="rId1" Target="../pivotCache/pivotCacheDefinition2.xml" Type="http://schemas.openxmlformats.org/officeDocument/2006/relationships/pivotCacheDefinition"/></Relationships>
</file>

<file path=xl/pivotTables/_rels/pivotTable9.xml.rels><?xml version="1.0" encoding="UTF-8" standalone="no"?><Relationships xmlns="http://schemas.openxmlformats.org/package/2006/relationships"><Relationship Id="rId1" Target="../pivotCache/pivotCacheDefinition2.xml" Type="http://schemas.openxmlformats.org/officeDocument/2006/relationships/pivotCacheDefinition"/></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13000000}" name="PivotTable9" cacheId="33" applyNumberFormats="0" applyBorderFormats="0" applyFontFormats="0" applyPatternFormats="0" applyAlignmentFormats="0" applyWidthHeightFormats="1" dataCaption="Values" updatedVersion="6" minRefreshableVersion="3" itemPrintTitles="1" createdVersion="6" indent="0" outline="1" outlineData="1" multipleFieldFilters="0" chartFormat="6">
  <location ref="BU3:BW34" firstHeaderRow="0" firstDataRow="1" firstDataCol="1" rowPageCount="1" colPageCount="1"/>
  <pivotFields count="43">
    <pivotField axis="axisRow" showAll="0" sortType="ascending">
      <items count="337">
        <item m="1" x="287"/>
        <item m="1" x="311"/>
        <item m="1" x="30"/>
        <item m="1" x="58"/>
        <item m="1" x="81"/>
        <item m="1" x="109"/>
        <item m="1" x="135"/>
        <item m="1" x="159"/>
        <item m="1" x="184"/>
        <item m="1" x="210"/>
        <item m="1" x="190"/>
        <item m="1" x="211"/>
        <item m="1" x="241"/>
        <item m="1" x="265"/>
        <item m="1" x="291"/>
        <item m="1" x="314"/>
        <item m="1" x="35"/>
        <item m="1" x="63"/>
        <item m="1" x="86"/>
        <item m="1" x="114"/>
        <item m="1" x="90"/>
        <item m="1" x="118"/>
        <item m="1" x="143"/>
        <item m="1" x="168"/>
        <item m="1" x="194"/>
        <item m="1" x="220"/>
        <item m="1" x="249"/>
        <item m="1" x="274"/>
        <item m="1" x="298"/>
        <item m="1" x="323"/>
        <item m="1" x="302"/>
        <item m="1" x="327"/>
        <item m="1" x="49"/>
        <item m="1" x="74"/>
        <item m="1" x="100"/>
        <item m="1" x="126"/>
        <item m="1" x="151"/>
        <item m="1" x="177"/>
        <item m="1" x="202"/>
        <item m="1" x="231"/>
        <item m="1" x="206"/>
        <item m="1" x="236"/>
        <item m="1" x="232"/>
        <item m="1" x="257"/>
        <item m="1" x="282"/>
        <item m="1" x="306"/>
        <item m="1" x="332"/>
        <item m="1" x="54"/>
        <item m="1" x="77"/>
        <item m="1" x="104"/>
        <item m="1" x="130"/>
        <item m="1" x="110"/>
        <item m="1" x="136"/>
        <item m="1" x="160"/>
        <item m="1" x="185"/>
        <item m="1" x="212"/>
        <item m="1" x="242"/>
        <item m="1" x="266"/>
        <item m="1" x="292"/>
        <item m="1" x="315"/>
        <item m="1" x="36"/>
        <item m="1" x="320"/>
        <item m="1" x="41"/>
        <item m="1" x="67"/>
        <item m="1" x="91"/>
        <item m="1" x="119"/>
        <item m="1" x="144"/>
        <item m="1" x="169"/>
        <item m="1" x="195"/>
        <item m="1" x="221"/>
        <item m="1" x="250"/>
        <item m="1" x="226"/>
        <item x="0"/>
        <item x="1"/>
        <item x="2"/>
        <item x="3"/>
        <item x="4"/>
        <item x="5"/>
        <item x="6"/>
        <item x="7"/>
        <item x="8"/>
        <item x="9"/>
        <item x="10"/>
        <item x="11"/>
        <item x="12"/>
        <item x="13"/>
        <item x="14"/>
        <item x="15"/>
        <item x="16"/>
        <item x="17"/>
        <item x="18"/>
        <item x="19"/>
        <item x="20"/>
        <item x="21"/>
        <item x="22"/>
        <item x="23"/>
        <item x="24"/>
        <item x="25"/>
        <item x="26"/>
        <item x="27"/>
        <item x="28"/>
        <item x="29"/>
        <item m="1" x="267"/>
        <item m="1" x="87"/>
        <item m="1" x="217"/>
        <item m="1" x="42"/>
        <item m="1" x="170"/>
        <item m="1" x="299"/>
        <item m="1" x="123"/>
        <item m="1" x="254"/>
        <item m="1" x="75"/>
        <item m="1" x="203"/>
        <item m="1" x="333"/>
        <item m="1" x="156"/>
        <item m="1" x="288"/>
        <item m="1" x="111"/>
        <item m="1" x="243"/>
        <item m="1" x="64"/>
        <item m="1" x="191"/>
        <item m="1" x="321"/>
        <item m="1" x="145"/>
        <item m="1" x="275"/>
        <item m="1" x="96"/>
        <item m="1" x="227"/>
        <item m="1" x="50"/>
        <item m="1" x="178"/>
        <item m="1" x="307"/>
        <item m="1" x="131"/>
        <item m="1" x="261"/>
        <item m="1" x="82"/>
        <item m="1" x="213"/>
        <item m="1" x="37"/>
        <item m="1" x="164"/>
        <item m="1" x="237"/>
        <item m="1" x="59"/>
        <item m="1" x="186"/>
        <item m="1" x="316"/>
        <item m="1" x="139"/>
        <item m="1" x="270"/>
        <item m="1" x="92"/>
        <item m="1" x="222"/>
        <item m="1" x="45"/>
        <item m="1" x="173"/>
        <item m="1" x="303"/>
        <item m="1" x="127"/>
        <item m="1" x="258"/>
        <item m="1" x="78"/>
        <item m="1" x="207"/>
        <item m="1" x="31"/>
        <item m="1" x="161"/>
        <item m="1" x="293"/>
        <item m="1" x="115"/>
        <item m="1" x="246"/>
        <item m="1" x="68"/>
        <item m="1" x="196"/>
        <item m="1" x="324"/>
        <item m="1" x="148"/>
        <item m="1" x="279"/>
        <item m="1" x="101"/>
        <item m="1" x="233"/>
        <item m="1" x="55"/>
        <item m="1" x="204"/>
        <item m="1" x="334"/>
        <item m="1" x="157"/>
        <item m="1" x="289"/>
        <item m="1" x="112"/>
        <item m="1" x="244"/>
        <item m="1" x="65"/>
        <item m="1" x="192"/>
        <item m="1" x="322"/>
        <item m="1" x="146"/>
        <item m="1" x="276"/>
        <item m="1" x="97"/>
        <item m="1" x="228"/>
        <item m="1" x="51"/>
        <item m="1" x="179"/>
        <item m="1" x="308"/>
        <item m="1" x="132"/>
        <item m="1" x="262"/>
        <item m="1" x="83"/>
        <item m="1" x="214"/>
        <item m="1" x="38"/>
        <item m="1" x="165"/>
        <item m="1" x="295"/>
        <item m="1" x="120"/>
        <item m="1" x="251"/>
        <item m="1" x="71"/>
        <item m="1" x="199"/>
        <item m="1" x="328"/>
        <item m="1" x="152"/>
        <item m="1" x="283"/>
        <item m="1" x="105"/>
        <item m="1" x="174"/>
        <item m="1" x="304"/>
        <item m="1" x="128"/>
        <item m="1" x="259"/>
        <item m="1" x="79"/>
        <item m="1" x="208"/>
        <item m="1" x="32"/>
        <item m="1" x="162"/>
        <item m="1" x="294"/>
        <item m="1" x="116"/>
        <item m="1" x="247"/>
        <item m="1" x="69"/>
        <item m="1" x="197"/>
        <item m="1" x="325"/>
        <item m="1" x="149"/>
        <item m="1" x="280"/>
        <item m="1" x="102"/>
        <item m="1" x="234"/>
        <item m="1" x="56"/>
        <item m="1" x="182"/>
        <item m="1" x="312"/>
        <item m="1" x="137"/>
        <item m="1" x="268"/>
        <item m="1" x="88"/>
        <item m="1" x="218"/>
        <item m="1" x="43"/>
        <item m="1" x="171"/>
        <item m="1" x="300"/>
        <item m="1" x="124"/>
        <item m="1" x="255"/>
        <item m="1" x="147"/>
        <item m="1" x="277"/>
        <item m="1" x="98"/>
        <item m="1" x="229"/>
        <item m="1" x="52"/>
        <item m="1" x="180"/>
        <item m="1" x="309"/>
        <item m="1" x="133"/>
        <item m="1" x="263"/>
        <item m="1" x="84"/>
        <item m="1" x="215"/>
        <item m="1" x="39"/>
        <item m="1" x="166"/>
        <item m="1" x="296"/>
        <item m="1" x="121"/>
        <item m="1" x="252"/>
        <item m="1" x="72"/>
        <item m="1" x="200"/>
        <item m="1" x="329"/>
        <item m="1" x="153"/>
        <item m="1" x="284"/>
        <item m="1" x="106"/>
        <item m="1" x="238"/>
        <item m="1" x="60"/>
        <item m="1" x="187"/>
        <item m="1" x="317"/>
        <item m="1" x="140"/>
        <item m="1" x="271"/>
        <item m="1" x="93"/>
        <item m="1" x="223"/>
        <item m="1" x="46"/>
        <item m="1" x="117"/>
        <item m="1" x="248"/>
        <item m="1" x="70"/>
        <item m="1" x="198"/>
        <item m="1" x="326"/>
        <item m="1" x="150"/>
        <item m="1" x="281"/>
        <item m="1" x="103"/>
        <item m="1" x="235"/>
        <item m="1" x="57"/>
        <item m="1" x="183"/>
        <item m="1" x="313"/>
        <item m="1" x="138"/>
        <item m="1" x="269"/>
        <item m="1" x="89"/>
        <item m="1" x="219"/>
        <item m="1" x="44"/>
        <item m="1" x="172"/>
        <item m="1" x="301"/>
        <item m="1" x="125"/>
        <item m="1" x="256"/>
        <item m="1" x="76"/>
        <item m="1" x="205"/>
        <item m="1" x="335"/>
        <item m="1" x="158"/>
        <item m="1" x="290"/>
        <item m="1" x="113"/>
        <item m="1" x="245"/>
        <item m="1" x="66"/>
        <item m="1" x="193"/>
        <item m="1" x="85"/>
        <item m="1" x="216"/>
        <item m="1" x="40"/>
        <item m="1" x="167"/>
        <item m="1" x="297"/>
        <item m="1" x="122"/>
        <item m="1" x="253"/>
        <item m="1" x="73"/>
        <item m="1" x="201"/>
        <item m="1" x="330"/>
        <item m="1" x="154"/>
        <item m="1" x="285"/>
        <item m="1" x="107"/>
        <item m="1" x="239"/>
        <item m="1" x="61"/>
        <item m="1" x="188"/>
        <item m="1" x="318"/>
        <item m="1" x="141"/>
        <item m="1" x="272"/>
        <item m="1" x="94"/>
        <item m="1" x="224"/>
        <item m="1" x="47"/>
        <item m="1" x="175"/>
        <item m="1" x="305"/>
        <item m="1" x="129"/>
        <item m="1" x="260"/>
        <item m="1" x="80"/>
        <item m="1" x="209"/>
        <item m="1" x="33"/>
        <item m="1" x="163"/>
        <item m="1" x="278"/>
        <item m="1" x="99"/>
        <item m="1" x="230"/>
        <item m="1" x="53"/>
        <item m="1" x="181"/>
        <item m="1" x="310"/>
        <item m="1" x="134"/>
        <item m="1" x="264"/>
        <item m="1" x="331"/>
        <item m="1" x="155"/>
        <item m="1" x="286"/>
        <item m="1" x="108"/>
        <item m="1" x="240"/>
        <item m="1" x="62"/>
        <item m="1" x="189"/>
        <item m="1" x="319"/>
        <item m="1" x="142"/>
        <item m="1" x="273"/>
        <item m="1" x="95"/>
        <item m="1" x="225"/>
        <item m="1" x="48"/>
        <item m="1" x="176"/>
        <item m="1" x="34"/>
        <item t="default"/>
      </items>
    </pivotField>
    <pivotField axis="axisPage" multipleItemSelectionAllowed="1" showAll="0">
      <items count="17">
        <item h="1" m="1" x="7"/>
        <item h="1" m="1" x="8"/>
        <item h="1" m="1" x="6"/>
        <item h="1" m="1" x="13"/>
        <item h="1" m="1" x="14"/>
        <item h="1" m="1" x="5"/>
        <item h="1" m="1" x="11"/>
        <item h="1" m="1" x="4"/>
        <item h="1" m="1" x="15"/>
        <item h="1" m="1" x="12"/>
        <item h="1" m="1" x="10"/>
        <item h="1" m="1" x="9"/>
        <item h="1" m="1" x="3"/>
        <item x="0"/>
        <item h="1" x="2"/>
        <item h="1" x="1"/>
        <item t="default"/>
      </items>
    </pivotField>
    <pivotField showAll="0" defaultSubtotal="0"/>
    <pivotField showAll="0" defaultSubtotal="0"/>
    <pivotField showAll="0" defaultSubtotal="0"/>
    <pivotField showAll="0" defaultSubtotal="0"/>
    <pivotField dataField="1" showAll="0" defaultSubtotal="0"/>
    <pivotField dataField="1" showAll="0" defaultSubtotal="0"/>
    <pivotField showAl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s>
  <rowFields count="1">
    <field x="0"/>
  </rowFields>
  <rowItems count="31">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t="grand">
      <x/>
    </i>
  </rowItems>
  <colFields count="1">
    <field x="-2"/>
  </colFields>
  <colItems count="2">
    <i>
      <x/>
    </i>
    <i i="1">
      <x v="1"/>
    </i>
  </colItems>
  <pageFields count="1">
    <pageField fld="1" hier="-1"/>
  </pageFields>
  <dataFields count="2">
    <dataField name="tch_traffic_2G" fld="7" subtotal="average" baseField="0" baseItem="86"/>
    <dataField name="tch_traffic_Nokia_2G" fld="6" subtotal="average" baseField="0" baseItem="73"/>
  </dataFields>
  <chartFormats count="2">
    <chartFormat chart="5" format="6" series="1">
      <pivotArea type="data" outline="0" fieldPosition="0">
        <references count="1">
          <reference field="4294967294" count="1" selected="0">
            <x v="0"/>
          </reference>
        </references>
      </pivotArea>
    </chartFormat>
    <chartFormat chart="5" format="8"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0000000-0007-0000-0200-000003000000}" name="PivotTable12" cacheId="33" applyNumberFormats="0" applyBorderFormats="0" applyFontFormats="0" applyPatternFormats="0" applyAlignmentFormats="0" applyWidthHeightFormats="1" dataCaption="Values" updatedVersion="6" minRefreshableVersion="3" itemPrintTitles="1" createdVersion="6" indent="0" outline="1" outlineData="1" multipleFieldFilters="0" chartFormat="6">
  <location ref="CC3:CD34" firstHeaderRow="1" firstDataRow="1" firstDataCol="1" rowPageCount="1" colPageCount="1"/>
  <pivotFields count="43">
    <pivotField axis="axisRow" showAll="0" sortType="ascending">
      <items count="337">
        <item m="1" x="287"/>
        <item m="1" x="311"/>
        <item m="1" x="30"/>
        <item m="1" x="58"/>
        <item m="1" x="81"/>
        <item m="1" x="109"/>
        <item m="1" x="135"/>
        <item m="1" x="159"/>
        <item m="1" x="184"/>
        <item m="1" x="210"/>
        <item m="1" x="190"/>
        <item m="1" x="211"/>
        <item m="1" x="241"/>
        <item m="1" x="265"/>
        <item m="1" x="291"/>
        <item m="1" x="314"/>
        <item m="1" x="35"/>
        <item m="1" x="63"/>
        <item m="1" x="86"/>
        <item m="1" x="114"/>
        <item m="1" x="90"/>
        <item m="1" x="118"/>
        <item m="1" x="143"/>
        <item m="1" x="168"/>
        <item m="1" x="194"/>
        <item m="1" x="220"/>
        <item m="1" x="249"/>
        <item m="1" x="274"/>
        <item m="1" x="298"/>
        <item m="1" x="323"/>
        <item m="1" x="302"/>
        <item m="1" x="327"/>
        <item m="1" x="49"/>
        <item m="1" x="74"/>
        <item m="1" x="100"/>
        <item m="1" x="126"/>
        <item m="1" x="151"/>
        <item m="1" x="177"/>
        <item m="1" x="202"/>
        <item m="1" x="231"/>
        <item m="1" x="206"/>
        <item m="1" x="236"/>
        <item m="1" x="232"/>
        <item m="1" x="257"/>
        <item m="1" x="282"/>
        <item m="1" x="306"/>
        <item m="1" x="332"/>
        <item m="1" x="54"/>
        <item m="1" x="77"/>
        <item m="1" x="104"/>
        <item m="1" x="130"/>
        <item m="1" x="110"/>
        <item m="1" x="136"/>
        <item m="1" x="160"/>
        <item m="1" x="185"/>
        <item m="1" x="212"/>
        <item m="1" x="242"/>
        <item m="1" x="266"/>
        <item m="1" x="292"/>
        <item m="1" x="315"/>
        <item m="1" x="36"/>
        <item m="1" x="320"/>
        <item m="1" x="41"/>
        <item m="1" x="67"/>
        <item m="1" x="91"/>
        <item m="1" x="119"/>
        <item m="1" x="144"/>
        <item m="1" x="169"/>
        <item m="1" x="195"/>
        <item m="1" x="221"/>
        <item m="1" x="250"/>
        <item m="1" x="226"/>
        <item x="0"/>
        <item x="1"/>
        <item x="2"/>
        <item x="3"/>
        <item x="4"/>
        <item x="5"/>
        <item x="6"/>
        <item x="7"/>
        <item x="8"/>
        <item x="9"/>
        <item x="10"/>
        <item x="11"/>
        <item x="12"/>
        <item x="13"/>
        <item x="14"/>
        <item x="15"/>
        <item x="16"/>
        <item x="17"/>
        <item x="18"/>
        <item x="19"/>
        <item x="20"/>
        <item x="21"/>
        <item x="22"/>
        <item x="23"/>
        <item x="24"/>
        <item x="25"/>
        <item x="26"/>
        <item x="27"/>
        <item x="28"/>
        <item x="29"/>
        <item m="1" x="267"/>
        <item m="1" x="87"/>
        <item m="1" x="217"/>
        <item m="1" x="42"/>
        <item m="1" x="170"/>
        <item m="1" x="299"/>
        <item m="1" x="123"/>
        <item m="1" x="254"/>
        <item m="1" x="75"/>
        <item m="1" x="203"/>
        <item m="1" x="333"/>
        <item m="1" x="156"/>
        <item m="1" x="288"/>
        <item m="1" x="111"/>
        <item m="1" x="243"/>
        <item m="1" x="64"/>
        <item m="1" x="191"/>
        <item m="1" x="321"/>
        <item m="1" x="145"/>
        <item m="1" x="275"/>
        <item m="1" x="96"/>
        <item m="1" x="227"/>
        <item m="1" x="50"/>
        <item m="1" x="178"/>
        <item m="1" x="307"/>
        <item m="1" x="131"/>
        <item m="1" x="261"/>
        <item m="1" x="82"/>
        <item m="1" x="213"/>
        <item m="1" x="37"/>
        <item m="1" x="164"/>
        <item m="1" x="237"/>
        <item m="1" x="59"/>
        <item m="1" x="186"/>
        <item m="1" x="316"/>
        <item m="1" x="139"/>
        <item m="1" x="270"/>
        <item m="1" x="92"/>
        <item m="1" x="222"/>
        <item m="1" x="45"/>
        <item m="1" x="173"/>
        <item m="1" x="303"/>
        <item m="1" x="127"/>
        <item m="1" x="258"/>
        <item m="1" x="78"/>
        <item m="1" x="207"/>
        <item m="1" x="31"/>
        <item m="1" x="161"/>
        <item m="1" x="293"/>
        <item m="1" x="115"/>
        <item m="1" x="246"/>
        <item m="1" x="68"/>
        <item m="1" x="196"/>
        <item m="1" x="324"/>
        <item m="1" x="148"/>
        <item m="1" x="279"/>
        <item m="1" x="101"/>
        <item m="1" x="233"/>
        <item m="1" x="55"/>
        <item m="1" x="204"/>
        <item m="1" x="334"/>
        <item m="1" x="157"/>
        <item m="1" x="289"/>
        <item m="1" x="112"/>
        <item m="1" x="244"/>
        <item m="1" x="65"/>
        <item m="1" x="192"/>
        <item m="1" x="322"/>
        <item m="1" x="146"/>
        <item m="1" x="276"/>
        <item m="1" x="97"/>
        <item m="1" x="228"/>
        <item m="1" x="51"/>
        <item m="1" x="179"/>
        <item m="1" x="308"/>
        <item m="1" x="132"/>
        <item m="1" x="262"/>
        <item m="1" x="83"/>
        <item m="1" x="214"/>
        <item m="1" x="38"/>
        <item m="1" x="165"/>
        <item m="1" x="295"/>
        <item m="1" x="120"/>
        <item m="1" x="251"/>
        <item m="1" x="71"/>
        <item m="1" x="199"/>
        <item m="1" x="328"/>
        <item m="1" x="152"/>
        <item m="1" x="283"/>
        <item m="1" x="105"/>
        <item m="1" x="174"/>
        <item m="1" x="304"/>
        <item m="1" x="128"/>
        <item m="1" x="259"/>
        <item m="1" x="79"/>
        <item m="1" x="208"/>
        <item m="1" x="32"/>
        <item m="1" x="162"/>
        <item m="1" x="294"/>
        <item m="1" x="116"/>
        <item m="1" x="247"/>
        <item m="1" x="69"/>
        <item m="1" x="197"/>
        <item m="1" x="325"/>
        <item m="1" x="149"/>
        <item m="1" x="280"/>
        <item m="1" x="102"/>
        <item m="1" x="234"/>
        <item m="1" x="56"/>
        <item m="1" x="182"/>
        <item m="1" x="312"/>
        <item m="1" x="137"/>
        <item m="1" x="268"/>
        <item m="1" x="88"/>
        <item m="1" x="218"/>
        <item m="1" x="43"/>
        <item m="1" x="171"/>
        <item m="1" x="300"/>
        <item m="1" x="124"/>
        <item m="1" x="255"/>
        <item m="1" x="147"/>
        <item m="1" x="277"/>
        <item m="1" x="98"/>
        <item m="1" x="229"/>
        <item m="1" x="52"/>
        <item m="1" x="180"/>
        <item m="1" x="309"/>
        <item m="1" x="133"/>
        <item m="1" x="263"/>
        <item m="1" x="84"/>
        <item m="1" x="215"/>
        <item m="1" x="39"/>
        <item m="1" x="166"/>
        <item m="1" x="296"/>
        <item m="1" x="121"/>
        <item m="1" x="252"/>
        <item m="1" x="72"/>
        <item m="1" x="200"/>
        <item m="1" x="329"/>
        <item m="1" x="153"/>
        <item m="1" x="284"/>
        <item m="1" x="106"/>
        <item m="1" x="238"/>
        <item m="1" x="60"/>
        <item m="1" x="187"/>
        <item m="1" x="317"/>
        <item m="1" x="140"/>
        <item m="1" x="271"/>
        <item m="1" x="93"/>
        <item m="1" x="223"/>
        <item m="1" x="46"/>
        <item m="1" x="117"/>
        <item m="1" x="248"/>
        <item m="1" x="70"/>
        <item m="1" x="198"/>
        <item m="1" x="326"/>
        <item m="1" x="150"/>
        <item m="1" x="281"/>
        <item m="1" x="103"/>
        <item m="1" x="235"/>
        <item m="1" x="57"/>
        <item m="1" x="183"/>
        <item m="1" x="313"/>
        <item m="1" x="138"/>
        <item m="1" x="269"/>
        <item m="1" x="89"/>
        <item m="1" x="219"/>
        <item m="1" x="44"/>
        <item m="1" x="172"/>
        <item m="1" x="301"/>
        <item m="1" x="125"/>
        <item m="1" x="256"/>
        <item m="1" x="76"/>
        <item m="1" x="205"/>
        <item m="1" x="335"/>
        <item m="1" x="158"/>
        <item m="1" x="290"/>
        <item m="1" x="113"/>
        <item m="1" x="245"/>
        <item m="1" x="66"/>
        <item m="1" x="193"/>
        <item m="1" x="85"/>
        <item m="1" x="216"/>
        <item m="1" x="40"/>
        <item m="1" x="167"/>
        <item m="1" x="297"/>
        <item m="1" x="122"/>
        <item m="1" x="253"/>
        <item m="1" x="73"/>
        <item m="1" x="201"/>
        <item m="1" x="330"/>
        <item m="1" x="154"/>
        <item m="1" x="285"/>
        <item m="1" x="107"/>
        <item m="1" x="239"/>
        <item m="1" x="61"/>
        <item m="1" x="188"/>
        <item m="1" x="318"/>
        <item m="1" x="141"/>
        <item m="1" x="272"/>
        <item m="1" x="94"/>
        <item m="1" x="224"/>
        <item m="1" x="47"/>
        <item m="1" x="175"/>
        <item m="1" x="305"/>
        <item m="1" x="129"/>
        <item m="1" x="260"/>
        <item m="1" x="80"/>
        <item m="1" x="209"/>
        <item m="1" x="33"/>
        <item m="1" x="163"/>
        <item m="1" x="278"/>
        <item m="1" x="99"/>
        <item m="1" x="230"/>
        <item m="1" x="53"/>
        <item m="1" x="181"/>
        <item m="1" x="310"/>
        <item m="1" x="134"/>
        <item m="1" x="264"/>
        <item m="1" x="331"/>
        <item m="1" x="155"/>
        <item m="1" x="286"/>
        <item m="1" x="108"/>
        <item m="1" x="240"/>
        <item m="1" x="62"/>
        <item m="1" x="189"/>
        <item m="1" x="319"/>
        <item m="1" x="142"/>
        <item m="1" x="273"/>
        <item m="1" x="95"/>
        <item m="1" x="225"/>
        <item m="1" x="48"/>
        <item m="1" x="176"/>
        <item m="1" x="34"/>
        <item t="default"/>
      </items>
    </pivotField>
    <pivotField axis="axisPage" multipleItemSelectionAllowed="1" showAll="0">
      <items count="17">
        <item h="1" m="1" x="7"/>
        <item h="1" m="1" x="8"/>
        <item h="1" m="1" x="6"/>
        <item h="1" m="1" x="13"/>
        <item h="1" m="1" x="14"/>
        <item h="1" m="1" x="5"/>
        <item h="1" m="1" x="11"/>
        <item h="1" m="1" x="4"/>
        <item h="1" m="1" x="15"/>
        <item h="1" m="1" x="12"/>
        <item h="1" m="1" x="10"/>
        <item h="1" m="1" x="9"/>
        <item h="1" m="1" x="3"/>
        <item x="0"/>
        <item h="1" x="2"/>
        <item h="1" x="1"/>
        <item t="default"/>
      </items>
    </pivotField>
    <pivotField showAll="0" defaultSubtotal="0"/>
    <pivotField showAll="0" defaultSubtotal="0"/>
    <pivotField showAll="0" defaultSubtotal="0"/>
    <pivotField showAll="0" defaultSubtotal="0"/>
    <pivotField showAll="0" defaultSubtotal="0"/>
    <pivotField showAll="0" defaultSubtotal="0"/>
    <pivotField showAll="0"/>
    <pivotField showAll="0" defaultSubtotal="0"/>
    <pivotField showAll="0" defaultSubtotal="0"/>
    <pivotField showAll="0" defaultSubtotal="0"/>
    <pivotField showAll="0" defaultSubtotal="0"/>
    <pivotField dataField="1"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s>
  <rowFields count="1">
    <field x="0"/>
  </rowFields>
  <rowItems count="31">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t="grand">
      <x/>
    </i>
  </rowItems>
  <colItems count="1">
    <i/>
  </colItems>
  <pageFields count="1">
    <pageField fld="1" hier="-1"/>
  </pageFields>
  <dataFields count="1">
    <dataField name="Total_Payload_3G" fld="13" baseField="0" baseItem="83"/>
  </dataFields>
  <chartFormats count="1">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0000000-0007-0000-0200-000001000000}" name="PivotTable10" cacheId="33" applyNumberFormats="0" applyBorderFormats="0" applyFontFormats="0" applyPatternFormats="0" applyAlignmentFormats="0" applyWidthHeightFormats="1" dataCaption="Values" updatedVersion="6" minRefreshableVersion="3" itemPrintTitles="1" createdVersion="6" indent="0" outline="1" outlineData="1" multipleFieldFilters="0" chartFormat="5">
  <location ref="BQ3:BS34" firstHeaderRow="0" firstDataRow="1" firstDataCol="1" rowPageCount="1" colPageCount="1"/>
  <pivotFields count="43">
    <pivotField axis="axisRow" showAll="0" sortType="ascending">
      <items count="337">
        <item m="1" x="287"/>
        <item m="1" x="311"/>
        <item m="1" x="30"/>
        <item m="1" x="58"/>
        <item m="1" x="81"/>
        <item m="1" x="109"/>
        <item m="1" x="135"/>
        <item m="1" x="159"/>
        <item m="1" x="184"/>
        <item m="1" x="210"/>
        <item m="1" x="190"/>
        <item m="1" x="211"/>
        <item m="1" x="241"/>
        <item m="1" x="265"/>
        <item m="1" x="291"/>
        <item m="1" x="314"/>
        <item m="1" x="35"/>
        <item m="1" x="63"/>
        <item m="1" x="86"/>
        <item m="1" x="114"/>
        <item m="1" x="90"/>
        <item m="1" x="118"/>
        <item m="1" x="143"/>
        <item m="1" x="168"/>
        <item m="1" x="194"/>
        <item m="1" x="220"/>
        <item m="1" x="249"/>
        <item m="1" x="274"/>
        <item m="1" x="298"/>
        <item m="1" x="323"/>
        <item m="1" x="302"/>
        <item m="1" x="327"/>
        <item m="1" x="49"/>
        <item m="1" x="74"/>
        <item m="1" x="100"/>
        <item m="1" x="126"/>
        <item m="1" x="151"/>
        <item m="1" x="177"/>
        <item m="1" x="202"/>
        <item m="1" x="231"/>
        <item m="1" x="206"/>
        <item m="1" x="236"/>
        <item m="1" x="232"/>
        <item m="1" x="257"/>
        <item m="1" x="282"/>
        <item m="1" x="306"/>
        <item m="1" x="332"/>
        <item m="1" x="54"/>
        <item m="1" x="77"/>
        <item m="1" x="104"/>
        <item m="1" x="130"/>
        <item m="1" x="110"/>
        <item m="1" x="136"/>
        <item m="1" x="160"/>
        <item m="1" x="185"/>
        <item m="1" x="212"/>
        <item m="1" x="242"/>
        <item m="1" x="266"/>
        <item m="1" x="292"/>
        <item m="1" x="315"/>
        <item m="1" x="36"/>
        <item m="1" x="320"/>
        <item m="1" x="41"/>
        <item m="1" x="67"/>
        <item m="1" x="91"/>
        <item m="1" x="119"/>
        <item m="1" x="144"/>
        <item m="1" x="169"/>
        <item m="1" x="195"/>
        <item m="1" x="221"/>
        <item m="1" x="250"/>
        <item m="1" x="226"/>
        <item x="0"/>
        <item x="1"/>
        <item x="2"/>
        <item x="3"/>
        <item x="4"/>
        <item x="5"/>
        <item x="6"/>
        <item x="7"/>
        <item x="8"/>
        <item x="9"/>
        <item x="10"/>
        <item x="11"/>
        <item x="12"/>
        <item x="13"/>
        <item x="14"/>
        <item x="15"/>
        <item x="16"/>
        <item x="17"/>
        <item x="18"/>
        <item x="19"/>
        <item x="20"/>
        <item x="21"/>
        <item x="22"/>
        <item x="23"/>
        <item x="24"/>
        <item x="25"/>
        <item x="26"/>
        <item x="27"/>
        <item x="28"/>
        <item x="29"/>
        <item m="1" x="267"/>
        <item m="1" x="87"/>
        <item m="1" x="217"/>
        <item m="1" x="42"/>
        <item m="1" x="170"/>
        <item m="1" x="299"/>
        <item m="1" x="123"/>
        <item m="1" x="254"/>
        <item m="1" x="75"/>
        <item m="1" x="203"/>
        <item m="1" x="333"/>
        <item m="1" x="156"/>
        <item m="1" x="288"/>
        <item m="1" x="111"/>
        <item m="1" x="243"/>
        <item m="1" x="64"/>
        <item m="1" x="191"/>
        <item m="1" x="321"/>
        <item m="1" x="145"/>
        <item m="1" x="275"/>
        <item m="1" x="96"/>
        <item m="1" x="227"/>
        <item m="1" x="50"/>
        <item m="1" x="178"/>
        <item m="1" x="307"/>
        <item m="1" x="131"/>
        <item m="1" x="261"/>
        <item m="1" x="82"/>
        <item m="1" x="213"/>
        <item m="1" x="37"/>
        <item m="1" x="164"/>
        <item m="1" x="237"/>
        <item m="1" x="59"/>
        <item m="1" x="186"/>
        <item m="1" x="316"/>
        <item m="1" x="139"/>
        <item m="1" x="270"/>
        <item m="1" x="92"/>
        <item m="1" x="222"/>
        <item m="1" x="45"/>
        <item m="1" x="173"/>
        <item m="1" x="303"/>
        <item m="1" x="127"/>
        <item m="1" x="258"/>
        <item m="1" x="78"/>
        <item m="1" x="207"/>
        <item m="1" x="31"/>
        <item m="1" x="161"/>
        <item m="1" x="293"/>
        <item m="1" x="115"/>
        <item m="1" x="246"/>
        <item m="1" x="68"/>
        <item m="1" x="196"/>
        <item m="1" x="324"/>
        <item m="1" x="148"/>
        <item m="1" x="279"/>
        <item m="1" x="101"/>
        <item m="1" x="233"/>
        <item m="1" x="55"/>
        <item m="1" x="204"/>
        <item m="1" x="334"/>
        <item m="1" x="157"/>
        <item m="1" x="289"/>
        <item m="1" x="112"/>
        <item m="1" x="244"/>
        <item m="1" x="65"/>
        <item m="1" x="192"/>
        <item m="1" x="322"/>
        <item m="1" x="146"/>
        <item m="1" x="276"/>
        <item m="1" x="97"/>
        <item m="1" x="228"/>
        <item m="1" x="51"/>
        <item m="1" x="179"/>
        <item m="1" x="308"/>
        <item m="1" x="132"/>
        <item m="1" x="262"/>
        <item m="1" x="83"/>
        <item m="1" x="214"/>
        <item m="1" x="38"/>
        <item m="1" x="165"/>
        <item m="1" x="295"/>
        <item m="1" x="120"/>
        <item m="1" x="251"/>
        <item m="1" x="71"/>
        <item m="1" x="199"/>
        <item m="1" x="328"/>
        <item m="1" x="152"/>
        <item m="1" x="283"/>
        <item m="1" x="105"/>
        <item m="1" x="174"/>
        <item m="1" x="304"/>
        <item m="1" x="128"/>
        <item m="1" x="259"/>
        <item m="1" x="79"/>
        <item m="1" x="208"/>
        <item m="1" x="32"/>
        <item m="1" x="162"/>
        <item m="1" x="294"/>
        <item m="1" x="116"/>
        <item m="1" x="247"/>
        <item m="1" x="69"/>
        <item m="1" x="197"/>
        <item m="1" x="325"/>
        <item m="1" x="149"/>
        <item m="1" x="280"/>
        <item m="1" x="102"/>
        <item m="1" x="234"/>
        <item m="1" x="56"/>
        <item m="1" x="182"/>
        <item m="1" x="312"/>
        <item m="1" x="137"/>
        <item m="1" x="268"/>
        <item m="1" x="88"/>
        <item m="1" x="218"/>
        <item m="1" x="43"/>
        <item m="1" x="171"/>
        <item m="1" x="300"/>
        <item m="1" x="124"/>
        <item m="1" x="255"/>
        <item m="1" x="147"/>
        <item m="1" x="277"/>
        <item m="1" x="98"/>
        <item m="1" x="229"/>
        <item m="1" x="52"/>
        <item m="1" x="180"/>
        <item m="1" x="309"/>
        <item m="1" x="133"/>
        <item m="1" x="263"/>
        <item m="1" x="84"/>
        <item m="1" x="215"/>
        <item m="1" x="39"/>
        <item m="1" x="166"/>
        <item m="1" x="296"/>
        <item m="1" x="121"/>
        <item m="1" x="252"/>
        <item m="1" x="72"/>
        <item m="1" x="200"/>
        <item m="1" x="329"/>
        <item m="1" x="153"/>
        <item m="1" x="284"/>
        <item m="1" x="106"/>
        <item m="1" x="238"/>
        <item m="1" x="60"/>
        <item m="1" x="187"/>
        <item m="1" x="317"/>
        <item m="1" x="140"/>
        <item m="1" x="271"/>
        <item m="1" x="93"/>
        <item m="1" x="223"/>
        <item m="1" x="46"/>
        <item m="1" x="117"/>
        <item m="1" x="248"/>
        <item m="1" x="70"/>
        <item m="1" x="198"/>
        <item m="1" x="326"/>
        <item m="1" x="150"/>
        <item m="1" x="281"/>
        <item m="1" x="103"/>
        <item m="1" x="235"/>
        <item m="1" x="57"/>
        <item m="1" x="183"/>
        <item m="1" x="313"/>
        <item m="1" x="138"/>
        <item m="1" x="269"/>
        <item m="1" x="89"/>
        <item m="1" x="219"/>
        <item m="1" x="44"/>
        <item m="1" x="172"/>
        <item m="1" x="301"/>
        <item m="1" x="125"/>
        <item m="1" x="256"/>
        <item m="1" x="76"/>
        <item m="1" x="205"/>
        <item m="1" x="335"/>
        <item m="1" x="158"/>
        <item m="1" x="290"/>
        <item m="1" x="113"/>
        <item m="1" x="245"/>
        <item m="1" x="66"/>
        <item m="1" x="193"/>
        <item m="1" x="85"/>
        <item m="1" x="216"/>
        <item m="1" x="40"/>
        <item m="1" x="167"/>
        <item m="1" x="297"/>
        <item m="1" x="122"/>
        <item m="1" x="253"/>
        <item m="1" x="73"/>
        <item m="1" x="201"/>
        <item m="1" x="330"/>
        <item m="1" x="154"/>
        <item m="1" x="285"/>
        <item m="1" x="107"/>
        <item m="1" x="239"/>
        <item m="1" x="61"/>
        <item m="1" x="188"/>
        <item m="1" x="318"/>
        <item m="1" x="141"/>
        <item m="1" x="272"/>
        <item m="1" x="94"/>
        <item m="1" x="224"/>
        <item m="1" x="47"/>
        <item m="1" x="175"/>
        <item m="1" x="305"/>
        <item m="1" x="129"/>
        <item m="1" x="260"/>
        <item m="1" x="80"/>
        <item m="1" x="209"/>
        <item m="1" x="33"/>
        <item m="1" x="163"/>
        <item m="1" x="278"/>
        <item m="1" x="99"/>
        <item m="1" x="230"/>
        <item m="1" x="53"/>
        <item m="1" x="181"/>
        <item m="1" x="310"/>
        <item m="1" x="134"/>
        <item m="1" x="264"/>
        <item m="1" x="331"/>
        <item m="1" x="155"/>
        <item m="1" x="286"/>
        <item m="1" x="108"/>
        <item m="1" x="240"/>
        <item m="1" x="62"/>
        <item m="1" x="189"/>
        <item m="1" x="319"/>
        <item m="1" x="142"/>
        <item m="1" x="273"/>
        <item m="1" x="95"/>
        <item m="1" x="225"/>
        <item m="1" x="48"/>
        <item m="1" x="176"/>
        <item m="1" x="34"/>
        <item t="default"/>
      </items>
    </pivotField>
    <pivotField axis="axisPage" multipleItemSelectionAllowed="1" showAll="0">
      <items count="17">
        <item h="1" m="1" x="7"/>
        <item h="1" m="1" x="8"/>
        <item h="1" m="1" x="6"/>
        <item h="1" m="1" x="13"/>
        <item h="1" m="1" x="14"/>
        <item h="1" m="1" x="5"/>
        <item h="1" m="1" x="11"/>
        <item h="1" m="1" x="4"/>
        <item h="1" m="1" x="15"/>
        <item h="1" m="1" x="12"/>
        <item h="1" m="1" x="10"/>
        <item h="1" m="1" x="9"/>
        <item h="1" m="1" x="3"/>
        <item x="0"/>
        <item h="1" x="2"/>
        <item h="1" x="1"/>
        <item t="default"/>
      </items>
    </pivotField>
    <pivotField showAll="0" defaultSubtotal="0"/>
    <pivotField showAll="0" defaultSubtotal="0"/>
    <pivotField showAll="0" defaultSubtotal="0"/>
    <pivotField showAll="0" defaultSubtotal="0"/>
    <pivotField showAll="0" defaultSubtotal="0"/>
    <pivotField showAll="0" defaultSubtotal="0"/>
    <pivotField showAl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dataField="1"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dataField="1" showAll="0" defaultSubtotal="0"/>
    <pivotField showAll="0" defaultSubtotal="0"/>
  </pivotFields>
  <rowFields count="1">
    <field x="0"/>
  </rowFields>
  <rowItems count="31">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t="grand">
      <x/>
    </i>
  </rowItems>
  <colFields count="1">
    <field x="-2"/>
  </colFields>
  <colItems count="2">
    <i>
      <x/>
    </i>
    <i i="1">
      <x v="1"/>
    </i>
  </colItems>
  <pageFields count="1">
    <pageField fld="1" hier="-1"/>
  </pageFields>
  <dataFields count="2">
    <dataField name="HO_Success_Rate_4G" fld="25" subtotal="average" baseField="0" baseItem="0"/>
    <dataField name="HO_Success_Rate_4G_Target" fld="41" subtotal="average" baseField="0" baseItem="0"/>
  </dataFields>
  <chartFormats count="2">
    <chartFormat chart="4"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00000000-0007-0000-0200-000008000000}" name="PivotTable17" cacheId="33" applyNumberFormats="0" applyBorderFormats="0" applyFontFormats="0" applyPatternFormats="0" applyAlignmentFormats="0" applyWidthHeightFormats="1" dataCaption="Values" updatedVersion="6" minRefreshableVersion="3" itemPrintTitles="1" createdVersion="6" indent="0" outline="1" outlineData="1" multipleFieldFilters="0" chartFormat="6">
  <location ref="CK3:CL34" firstHeaderRow="1" firstDataRow="1" firstDataCol="1" rowPageCount="1" colPageCount="1"/>
  <pivotFields count="43">
    <pivotField axis="axisRow" showAll="0" sortType="ascending">
      <items count="337">
        <item m="1" x="287"/>
        <item m="1" x="311"/>
        <item m="1" x="30"/>
        <item m="1" x="58"/>
        <item m="1" x="81"/>
        <item m="1" x="109"/>
        <item m="1" x="135"/>
        <item m="1" x="159"/>
        <item m="1" x="184"/>
        <item m="1" x="210"/>
        <item m="1" x="190"/>
        <item m="1" x="211"/>
        <item m="1" x="241"/>
        <item m="1" x="265"/>
        <item m="1" x="291"/>
        <item m="1" x="314"/>
        <item m="1" x="35"/>
        <item m="1" x="63"/>
        <item m="1" x="86"/>
        <item m="1" x="114"/>
        <item m="1" x="90"/>
        <item m="1" x="118"/>
        <item m="1" x="143"/>
        <item m="1" x="168"/>
        <item m="1" x="194"/>
        <item m="1" x="220"/>
        <item m="1" x="249"/>
        <item m="1" x="274"/>
        <item m="1" x="298"/>
        <item m="1" x="323"/>
        <item m="1" x="302"/>
        <item m="1" x="327"/>
        <item m="1" x="49"/>
        <item m="1" x="74"/>
        <item m="1" x="100"/>
        <item m="1" x="126"/>
        <item m="1" x="151"/>
        <item m="1" x="177"/>
        <item m="1" x="202"/>
        <item m="1" x="231"/>
        <item m="1" x="206"/>
        <item m="1" x="236"/>
        <item m="1" x="232"/>
        <item m="1" x="257"/>
        <item m="1" x="282"/>
        <item m="1" x="306"/>
        <item m="1" x="332"/>
        <item m="1" x="54"/>
        <item m="1" x="77"/>
        <item m="1" x="104"/>
        <item m="1" x="130"/>
        <item m="1" x="110"/>
        <item m="1" x="136"/>
        <item m="1" x="160"/>
        <item m="1" x="185"/>
        <item m="1" x="212"/>
        <item m="1" x="242"/>
        <item m="1" x="266"/>
        <item m="1" x="292"/>
        <item m="1" x="315"/>
        <item m="1" x="36"/>
        <item m="1" x="320"/>
        <item m="1" x="41"/>
        <item m="1" x="67"/>
        <item m="1" x="91"/>
        <item m="1" x="119"/>
        <item m="1" x="144"/>
        <item m="1" x="169"/>
        <item m="1" x="195"/>
        <item m="1" x="221"/>
        <item m="1" x="250"/>
        <item m="1" x="226"/>
        <item x="0"/>
        <item x="1"/>
        <item x="2"/>
        <item x="3"/>
        <item x="4"/>
        <item x="5"/>
        <item x="6"/>
        <item x="7"/>
        <item x="8"/>
        <item x="9"/>
        <item x="10"/>
        <item x="11"/>
        <item x="12"/>
        <item x="13"/>
        <item x="14"/>
        <item x="15"/>
        <item x="16"/>
        <item x="17"/>
        <item x="18"/>
        <item x="19"/>
        <item x="20"/>
        <item x="21"/>
        <item x="22"/>
        <item x="23"/>
        <item x="24"/>
        <item x="25"/>
        <item x="26"/>
        <item x="27"/>
        <item x="28"/>
        <item x="29"/>
        <item m="1" x="267"/>
        <item m="1" x="87"/>
        <item m="1" x="217"/>
        <item m="1" x="42"/>
        <item m="1" x="170"/>
        <item m="1" x="299"/>
        <item m="1" x="123"/>
        <item m="1" x="254"/>
        <item m="1" x="75"/>
        <item m="1" x="203"/>
        <item m="1" x="333"/>
        <item m="1" x="156"/>
        <item m="1" x="288"/>
        <item m="1" x="111"/>
        <item m="1" x="243"/>
        <item m="1" x="64"/>
        <item m="1" x="191"/>
        <item m="1" x="321"/>
        <item m="1" x="145"/>
        <item m="1" x="275"/>
        <item m="1" x="96"/>
        <item m="1" x="227"/>
        <item m="1" x="50"/>
        <item m="1" x="178"/>
        <item m="1" x="307"/>
        <item m="1" x="131"/>
        <item m="1" x="261"/>
        <item m="1" x="82"/>
        <item m="1" x="213"/>
        <item m="1" x="37"/>
        <item m="1" x="164"/>
        <item m="1" x="237"/>
        <item m="1" x="59"/>
        <item m="1" x="186"/>
        <item m="1" x="316"/>
        <item m="1" x="139"/>
        <item m="1" x="270"/>
        <item m="1" x="92"/>
        <item m="1" x="222"/>
        <item m="1" x="45"/>
        <item m="1" x="173"/>
        <item m="1" x="303"/>
        <item m="1" x="127"/>
        <item m="1" x="258"/>
        <item m="1" x="78"/>
        <item m="1" x="207"/>
        <item m="1" x="31"/>
        <item m="1" x="161"/>
        <item m="1" x="293"/>
        <item m="1" x="115"/>
        <item m="1" x="246"/>
        <item m="1" x="68"/>
        <item m="1" x="196"/>
        <item m="1" x="324"/>
        <item m="1" x="148"/>
        <item m="1" x="279"/>
        <item m="1" x="101"/>
        <item m="1" x="233"/>
        <item m="1" x="55"/>
        <item m="1" x="204"/>
        <item m="1" x="334"/>
        <item m="1" x="157"/>
        <item m="1" x="289"/>
        <item m="1" x="112"/>
        <item m="1" x="244"/>
        <item m="1" x="65"/>
        <item m="1" x="192"/>
        <item m="1" x="322"/>
        <item m="1" x="146"/>
        <item m="1" x="276"/>
        <item m="1" x="97"/>
        <item m="1" x="228"/>
        <item m="1" x="51"/>
        <item m="1" x="179"/>
        <item m="1" x="308"/>
        <item m="1" x="132"/>
        <item m="1" x="262"/>
        <item m="1" x="83"/>
        <item m="1" x="214"/>
        <item m="1" x="38"/>
        <item m="1" x="165"/>
        <item m="1" x="295"/>
        <item m="1" x="120"/>
        <item m="1" x="251"/>
        <item m="1" x="71"/>
        <item m="1" x="199"/>
        <item m="1" x="328"/>
        <item m="1" x="152"/>
        <item m="1" x="283"/>
        <item m="1" x="105"/>
        <item m="1" x="174"/>
        <item m="1" x="304"/>
        <item m="1" x="128"/>
        <item m="1" x="259"/>
        <item m="1" x="79"/>
        <item m="1" x="208"/>
        <item m="1" x="32"/>
        <item m="1" x="162"/>
        <item m="1" x="294"/>
        <item m="1" x="116"/>
        <item m="1" x="247"/>
        <item m="1" x="69"/>
        <item m="1" x="197"/>
        <item m="1" x="325"/>
        <item m="1" x="149"/>
        <item m="1" x="280"/>
        <item m="1" x="102"/>
        <item m="1" x="234"/>
        <item m="1" x="56"/>
        <item m="1" x="182"/>
        <item m="1" x="312"/>
        <item m="1" x="137"/>
        <item m="1" x="268"/>
        <item m="1" x="88"/>
        <item m="1" x="218"/>
        <item m="1" x="43"/>
        <item m="1" x="171"/>
        <item m="1" x="300"/>
        <item m="1" x="124"/>
        <item m="1" x="255"/>
        <item m="1" x="147"/>
        <item m="1" x="277"/>
        <item m="1" x="98"/>
        <item m="1" x="229"/>
        <item m="1" x="52"/>
        <item m="1" x="180"/>
        <item m="1" x="309"/>
        <item m="1" x="133"/>
        <item m="1" x="263"/>
        <item m="1" x="84"/>
        <item m="1" x="215"/>
        <item m="1" x="39"/>
        <item m="1" x="166"/>
        <item m="1" x="296"/>
        <item m="1" x="121"/>
        <item m="1" x="252"/>
        <item m="1" x="72"/>
        <item m="1" x="200"/>
        <item m="1" x="329"/>
        <item m="1" x="153"/>
        <item m="1" x="284"/>
        <item m="1" x="106"/>
        <item m="1" x="238"/>
        <item m="1" x="60"/>
        <item m="1" x="187"/>
        <item m="1" x="317"/>
        <item m="1" x="140"/>
        <item m="1" x="271"/>
        <item m="1" x="93"/>
        <item m="1" x="223"/>
        <item m="1" x="46"/>
        <item m="1" x="117"/>
        <item m="1" x="248"/>
        <item m="1" x="70"/>
        <item m="1" x="198"/>
        <item m="1" x="326"/>
        <item m="1" x="150"/>
        <item m="1" x="281"/>
        <item m="1" x="103"/>
        <item m="1" x="235"/>
        <item m="1" x="57"/>
        <item m="1" x="183"/>
        <item m="1" x="313"/>
        <item m="1" x="138"/>
        <item m="1" x="269"/>
        <item m="1" x="89"/>
        <item m="1" x="219"/>
        <item m="1" x="44"/>
        <item m="1" x="172"/>
        <item m="1" x="301"/>
        <item m="1" x="125"/>
        <item m="1" x="256"/>
        <item m="1" x="76"/>
        <item m="1" x="205"/>
        <item m="1" x="335"/>
        <item m="1" x="158"/>
        <item m="1" x="290"/>
        <item m="1" x="113"/>
        <item m="1" x="245"/>
        <item m="1" x="66"/>
        <item m="1" x="193"/>
        <item m="1" x="85"/>
        <item m="1" x="216"/>
        <item m="1" x="40"/>
        <item m="1" x="167"/>
        <item m="1" x="297"/>
        <item m="1" x="122"/>
        <item m="1" x="253"/>
        <item m="1" x="73"/>
        <item m="1" x="201"/>
        <item m="1" x="330"/>
        <item m="1" x="154"/>
        <item m="1" x="285"/>
        <item m="1" x="107"/>
        <item m="1" x="239"/>
        <item m="1" x="61"/>
        <item m="1" x="188"/>
        <item m="1" x="318"/>
        <item m="1" x="141"/>
        <item m="1" x="272"/>
        <item m="1" x="94"/>
        <item m="1" x="224"/>
        <item m="1" x="47"/>
        <item m="1" x="175"/>
        <item m="1" x="305"/>
        <item m="1" x="129"/>
        <item m="1" x="260"/>
        <item m="1" x="80"/>
        <item m="1" x="209"/>
        <item m="1" x="33"/>
        <item m="1" x="163"/>
        <item m="1" x="278"/>
        <item m="1" x="99"/>
        <item m="1" x="230"/>
        <item m="1" x="53"/>
        <item m="1" x="181"/>
        <item m="1" x="310"/>
        <item m="1" x="134"/>
        <item m="1" x="264"/>
        <item m="1" x="331"/>
        <item m="1" x="155"/>
        <item m="1" x="286"/>
        <item m="1" x="108"/>
        <item m="1" x="240"/>
        <item m="1" x="62"/>
        <item m="1" x="189"/>
        <item m="1" x="319"/>
        <item m="1" x="142"/>
        <item m="1" x="273"/>
        <item m="1" x="95"/>
        <item m="1" x="225"/>
        <item m="1" x="48"/>
        <item m="1" x="176"/>
        <item m="1" x="34"/>
        <item t="default"/>
      </items>
    </pivotField>
    <pivotField axis="axisPage" multipleItemSelectionAllowed="1" showAll="0">
      <items count="17">
        <item h="1" m="1" x="7"/>
        <item h="1" m="1" x="8"/>
        <item h="1" m="1" x="6"/>
        <item h="1" m="1" x="13"/>
        <item h="1" m="1" x="14"/>
        <item h="1" m="1" x="5"/>
        <item h="1" m="1" x="11"/>
        <item h="1" m="1" x="4"/>
        <item h="1" m="1" x="15"/>
        <item h="1" m="1" x="12"/>
        <item h="1" m="1" x="10"/>
        <item h="1" m="1" x="9"/>
        <item h="1" m="1" x="3"/>
        <item x="0"/>
        <item h="1" x="2"/>
        <item h="1" x="1"/>
        <item t="default"/>
      </items>
    </pivotField>
    <pivotField showAll="0" defaultSubtotal="0"/>
    <pivotField showAll="0" defaultSubtotal="0"/>
    <pivotField showAll="0" defaultSubtotal="0"/>
    <pivotField showAll="0" defaultSubtotal="0"/>
    <pivotField showAll="0" defaultSubtotal="0"/>
    <pivotField showAll="0" defaultSubtotal="0"/>
    <pivotField showAl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dataField="1"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s>
  <rowFields count="1">
    <field x="0"/>
  </rowFields>
  <rowItems count="31">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t="grand">
      <x/>
    </i>
  </rowItems>
  <colItems count="1">
    <i/>
  </colItems>
  <pageFields count="1">
    <pageField fld="1" hier="-1"/>
  </pageFields>
  <dataFields count="1">
    <dataField name="Total_Traffic(TB)_4G" fld="20" baseField="0" baseItem="72"/>
  </dataFields>
  <chartFormats count="1">
    <chartFormat chart="5"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00000000-0007-0000-0200-000012000000}" name="PivotTable8" cacheId="33" applyNumberFormats="0" applyBorderFormats="0" applyFontFormats="0" applyPatternFormats="0" applyAlignmentFormats="0" applyWidthHeightFormats="1" dataCaption="Values" updatedVersion="6" minRefreshableVersion="3" itemPrintTitles="1" createdVersion="6" indent="0" outline="1" outlineData="1" multipleFieldFilters="0" chartFormat="5">
  <location ref="BM3:BO34" firstHeaderRow="0" firstDataRow="1" firstDataCol="1" rowPageCount="1" colPageCount="1"/>
  <pivotFields count="43">
    <pivotField axis="axisRow" showAll="0" sortType="ascending">
      <items count="337">
        <item m="1" x="287"/>
        <item m="1" x="311"/>
        <item m="1" x="30"/>
        <item m="1" x="58"/>
        <item m="1" x="81"/>
        <item m="1" x="109"/>
        <item m="1" x="135"/>
        <item m="1" x="159"/>
        <item m="1" x="184"/>
        <item m="1" x="210"/>
        <item m="1" x="190"/>
        <item m="1" x="211"/>
        <item m="1" x="241"/>
        <item m="1" x="265"/>
        <item m="1" x="291"/>
        <item m="1" x="314"/>
        <item m="1" x="35"/>
        <item m="1" x="63"/>
        <item m="1" x="86"/>
        <item m="1" x="114"/>
        <item m="1" x="90"/>
        <item m="1" x="118"/>
        <item m="1" x="143"/>
        <item m="1" x="168"/>
        <item m="1" x="194"/>
        <item m="1" x="220"/>
        <item m="1" x="249"/>
        <item m="1" x="274"/>
        <item m="1" x="298"/>
        <item m="1" x="323"/>
        <item m="1" x="302"/>
        <item m="1" x="327"/>
        <item m="1" x="49"/>
        <item m="1" x="74"/>
        <item m="1" x="100"/>
        <item m="1" x="126"/>
        <item m="1" x="151"/>
        <item m="1" x="177"/>
        <item m="1" x="202"/>
        <item m="1" x="231"/>
        <item m="1" x="206"/>
        <item m="1" x="236"/>
        <item m="1" x="232"/>
        <item m="1" x="257"/>
        <item m="1" x="282"/>
        <item m="1" x="306"/>
        <item m="1" x="332"/>
        <item m="1" x="54"/>
        <item m="1" x="77"/>
        <item m="1" x="104"/>
        <item m="1" x="130"/>
        <item m="1" x="110"/>
        <item m="1" x="136"/>
        <item m="1" x="160"/>
        <item m="1" x="185"/>
        <item m="1" x="212"/>
        <item m="1" x="242"/>
        <item m="1" x="266"/>
        <item m="1" x="292"/>
        <item m="1" x="315"/>
        <item m="1" x="36"/>
        <item m="1" x="320"/>
        <item m="1" x="41"/>
        <item m="1" x="67"/>
        <item m="1" x="91"/>
        <item m="1" x="119"/>
        <item m="1" x="144"/>
        <item m="1" x="169"/>
        <item m="1" x="195"/>
        <item m="1" x="221"/>
        <item m="1" x="250"/>
        <item m="1" x="226"/>
        <item x="0"/>
        <item x="1"/>
        <item x="2"/>
        <item x="3"/>
        <item x="4"/>
        <item x="5"/>
        <item x="6"/>
        <item x="7"/>
        <item x="8"/>
        <item x="9"/>
        <item x="10"/>
        <item x="11"/>
        <item x="12"/>
        <item x="13"/>
        <item x="14"/>
        <item x="15"/>
        <item x="16"/>
        <item x="17"/>
        <item x="18"/>
        <item x="19"/>
        <item x="20"/>
        <item x="21"/>
        <item x="22"/>
        <item x="23"/>
        <item x="24"/>
        <item x="25"/>
        <item x="26"/>
        <item x="27"/>
        <item x="28"/>
        <item x="29"/>
        <item m="1" x="267"/>
        <item m="1" x="87"/>
        <item m="1" x="217"/>
        <item m="1" x="42"/>
        <item m="1" x="170"/>
        <item m="1" x="299"/>
        <item m="1" x="123"/>
        <item m="1" x="254"/>
        <item m="1" x="75"/>
        <item m="1" x="203"/>
        <item m="1" x="333"/>
        <item m="1" x="156"/>
        <item m="1" x="288"/>
        <item m="1" x="111"/>
        <item m="1" x="243"/>
        <item m="1" x="64"/>
        <item m="1" x="191"/>
        <item m="1" x="321"/>
        <item m="1" x="145"/>
        <item m="1" x="275"/>
        <item m="1" x="96"/>
        <item m="1" x="227"/>
        <item m="1" x="50"/>
        <item m="1" x="178"/>
        <item m="1" x="307"/>
        <item m="1" x="131"/>
        <item m="1" x="261"/>
        <item m="1" x="82"/>
        <item m="1" x="213"/>
        <item m="1" x="37"/>
        <item m="1" x="164"/>
        <item m="1" x="237"/>
        <item m="1" x="59"/>
        <item m="1" x="186"/>
        <item m="1" x="316"/>
        <item m="1" x="139"/>
        <item m="1" x="270"/>
        <item m="1" x="92"/>
        <item m="1" x="222"/>
        <item m="1" x="45"/>
        <item m="1" x="173"/>
        <item m="1" x="303"/>
        <item m="1" x="127"/>
        <item m="1" x="258"/>
        <item m="1" x="78"/>
        <item m="1" x="207"/>
        <item m="1" x="31"/>
        <item m="1" x="161"/>
        <item m="1" x="293"/>
        <item m="1" x="115"/>
        <item m="1" x="246"/>
        <item m="1" x="68"/>
        <item m="1" x="196"/>
        <item m="1" x="324"/>
        <item m="1" x="148"/>
        <item m="1" x="279"/>
        <item m="1" x="101"/>
        <item m="1" x="233"/>
        <item m="1" x="55"/>
        <item m="1" x="204"/>
        <item m="1" x="334"/>
        <item m="1" x="157"/>
        <item m="1" x="289"/>
        <item m="1" x="112"/>
        <item m="1" x="244"/>
        <item m="1" x="65"/>
        <item m="1" x="192"/>
        <item m="1" x="322"/>
        <item m="1" x="146"/>
        <item m="1" x="276"/>
        <item m="1" x="97"/>
        <item m="1" x="228"/>
        <item m="1" x="51"/>
        <item m="1" x="179"/>
        <item m="1" x="308"/>
        <item m="1" x="132"/>
        <item m="1" x="262"/>
        <item m="1" x="83"/>
        <item m="1" x="214"/>
        <item m="1" x="38"/>
        <item m="1" x="165"/>
        <item m="1" x="295"/>
        <item m="1" x="120"/>
        <item m="1" x="251"/>
        <item m="1" x="71"/>
        <item m="1" x="199"/>
        <item m="1" x="328"/>
        <item m="1" x="152"/>
        <item m="1" x="283"/>
        <item m="1" x="105"/>
        <item m="1" x="174"/>
        <item m="1" x="304"/>
        <item m="1" x="128"/>
        <item m="1" x="259"/>
        <item m="1" x="79"/>
        <item m="1" x="208"/>
        <item m="1" x="32"/>
        <item m="1" x="162"/>
        <item m="1" x="294"/>
        <item m="1" x="116"/>
        <item m="1" x="247"/>
        <item m="1" x="69"/>
        <item m="1" x="197"/>
        <item m="1" x="325"/>
        <item m="1" x="149"/>
        <item m="1" x="280"/>
        <item m="1" x="102"/>
        <item m="1" x="234"/>
        <item m="1" x="56"/>
        <item m="1" x="182"/>
        <item m="1" x="312"/>
        <item m="1" x="137"/>
        <item m="1" x="268"/>
        <item m="1" x="88"/>
        <item m="1" x="218"/>
        <item m="1" x="43"/>
        <item m="1" x="171"/>
        <item m="1" x="300"/>
        <item m="1" x="124"/>
        <item m="1" x="255"/>
        <item m="1" x="147"/>
        <item m="1" x="277"/>
        <item m="1" x="98"/>
        <item m="1" x="229"/>
        <item m="1" x="52"/>
        <item m="1" x="180"/>
        <item m="1" x="309"/>
        <item m="1" x="133"/>
        <item m="1" x="263"/>
        <item m="1" x="84"/>
        <item m="1" x="215"/>
        <item m="1" x="39"/>
        <item m="1" x="166"/>
        <item m="1" x="296"/>
        <item m="1" x="121"/>
        <item m="1" x="252"/>
        <item m="1" x="72"/>
        <item m="1" x="200"/>
        <item m="1" x="329"/>
        <item m="1" x="153"/>
        <item m="1" x="284"/>
        <item m="1" x="106"/>
        <item m="1" x="238"/>
        <item m="1" x="60"/>
        <item m="1" x="187"/>
        <item m="1" x="317"/>
        <item m="1" x="140"/>
        <item m="1" x="271"/>
        <item m="1" x="93"/>
        <item m="1" x="223"/>
        <item m="1" x="46"/>
        <item m="1" x="117"/>
        <item m="1" x="248"/>
        <item m="1" x="70"/>
        <item m="1" x="198"/>
        <item m="1" x="326"/>
        <item m="1" x="150"/>
        <item m="1" x="281"/>
        <item m="1" x="103"/>
        <item m="1" x="235"/>
        <item m="1" x="57"/>
        <item m="1" x="183"/>
        <item m="1" x="313"/>
        <item m="1" x="138"/>
        <item m="1" x="269"/>
        <item m="1" x="89"/>
        <item m="1" x="219"/>
        <item m="1" x="44"/>
        <item m="1" x="172"/>
        <item m="1" x="301"/>
        <item m="1" x="125"/>
        <item m="1" x="256"/>
        <item m="1" x="76"/>
        <item m="1" x="205"/>
        <item m="1" x="335"/>
        <item m="1" x="158"/>
        <item m="1" x="290"/>
        <item m="1" x="113"/>
        <item m="1" x="245"/>
        <item m="1" x="66"/>
        <item m="1" x="193"/>
        <item m="1" x="85"/>
        <item m="1" x="216"/>
        <item m="1" x="40"/>
        <item m="1" x="167"/>
        <item m="1" x="297"/>
        <item m="1" x="122"/>
        <item m="1" x="253"/>
        <item m="1" x="73"/>
        <item m="1" x="201"/>
        <item m="1" x="330"/>
        <item m="1" x="154"/>
        <item m="1" x="285"/>
        <item m="1" x="107"/>
        <item m="1" x="239"/>
        <item m="1" x="61"/>
        <item m="1" x="188"/>
        <item m="1" x="318"/>
        <item m="1" x="141"/>
        <item m="1" x="272"/>
        <item m="1" x="94"/>
        <item m="1" x="224"/>
        <item m="1" x="47"/>
        <item m="1" x="175"/>
        <item m="1" x="305"/>
        <item m="1" x="129"/>
        <item m="1" x="260"/>
        <item m="1" x="80"/>
        <item m="1" x="209"/>
        <item m="1" x="33"/>
        <item m="1" x="163"/>
        <item m="1" x="278"/>
        <item m="1" x="99"/>
        <item m="1" x="230"/>
        <item m="1" x="53"/>
        <item m="1" x="181"/>
        <item m="1" x="310"/>
        <item m="1" x="134"/>
        <item m="1" x="264"/>
        <item m="1" x="331"/>
        <item m="1" x="155"/>
        <item m="1" x="286"/>
        <item m="1" x="108"/>
        <item m="1" x="240"/>
        <item m="1" x="62"/>
        <item m="1" x="189"/>
        <item m="1" x="319"/>
        <item m="1" x="142"/>
        <item m="1" x="273"/>
        <item m="1" x="95"/>
        <item m="1" x="225"/>
        <item m="1" x="48"/>
        <item m="1" x="176"/>
        <item m="1" x="34"/>
        <item t="default"/>
      </items>
    </pivotField>
    <pivotField axis="axisPage" multipleItemSelectionAllowed="1" showAll="0">
      <items count="17">
        <item h="1" m="1" x="7"/>
        <item h="1" m="1" x="8"/>
        <item h="1" m="1" x="6"/>
        <item h="1" m="1" x="13"/>
        <item h="1" m="1" x="14"/>
        <item h="1" m="1" x="5"/>
        <item h="1" m="1" x="11"/>
        <item h="1" m="1" x="4"/>
        <item h="1" m="1" x="15"/>
        <item h="1" m="1" x="12"/>
        <item h="1" m="1" x="10"/>
        <item h="1" m="1" x="9"/>
        <item h="1" m="1" x="3"/>
        <item x="0"/>
        <item h="1" x="2"/>
        <item h="1" x="1"/>
        <item t="default"/>
      </items>
    </pivotField>
    <pivotField showAll="0" defaultSubtotal="0"/>
    <pivotField showAll="0" defaultSubtotal="0"/>
    <pivotField showAll="0" defaultSubtotal="0"/>
    <pivotField showAll="0" defaultSubtotal="0"/>
    <pivotField showAll="0" defaultSubtotal="0"/>
    <pivotField showAll="0" defaultSubtotal="0"/>
    <pivotField showAl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dataField="1"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dataField="1" showAll="0" defaultSubtotal="0"/>
    <pivotField showAll="0" defaultSubtotal="0"/>
    <pivotField showAll="0" defaultSubtotal="0"/>
    <pivotField showAll="0" defaultSubtotal="0"/>
  </pivotFields>
  <rowFields count="1">
    <field x="0"/>
  </rowFields>
  <rowItems count="31">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t="grand">
      <x/>
    </i>
  </rowItems>
  <colFields count="1">
    <field x="-2"/>
  </colFields>
  <colItems count="2">
    <i>
      <x/>
    </i>
    <i i="1">
      <x v="1"/>
    </i>
  </colItems>
  <pageFields count="1">
    <pageField fld="1" hier="-1"/>
  </pageFields>
  <dataFields count="2">
    <dataField name="Availability_Rate_Include_Blocking_4G" fld="24" subtotal="average" baseField="0" baseItem="0"/>
    <dataField name="Availability_Rate_Include_Blocking_4G_Target" fld="39" subtotal="average" baseField="0" baseItem="0"/>
  </dataFields>
  <chartFormats count="2">
    <chartFormat chart="4"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00000000-0007-0000-0200-00000C000000}" name="PivotTable20" cacheId="33" applyNumberFormats="0" applyBorderFormats="0" applyFontFormats="0" applyPatternFormats="0" applyAlignmentFormats="0" applyWidthHeightFormats="1" dataCaption="Values" updatedVersion="6" minRefreshableVersion="3" itemPrintTitles="1" createdVersion="6" indent="0" outline="1" outlineData="1" multipleFieldFilters="0" chartFormat="7">
  <location ref="CW3:CY34" firstHeaderRow="0" firstDataRow="1" firstDataCol="1" rowPageCount="1" colPageCount="1"/>
  <pivotFields count="43">
    <pivotField axis="axisRow" showAll="0" sortType="ascending">
      <items count="337">
        <item m="1" x="287"/>
        <item m="1" x="311"/>
        <item m="1" x="30"/>
        <item m="1" x="58"/>
        <item m="1" x="81"/>
        <item m="1" x="109"/>
        <item m="1" x="135"/>
        <item m="1" x="159"/>
        <item m="1" x="184"/>
        <item m="1" x="210"/>
        <item m="1" x="190"/>
        <item m="1" x="211"/>
        <item m="1" x="241"/>
        <item m="1" x="265"/>
        <item m="1" x="291"/>
        <item m="1" x="314"/>
        <item m="1" x="35"/>
        <item m="1" x="63"/>
        <item m="1" x="86"/>
        <item m="1" x="114"/>
        <item m="1" x="90"/>
        <item m="1" x="118"/>
        <item m="1" x="143"/>
        <item m="1" x="168"/>
        <item m="1" x="194"/>
        <item m="1" x="220"/>
        <item m="1" x="249"/>
        <item m="1" x="274"/>
        <item m="1" x="298"/>
        <item m="1" x="323"/>
        <item m="1" x="302"/>
        <item m="1" x="327"/>
        <item m="1" x="49"/>
        <item m="1" x="74"/>
        <item m="1" x="100"/>
        <item m="1" x="126"/>
        <item m="1" x="151"/>
        <item m="1" x="177"/>
        <item m="1" x="202"/>
        <item m="1" x="231"/>
        <item m="1" x="206"/>
        <item m="1" x="236"/>
        <item m="1" x="232"/>
        <item m="1" x="257"/>
        <item m="1" x="282"/>
        <item m="1" x="306"/>
        <item m="1" x="332"/>
        <item m="1" x="54"/>
        <item m="1" x="77"/>
        <item m="1" x="104"/>
        <item m="1" x="130"/>
        <item m="1" x="110"/>
        <item m="1" x="136"/>
        <item m="1" x="160"/>
        <item m="1" x="185"/>
        <item m="1" x="212"/>
        <item m="1" x="242"/>
        <item m="1" x="266"/>
        <item m="1" x="292"/>
        <item m="1" x="315"/>
        <item m="1" x="36"/>
        <item m="1" x="320"/>
        <item m="1" x="41"/>
        <item m="1" x="67"/>
        <item m="1" x="91"/>
        <item m="1" x="119"/>
        <item m="1" x="144"/>
        <item m="1" x="169"/>
        <item m="1" x="195"/>
        <item m="1" x="221"/>
        <item m="1" x="250"/>
        <item m="1" x="226"/>
        <item x="0"/>
        <item x="1"/>
        <item x="2"/>
        <item x="3"/>
        <item x="4"/>
        <item x="5"/>
        <item x="6"/>
        <item x="7"/>
        <item x="8"/>
        <item x="9"/>
        <item x="10"/>
        <item x="11"/>
        <item x="12"/>
        <item x="13"/>
        <item x="14"/>
        <item x="15"/>
        <item x="16"/>
        <item x="17"/>
        <item x="18"/>
        <item x="19"/>
        <item x="20"/>
        <item x="21"/>
        <item x="22"/>
        <item x="23"/>
        <item x="24"/>
        <item x="25"/>
        <item x="26"/>
        <item x="27"/>
        <item x="28"/>
        <item x="29"/>
        <item m="1" x="267"/>
        <item m="1" x="87"/>
        <item m="1" x="217"/>
        <item m="1" x="42"/>
        <item m="1" x="170"/>
        <item m="1" x="299"/>
        <item m="1" x="123"/>
        <item m="1" x="254"/>
        <item m="1" x="75"/>
        <item m="1" x="203"/>
        <item m="1" x="333"/>
        <item m="1" x="156"/>
        <item m="1" x="288"/>
        <item m="1" x="111"/>
        <item m="1" x="243"/>
        <item m="1" x="64"/>
        <item m="1" x="191"/>
        <item m="1" x="321"/>
        <item m="1" x="145"/>
        <item m="1" x="275"/>
        <item m="1" x="96"/>
        <item m="1" x="227"/>
        <item m="1" x="50"/>
        <item m="1" x="178"/>
        <item m="1" x="307"/>
        <item m="1" x="131"/>
        <item m="1" x="261"/>
        <item m="1" x="82"/>
        <item m="1" x="213"/>
        <item m="1" x="37"/>
        <item m="1" x="164"/>
        <item m="1" x="237"/>
        <item m="1" x="59"/>
        <item m="1" x="186"/>
        <item m="1" x="316"/>
        <item m="1" x="139"/>
        <item m="1" x="270"/>
        <item m="1" x="92"/>
        <item m="1" x="222"/>
        <item m="1" x="45"/>
        <item m="1" x="173"/>
        <item m="1" x="303"/>
        <item m="1" x="127"/>
        <item m="1" x="258"/>
        <item m="1" x="78"/>
        <item m="1" x="207"/>
        <item m="1" x="31"/>
        <item m="1" x="161"/>
        <item m="1" x="293"/>
        <item m="1" x="115"/>
        <item m="1" x="246"/>
        <item m="1" x="68"/>
        <item m="1" x="196"/>
        <item m="1" x="324"/>
        <item m="1" x="148"/>
        <item m="1" x="279"/>
        <item m="1" x="101"/>
        <item m="1" x="233"/>
        <item m="1" x="55"/>
        <item m="1" x="204"/>
        <item m="1" x="334"/>
        <item m="1" x="157"/>
        <item m="1" x="289"/>
        <item m="1" x="112"/>
        <item m="1" x="244"/>
        <item m="1" x="65"/>
        <item m="1" x="192"/>
        <item m="1" x="322"/>
        <item m="1" x="146"/>
        <item m="1" x="276"/>
        <item m="1" x="97"/>
        <item m="1" x="228"/>
        <item m="1" x="51"/>
        <item m="1" x="179"/>
        <item m="1" x="308"/>
        <item m="1" x="132"/>
        <item m="1" x="262"/>
        <item m="1" x="83"/>
        <item m="1" x="214"/>
        <item m="1" x="38"/>
        <item m="1" x="165"/>
        <item m="1" x="295"/>
        <item m="1" x="120"/>
        <item m="1" x="251"/>
        <item m="1" x="71"/>
        <item m="1" x="199"/>
        <item m="1" x="328"/>
        <item m="1" x="152"/>
        <item m="1" x="283"/>
        <item m="1" x="105"/>
        <item m="1" x="174"/>
        <item m="1" x="304"/>
        <item m="1" x="128"/>
        <item m="1" x="259"/>
        <item m="1" x="79"/>
        <item m="1" x="208"/>
        <item m="1" x="32"/>
        <item m="1" x="162"/>
        <item m="1" x="294"/>
        <item m="1" x="116"/>
        <item m="1" x="247"/>
        <item m="1" x="69"/>
        <item m="1" x="197"/>
        <item m="1" x="325"/>
        <item m="1" x="149"/>
        <item m="1" x="280"/>
        <item m="1" x="102"/>
        <item m="1" x="234"/>
        <item m="1" x="56"/>
        <item m="1" x="182"/>
        <item m="1" x="312"/>
        <item m="1" x="137"/>
        <item m="1" x="268"/>
        <item m="1" x="88"/>
        <item m="1" x="218"/>
        <item m="1" x="43"/>
        <item m="1" x="171"/>
        <item m="1" x="300"/>
        <item m="1" x="124"/>
        <item m="1" x="255"/>
        <item m="1" x="147"/>
        <item m="1" x="277"/>
        <item m="1" x="98"/>
        <item m="1" x="229"/>
        <item m="1" x="52"/>
        <item m="1" x="180"/>
        <item m="1" x="309"/>
        <item m="1" x="133"/>
        <item m="1" x="263"/>
        <item m="1" x="84"/>
        <item m="1" x="215"/>
        <item m="1" x="39"/>
        <item m="1" x="166"/>
        <item m="1" x="296"/>
        <item m="1" x="121"/>
        <item m="1" x="252"/>
        <item m="1" x="72"/>
        <item m="1" x="200"/>
        <item m="1" x="329"/>
        <item m="1" x="153"/>
        <item m="1" x="284"/>
        <item m="1" x="106"/>
        <item m="1" x="238"/>
        <item m="1" x="60"/>
        <item m="1" x="187"/>
        <item m="1" x="317"/>
        <item m="1" x="140"/>
        <item m="1" x="271"/>
        <item m="1" x="93"/>
        <item m="1" x="223"/>
        <item m="1" x="46"/>
        <item m="1" x="117"/>
        <item m="1" x="248"/>
        <item m="1" x="70"/>
        <item m="1" x="198"/>
        <item m="1" x="326"/>
        <item m="1" x="150"/>
        <item m="1" x="281"/>
        <item m="1" x="103"/>
        <item m="1" x="235"/>
        <item m="1" x="57"/>
        <item m="1" x="183"/>
        <item m="1" x="313"/>
        <item m="1" x="138"/>
        <item m="1" x="269"/>
        <item m="1" x="89"/>
        <item m="1" x="219"/>
        <item m="1" x="44"/>
        <item m="1" x="172"/>
        <item m="1" x="301"/>
        <item m="1" x="125"/>
        <item m="1" x="256"/>
        <item m="1" x="76"/>
        <item m="1" x="205"/>
        <item m="1" x="335"/>
        <item m="1" x="158"/>
        <item m="1" x="290"/>
        <item m="1" x="113"/>
        <item m="1" x="245"/>
        <item m="1" x="66"/>
        <item m="1" x="193"/>
        <item m="1" x="85"/>
        <item m="1" x="216"/>
        <item m="1" x="40"/>
        <item m="1" x="167"/>
        <item m="1" x="297"/>
        <item m="1" x="122"/>
        <item m="1" x="253"/>
        <item m="1" x="73"/>
        <item m="1" x="201"/>
        <item m="1" x="330"/>
        <item m="1" x="154"/>
        <item m="1" x="285"/>
        <item m="1" x="107"/>
        <item m="1" x="239"/>
        <item m="1" x="61"/>
        <item m="1" x="188"/>
        <item m="1" x="318"/>
        <item m="1" x="141"/>
        <item m="1" x="272"/>
        <item m="1" x="94"/>
        <item m="1" x="224"/>
        <item m="1" x="47"/>
        <item m="1" x="175"/>
        <item m="1" x="305"/>
        <item m="1" x="129"/>
        <item m="1" x="260"/>
        <item m="1" x="80"/>
        <item m="1" x="209"/>
        <item m="1" x="33"/>
        <item m="1" x="163"/>
        <item m="1" x="278"/>
        <item m="1" x="99"/>
        <item m="1" x="230"/>
        <item m="1" x="53"/>
        <item m="1" x="181"/>
        <item m="1" x="310"/>
        <item m="1" x="134"/>
        <item m="1" x="264"/>
        <item m="1" x="331"/>
        <item m="1" x="155"/>
        <item m="1" x="286"/>
        <item m="1" x="108"/>
        <item m="1" x="240"/>
        <item m="1" x="62"/>
        <item m="1" x="189"/>
        <item m="1" x="319"/>
        <item m="1" x="142"/>
        <item m="1" x="273"/>
        <item m="1" x="95"/>
        <item m="1" x="225"/>
        <item m="1" x="48"/>
        <item m="1" x="176"/>
        <item m="1" x="34"/>
        <item t="default"/>
      </items>
    </pivotField>
    <pivotField axis="axisPage" multipleItemSelectionAllowed="1" showAll="0">
      <items count="17">
        <item h="1" m="1" x="7"/>
        <item h="1" m="1" x="8"/>
        <item h="1" m="1" x="6"/>
        <item h="1" m="1" x="13"/>
        <item h="1" m="1" x="14"/>
        <item h="1" m="1" x="5"/>
        <item h="1" m="1" x="11"/>
        <item h="1" m="1" x="4"/>
        <item h="1" m="1" x="15"/>
        <item h="1" m="1" x="12"/>
        <item h="1" m="1" x="10"/>
        <item h="1" m="1" x="9"/>
        <item h="1" m="1" x="3"/>
        <item x="0"/>
        <item h="1" x="2"/>
        <item h="1" x="1"/>
        <item t="default"/>
      </items>
    </pivotField>
    <pivotField showAll="0" defaultSubtotal="0"/>
    <pivotField showAll="0" defaultSubtotal="0"/>
    <pivotField showAll="0" defaultSubtotal="0"/>
    <pivotField showAll="0" defaultSubtotal="0"/>
    <pivotField showAll="0" defaultSubtotal="0"/>
    <pivotField showAll="0" defaultSubtotal="0"/>
    <pivotField showAl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dataField="1"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dataField="1" showAll="0" defaultSubtotal="0"/>
  </pivotFields>
  <rowFields count="1">
    <field x="0"/>
  </rowFields>
  <rowItems count="31">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t="grand">
      <x/>
    </i>
  </rowItems>
  <colFields count="1">
    <field x="-2"/>
  </colFields>
  <colItems count="2">
    <i>
      <x/>
    </i>
    <i i="1">
      <x v="1"/>
    </i>
  </colItems>
  <pageFields count="1">
    <pageField fld="1" hier="-1"/>
  </pageFields>
  <dataFields count="2">
    <dataField name="DL_Cell_Throughput_4G" fld="26" baseField="0" baseItem="72"/>
    <dataField name="DL_Cell_Throughput_4G_Target" fld="42" baseField="0" baseItem="72"/>
  </dataFields>
  <chartFormats count="2">
    <chartFormat chart="6" format="2" series="1">
      <pivotArea type="data" outline="0" fieldPosition="0">
        <references count="1">
          <reference field="4294967294" count="1" selected="0">
            <x v="0"/>
          </reference>
        </references>
      </pivotArea>
    </chartFormat>
    <chartFormat chart="6" format="3"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00000000-0007-0000-0200-000010000000}" name="PivotTable6" cacheId="33" applyNumberFormats="0" applyBorderFormats="0" applyFontFormats="0" applyPatternFormats="0" applyAlignmentFormats="0" applyWidthHeightFormats="1" dataCaption="Values" updatedVersion="6" minRefreshableVersion="3" itemPrintTitles="1" createdVersion="6" indent="0" outline="1" outlineData="1" multipleFieldFilters="0" chartFormat="11">
  <location ref="AM3:AO34" firstHeaderRow="0" firstDataRow="1" firstDataCol="1" rowPageCount="1" colPageCount="1"/>
  <pivotFields count="43">
    <pivotField axis="axisRow" showAll="0" sortType="ascending">
      <items count="337">
        <item m="1" x="287"/>
        <item m="1" x="311"/>
        <item m="1" x="30"/>
        <item m="1" x="58"/>
        <item m="1" x="81"/>
        <item m="1" x="109"/>
        <item m="1" x="135"/>
        <item m="1" x="159"/>
        <item m="1" x="184"/>
        <item m="1" x="210"/>
        <item m="1" x="190"/>
        <item m="1" x="211"/>
        <item m="1" x="241"/>
        <item m="1" x="265"/>
        <item m="1" x="291"/>
        <item m="1" x="314"/>
        <item m="1" x="35"/>
        <item m="1" x="63"/>
        <item m="1" x="86"/>
        <item m="1" x="114"/>
        <item m="1" x="90"/>
        <item m="1" x="118"/>
        <item m="1" x="143"/>
        <item m="1" x="168"/>
        <item m="1" x="194"/>
        <item m="1" x="220"/>
        <item m="1" x="249"/>
        <item m="1" x="274"/>
        <item m="1" x="298"/>
        <item m="1" x="323"/>
        <item m="1" x="302"/>
        <item m="1" x="327"/>
        <item m="1" x="49"/>
        <item m="1" x="74"/>
        <item m="1" x="100"/>
        <item m="1" x="126"/>
        <item m="1" x="151"/>
        <item m="1" x="177"/>
        <item m="1" x="202"/>
        <item m="1" x="231"/>
        <item m="1" x="206"/>
        <item m="1" x="236"/>
        <item m="1" x="232"/>
        <item m="1" x="257"/>
        <item m="1" x="282"/>
        <item m="1" x="306"/>
        <item m="1" x="332"/>
        <item m="1" x="54"/>
        <item m="1" x="77"/>
        <item m="1" x="104"/>
        <item m="1" x="130"/>
        <item m="1" x="110"/>
        <item m="1" x="136"/>
        <item m="1" x="160"/>
        <item m="1" x="185"/>
        <item m="1" x="212"/>
        <item m="1" x="242"/>
        <item m="1" x="266"/>
        <item m="1" x="292"/>
        <item m="1" x="315"/>
        <item m="1" x="36"/>
        <item m="1" x="320"/>
        <item m="1" x="41"/>
        <item m="1" x="67"/>
        <item m="1" x="91"/>
        <item m="1" x="119"/>
        <item m="1" x="144"/>
        <item m="1" x="169"/>
        <item m="1" x="195"/>
        <item m="1" x="221"/>
        <item m="1" x="250"/>
        <item m="1" x="226"/>
        <item x="0"/>
        <item x="1"/>
        <item x="2"/>
        <item x="3"/>
        <item x="4"/>
        <item x="5"/>
        <item x="6"/>
        <item x="7"/>
        <item x="8"/>
        <item x="9"/>
        <item x="10"/>
        <item x="11"/>
        <item x="12"/>
        <item x="13"/>
        <item x="14"/>
        <item x="15"/>
        <item x="16"/>
        <item x="17"/>
        <item x="18"/>
        <item x="19"/>
        <item x="20"/>
        <item x="21"/>
        <item x="22"/>
        <item x="23"/>
        <item x="24"/>
        <item x="25"/>
        <item x="26"/>
        <item x="27"/>
        <item x="28"/>
        <item x="29"/>
        <item m="1" x="267"/>
        <item m="1" x="87"/>
        <item m="1" x="217"/>
        <item m="1" x="42"/>
        <item m="1" x="170"/>
        <item m="1" x="299"/>
        <item m="1" x="123"/>
        <item m="1" x="254"/>
        <item m="1" x="75"/>
        <item m="1" x="203"/>
        <item m="1" x="333"/>
        <item m="1" x="156"/>
        <item m="1" x="288"/>
        <item m="1" x="111"/>
        <item m="1" x="243"/>
        <item m="1" x="64"/>
        <item m="1" x="191"/>
        <item m="1" x="321"/>
        <item m="1" x="145"/>
        <item m="1" x="275"/>
        <item m="1" x="96"/>
        <item m="1" x="227"/>
        <item m="1" x="50"/>
        <item m="1" x="178"/>
        <item m="1" x="307"/>
        <item m="1" x="131"/>
        <item m="1" x="261"/>
        <item m="1" x="82"/>
        <item m="1" x="213"/>
        <item m="1" x="37"/>
        <item m="1" x="164"/>
        <item m="1" x="237"/>
        <item m="1" x="59"/>
        <item m="1" x="186"/>
        <item m="1" x="316"/>
        <item m="1" x="139"/>
        <item m="1" x="270"/>
        <item m="1" x="92"/>
        <item m="1" x="222"/>
        <item m="1" x="45"/>
        <item m="1" x="173"/>
        <item m="1" x="303"/>
        <item m="1" x="127"/>
        <item m="1" x="258"/>
        <item m="1" x="78"/>
        <item m="1" x="207"/>
        <item m="1" x="31"/>
        <item m="1" x="161"/>
        <item m="1" x="293"/>
        <item m="1" x="115"/>
        <item m="1" x="246"/>
        <item m="1" x="68"/>
        <item m="1" x="196"/>
        <item m="1" x="324"/>
        <item m="1" x="148"/>
        <item m="1" x="279"/>
        <item m="1" x="101"/>
        <item m="1" x="233"/>
        <item m="1" x="55"/>
        <item m="1" x="204"/>
        <item m="1" x="334"/>
        <item m="1" x="157"/>
        <item m="1" x="289"/>
        <item m="1" x="112"/>
        <item m="1" x="244"/>
        <item m="1" x="65"/>
        <item m="1" x="192"/>
        <item m="1" x="322"/>
        <item m="1" x="146"/>
        <item m="1" x="276"/>
        <item m="1" x="97"/>
        <item m="1" x="228"/>
        <item m="1" x="51"/>
        <item m="1" x="179"/>
        <item m="1" x="308"/>
        <item m="1" x="132"/>
        <item m="1" x="262"/>
        <item m="1" x="83"/>
        <item m="1" x="214"/>
        <item m="1" x="38"/>
        <item m="1" x="165"/>
        <item m="1" x="295"/>
        <item m="1" x="120"/>
        <item m="1" x="251"/>
        <item m="1" x="71"/>
        <item m="1" x="199"/>
        <item m="1" x="328"/>
        <item m="1" x="152"/>
        <item m="1" x="283"/>
        <item m="1" x="105"/>
        <item m="1" x="174"/>
        <item m="1" x="304"/>
        <item m="1" x="128"/>
        <item m="1" x="259"/>
        <item m="1" x="79"/>
        <item m="1" x="208"/>
        <item m="1" x="32"/>
        <item m="1" x="162"/>
        <item m="1" x="294"/>
        <item m="1" x="116"/>
        <item m="1" x="247"/>
        <item m="1" x="69"/>
        <item m="1" x="197"/>
        <item m="1" x="325"/>
        <item m="1" x="149"/>
        <item m="1" x="280"/>
        <item m="1" x="102"/>
        <item m="1" x="234"/>
        <item m="1" x="56"/>
        <item m="1" x="182"/>
        <item m="1" x="312"/>
        <item m="1" x="137"/>
        <item m="1" x="268"/>
        <item m="1" x="88"/>
        <item m="1" x="218"/>
        <item m="1" x="43"/>
        <item m="1" x="171"/>
        <item m="1" x="300"/>
        <item m="1" x="124"/>
        <item m="1" x="255"/>
        <item m="1" x="147"/>
        <item m="1" x="277"/>
        <item m="1" x="98"/>
        <item m="1" x="229"/>
        <item m="1" x="52"/>
        <item m="1" x="180"/>
        <item m="1" x="309"/>
        <item m="1" x="133"/>
        <item m="1" x="263"/>
        <item m="1" x="84"/>
        <item m="1" x="215"/>
        <item m="1" x="39"/>
        <item m="1" x="166"/>
        <item m="1" x="296"/>
        <item m="1" x="121"/>
        <item m="1" x="252"/>
        <item m="1" x="72"/>
        <item m="1" x="200"/>
        <item m="1" x="329"/>
        <item m="1" x="153"/>
        <item m="1" x="284"/>
        <item m="1" x="106"/>
        <item m="1" x="238"/>
        <item m="1" x="60"/>
        <item m="1" x="187"/>
        <item m="1" x="317"/>
        <item m="1" x="140"/>
        <item m="1" x="271"/>
        <item m="1" x="93"/>
        <item m="1" x="223"/>
        <item m="1" x="46"/>
        <item m="1" x="117"/>
        <item m="1" x="248"/>
        <item m="1" x="70"/>
        <item m="1" x="198"/>
        <item m="1" x="326"/>
        <item m="1" x="150"/>
        <item m="1" x="281"/>
        <item m="1" x="103"/>
        <item m="1" x="235"/>
        <item m="1" x="57"/>
        <item m="1" x="183"/>
        <item m="1" x="313"/>
        <item m="1" x="138"/>
        <item m="1" x="269"/>
        <item m="1" x="89"/>
        <item m="1" x="219"/>
        <item m="1" x="44"/>
        <item m="1" x="172"/>
        <item m="1" x="301"/>
        <item m="1" x="125"/>
        <item m="1" x="256"/>
        <item m="1" x="76"/>
        <item m="1" x="205"/>
        <item m="1" x="335"/>
        <item m="1" x="158"/>
        <item m="1" x="290"/>
        <item m="1" x="113"/>
        <item m="1" x="245"/>
        <item m="1" x="66"/>
        <item m="1" x="193"/>
        <item m="1" x="85"/>
        <item m="1" x="216"/>
        <item m="1" x="40"/>
        <item m="1" x="167"/>
        <item m="1" x="297"/>
        <item m="1" x="122"/>
        <item m="1" x="253"/>
        <item m="1" x="73"/>
        <item m="1" x="201"/>
        <item m="1" x="330"/>
        <item m="1" x="154"/>
        <item m="1" x="285"/>
        <item m="1" x="107"/>
        <item m="1" x="239"/>
        <item m="1" x="61"/>
        <item m="1" x="188"/>
        <item m="1" x="318"/>
        <item m="1" x="141"/>
        <item m="1" x="272"/>
        <item m="1" x="94"/>
        <item m="1" x="224"/>
        <item m="1" x="47"/>
        <item m="1" x="175"/>
        <item m="1" x="305"/>
        <item m="1" x="129"/>
        <item m="1" x="260"/>
        <item m="1" x="80"/>
        <item m="1" x="209"/>
        <item m="1" x="33"/>
        <item m="1" x="163"/>
        <item m="1" x="278"/>
        <item m="1" x="99"/>
        <item m="1" x="230"/>
        <item m="1" x="53"/>
        <item m="1" x="181"/>
        <item m="1" x="310"/>
        <item m="1" x="134"/>
        <item m="1" x="264"/>
        <item m="1" x="331"/>
        <item m="1" x="155"/>
        <item m="1" x="286"/>
        <item m="1" x="108"/>
        <item m="1" x="240"/>
        <item m="1" x="62"/>
        <item m="1" x="189"/>
        <item m="1" x="319"/>
        <item m="1" x="142"/>
        <item m="1" x="273"/>
        <item m="1" x="95"/>
        <item m="1" x="225"/>
        <item m="1" x="48"/>
        <item m="1" x="176"/>
        <item m="1" x="34"/>
        <item t="default"/>
      </items>
    </pivotField>
    <pivotField axis="axisPage" multipleItemSelectionAllowed="1" showAll="0">
      <items count="17">
        <item h="1" m="1" x="7"/>
        <item h="1" m="1" x="8"/>
        <item h="1" m="1" x="6"/>
        <item h="1" m="1" x="13"/>
        <item h="1" m="1" x="14"/>
        <item h="1" m="1" x="5"/>
        <item h="1" m="1" x="11"/>
        <item h="1" m="1" x="4"/>
        <item h="1" m="1" x="15"/>
        <item h="1" m="1" x="12"/>
        <item h="1" m="1" x="10"/>
        <item h="1" m="1" x="9"/>
        <item h="1" m="1" x="3"/>
        <item x="0"/>
        <item h="1" x="2"/>
        <item h="1" x="1"/>
        <item t="default"/>
      </items>
    </pivotField>
    <pivotField showAll="0" defaultSubtotal="0"/>
    <pivotField showAll="0" defaultSubtotal="0"/>
    <pivotField showAll="0" defaultSubtotal="0"/>
    <pivotField showAll="0" defaultSubtotal="0"/>
    <pivotField showAll="0" defaultSubtotal="0"/>
    <pivotField showAll="0" defaultSubtotal="0"/>
    <pivotField showAll="0"/>
    <pivotField showAll="0" defaultSubtotal="0"/>
    <pivotField showAll="0" defaultSubtotal="0"/>
    <pivotField showAll="0" defaultSubtotal="0"/>
    <pivotField showAll="0" defaultSubtotal="0"/>
    <pivotField showAll="0" defaultSubtotal="0"/>
    <pivotField showAll="0" defaultSubtotal="0"/>
    <pivotField dataField="1"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dataField="1"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s>
  <rowFields count="1">
    <field x="0"/>
  </rowFields>
  <rowItems count="31">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t="grand">
      <x/>
    </i>
  </rowItems>
  <colFields count="1">
    <field x="-2"/>
  </colFields>
  <colItems count="2">
    <i>
      <x/>
    </i>
    <i i="1">
      <x v="1"/>
    </i>
  </colItems>
  <pageFields count="1">
    <pageField fld="1" hier="-1"/>
  </pageFields>
  <dataFields count="2">
    <dataField name="CS_CSSR_3G" fld="15" subtotal="average" baseField="0" baseItem="2"/>
    <dataField name="CS_CSSR_3G_Target" fld="32" baseField="0" baseItem="2"/>
  </dataFields>
  <chartFormats count="2">
    <chartFormat chart="10" format="6" series="1">
      <pivotArea type="data" outline="0" fieldPosition="0">
        <references count="1">
          <reference field="4294967294" count="1" selected="0">
            <x v="0"/>
          </reference>
        </references>
      </pivotArea>
    </chartFormat>
    <chartFormat chart="10" format="7"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00000000-0007-0000-0200-000009000000}" name="PivotTable18" cacheId="33" applyNumberFormats="0" applyBorderFormats="0" applyFontFormats="0" applyPatternFormats="0" applyAlignmentFormats="0" applyWidthHeightFormats="1" dataCaption="Values" updatedVersion="6" minRefreshableVersion="3" itemPrintTitles="1" createdVersion="6" indent="0" outline="1" outlineData="1" multipleFieldFilters="0" chartFormat="6">
  <location ref="CO3:CQ34" firstHeaderRow="0" firstDataRow="1" firstDataCol="1" rowPageCount="1" colPageCount="1"/>
  <pivotFields count="43">
    <pivotField axis="axisRow" showAll="0" sortType="ascending">
      <items count="337">
        <item m="1" x="287"/>
        <item m="1" x="311"/>
        <item m="1" x="30"/>
        <item m="1" x="58"/>
        <item m="1" x="81"/>
        <item m="1" x="109"/>
        <item m="1" x="135"/>
        <item m="1" x="159"/>
        <item m="1" x="184"/>
        <item m="1" x="210"/>
        <item m="1" x="190"/>
        <item m="1" x="211"/>
        <item m="1" x="241"/>
        <item m="1" x="265"/>
        <item m="1" x="291"/>
        <item m="1" x="314"/>
        <item m="1" x="35"/>
        <item m="1" x="63"/>
        <item m="1" x="86"/>
        <item m="1" x="114"/>
        <item m="1" x="90"/>
        <item m="1" x="118"/>
        <item m="1" x="143"/>
        <item m="1" x="168"/>
        <item m="1" x="194"/>
        <item m="1" x="220"/>
        <item m="1" x="249"/>
        <item m="1" x="274"/>
        <item m="1" x="298"/>
        <item m="1" x="323"/>
        <item m="1" x="302"/>
        <item m="1" x="327"/>
        <item m="1" x="49"/>
        <item m="1" x="74"/>
        <item m="1" x="100"/>
        <item m="1" x="126"/>
        <item m="1" x="151"/>
        <item m="1" x="177"/>
        <item m="1" x="202"/>
        <item m="1" x="231"/>
        <item m="1" x="206"/>
        <item m="1" x="236"/>
        <item m="1" x="232"/>
        <item m="1" x="257"/>
        <item m="1" x="282"/>
        <item m="1" x="306"/>
        <item m="1" x="332"/>
        <item m="1" x="54"/>
        <item m="1" x="77"/>
        <item m="1" x="104"/>
        <item m="1" x="130"/>
        <item m="1" x="110"/>
        <item m="1" x="136"/>
        <item m="1" x="160"/>
        <item m="1" x="185"/>
        <item m="1" x="212"/>
        <item m="1" x="242"/>
        <item m="1" x="266"/>
        <item m="1" x="292"/>
        <item m="1" x="315"/>
        <item m="1" x="36"/>
        <item m="1" x="320"/>
        <item m="1" x="41"/>
        <item m="1" x="67"/>
        <item m="1" x="91"/>
        <item m="1" x="119"/>
        <item m="1" x="144"/>
        <item m="1" x="169"/>
        <item m="1" x="195"/>
        <item m="1" x="221"/>
        <item m="1" x="250"/>
        <item m="1" x="226"/>
        <item x="0"/>
        <item x="1"/>
        <item x="2"/>
        <item x="3"/>
        <item x="4"/>
        <item x="5"/>
        <item x="6"/>
        <item x="7"/>
        <item x="8"/>
        <item x="9"/>
        <item x="10"/>
        <item x="11"/>
        <item x="12"/>
        <item x="13"/>
        <item x="14"/>
        <item x="15"/>
        <item x="16"/>
        <item x="17"/>
        <item x="18"/>
        <item x="19"/>
        <item x="20"/>
        <item x="21"/>
        <item x="22"/>
        <item x="23"/>
        <item x="24"/>
        <item x="25"/>
        <item x="26"/>
        <item x="27"/>
        <item x="28"/>
        <item x="29"/>
        <item m="1" x="267"/>
        <item m="1" x="87"/>
        <item m="1" x="217"/>
        <item m="1" x="42"/>
        <item m="1" x="170"/>
        <item m="1" x="299"/>
        <item m="1" x="123"/>
        <item m="1" x="254"/>
        <item m="1" x="75"/>
        <item m="1" x="203"/>
        <item m="1" x="333"/>
        <item m="1" x="156"/>
        <item m="1" x="288"/>
        <item m="1" x="111"/>
        <item m="1" x="243"/>
        <item m="1" x="64"/>
        <item m="1" x="191"/>
        <item m="1" x="321"/>
        <item m="1" x="145"/>
        <item m="1" x="275"/>
        <item m="1" x="96"/>
        <item m="1" x="227"/>
        <item m="1" x="50"/>
        <item m="1" x="178"/>
        <item m="1" x="307"/>
        <item m="1" x="131"/>
        <item m="1" x="261"/>
        <item m="1" x="82"/>
        <item m="1" x="213"/>
        <item m="1" x="37"/>
        <item m="1" x="164"/>
        <item m="1" x="237"/>
        <item m="1" x="59"/>
        <item m="1" x="186"/>
        <item m="1" x="316"/>
        <item m="1" x="139"/>
        <item m="1" x="270"/>
        <item m="1" x="92"/>
        <item m="1" x="222"/>
        <item m="1" x="45"/>
        <item m="1" x="173"/>
        <item m="1" x="303"/>
        <item m="1" x="127"/>
        <item m="1" x="258"/>
        <item m="1" x="78"/>
        <item m="1" x="207"/>
        <item m="1" x="31"/>
        <item m="1" x="161"/>
        <item m="1" x="293"/>
        <item m="1" x="115"/>
        <item m="1" x="246"/>
        <item m="1" x="68"/>
        <item m="1" x="196"/>
        <item m="1" x="324"/>
        <item m="1" x="148"/>
        <item m="1" x="279"/>
        <item m="1" x="101"/>
        <item m="1" x="233"/>
        <item m="1" x="55"/>
        <item m="1" x="204"/>
        <item m="1" x="334"/>
        <item m="1" x="157"/>
        <item m="1" x="289"/>
        <item m="1" x="112"/>
        <item m="1" x="244"/>
        <item m="1" x="65"/>
        <item m="1" x="192"/>
        <item m="1" x="322"/>
        <item m="1" x="146"/>
        <item m="1" x="276"/>
        <item m="1" x="97"/>
        <item m="1" x="228"/>
        <item m="1" x="51"/>
        <item m="1" x="179"/>
        <item m="1" x="308"/>
        <item m="1" x="132"/>
        <item m="1" x="262"/>
        <item m="1" x="83"/>
        <item m="1" x="214"/>
        <item m="1" x="38"/>
        <item m="1" x="165"/>
        <item m="1" x="295"/>
        <item m="1" x="120"/>
        <item m="1" x="251"/>
        <item m="1" x="71"/>
        <item m="1" x="199"/>
        <item m="1" x="328"/>
        <item m="1" x="152"/>
        <item m="1" x="283"/>
        <item m="1" x="105"/>
        <item m="1" x="174"/>
        <item m="1" x="304"/>
        <item m="1" x="128"/>
        <item m="1" x="259"/>
        <item m="1" x="79"/>
        <item m="1" x="208"/>
        <item m="1" x="32"/>
        <item m="1" x="162"/>
        <item m="1" x="294"/>
        <item m="1" x="116"/>
        <item m="1" x="247"/>
        <item m="1" x="69"/>
        <item m="1" x="197"/>
        <item m="1" x="325"/>
        <item m="1" x="149"/>
        <item m="1" x="280"/>
        <item m="1" x="102"/>
        <item m="1" x="234"/>
        <item m="1" x="56"/>
        <item m="1" x="182"/>
        <item m="1" x="312"/>
        <item m="1" x="137"/>
        <item m="1" x="268"/>
        <item m="1" x="88"/>
        <item m="1" x="218"/>
        <item m="1" x="43"/>
        <item m="1" x="171"/>
        <item m="1" x="300"/>
        <item m="1" x="124"/>
        <item m="1" x="255"/>
        <item m="1" x="147"/>
        <item m="1" x="277"/>
        <item m="1" x="98"/>
        <item m="1" x="229"/>
        <item m="1" x="52"/>
        <item m="1" x="180"/>
        <item m="1" x="309"/>
        <item m="1" x="133"/>
        <item m="1" x="263"/>
        <item m="1" x="84"/>
        <item m="1" x="215"/>
        <item m="1" x="39"/>
        <item m="1" x="166"/>
        <item m="1" x="296"/>
        <item m="1" x="121"/>
        <item m="1" x="252"/>
        <item m="1" x="72"/>
        <item m="1" x="200"/>
        <item m="1" x="329"/>
        <item m="1" x="153"/>
        <item m="1" x="284"/>
        <item m="1" x="106"/>
        <item m="1" x="238"/>
        <item m="1" x="60"/>
        <item m="1" x="187"/>
        <item m="1" x="317"/>
        <item m="1" x="140"/>
        <item m="1" x="271"/>
        <item m="1" x="93"/>
        <item m="1" x="223"/>
        <item m="1" x="46"/>
        <item m="1" x="117"/>
        <item m="1" x="248"/>
        <item m="1" x="70"/>
        <item m="1" x="198"/>
        <item m="1" x="326"/>
        <item m="1" x="150"/>
        <item m="1" x="281"/>
        <item m="1" x="103"/>
        <item m="1" x="235"/>
        <item m="1" x="57"/>
        <item m="1" x="183"/>
        <item m="1" x="313"/>
        <item m="1" x="138"/>
        <item m="1" x="269"/>
        <item m="1" x="89"/>
        <item m="1" x="219"/>
        <item m="1" x="44"/>
        <item m="1" x="172"/>
        <item m="1" x="301"/>
        <item m="1" x="125"/>
        <item m="1" x="256"/>
        <item m="1" x="76"/>
        <item m="1" x="205"/>
        <item m="1" x="335"/>
        <item m="1" x="158"/>
        <item m="1" x="290"/>
        <item m="1" x="113"/>
        <item m="1" x="245"/>
        <item m="1" x="66"/>
        <item m="1" x="193"/>
        <item m="1" x="85"/>
        <item m="1" x="216"/>
        <item m="1" x="40"/>
        <item m="1" x="167"/>
        <item m="1" x="297"/>
        <item m="1" x="122"/>
        <item m="1" x="253"/>
        <item m="1" x="73"/>
        <item m="1" x="201"/>
        <item m="1" x="330"/>
        <item m="1" x="154"/>
        <item m="1" x="285"/>
        <item m="1" x="107"/>
        <item m="1" x="239"/>
        <item m="1" x="61"/>
        <item m="1" x="188"/>
        <item m="1" x="318"/>
        <item m="1" x="141"/>
        <item m="1" x="272"/>
        <item m="1" x="94"/>
        <item m="1" x="224"/>
        <item m="1" x="47"/>
        <item m="1" x="175"/>
        <item m="1" x="305"/>
        <item m="1" x="129"/>
        <item m="1" x="260"/>
        <item m="1" x="80"/>
        <item m="1" x="209"/>
        <item m="1" x="33"/>
        <item m="1" x="163"/>
        <item m="1" x="278"/>
        <item m="1" x="99"/>
        <item m="1" x="230"/>
        <item m="1" x="53"/>
        <item m="1" x="181"/>
        <item m="1" x="310"/>
        <item m="1" x="134"/>
        <item m="1" x="264"/>
        <item m="1" x="331"/>
        <item m="1" x="155"/>
        <item m="1" x="286"/>
        <item m="1" x="108"/>
        <item m="1" x="240"/>
        <item m="1" x="62"/>
        <item m="1" x="189"/>
        <item m="1" x="319"/>
        <item m="1" x="142"/>
        <item m="1" x="273"/>
        <item m="1" x="95"/>
        <item m="1" x="225"/>
        <item m="1" x="48"/>
        <item m="1" x="176"/>
        <item m="1" x="34"/>
        <item t="default"/>
      </items>
    </pivotField>
    <pivotField axis="axisPage" multipleItemSelectionAllowed="1" showAll="0">
      <items count="17">
        <item h="1" m="1" x="7"/>
        <item h="1" m="1" x="8"/>
        <item h="1" m="1" x="6"/>
        <item h="1" m="1" x="13"/>
        <item h="1" m="1" x="14"/>
        <item h="1" m="1" x="5"/>
        <item h="1" m="1" x="11"/>
        <item h="1" m="1" x="4"/>
        <item h="1" m="1" x="15"/>
        <item h="1" m="1" x="12"/>
        <item h="1" m="1" x="10"/>
        <item h="1" m="1" x="9"/>
        <item h="1" m="1" x="3"/>
        <item x="0"/>
        <item h="1" x="2"/>
        <item h="1" x="1"/>
        <item t="default"/>
      </items>
    </pivotField>
    <pivotField showAll="0" defaultSubtotal="0"/>
    <pivotField showAll="0" defaultSubtotal="0"/>
    <pivotField showAll="0" defaultSubtotal="0"/>
    <pivotField showAll="0" defaultSubtotal="0"/>
    <pivotField showAll="0" defaultSubtotal="0"/>
    <pivotField showAll="0" defaultSubtotal="0"/>
    <pivotField showAl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dataField="1"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dataField="1" showAll="0" defaultSubtotal="0"/>
    <pivotField showAll="0" defaultSubtotal="0"/>
    <pivotField showAll="0" defaultSubtotal="0"/>
    <pivotField showAll="0" defaultSubtotal="0"/>
    <pivotField showAll="0" defaultSubtotal="0"/>
    <pivotField showAll="0" defaultSubtotal="0"/>
  </pivotFields>
  <rowFields count="1">
    <field x="0"/>
  </rowFields>
  <rowItems count="31">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t="grand">
      <x/>
    </i>
  </rowItems>
  <colFields count="1">
    <field x="-2"/>
  </colFields>
  <colItems count="2">
    <i>
      <x/>
    </i>
    <i i="1">
      <x v="1"/>
    </i>
  </colItems>
  <pageFields count="1">
    <pageField fld="1" hier="-1"/>
  </pageFields>
  <dataFields count="2">
    <dataField name="Avg_User_Throughput(MB)_4G" fld="21" subtotal="average" baseField="0" baseItem="72"/>
    <dataField name="Avg_User_Throughput(MB)_4G_Target" fld="37" subtotal="average" baseField="0" baseItem="72"/>
  </dataFields>
  <chartFormats count="2">
    <chartFormat chart="5" format="4"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00000000-0007-0000-0200-000006000000}" name="PivotTable24" cacheId="33" applyNumberFormats="0" applyBorderFormats="0" applyFontFormats="0" applyPatternFormats="0" applyAlignmentFormats="0" applyWidthHeightFormats="1" dataCaption="Values" updatedVersion="6" minRefreshableVersion="3" itemPrintTitles="1" createdVersion="6" indent="0" outline="1" outlineData="1" multipleFieldFilters="0" chartFormat="3">
  <location ref="T3:W34" firstHeaderRow="0" firstDataRow="1" firstDataCol="1" rowPageCount="1" colPageCount="1"/>
  <pivotFields count="43">
    <pivotField axis="axisRow" showAll="0" sortType="ascending">
      <items count="337">
        <item m="1" x="287"/>
        <item m="1" x="311"/>
        <item m="1" x="30"/>
        <item m="1" x="58"/>
        <item m="1" x="81"/>
        <item m="1" x="109"/>
        <item m="1" x="135"/>
        <item m="1" x="159"/>
        <item m="1" x="184"/>
        <item m="1" x="210"/>
        <item m="1" x="190"/>
        <item m="1" x="211"/>
        <item m="1" x="241"/>
        <item m="1" x="265"/>
        <item m="1" x="291"/>
        <item m="1" x="314"/>
        <item m="1" x="35"/>
        <item m="1" x="63"/>
        <item m="1" x="86"/>
        <item m="1" x="114"/>
        <item m="1" x="90"/>
        <item m="1" x="118"/>
        <item m="1" x="143"/>
        <item m="1" x="168"/>
        <item m="1" x="194"/>
        <item m="1" x="220"/>
        <item m="1" x="249"/>
        <item m="1" x="274"/>
        <item m="1" x="298"/>
        <item m="1" x="323"/>
        <item m="1" x="302"/>
        <item m="1" x="327"/>
        <item m="1" x="49"/>
        <item m="1" x="74"/>
        <item m="1" x="100"/>
        <item m="1" x="126"/>
        <item m="1" x="151"/>
        <item m="1" x="177"/>
        <item m="1" x="202"/>
        <item m="1" x="231"/>
        <item m="1" x="206"/>
        <item m="1" x="236"/>
        <item m="1" x="232"/>
        <item m="1" x="257"/>
        <item m="1" x="282"/>
        <item m="1" x="306"/>
        <item m="1" x="332"/>
        <item m="1" x="54"/>
        <item m="1" x="77"/>
        <item m="1" x="104"/>
        <item m="1" x="130"/>
        <item m="1" x="110"/>
        <item m="1" x="136"/>
        <item m="1" x="160"/>
        <item m="1" x="185"/>
        <item m="1" x="212"/>
        <item m="1" x="242"/>
        <item m="1" x="266"/>
        <item m="1" x="292"/>
        <item m="1" x="315"/>
        <item m="1" x="36"/>
        <item m="1" x="320"/>
        <item m="1" x="41"/>
        <item m="1" x="67"/>
        <item m="1" x="91"/>
        <item m="1" x="119"/>
        <item m="1" x="144"/>
        <item m="1" x="169"/>
        <item m="1" x="195"/>
        <item m="1" x="221"/>
        <item m="1" x="250"/>
        <item m="1" x="226"/>
        <item x="0"/>
        <item x="1"/>
        <item x="2"/>
        <item x="3"/>
        <item x="4"/>
        <item x="5"/>
        <item x="6"/>
        <item x="7"/>
        <item x="8"/>
        <item x="9"/>
        <item x="10"/>
        <item x="11"/>
        <item x="12"/>
        <item x="13"/>
        <item x="14"/>
        <item x="15"/>
        <item x="16"/>
        <item x="17"/>
        <item x="18"/>
        <item x="19"/>
        <item x="20"/>
        <item x="21"/>
        <item x="22"/>
        <item x="23"/>
        <item x="24"/>
        <item x="25"/>
        <item x="26"/>
        <item x="27"/>
        <item x="28"/>
        <item x="29"/>
        <item m="1" x="267"/>
        <item m="1" x="87"/>
        <item m="1" x="217"/>
        <item m="1" x="42"/>
        <item m="1" x="170"/>
        <item m="1" x="299"/>
        <item m="1" x="123"/>
        <item m="1" x="254"/>
        <item m="1" x="75"/>
        <item m="1" x="203"/>
        <item m="1" x="333"/>
        <item m="1" x="156"/>
        <item m="1" x="288"/>
        <item m="1" x="111"/>
        <item m="1" x="243"/>
        <item m="1" x="64"/>
        <item m="1" x="191"/>
        <item m="1" x="321"/>
        <item m="1" x="145"/>
        <item m="1" x="275"/>
        <item m="1" x="96"/>
        <item m="1" x="227"/>
        <item m="1" x="50"/>
        <item m="1" x="178"/>
        <item m="1" x="307"/>
        <item m="1" x="131"/>
        <item m="1" x="261"/>
        <item m="1" x="82"/>
        <item m="1" x="213"/>
        <item m="1" x="37"/>
        <item m="1" x="164"/>
        <item m="1" x="237"/>
        <item m="1" x="59"/>
        <item m="1" x="186"/>
        <item m="1" x="316"/>
        <item m="1" x="139"/>
        <item m="1" x="270"/>
        <item m="1" x="92"/>
        <item m="1" x="222"/>
        <item m="1" x="45"/>
        <item m="1" x="173"/>
        <item m="1" x="303"/>
        <item m="1" x="127"/>
        <item m="1" x="258"/>
        <item m="1" x="78"/>
        <item m="1" x="207"/>
        <item m="1" x="31"/>
        <item m="1" x="161"/>
        <item m="1" x="293"/>
        <item m="1" x="115"/>
        <item m="1" x="246"/>
        <item m="1" x="68"/>
        <item m="1" x="196"/>
        <item m="1" x="324"/>
        <item m="1" x="148"/>
        <item m="1" x="279"/>
        <item m="1" x="101"/>
        <item m="1" x="233"/>
        <item m="1" x="55"/>
        <item m="1" x="204"/>
        <item m="1" x="334"/>
        <item m="1" x="157"/>
        <item m="1" x="289"/>
        <item m="1" x="112"/>
        <item m="1" x="244"/>
        <item m="1" x="65"/>
        <item m="1" x="192"/>
        <item m="1" x="322"/>
        <item m="1" x="146"/>
        <item m="1" x="276"/>
        <item m="1" x="97"/>
        <item m="1" x="228"/>
        <item m="1" x="51"/>
        <item m="1" x="179"/>
        <item m="1" x="308"/>
        <item m="1" x="132"/>
        <item m="1" x="262"/>
        <item m="1" x="83"/>
        <item m="1" x="214"/>
        <item m="1" x="38"/>
        <item m="1" x="165"/>
        <item m="1" x="295"/>
        <item m="1" x="120"/>
        <item m="1" x="251"/>
        <item m="1" x="71"/>
        <item m="1" x="199"/>
        <item m="1" x="328"/>
        <item m="1" x="152"/>
        <item m="1" x="283"/>
        <item m="1" x="105"/>
        <item m="1" x="174"/>
        <item m="1" x="304"/>
        <item m="1" x="128"/>
        <item m="1" x="259"/>
        <item m="1" x="79"/>
        <item m="1" x="208"/>
        <item m="1" x="32"/>
        <item m="1" x="162"/>
        <item m="1" x="294"/>
        <item m="1" x="116"/>
        <item m="1" x="247"/>
        <item m="1" x="69"/>
        <item m="1" x="197"/>
        <item m="1" x="325"/>
        <item m="1" x="149"/>
        <item m="1" x="280"/>
        <item m="1" x="102"/>
        <item m="1" x="234"/>
        <item m="1" x="56"/>
        <item m="1" x="182"/>
        <item m="1" x="312"/>
        <item m="1" x="137"/>
        <item m="1" x="268"/>
        <item m="1" x="88"/>
        <item m="1" x="218"/>
        <item m="1" x="43"/>
        <item m="1" x="171"/>
        <item m="1" x="300"/>
        <item m="1" x="124"/>
        <item m="1" x="255"/>
        <item m="1" x="147"/>
        <item m="1" x="277"/>
        <item m="1" x="98"/>
        <item m="1" x="229"/>
        <item m="1" x="52"/>
        <item m="1" x="180"/>
        <item m="1" x="309"/>
        <item m="1" x="133"/>
        <item m="1" x="263"/>
        <item m="1" x="84"/>
        <item m="1" x="215"/>
        <item m="1" x="39"/>
        <item m="1" x="166"/>
        <item m="1" x="296"/>
        <item m="1" x="121"/>
        <item m="1" x="252"/>
        <item m="1" x="72"/>
        <item m="1" x="200"/>
        <item m="1" x="329"/>
        <item m="1" x="153"/>
        <item m="1" x="284"/>
        <item m="1" x="106"/>
        <item m="1" x="238"/>
        <item m="1" x="60"/>
        <item m="1" x="187"/>
        <item m="1" x="317"/>
        <item m="1" x="140"/>
        <item m="1" x="271"/>
        <item m="1" x="93"/>
        <item m="1" x="223"/>
        <item m="1" x="46"/>
        <item m="1" x="117"/>
        <item m="1" x="248"/>
        <item m="1" x="70"/>
        <item m="1" x="198"/>
        <item m="1" x="326"/>
        <item m="1" x="150"/>
        <item m="1" x="281"/>
        <item m="1" x="103"/>
        <item m="1" x="235"/>
        <item m="1" x="57"/>
        <item m="1" x="183"/>
        <item m="1" x="313"/>
        <item m="1" x="138"/>
        <item m="1" x="269"/>
        <item m="1" x="89"/>
        <item m="1" x="219"/>
        <item m="1" x="44"/>
        <item m="1" x="172"/>
        <item m="1" x="301"/>
        <item m="1" x="125"/>
        <item m="1" x="256"/>
        <item m="1" x="76"/>
        <item m="1" x="205"/>
        <item m="1" x="335"/>
        <item m="1" x="158"/>
        <item m="1" x="290"/>
        <item m="1" x="113"/>
        <item m="1" x="245"/>
        <item m="1" x="66"/>
        <item m="1" x="193"/>
        <item m="1" x="85"/>
        <item m="1" x="216"/>
        <item m="1" x="40"/>
        <item m="1" x="167"/>
        <item m="1" x="297"/>
        <item m="1" x="122"/>
        <item m="1" x="253"/>
        <item m="1" x="73"/>
        <item m="1" x="201"/>
        <item m="1" x="330"/>
        <item m="1" x="154"/>
        <item m="1" x="285"/>
        <item m="1" x="107"/>
        <item m="1" x="239"/>
        <item m="1" x="61"/>
        <item m="1" x="188"/>
        <item m="1" x="318"/>
        <item m="1" x="141"/>
        <item m="1" x="272"/>
        <item m="1" x="94"/>
        <item m="1" x="224"/>
        <item m="1" x="47"/>
        <item m="1" x="175"/>
        <item m="1" x="305"/>
        <item m="1" x="129"/>
        <item m="1" x="260"/>
        <item m="1" x="80"/>
        <item m="1" x="209"/>
        <item m="1" x="33"/>
        <item m="1" x="163"/>
        <item m="1" x="278"/>
        <item m="1" x="99"/>
        <item m="1" x="230"/>
        <item m="1" x="53"/>
        <item m="1" x="181"/>
        <item m="1" x="310"/>
        <item m="1" x="134"/>
        <item m="1" x="264"/>
        <item m="1" x="331"/>
        <item m="1" x="155"/>
        <item m="1" x="286"/>
        <item m="1" x="108"/>
        <item m="1" x="240"/>
        <item m="1" x="62"/>
        <item m="1" x="189"/>
        <item m="1" x="319"/>
        <item m="1" x="142"/>
        <item m="1" x="273"/>
        <item m="1" x="95"/>
        <item m="1" x="225"/>
        <item m="1" x="48"/>
        <item m="1" x="176"/>
        <item m="1" x="34"/>
        <item t="default"/>
      </items>
    </pivotField>
    <pivotField axis="axisPage" multipleItemSelectionAllowed="1" showAll="0">
      <items count="17">
        <item h="1" m="1" x="7"/>
        <item h="1" m="1" x="8"/>
        <item h="1" m="1" x="6"/>
        <item h="1" m="1" x="13"/>
        <item h="1" m="1" x="14"/>
        <item h="1" m="1" x="5"/>
        <item h="1" m="1" x="11"/>
        <item h="1" m="1" x="4"/>
        <item h="1" m="1" x="15"/>
        <item h="1" m="1" x="12"/>
        <item h="1" m="1" x="10"/>
        <item h="1" m="1" x="9"/>
        <item h="1" m="1" x="3"/>
        <item x="0"/>
        <item h="1" x="2"/>
        <item h="1" x="1"/>
        <item t="default"/>
      </items>
    </pivotField>
    <pivotField dataField="1" showAll="0" defaultSubtotal="0"/>
    <pivotField showAll="0" defaultSubtotal="0"/>
    <pivotField showAll="0" defaultSubtotal="0"/>
    <pivotField showAll="0" defaultSubtotal="0"/>
    <pivotField showAll="0" defaultSubtotal="0"/>
    <pivotField showAll="0" defaultSubtotal="0"/>
    <pivotField dataField="1" showAl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dataField="1"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s>
  <rowFields count="1">
    <field x="0"/>
  </rowFields>
  <rowItems count="31">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t="grand">
      <x/>
    </i>
  </rowItems>
  <colFields count="1">
    <field x="-2"/>
  </colFields>
  <colItems count="3">
    <i>
      <x/>
    </i>
    <i i="1">
      <x v="1"/>
    </i>
    <i i="2">
      <x v="2"/>
    </i>
  </colItems>
  <pageFields count="1">
    <pageField fld="1" hier="-1"/>
  </pageFields>
  <dataFields count="3">
    <dataField name="CSSR_2G" fld="8" subtotal="average" baseField="0" baseItem="0"/>
    <dataField name="CSSR_2G_Target" fld="27" subtotal="average" baseField="0" baseItem="0"/>
    <dataField name="CSSR_Nokia_2G" fld="2" subtotal="average" baseField="0" baseItem="72"/>
  </dataFields>
  <formats count="5">
    <format dxfId="24">
      <pivotArea dataOnly="0" labelOnly="1" fieldPosition="0">
        <references count="1">
          <reference field="0" count="1">
            <x v="107"/>
          </reference>
        </references>
      </pivotArea>
    </format>
    <format dxfId="23">
      <pivotArea field="1" type="button" dataOnly="0" labelOnly="1" outline="0" axis="axisPage" fieldPosition="0"/>
    </format>
    <format dxfId="22">
      <pivotArea field="0" type="button" dataOnly="0" labelOnly="1" outline="0" axis="axisRow" fieldPosition="0"/>
    </format>
    <format dxfId="21">
      <pivotArea dataOnly="0" labelOnly="1" fieldPosition="0">
        <references count="1">
          <reference field="0" count="0"/>
        </references>
      </pivotArea>
    </format>
    <format dxfId="20">
      <pivotArea dataOnly="0" labelOnly="1" grandRow="1" outline="0" fieldPosition="0"/>
    </format>
  </formats>
  <chartFormats count="3">
    <chartFormat chart="2" format="14" series="1">
      <pivotArea type="data" outline="0" fieldPosition="0">
        <references count="1">
          <reference field="4294967294" count="1" selected="0">
            <x v="0"/>
          </reference>
        </references>
      </pivotArea>
    </chartFormat>
    <chartFormat chart="2" format="15" series="1">
      <pivotArea type="data" outline="0" fieldPosition="0">
        <references count="1">
          <reference field="4294967294" count="1" selected="0">
            <x v="1"/>
          </reference>
        </references>
      </pivotArea>
    </chartFormat>
    <chartFormat chart="2" format="16"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00000000-0007-0000-0200-000005000000}" name="PivotTable14" cacheId="33" applyNumberFormats="0" applyBorderFormats="0" applyFontFormats="0" applyPatternFormats="0" applyAlignmentFormats="0" applyWidthHeightFormats="1" dataCaption="Values" updatedVersion="6" minRefreshableVersion="3" itemPrintTitles="1" createdVersion="6" indent="0" outline="1" outlineData="1" multipleFieldFilters="0" chartFormat="4">
  <location ref="Y3:AB34" firstHeaderRow="0" firstDataRow="1" firstDataCol="1" rowPageCount="1" colPageCount="1"/>
  <pivotFields count="43">
    <pivotField axis="axisRow" showAll="0" sortType="ascending">
      <items count="337">
        <item m="1" x="287"/>
        <item m="1" x="311"/>
        <item m="1" x="30"/>
        <item m="1" x="58"/>
        <item m="1" x="81"/>
        <item m="1" x="109"/>
        <item m="1" x="135"/>
        <item m="1" x="159"/>
        <item m="1" x="184"/>
        <item m="1" x="210"/>
        <item m="1" x="190"/>
        <item m="1" x="211"/>
        <item m="1" x="241"/>
        <item m="1" x="265"/>
        <item m="1" x="291"/>
        <item m="1" x="314"/>
        <item m="1" x="35"/>
        <item m="1" x="63"/>
        <item m="1" x="86"/>
        <item m="1" x="114"/>
        <item m="1" x="90"/>
        <item m="1" x="118"/>
        <item m="1" x="143"/>
        <item m="1" x="168"/>
        <item m="1" x="194"/>
        <item m="1" x="220"/>
        <item m="1" x="249"/>
        <item m="1" x="274"/>
        <item m="1" x="298"/>
        <item m="1" x="323"/>
        <item m="1" x="302"/>
        <item m="1" x="327"/>
        <item m="1" x="49"/>
        <item m="1" x="74"/>
        <item m="1" x="100"/>
        <item m="1" x="126"/>
        <item m="1" x="151"/>
        <item m="1" x="177"/>
        <item m="1" x="202"/>
        <item m="1" x="231"/>
        <item m="1" x="206"/>
        <item m="1" x="236"/>
        <item m="1" x="232"/>
        <item m="1" x="257"/>
        <item m="1" x="282"/>
        <item m="1" x="306"/>
        <item m="1" x="332"/>
        <item m="1" x="54"/>
        <item m="1" x="77"/>
        <item m="1" x="104"/>
        <item m="1" x="130"/>
        <item m="1" x="110"/>
        <item m="1" x="136"/>
        <item m="1" x="160"/>
        <item m="1" x="185"/>
        <item m="1" x="212"/>
        <item m="1" x="242"/>
        <item m="1" x="266"/>
        <item m="1" x="292"/>
        <item m="1" x="315"/>
        <item m="1" x="36"/>
        <item m="1" x="320"/>
        <item m="1" x="41"/>
        <item m="1" x="67"/>
        <item m="1" x="91"/>
        <item m="1" x="119"/>
        <item m="1" x="144"/>
        <item m="1" x="169"/>
        <item m="1" x="195"/>
        <item m="1" x="221"/>
        <item m="1" x="250"/>
        <item m="1" x="226"/>
        <item x="0"/>
        <item x="1"/>
        <item x="2"/>
        <item x="3"/>
        <item x="4"/>
        <item x="5"/>
        <item x="6"/>
        <item x="7"/>
        <item x="8"/>
        <item x="9"/>
        <item x="10"/>
        <item x="11"/>
        <item x="12"/>
        <item x="13"/>
        <item x="14"/>
        <item x="15"/>
        <item x="16"/>
        <item x="17"/>
        <item x="18"/>
        <item x="19"/>
        <item x="20"/>
        <item x="21"/>
        <item x="22"/>
        <item x="23"/>
        <item x="24"/>
        <item x="25"/>
        <item x="26"/>
        <item x="27"/>
        <item x="28"/>
        <item x="29"/>
        <item m="1" x="267"/>
        <item m="1" x="87"/>
        <item m="1" x="217"/>
        <item m="1" x="42"/>
        <item m="1" x="170"/>
        <item m="1" x="299"/>
        <item m="1" x="123"/>
        <item m="1" x="254"/>
        <item m="1" x="75"/>
        <item m="1" x="203"/>
        <item m="1" x="333"/>
        <item m="1" x="156"/>
        <item m="1" x="288"/>
        <item m="1" x="111"/>
        <item m="1" x="243"/>
        <item m="1" x="64"/>
        <item m="1" x="191"/>
        <item m="1" x="321"/>
        <item m="1" x="145"/>
        <item m="1" x="275"/>
        <item m="1" x="96"/>
        <item m="1" x="227"/>
        <item m="1" x="50"/>
        <item m="1" x="178"/>
        <item m="1" x="307"/>
        <item m="1" x="131"/>
        <item m="1" x="261"/>
        <item m="1" x="82"/>
        <item m="1" x="213"/>
        <item m="1" x="37"/>
        <item m="1" x="164"/>
        <item m="1" x="237"/>
        <item m="1" x="59"/>
        <item m="1" x="186"/>
        <item m="1" x="316"/>
        <item m="1" x="139"/>
        <item m="1" x="270"/>
        <item m="1" x="92"/>
        <item m="1" x="222"/>
        <item m="1" x="45"/>
        <item m="1" x="173"/>
        <item m="1" x="303"/>
        <item m="1" x="127"/>
        <item m="1" x="258"/>
        <item m="1" x="78"/>
        <item m="1" x="207"/>
        <item m="1" x="31"/>
        <item m="1" x="161"/>
        <item m="1" x="293"/>
        <item m="1" x="115"/>
        <item m="1" x="246"/>
        <item m="1" x="68"/>
        <item m="1" x="196"/>
        <item m="1" x="324"/>
        <item m="1" x="148"/>
        <item m="1" x="279"/>
        <item m="1" x="101"/>
        <item m="1" x="233"/>
        <item m="1" x="55"/>
        <item m="1" x="204"/>
        <item m="1" x="334"/>
        <item m="1" x="157"/>
        <item m="1" x="289"/>
        <item m="1" x="112"/>
        <item m="1" x="244"/>
        <item m="1" x="65"/>
        <item m="1" x="192"/>
        <item m="1" x="322"/>
        <item m="1" x="146"/>
        <item m="1" x="276"/>
        <item m="1" x="97"/>
        <item m="1" x="228"/>
        <item m="1" x="51"/>
        <item m="1" x="179"/>
        <item m="1" x="308"/>
        <item m="1" x="132"/>
        <item m="1" x="262"/>
        <item m="1" x="83"/>
        <item m="1" x="214"/>
        <item m="1" x="38"/>
        <item m="1" x="165"/>
        <item m="1" x="295"/>
        <item m="1" x="120"/>
        <item m="1" x="251"/>
        <item m="1" x="71"/>
        <item m="1" x="199"/>
        <item m="1" x="328"/>
        <item m="1" x="152"/>
        <item m="1" x="283"/>
        <item m="1" x="105"/>
        <item m="1" x="174"/>
        <item m="1" x="304"/>
        <item m="1" x="128"/>
        <item m="1" x="259"/>
        <item m="1" x="79"/>
        <item m="1" x="208"/>
        <item m="1" x="32"/>
        <item m="1" x="162"/>
        <item m="1" x="294"/>
        <item m="1" x="116"/>
        <item m="1" x="247"/>
        <item m="1" x="69"/>
        <item m="1" x="197"/>
        <item m="1" x="325"/>
        <item m="1" x="149"/>
        <item m="1" x="280"/>
        <item m="1" x="102"/>
        <item m="1" x="234"/>
        <item m="1" x="56"/>
        <item m="1" x="182"/>
        <item m="1" x="312"/>
        <item m="1" x="137"/>
        <item m="1" x="268"/>
        <item m="1" x="88"/>
        <item m="1" x="218"/>
        <item m="1" x="43"/>
        <item m="1" x="171"/>
        <item m="1" x="300"/>
        <item m="1" x="124"/>
        <item m="1" x="255"/>
        <item m="1" x="147"/>
        <item m="1" x="277"/>
        <item m="1" x="98"/>
        <item m="1" x="229"/>
        <item m="1" x="52"/>
        <item m="1" x="180"/>
        <item m="1" x="309"/>
        <item m="1" x="133"/>
        <item m="1" x="263"/>
        <item m="1" x="84"/>
        <item m="1" x="215"/>
        <item m="1" x="39"/>
        <item m="1" x="166"/>
        <item m="1" x="296"/>
        <item m="1" x="121"/>
        <item m="1" x="252"/>
        <item m="1" x="72"/>
        <item m="1" x="200"/>
        <item m="1" x="329"/>
        <item m="1" x="153"/>
        <item m="1" x="284"/>
        <item m="1" x="106"/>
        <item m="1" x="238"/>
        <item m="1" x="60"/>
        <item m="1" x="187"/>
        <item m="1" x="317"/>
        <item m="1" x="140"/>
        <item m="1" x="271"/>
        <item m="1" x="93"/>
        <item m="1" x="223"/>
        <item m="1" x="46"/>
        <item m="1" x="117"/>
        <item m="1" x="248"/>
        <item m="1" x="70"/>
        <item m="1" x="198"/>
        <item m="1" x="326"/>
        <item m="1" x="150"/>
        <item m="1" x="281"/>
        <item m="1" x="103"/>
        <item m="1" x="235"/>
        <item m="1" x="57"/>
        <item m="1" x="183"/>
        <item m="1" x="313"/>
        <item m="1" x="138"/>
        <item m="1" x="269"/>
        <item m="1" x="89"/>
        <item m="1" x="219"/>
        <item m="1" x="44"/>
        <item m="1" x="172"/>
        <item m="1" x="301"/>
        <item m="1" x="125"/>
        <item m="1" x="256"/>
        <item m="1" x="76"/>
        <item m="1" x="205"/>
        <item m="1" x="335"/>
        <item m="1" x="158"/>
        <item m="1" x="290"/>
        <item m="1" x="113"/>
        <item m="1" x="245"/>
        <item m="1" x="66"/>
        <item m="1" x="193"/>
        <item m="1" x="85"/>
        <item m="1" x="216"/>
        <item m="1" x="40"/>
        <item m="1" x="167"/>
        <item m="1" x="297"/>
        <item m="1" x="122"/>
        <item m="1" x="253"/>
        <item m="1" x="73"/>
        <item m="1" x="201"/>
        <item m="1" x="330"/>
        <item m="1" x="154"/>
        <item m="1" x="285"/>
        <item m="1" x="107"/>
        <item m="1" x="239"/>
        <item m="1" x="61"/>
        <item m="1" x="188"/>
        <item m="1" x="318"/>
        <item m="1" x="141"/>
        <item m="1" x="272"/>
        <item m="1" x="94"/>
        <item m="1" x="224"/>
        <item m="1" x="47"/>
        <item m="1" x="175"/>
        <item m="1" x="305"/>
        <item m="1" x="129"/>
        <item m="1" x="260"/>
        <item m="1" x="80"/>
        <item m="1" x="209"/>
        <item m="1" x="33"/>
        <item m="1" x="163"/>
        <item m="1" x="278"/>
        <item m="1" x="99"/>
        <item m="1" x="230"/>
        <item m="1" x="53"/>
        <item m="1" x="181"/>
        <item m="1" x="310"/>
        <item m="1" x="134"/>
        <item m="1" x="264"/>
        <item m="1" x="331"/>
        <item m="1" x="155"/>
        <item m="1" x="286"/>
        <item m="1" x="108"/>
        <item m="1" x="240"/>
        <item m="1" x="62"/>
        <item m="1" x="189"/>
        <item m="1" x="319"/>
        <item m="1" x="142"/>
        <item m="1" x="273"/>
        <item m="1" x="95"/>
        <item m="1" x="225"/>
        <item m="1" x="48"/>
        <item m="1" x="176"/>
        <item m="1" x="34"/>
        <item t="default"/>
      </items>
    </pivotField>
    <pivotField axis="axisPage" multipleItemSelectionAllowed="1" showAll="0">
      <items count="17">
        <item h="1" m="1" x="7"/>
        <item h="1" m="1" x="8"/>
        <item h="1" m="1" x="6"/>
        <item h="1" m="1" x="13"/>
        <item h="1" m="1" x="14"/>
        <item h="1" m="1" x="5"/>
        <item h="1" m="1" x="11"/>
        <item h="1" m="1" x="4"/>
        <item h="1" m="1" x="15"/>
        <item h="1" m="1" x="12"/>
        <item h="1" m="1" x="10"/>
        <item h="1" m="1" x="9"/>
        <item h="1" m="1" x="3"/>
        <item x="0"/>
        <item h="1" x="2"/>
        <item h="1" x="1"/>
        <item t="default"/>
      </items>
    </pivotField>
    <pivotField showAll="0" defaultSubtotal="0"/>
    <pivotField dataField="1" showAll="0" defaultSubtotal="0"/>
    <pivotField showAll="0" defaultSubtotal="0"/>
    <pivotField showAll="0" defaultSubtotal="0"/>
    <pivotField showAll="0" defaultSubtotal="0"/>
    <pivotField showAll="0" defaultSubtotal="0"/>
    <pivotField showAll="0"/>
    <pivotField dataField="1"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dataField="1"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s>
  <rowFields count="1">
    <field x="0"/>
  </rowFields>
  <rowItems count="31">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t="grand">
      <x/>
    </i>
  </rowItems>
  <colFields count="1">
    <field x="-2"/>
  </colFields>
  <colItems count="3">
    <i>
      <x/>
    </i>
    <i i="1">
      <x v="1"/>
    </i>
    <i i="2">
      <x v="2"/>
    </i>
  </colItems>
  <pageFields count="1">
    <pageField fld="1" hier="-1"/>
  </pageFields>
  <dataFields count="3">
    <dataField name="CDR_2G" fld="9" baseField="0" baseItem="71"/>
    <dataField name="CDR_2G_Target" fld="28" baseField="0" baseItem="71"/>
    <dataField name="CDR_Nokia_2G" fld="3" subtotal="average" baseField="0" baseItem="72"/>
  </dataFields>
  <chartFormats count="3">
    <chartFormat chart="3" format="8" series="1">
      <pivotArea type="data" outline="0" fieldPosition="0">
        <references count="1">
          <reference field="4294967294" count="1" selected="0">
            <x v="0"/>
          </reference>
        </references>
      </pivotArea>
    </chartFormat>
    <chartFormat chart="3" format="9" series="1">
      <pivotArea type="data" outline="0" fieldPosition="0">
        <references count="1">
          <reference field="4294967294" count="1" selected="0">
            <x v="1"/>
          </reference>
        </references>
      </pivotArea>
    </chartFormat>
    <chartFormat chart="3" format="11"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00000000-0007-0000-0200-00000D000000}" name="PivotTable3" cacheId="33" applyNumberFormats="0" applyBorderFormats="0" applyFontFormats="0" applyPatternFormats="0" applyAlignmentFormats="0" applyWidthHeightFormats="1" dataCaption="Values" updatedVersion="6" minRefreshableVersion="3" itemPrintTitles="1" createdVersion="6" indent="0" outline="1" outlineData="1" multipleFieldFilters="0" chartFormat="5">
  <location ref="BI3:BK34" firstHeaderRow="0" firstDataRow="1" firstDataCol="1" rowPageCount="1" colPageCount="1"/>
  <pivotFields count="43">
    <pivotField axis="axisRow" showAll="0" sortType="ascending">
      <items count="337">
        <item m="1" x="287"/>
        <item m="1" x="311"/>
        <item m="1" x="30"/>
        <item m="1" x="58"/>
        <item m="1" x="81"/>
        <item m="1" x="109"/>
        <item m="1" x="135"/>
        <item m="1" x="159"/>
        <item m="1" x="184"/>
        <item m="1" x="210"/>
        <item m="1" x="190"/>
        <item m="1" x="211"/>
        <item m="1" x="241"/>
        <item m="1" x="265"/>
        <item m="1" x="291"/>
        <item m="1" x="314"/>
        <item m="1" x="35"/>
        <item m="1" x="63"/>
        <item m="1" x="86"/>
        <item m="1" x="114"/>
        <item m="1" x="90"/>
        <item m="1" x="118"/>
        <item m="1" x="143"/>
        <item m="1" x="168"/>
        <item m="1" x="194"/>
        <item m="1" x="220"/>
        <item m="1" x="249"/>
        <item m="1" x="274"/>
        <item m="1" x="298"/>
        <item m="1" x="323"/>
        <item m="1" x="302"/>
        <item m="1" x="327"/>
        <item m="1" x="49"/>
        <item m="1" x="74"/>
        <item m="1" x="100"/>
        <item m="1" x="126"/>
        <item m="1" x="151"/>
        <item m="1" x="177"/>
        <item m="1" x="202"/>
        <item m="1" x="231"/>
        <item m="1" x="206"/>
        <item m="1" x="236"/>
        <item m="1" x="232"/>
        <item m="1" x="257"/>
        <item m="1" x="282"/>
        <item m="1" x="306"/>
        <item m="1" x="332"/>
        <item m="1" x="54"/>
        <item m="1" x="77"/>
        <item m="1" x="104"/>
        <item m="1" x="130"/>
        <item m="1" x="110"/>
        <item m="1" x="136"/>
        <item m="1" x="160"/>
        <item m="1" x="185"/>
        <item m="1" x="212"/>
        <item m="1" x="242"/>
        <item m="1" x="266"/>
        <item m="1" x="292"/>
        <item m="1" x="315"/>
        <item m="1" x="36"/>
        <item m="1" x="320"/>
        <item m="1" x="41"/>
        <item m="1" x="67"/>
        <item m="1" x="91"/>
        <item m="1" x="119"/>
        <item m="1" x="144"/>
        <item m="1" x="169"/>
        <item m="1" x="195"/>
        <item m="1" x="221"/>
        <item m="1" x="250"/>
        <item m="1" x="226"/>
        <item x="0"/>
        <item x="1"/>
        <item x="2"/>
        <item x="3"/>
        <item x="4"/>
        <item x="5"/>
        <item x="6"/>
        <item x="7"/>
        <item x="8"/>
        <item x="9"/>
        <item x="10"/>
        <item x="11"/>
        <item x="12"/>
        <item x="13"/>
        <item x="14"/>
        <item x="15"/>
        <item x="16"/>
        <item x="17"/>
        <item x="18"/>
        <item x="19"/>
        <item x="20"/>
        <item x="21"/>
        <item x="22"/>
        <item x="23"/>
        <item x="24"/>
        <item x="25"/>
        <item x="26"/>
        <item x="27"/>
        <item x="28"/>
        <item x="29"/>
        <item m="1" x="267"/>
        <item m="1" x="87"/>
        <item m="1" x="217"/>
        <item m="1" x="42"/>
        <item m="1" x="170"/>
        <item m="1" x="299"/>
        <item m="1" x="123"/>
        <item m="1" x="254"/>
        <item m="1" x="75"/>
        <item m="1" x="203"/>
        <item m="1" x="333"/>
        <item m="1" x="156"/>
        <item m="1" x="288"/>
        <item m="1" x="111"/>
        <item m="1" x="243"/>
        <item m="1" x="64"/>
        <item m="1" x="191"/>
        <item m="1" x="321"/>
        <item m="1" x="145"/>
        <item m="1" x="275"/>
        <item m="1" x="96"/>
        <item m="1" x="227"/>
        <item m="1" x="50"/>
        <item m="1" x="178"/>
        <item m="1" x="307"/>
        <item m="1" x="131"/>
        <item m="1" x="261"/>
        <item m="1" x="82"/>
        <item m="1" x="213"/>
        <item m="1" x="37"/>
        <item m="1" x="164"/>
        <item m="1" x="237"/>
        <item m="1" x="59"/>
        <item m="1" x="186"/>
        <item m="1" x="316"/>
        <item m="1" x="139"/>
        <item m="1" x="270"/>
        <item m="1" x="92"/>
        <item m="1" x="222"/>
        <item m="1" x="45"/>
        <item m="1" x="173"/>
        <item m="1" x="303"/>
        <item m="1" x="127"/>
        <item m="1" x="258"/>
        <item m="1" x="78"/>
        <item m="1" x="207"/>
        <item m="1" x="31"/>
        <item m="1" x="161"/>
        <item m="1" x="293"/>
        <item m="1" x="115"/>
        <item m="1" x="246"/>
        <item m="1" x="68"/>
        <item m="1" x="196"/>
        <item m="1" x="324"/>
        <item m="1" x="148"/>
        <item m="1" x="279"/>
        <item m="1" x="101"/>
        <item m="1" x="233"/>
        <item m="1" x="55"/>
        <item m="1" x="204"/>
        <item m="1" x="334"/>
        <item m="1" x="157"/>
        <item m="1" x="289"/>
        <item m="1" x="112"/>
        <item m="1" x="244"/>
        <item m="1" x="65"/>
        <item m="1" x="192"/>
        <item m="1" x="322"/>
        <item m="1" x="146"/>
        <item m="1" x="276"/>
        <item m="1" x="97"/>
        <item m="1" x="228"/>
        <item m="1" x="51"/>
        <item m="1" x="179"/>
        <item m="1" x="308"/>
        <item m="1" x="132"/>
        <item m="1" x="262"/>
        <item m="1" x="83"/>
        <item m="1" x="214"/>
        <item m="1" x="38"/>
        <item m="1" x="165"/>
        <item m="1" x="295"/>
        <item m="1" x="120"/>
        <item m="1" x="251"/>
        <item m="1" x="71"/>
        <item m="1" x="199"/>
        <item m="1" x="328"/>
        <item m="1" x="152"/>
        <item m="1" x="283"/>
        <item m="1" x="105"/>
        <item m="1" x="174"/>
        <item m="1" x="304"/>
        <item m="1" x="128"/>
        <item m="1" x="259"/>
        <item m="1" x="79"/>
        <item m="1" x="208"/>
        <item m="1" x="32"/>
        <item m="1" x="162"/>
        <item m="1" x="294"/>
        <item m="1" x="116"/>
        <item m="1" x="247"/>
        <item m="1" x="69"/>
        <item m="1" x="197"/>
        <item m="1" x="325"/>
        <item m="1" x="149"/>
        <item m="1" x="280"/>
        <item m="1" x="102"/>
        <item m="1" x="234"/>
        <item m="1" x="56"/>
        <item m="1" x="182"/>
        <item m="1" x="312"/>
        <item m="1" x="137"/>
        <item m="1" x="268"/>
        <item m="1" x="88"/>
        <item m="1" x="218"/>
        <item m="1" x="43"/>
        <item m="1" x="171"/>
        <item m="1" x="300"/>
        <item m="1" x="124"/>
        <item m="1" x="255"/>
        <item m="1" x="147"/>
        <item m="1" x="277"/>
        <item m="1" x="98"/>
        <item m="1" x="229"/>
        <item m="1" x="52"/>
        <item m="1" x="180"/>
        <item m="1" x="309"/>
        <item m="1" x="133"/>
        <item m="1" x="263"/>
        <item m="1" x="84"/>
        <item m="1" x="215"/>
        <item m="1" x="39"/>
        <item m="1" x="166"/>
        <item m="1" x="296"/>
        <item m="1" x="121"/>
        <item m="1" x="252"/>
        <item m="1" x="72"/>
        <item m="1" x="200"/>
        <item m="1" x="329"/>
        <item m="1" x="153"/>
        <item m="1" x="284"/>
        <item m="1" x="106"/>
        <item m="1" x="238"/>
        <item m="1" x="60"/>
        <item m="1" x="187"/>
        <item m="1" x="317"/>
        <item m="1" x="140"/>
        <item m="1" x="271"/>
        <item m="1" x="93"/>
        <item m="1" x="223"/>
        <item m="1" x="46"/>
        <item m="1" x="117"/>
        <item m="1" x="248"/>
        <item m="1" x="70"/>
        <item m="1" x="198"/>
        <item m="1" x="326"/>
        <item m="1" x="150"/>
        <item m="1" x="281"/>
        <item m="1" x="103"/>
        <item m="1" x="235"/>
        <item m="1" x="57"/>
        <item m="1" x="183"/>
        <item m="1" x="313"/>
        <item m="1" x="138"/>
        <item m="1" x="269"/>
        <item m="1" x="89"/>
        <item m="1" x="219"/>
        <item m="1" x="44"/>
        <item m="1" x="172"/>
        <item m="1" x="301"/>
        <item m="1" x="125"/>
        <item m="1" x="256"/>
        <item m="1" x="76"/>
        <item m="1" x="205"/>
        <item m="1" x="335"/>
        <item m="1" x="158"/>
        <item m="1" x="290"/>
        <item m="1" x="113"/>
        <item m="1" x="245"/>
        <item m="1" x="66"/>
        <item m="1" x="193"/>
        <item m="1" x="85"/>
        <item m="1" x="216"/>
        <item m="1" x="40"/>
        <item m="1" x="167"/>
        <item m="1" x="297"/>
        <item m="1" x="122"/>
        <item m="1" x="253"/>
        <item m="1" x="73"/>
        <item m="1" x="201"/>
        <item m="1" x="330"/>
        <item m="1" x="154"/>
        <item m="1" x="285"/>
        <item m="1" x="107"/>
        <item m="1" x="239"/>
        <item m="1" x="61"/>
        <item m="1" x="188"/>
        <item m="1" x="318"/>
        <item m="1" x="141"/>
        <item m="1" x="272"/>
        <item m="1" x="94"/>
        <item m="1" x="224"/>
        <item m="1" x="47"/>
        <item m="1" x="175"/>
        <item m="1" x="305"/>
        <item m="1" x="129"/>
        <item m="1" x="260"/>
        <item m="1" x="80"/>
        <item m="1" x="209"/>
        <item m="1" x="33"/>
        <item m="1" x="163"/>
        <item m="1" x="278"/>
        <item m="1" x="99"/>
        <item m="1" x="230"/>
        <item m="1" x="53"/>
        <item m="1" x="181"/>
        <item m="1" x="310"/>
        <item m="1" x="134"/>
        <item m="1" x="264"/>
        <item m="1" x="331"/>
        <item m="1" x="155"/>
        <item m="1" x="286"/>
        <item m="1" x="108"/>
        <item m="1" x="240"/>
        <item m="1" x="62"/>
        <item m="1" x="189"/>
        <item m="1" x="319"/>
        <item m="1" x="142"/>
        <item m="1" x="273"/>
        <item m="1" x="95"/>
        <item m="1" x="225"/>
        <item m="1" x="48"/>
        <item m="1" x="176"/>
        <item m="1" x="34"/>
        <item t="default"/>
      </items>
    </pivotField>
    <pivotField axis="axisPage" multipleItemSelectionAllowed="1" showAll="0">
      <items count="17">
        <item h="1" m="1" x="7"/>
        <item h="1" m="1" x="8"/>
        <item h="1" m="1" x="6"/>
        <item h="1" m="1" x="13"/>
        <item h="1" m="1" x="14"/>
        <item h="1" m="1" x="5"/>
        <item h="1" m="1" x="11"/>
        <item h="1" m="1" x="4"/>
        <item h="1" m="1" x="15"/>
        <item h="1" m="1" x="12"/>
        <item h="1" m="1" x="10"/>
        <item h="1" m="1" x="9"/>
        <item h="1" m="1" x="3"/>
        <item x="0"/>
        <item h="1" x="2"/>
        <item h="1" x="1"/>
        <item t="default"/>
      </items>
    </pivotField>
    <pivotField showAll="0" defaultSubtotal="0"/>
    <pivotField showAll="0" defaultSubtotal="0"/>
    <pivotField showAll="0" defaultSubtotal="0"/>
    <pivotField showAll="0" defaultSubtotal="0"/>
    <pivotField showAll="0" defaultSubtotal="0"/>
    <pivotField showAll="0" defaultSubtotal="0"/>
    <pivotField showAl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dataField="1"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dataField="1" showAll="0" defaultSubtotal="0"/>
    <pivotField showAll="0" defaultSubtotal="0"/>
    <pivotField showAll="0" defaultSubtotal="0"/>
  </pivotFields>
  <rowFields count="1">
    <field x="0"/>
  </rowFields>
  <rowItems count="31">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t="grand">
      <x/>
    </i>
  </rowItems>
  <colFields count="1">
    <field x="-2"/>
  </colFields>
  <colItems count="2">
    <i>
      <x/>
    </i>
    <i i="1">
      <x v="1"/>
    </i>
  </colItems>
  <pageFields count="1">
    <pageField fld="1" hier="-1"/>
  </pageFields>
  <dataFields count="2">
    <dataField name="CDR_4G" fld="23" subtotal="average" baseField="0" baseItem="0"/>
    <dataField name="CDR_4G_Target" fld="40" subtotal="average" baseField="0" baseItem="0"/>
  </dataFields>
  <chartFormats count="2">
    <chartFormat chart="4"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E000000}" name="PivotTable4" cacheId="33" applyNumberFormats="0" applyBorderFormats="0" applyFontFormats="0" applyPatternFormats="0" applyAlignmentFormats="0" applyWidthHeightFormats="1" dataCaption="Values" updatedVersion="6" minRefreshableVersion="3" itemPrintTitles="1" createdVersion="6" indent="0" outline="1" outlineData="1" multipleFieldFilters="0" chartFormat="4">
  <location ref="AY3:BA34" firstHeaderRow="0" firstDataRow="1" firstDataCol="1" rowPageCount="1" colPageCount="1"/>
  <pivotFields count="43">
    <pivotField axis="axisRow" showAll="0" sortType="ascending">
      <items count="337">
        <item m="1" x="287"/>
        <item m="1" x="311"/>
        <item m="1" x="30"/>
        <item m="1" x="58"/>
        <item m="1" x="81"/>
        <item m="1" x="109"/>
        <item m="1" x="135"/>
        <item m="1" x="159"/>
        <item m="1" x="184"/>
        <item m="1" x="210"/>
        <item m="1" x="190"/>
        <item m="1" x="211"/>
        <item m="1" x="241"/>
        <item m="1" x="265"/>
        <item m="1" x="291"/>
        <item m="1" x="314"/>
        <item m="1" x="35"/>
        <item m="1" x="63"/>
        <item m="1" x="86"/>
        <item m="1" x="114"/>
        <item m="1" x="90"/>
        <item m="1" x="118"/>
        <item m="1" x="143"/>
        <item m="1" x="168"/>
        <item m="1" x="194"/>
        <item m="1" x="220"/>
        <item m="1" x="249"/>
        <item m="1" x="274"/>
        <item m="1" x="298"/>
        <item m="1" x="323"/>
        <item m="1" x="302"/>
        <item m="1" x="327"/>
        <item m="1" x="49"/>
        <item m="1" x="74"/>
        <item m="1" x="100"/>
        <item m="1" x="126"/>
        <item m="1" x="151"/>
        <item m="1" x="177"/>
        <item m="1" x="202"/>
        <item m="1" x="231"/>
        <item m="1" x="206"/>
        <item m="1" x="236"/>
        <item m="1" x="232"/>
        <item m="1" x="257"/>
        <item m="1" x="282"/>
        <item m="1" x="306"/>
        <item m="1" x="332"/>
        <item m="1" x="54"/>
        <item m="1" x="77"/>
        <item m="1" x="104"/>
        <item m="1" x="130"/>
        <item m="1" x="110"/>
        <item m="1" x="136"/>
        <item m="1" x="160"/>
        <item m="1" x="185"/>
        <item m="1" x="212"/>
        <item m="1" x="242"/>
        <item m="1" x="266"/>
        <item m="1" x="292"/>
        <item m="1" x="315"/>
        <item m="1" x="36"/>
        <item m="1" x="320"/>
        <item m="1" x="41"/>
        <item m="1" x="67"/>
        <item m="1" x="91"/>
        <item m="1" x="119"/>
        <item m="1" x="144"/>
        <item m="1" x="169"/>
        <item m="1" x="195"/>
        <item m="1" x="221"/>
        <item m="1" x="250"/>
        <item m="1" x="226"/>
        <item x="0"/>
        <item x="1"/>
        <item x="2"/>
        <item x="3"/>
        <item x="4"/>
        <item x="5"/>
        <item x="6"/>
        <item x="7"/>
        <item x="8"/>
        <item x="9"/>
        <item x="10"/>
        <item x="11"/>
        <item x="12"/>
        <item x="13"/>
        <item x="14"/>
        <item x="15"/>
        <item x="16"/>
        <item x="17"/>
        <item x="18"/>
        <item x="19"/>
        <item x="20"/>
        <item x="21"/>
        <item x="22"/>
        <item x="23"/>
        <item x="24"/>
        <item x="25"/>
        <item x="26"/>
        <item x="27"/>
        <item x="28"/>
        <item x="29"/>
        <item m="1" x="267"/>
        <item m="1" x="87"/>
        <item m="1" x="217"/>
        <item m="1" x="42"/>
        <item m="1" x="170"/>
        <item m="1" x="299"/>
        <item m="1" x="123"/>
        <item m="1" x="254"/>
        <item m="1" x="75"/>
        <item m="1" x="203"/>
        <item m="1" x="333"/>
        <item m="1" x="156"/>
        <item m="1" x="288"/>
        <item m="1" x="111"/>
        <item m="1" x="243"/>
        <item m="1" x="64"/>
        <item m="1" x="191"/>
        <item m="1" x="321"/>
        <item m="1" x="145"/>
        <item m="1" x="275"/>
        <item m="1" x="96"/>
        <item m="1" x="227"/>
        <item m="1" x="50"/>
        <item m="1" x="178"/>
        <item m="1" x="307"/>
        <item m="1" x="131"/>
        <item m="1" x="261"/>
        <item m="1" x="82"/>
        <item m="1" x="213"/>
        <item m="1" x="37"/>
        <item m="1" x="164"/>
        <item m="1" x="237"/>
        <item m="1" x="59"/>
        <item m="1" x="186"/>
        <item m="1" x="316"/>
        <item m="1" x="139"/>
        <item m="1" x="270"/>
        <item m="1" x="92"/>
        <item m="1" x="222"/>
        <item m="1" x="45"/>
        <item m="1" x="173"/>
        <item m="1" x="303"/>
        <item m="1" x="127"/>
        <item m="1" x="258"/>
        <item m="1" x="78"/>
        <item m="1" x="207"/>
        <item m="1" x="31"/>
        <item m="1" x="161"/>
        <item m="1" x="293"/>
        <item m="1" x="115"/>
        <item m="1" x="246"/>
        <item m="1" x="68"/>
        <item m="1" x="196"/>
        <item m="1" x="324"/>
        <item m="1" x="148"/>
        <item m="1" x="279"/>
        <item m="1" x="101"/>
        <item m="1" x="233"/>
        <item m="1" x="55"/>
        <item m="1" x="204"/>
        <item m="1" x="334"/>
        <item m="1" x="157"/>
        <item m="1" x="289"/>
        <item m="1" x="112"/>
        <item m="1" x="244"/>
        <item m="1" x="65"/>
        <item m="1" x="192"/>
        <item m="1" x="322"/>
        <item m="1" x="146"/>
        <item m="1" x="276"/>
        <item m="1" x="97"/>
        <item m="1" x="228"/>
        <item m="1" x="51"/>
        <item m="1" x="179"/>
        <item m="1" x="308"/>
        <item m="1" x="132"/>
        <item m="1" x="262"/>
        <item m="1" x="83"/>
        <item m="1" x="214"/>
        <item m="1" x="38"/>
        <item m="1" x="165"/>
        <item m="1" x="295"/>
        <item m="1" x="120"/>
        <item m="1" x="251"/>
        <item m="1" x="71"/>
        <item m="1" x="199"/>
        <item m="1" x="328"/>
        <item m="1" x="152"/>
        <item m="1" x="283"/>
        <item m="1" x="105"/>
        <item m="1" x="174"/>
        <item m="1" x="304"/>
        <item m="1" x="128"/>
        <item m="1" x="259"/>
        <item m="1" x="79"/>
        <item m="1" x="208"/>
        <item m="1" x="32"/>
        <item m="1" x="162"/>
        <item m="1" x="294"/>
        <item m="1" x="116"/>
        <item m="1" x="247"/>
        <item m="1" x="69"/>
        <item m="1" x="197"/>
        <item m="1" x="325"/>
        <item m="1" x="149"/>
        <item m="1" x="280"/>
        <item m="1" x="102"/>
        <item m="1" x="234"/>
        <item m="1" x="56"/>
        <item m="1" x="182"/>
        <item m="1" x="312"/>
        <item m="1" x="137"/>
        <item m="1" x="268"/>
        <item m="1" x="88"/>
        <item m="1" x="218"/>
        <item m="1" x="43"/>
        <item m="1" x="171"/>
        <item m="1" x="300"/>
        <item m="1" x="124"/>
        <item m="1" x="255"/>
        <item m="1" x="147"/>
        <item m="1" x="277"/>
        <item m="1" x="98"/>
        <item m="1" x="229"/>
        <item m="1" x="52"/>
        <item m="1" x="180"/>
        <item m="1" x="309"/>
        <item m="1" x="133"/>
        <item m="1" x="263"/>
        <item m="1" x="84"/>
        <item m="1" x="215"/>
        <item m="1" x="39"/>
        <item m="1" x="166"/>
        <item m="1" x="296"/>
        <item m="1" x="121"/>
        <item m="1" x="252"/>
        <item m="1" x="72"/>
        <item m="1" x="200"/>
        <item m="1" x="329"/>
        <item m="1" x="153"/>
        <item m="1" x="284"/>
        <item m="1" x="106"/>
        <item m="1" x="238"/>
        <item m="1" x="60"/>
        <item m="1" x="187"/>
        <item m="1" x="317"/>
        <item m="1" x="140"/>
        <item m="1" x="271"/>
        <item m="1" x="93"/>
        <item m="1" x="223"/>
        <item m="1" x="46"/>
        <item m="1" x="117"/>
        <item m="1" x="248"/>
        <item m="1" x="70"/>
        <item m="1" x="198"/>
        <item m="1" x="326"/>
        <item m="1" x="150"/>
        <item m="1" x="281"/>
        <item m="1" x="103"/>
        <item m="1" x="235"/>
        <item m="1" x="57"/>
        <item m="1" x="183"/>
        <item m="1" x="313"/>
        <item m="1" x="138"/>
        <item m="1" x="269"/>
        <item m="1" x="89"/>
        <item m="1" x="219"/>
        <item m="1" x="44"/>
        <item m="1" x="172"/>
        <item m="1" x="301"/>
        <item m="1" x="125"/>
        <item m="1" x="256"/>
        <item m="1" x="76"/>
        <item m="1" x="205"/>
        <item m="1" x="335"/>
        <item m="1" x="158"/>
        <item m="1" x="290"/>
        <item m="1" x="113"/>
        <item m="1" x="245"/>
        <item m="1" x="66"/>
        <item m="1" x="193"/>
        <item m="1" x="85"/>
        <item m="1" x="216"/>
        <item m="1" x="40"/>
        <item m="1" x="167"/>
        <item m="1" x="297"/>
        <item m="1" x="122"/>
        <item m="1" x="253"/>
        <item m="1" x="73"/>
        <item m="1" x="201"/>
        <item m="1" x="330"/>
        <item m="1" x="154"/>
        <item m="1" x="285"/>
        <item m="1" x="107"/>
        <item m="1" x="239"/>
        <item m="1" x="61"/>
        <item m="1" x="188"/>
        <item m="1" x="318"/>
        <item m="1" x="141"/>
        <item m="1" x="272"/>
        <item m="1" x="94"/>
        <item m="1" x="224"/>
        <item m="1" x="47"/>
        <item m="1" x="175"/>
        <item m="1" x="305"/>
        <item m="1" x="129"/>
        <item m="1" x="260"/>
        <item m="1" x="80"/>
        <item m="1" x="209"/>
        <item m="1" x="33"/>
        <item m="1" x="163"/>
        <item m="1" x="278"/>
        <item m="1" x="99"/>
        <item m="1" x="230"/>
        <item m="1" x="53"/>
        <item m="1" x="181"/>
        <item m="1" x="310"/>
        <item m="1" x="134"/>
        <item m="1" x="264"/>
        <item m="1" x="331"/>
        <item m="1" x="155"/>
        <item m="1" x="286"/>
        <item m="1" x="108"/>
        <item m="1" x="240"/>
        <item m="1" x="62"/>
        <item m="1" x="189"/>
        <item m="1" x="319"/>
        <item m="1" x="142"/>
        <item m="1" x="273"/>
        <item m="1" x="95"/>
        <item m="1" x="225"/>
        <item m="1" x="48"/>
        <item m="1" x="176"/>
        <item m="1" x="34"/>
        <item t="default"/>
      </items>
    </pivotField>
    <pivotField axis="axisPage" multipleItemSelectionAllowed="1" showAll="0">
      <items count="17">
        <item h="1" m="1" x="7"/>
        <item h="1" m="1" x="8"/>
        <item h="1" m="1" x="6"/>
        <item h="1" m="1" x="13"/>
        <item h="1" m="1" x="14"/>
        <item h="1" m="1" x="5"/>
        <item h="1" m="1" x="11"/>
        <item h="1" m="1" x="4"/>
        <item h="1" m="1" x="15"/>
        <item h="1" m="1" x="12"/>
        <item h="1" m="1" x="10"/>
        <item h="1" m="1" x="9"/>
        <item h="1" m="1" x="3"/>
        <item x="0"/>
        <item h="1" x="2"/>
        <item h="1" x="1"/>
        <item t="default"/>
      </items>
    </pivotField>
    <pivotField showAll="0" defaultSubtotal="0"/>
    <pivotField showAll="0" defaultSubtotal="0"/>
    <pivotField showAll="0" defaultSubtotal="0"/>
    <pivotField showAll="0" defaultSubtotal="0"/>
    <pivotField showAll="0" defaultSubtotal="0"/>
    <pivotField showAll="0" defaultSubtotal="0"/>
    <pivotField showAl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dataField="1"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dataField="1"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s>
  <rowFields count="1">
    <field x="0"/>
  </rowFields>
  <rowItems count="31">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t="grand">
      <x/>
    </i>
  </rowItems>
  <colFields count="1">
    <field x="-2"/>
  </colFields>
  <colItems count="2">
    <i>
      <x/>
    </i>
    <i i="1">
      <x v="1"/>
    </i>
  </colItems>
  <pageFields count="1">
    <pageField fld="1" hier="-1"/>
  </pageFields>
  <dataFields count="2">
    <dataField name="CS_IRAT_HO_Success_Rate_3G" fld="18" subtotal="average" baseField="0" baseItem="3"/>
    <dataField name="CS_IRAT_HO_Success_Rate_3G_Target" fld="35" baseField="0" baseItem="3"/>
  </dataFields>
  <chartFormats count="2">
    <chartFormat chart="3" format="17" series="1">
      <pivotArea type="data" outline="0" fieldPosition="0">
        <references count="1">
          <reference field="4294967294" count="1" selected="0">
            <x v="0"/>
          </reference>
        </references>
      </pivotArea>
    </chartFormat>
    <chartFormat chart="3" format="18"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1" cacheId="33" applyNumberFormats="0" applyBorderFormats="0" applyFontFormats="0" applyPatternFormats="0" applyAlignmentFormats="0" applyWidthHeightFormats="1" dataCaption="Values" updatedVersion="6" minRefreshableVersion="3" itemPrintTitles="1" createdVersion="6" indent="0" outline="1" outlineData="1" multipleFieldFilters="0" chartFormat="5">
  <location ref="BD3:BF34" firstHeaderRow="0" firstDataRow="1" firstDataCol="1" rowPageCount="1" colPageCount="1"/>
  <pivotFields count="43">
    <pivotField axis="axisRow" showAll="0" sortType="ascending">
      <items count="337">
        <item m="1" x="287"/>
        <item m="1" x="311"/>
        <item m="1" x="30"/>
        <item m="1" x="58"/>
        <item m="1" x="81"/>
        <item m="1" x="109"/>
        <item m="1" x="135"/>
        <item m="1" x="159"/>
        <item m="1" x="184"/>
        <item m="1" x="210"/>
        <item m="1" x="190"/>
        <item m="1" x="211"/>
        <item m="1" x="241"/>
        <item m="1" x="265"/>
        <item m="1" x="291"/>
        <item m="1" x="314"/>
        <item m="1" x="35"/>
        <item m="1" x="63"/>
        <item m="1" x="86"/>
        <item m="1" x="114"/>
        <item m="1" x="90"/>
        <item m="1" x="118"/>
        <item m="1" x="143"/>
        <item m="1" x="168"/>
        <item m="1" x="194"/>
        <item m="1" x="220"/>
        <item m="1" x="249"/>
        <item m="1" x="274"/>
        <item m="1" x="298"/>
        <item m="1" x="323"/>
        <item m="1" x="302"/>
        <item m="1" x="327"/>
        <item m="1" x="49"/>
        <item m="1" x="74"/>
        <item m="1" x="100"/>
        <item m="1" x="126"/>
        <item m="1" x="151"/>
        <item m="1" x="177"/>
        <item m="1" x="202"/>
        <item m="1" x="231"/>
        <item m="1" x="206"/>
        <item m="1" x="236"/>
        <item m="1" x="232"/>
        <item m="1" x="257"/>
        <item m="1" x="282"/>
        <item m="1" x="306"/>
        <item m="1" x="332"/>
        <item m="1" x="54"/>
        <item m="1" x="77"/>
        <item m="1" x="104"/>
        <item m="1" x="130"/>
        <item m="1" x="110"/>
        <item m="1" x="136"/>
        <item m="1" x="160"/>
        <item m="1" x="185"/>
        <item m="1" x="212"/>
        <item m="1" x="242"/>
        <item m="1" x="266"/>
        <item m="1" x="292"/>
        <item m="1" x="315"/>
        <item m="1" x="36"/>
        <item m="1" x="320"/>
        <item m="1" x="41"/>
        <item m="1" x="67"/>
        <item m="1" x="91"/>
        <item m="1" x="119"/>
        <item m="1" x="144"/>
        <item m="1" x="169"/>
        <item m="1" x="195"/>
        <item m="1" x="221"/>
        <item m="1" x="250"/>
        <item m="1" x="226"/>
        <item x="0"/>
        <item x="1"/>
        <item x="2"/>
        <item x="3"/>
        <item x="4"/>
        <item x="5"/>
        <item x="6"/>
        <item x="7"/>
        <item x="8"/>
        <item x="9"/>
        <item x="10"/>
        <item x="11"/>
        <item x="12"/>
        <item x="13"/>
        <item x="14"/>
        <item x="15"/>
        <item x="16"/>
        <item x="17"/>
        <item x="18"/>
        <item x="19"/>
        <item x="20"/>
        <item x="21"/>
        <item x="22"/>
        <item x="23"/>
        <item x="24"/>
        <item x="25"/>
        <item x="26"/>
        <item x="27"/>
        <item x="28"/>
        <item x="29"/>
        <item m="1" x="267"/>
        <item m="1" x="87"/>
        <item m="1" x="217"/>
        <item m="1" x="42"/>
        <item m="1" x="170"/>
        <item m="1" x="299"/>
        <item m="1" x="123"/>
        <item m="1" x="254"/>
        <item m="1" x="75"/>
        <item m="1" x="203"/>
        <item m="1" x="333"/>
        <item m="1" x="156"/>
        <item m="1" x="288"/>
        <item m="1" x="111"/>
        <item m="1" x="243"/>
        <item m="1" x="64"/>
        <item m="1" x="191"/>
        <item m="1" x="321"/>
        <item m="1" x="145"/>
        <item m="1" x="275"/>
        <item m="1" x="96"/>
        <item m="1" x="227"/>
        <item m="1" x="50"/>
        <item m="1" x="178"/>
        <item m="1" x="307"/>
        <item m="1" x="131"/>
        <item m="1" x="261"/>
        <item m="1" x="82"/>
        <item m="1" x="213"/>
        <item m="1" x="37"/>
        <item m="1" x="164"/>
        <item m="1" x="237"/>
        <item m="1" x="59"/>
        <item m="1" x="186"/>
        <item m="1" x="316"/>
        <item m="1" x="139"/>
        <item m="1" x="270"/>
        <item m="1" x="92"/>
        <item m="1" x="222"/>
        <item m="1" x="45"/>
        <item m="1" x="173"/>
        <item m="1" x="303"/>
        <item m="1" x="127"/>
        <item m="1" x="258"/>
        <item m="1" x="78"/>
        <item m="1" x="207"/>
        <item m="1" x="31"/>
        <item m="1" x="161"/>
        <item m="1" x="293"/>
        <item m="1" x="115"/>
        <item m="1" x="246"/>
        <item m="1" x="68"/>
        <item m="1" x="196"/>
        <item m="1" x="324"/>
        <item m="1" x="148"/>
        <item m="1" x="279"/>
        <item m="1" x="101"/>
        <item m="1" x="233"/>
        <item m="1" x="55"/>
        <item m="1" x="204"/>
        <item m="1" x="334"/>
        <item m="1" x="157"/>
        <item m="1" x="289"/>
        <item m="1" x="112"/>
        <item m="1" x="244"/>
        <item m="1" x="65"/>
        <item m="1" x="192"/>
        <item m="1" x="322"/>
        <item m="1" x="146"/>
        <item m="1" x="276"/>
        <item m="1" x="97"/>
        <item m="1" x="228"/>
        <item m="1" x="51"/>
        <item m="1" x="179"/>
        <item m="1" x="308"/>
        <item m="1" x="132"/>
        <item m="1" x="262"/>
        <item m="1" x="83"/>
        <item m="1" x="214"/>
        <item m="1" x="38"/>
        <item m="1" x="165"/>
        <item m="1" x="295"/>
        <item m="1" x="120"/>
        <item m="1" x="251"/>
        <item m="1" x="71"/>
        <item m="1" x="199"/>
        <item m="1" x="328"/>
        <item m="1" x="152"/>
        <item m="1" x="283"/>
        <item m="1" x="105"/>
        <item m="1" x="174"/>
        <item m="1" x="304"/>
        <item m="1" x="128"/>
        <item m="1" x="259"/>
        <item m="1" x="79"/>
        <item m="1" x="208"/>
        <item m="1" x="32"/>
        <item m="1" x="162"/>
        <item m="1" x="294"/>
        <item m="1" x="116"/>
        <item m="1" x="247"/>
        <item m="1" x="69"/>
        <item m="1" x="197"/>
        <item m="1" x="325"/>
        <item m="1" x="149"/>
        <item m="1" x="280"/>
        <item m="1" x="102"/>
        <item m="1" x="234"/>
        <item m="1" x="56"/>
        <item m="1" x="182"/>
        <item m="1" x="312"/>
        <item m="1" x="137"/>
        <item m="1" x="268"/>
        <item m="1" x="88"/>
        <item m="1" x="218"/>
        <item m="1" x="43"/>
        <item m="1" x="171"/>
        <item m="1" x="300"/>
        <item m="1" x="124"/>
        <item m="1" x="255"/>
        <item m="1" x="147"/>
        <item m="1" x="277"/>
        <item m="1" x="98"/>
        <item m="1" x="229"/>
        <item m="1" x="52"/>
        <item m="1" x="180"/>
        <item m="1" x="309"/>
        <item m="1" x="133"/>
        <item m="1" x="263"/>
        <item m="1" x="84"/>
        <item m="1" x="215"/>
        <item m="1" x="39"/>
        <item m="1" x="166"/>
        <item m="1" x="296"/>
        <item m="1" x="121"/>
        <item m="1" x="252"/>
        <item m="1" x="72"/>
        <item m="1" x="200"/>
        <item m="1" x="329"/>
        <item m="1" x="153"/>
        <item m="1" x="284"/>
        <item m="1" x="106"/>
        <item m="1" x="238"/>
        <item m="1" x="60"/>
        <item m="1" x="187"/>
        <item m="1" x="317"/>
        <item m="1" x="140"/>
        <item m="1" x="271"/>
        <item m="1" x="93"/>
        <item m="1" x="223"/>
        <item m="1" x="46"/>
        <item m="1" x="117"/>
        <item m="1" x="248"/>
        <item m="1" x="70"/>
        <item m="1" x="198"/>
        <item m="1" x="326"/>
        <item m="1" x="150"/>
        <item m="1" x="281"/>
        <item m="1" x="103"/>
        <item m="1" x="235"/>
        <item m="1" x="57"/>
        <item m="1" x="183"/>
        <item m="1" x="313"/>
        <item m="1" x="138"/>
        <item m="1" x="269"/>
        <item m="1" x="89"/>
        <item m="1" x="219"/>
        <item m="1" x="44"/>
        <item m="1" x="172"/>
        <item m="1" x="301"/>
        <item m="1" x="125"/>
        <item m="1" x="256"/>
        <item m="1" x="76"/>
        <item m="1" x="205"/>
        <item m="1" x="335"/>
        <item m="1" x="158"/>
        <item m="1" x="290"/>
        <item m="1" x="113"/>
        <item m="1" x="245"/>
        <item m="1" x="66"/>
        <item m="1" x="193"/>
        <item m="1" x="85"/>
        <item m="1" x="216"/>
        <item m="1" x="40"/>
        <item m="1" x="167"/>
        <item m="1" x="297"/>
        <item m="1" x="122"/>
        <item m="1" x="253"/>
        <item m="1" x="73"/>
        <item m="1" x="201"/>
        <item m="1" x="330"/>
        <item m="1" x="154"/>
        <item m="1" x="285"/>
        <item m="1" x="107"/>
        <item m="1" x="239"/>
        <item m="1" x="61"/>
        <item m="1" x="188"/>
        <item m="1" x="318"/>
        <item m="1" x="141"/>
        <item m="1" x="272"/>
        <item m="1" x="94"/>
        <item m="1" x="224"/>
        <item m="1" x="47"/>
        <item m="1" x="175"/>
        <item m="1" x="305"/>
        <item m="1" x="129"/>
        <item m="1" x="260"/>
        <item m="1" x="80"/>
        <item m="1" x="209"/>
        <item m="1" x="33"/>
        <item m="1" x="163"/>
        <item m="1" x="278"/>
        <item m="1" x="99"/>
        <item m="1" x="230"/>
        <item m="1" x="53"/>
        <item m="1" x="181"/>
        <item m="1" x="310"/>
        <item m="1" x="134"/>
        <item m="1" x="264"/>
        <item m="1" x="331"/>
        <item m="1" x="155"/>
        <item m="1" x="286"/>
        <item m="1" x="108"/>
        <item m="1" x="240"/>
        <item m="1" x="62"/>
        <item m="1" x="189"/>
        <item m="1" x="319"/>
        <item m="1" x="142"/>
        <item m="1" x="273"/>
        <item m="1" x="95"/>
        <item m="1" x="225"/>
        <item m="1" x="48"/>
        <item m="1" x="176"/>
        <item m="1" x="34"/>
        <item t="default"/>
      </items>
    </pivotField>
    <pivotField axis="axisPage" multipleItemSelectionAllowed="1" showAll="0">
      <items count="17">
        <item h="1" m="1" x="7"/>
        <item h="1" m="1" x="8"/>
        <item h="1" m="1" x="6"/>
        <item h="1" m="1" x="13"/>
        <item h="1" m="1" x="14"/>
        <item h="1" m="1" x="5"/>
        <item h="1" m="1" x="11"/>
        <item h="1" m="1" x="4"/>
        <item h="1" m="1" x="15"/>
        <item h="1" m="1" x="12"/>
        <item h="1" m="1" x="10"/>
        <item h="1" m="1" x="9"/>
        <item h="1" m="1" x="3"/>
        <item x="0"/>
        <item h="1" x="2"/>
        <item h="1" x="1"/>
        <item t="default"/>
      </items>
    </pivotField>
    <pivotField showAll="0" defaultSubtotal="0"/>
    <pivotField showAll="0" defaultSubtotal="0"/>
    <pivotField showAll="0" defaultSubtotal="0"/>
    <pivotField showAll="0" defaultSubtotal="0"/>
    <pivotField showAll="0" defaultSubtotal="0"/>
    <pivotField showAll="0" defaultSubtotal="0"/>
    <pivotField showAl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dataField="1"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dataField="1" showAll="0" defaultSubtotal="0"/>
    <pivotField showAll="0" defaultSubtotal="0"/>
    <pivotField showAll="0" defaultSubtotal="0"/>
    <pivotField showAll="0" defaultSubtotal="0"/>
    <pivotField showAll="0" defaultSubtotal="0"/>
  </pivotFields>
  <rowFields count="1">
    <field x="0"/>
  </rowFields>
  <rowItems count="31">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t="grand">
      <x/>
    </i>
  </rowItems>
  <colFields count="1">
    <field x="-2"/>
  </colFields>
  <colItems count="2">
    <i>
      <x/>
    </i>
    <i i="1">
      <x v="1"/>
    </i>
  </colItems>
  <pageFields count="1">
    <pageField fld="1" hier="-1"/>
  </pageFields>
  <dataFields count="2">
    <dataField name="E-RAB_Setup_Success_Rate_4G" fld="22" subtotal="average" baseField="0" baseItem="0"/>
    <dataField name="E-RAB_Setup_Success_Rate_4G_Target" fld="38" subtotal="average" baseField="0" baseItem="0"/>
  </dataFields>
  <chartFormats count="2">
    <chartFormat chart="4" format="8" series="1">
      <pivotArea type="data" outline="0" fieldPosition="0">
        <references count="1">
          <reference field="4294967294" count="1" selected="0">
            <x v="0"/>
          </reference>
        </references>
      </pivotArea>
    </chartFormat>
    <chartFormat chart="4" format="9"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00000000-0007-0000-0300-000013000000}" name="PivotTable9" cacheId="25"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9">
  <location ref="AY3:BA33" firstHeaderRow="0" firstDataRow="1" firstDataCol="1" rowPageCount="1" colPageCount="1"/>
  <pivotFields count="43">
    <pivotField axis="axisRow" numFmtId="14" showAll="0">
      <items count="433">
        <item m="1" x="226"/>
        <item m="1" x="44"/>
        <item m="1" x="230"/>
        <item m="1" x="49"/>
        <item m="1" x="233"/>
        <item m="1" x="52"/>
        <item m="1" x="237"/>
        <item m="1" x="55"/>
        <item m="1" x="240"/>
        <item m="1" x="59"/>
        <item m="1" x="244"/>
        <item m="1" x="63"/>
        <item m="1" x="247"/>
        <item m="1" x="66"/>
        <item m="1" x="251"/>
        <item m="1" x="70"/>
        <item m="1" x="255"/>
        <item m="1" x="74"/>
        <item m="1" x="260"/>
        <item m="1" x="79"/>
        <item m="1" x="265"/>
        <item m="1" x="84"/>
        <item m="1" x="271"/>
        <item m="1" x="90"/>
        <item m="1" x="277"/>
        <item m="1" x="96"/>
        <item m="1" x="284"/>
        <item m="1" x="103"/>
        <item m="1" x="291"/>
        <item m="1" x="110"/>
        <item m="1" x="298"/>
        <item m="1" x="234"/>
        <item m="1" x="53"/>
        <item m="1" x="238"/>
        <item m="1" x="56"/>
        <item m="1" x="241"/>
        <item m="1" x="60"/>
        <item m="1" x="245"/>
        <item m="1" x="64"/>
        <item m="1" x="248"/>
        <item m="1" x="67"/>
        <item m="1" x="252"/>
        <item m="1" x="71"/>
        <item m="1" x="256"/>
        <item m="1" x="75"/>
        <item m="1" x="261"/>
        <item m="1" x="80"/>
        <item m="1" x="266"/>
        <item m="1" x="85"/>
        <item m="1" x="272"/>
        <item m="1" x="91"/>
        <item m="1" x="278"/>
        <item m="1" x="97"/>
        <item m="1" x="285"/>
        <item m="1" x="104"/>
        <item m="1" x="292"/>
        <item m="1" x="111"/>
        <item m="1" x="299"/>
        <item m="1" x="117"/>
        <item m="1" x="242"/>
        <item m="1" x="61"/>
        <item m="1" x="246"/>
        <item m="1" x="65"/>
        <item m="1" x="249"/>
        <item m="1" x="68"/>
        <item m="1" x="253"/>
        <item m="1" x="72"/>
        <item m="1" x="76"/>
        <item m="1" x="262"/>
        <item m="1" x="167"/>
        <item m="1" x="360"/>
        <item m="1" x="160"/>
        <item m="1" x="354"/>
        <item m="1" x="190"/>
        <item m="1" x="347"/>
        <item m="1" x="427"/>
        <item m="1" x="177"/>
        <item m="1" x="401"/>
        <item m="1" x="219"/>
        <item m="1" x="367"/>
        <item m="1" x="159"/>
        <item m="1" x="374"/>
        <item m="1" x="152"/>
        <item m="1" x="383"/>
        <item m="1" x="203"/>
        <item m="1" x="183"/>
        <item m="1" x="413"/>
        <item m="1" x="341"/>
        <item m="1" x="390"/>
        <item m="1" x="128"/>
        <item m="1" x="197"/>
        <item m="1" x="310"/>
        <item m="1" x="398"/>
        <item m="1" x="168"/>
        <item m="1" x="400"/>
        <item m="1" x="406"/>
        <item m="1" x="140"/>
        <item m="1" x="146"/>
        <item m="1" x="209"/>
        <item m="1" x="420"/>
        <item m="1" x="134"/>
        <item m="1" x="368"/>
        <item m="1" x="361"/>
        <item m="1" x="375"/>
        <item m="1" x="175"/>
        <item m="1" x="384"/>
        <item m="1" x="392"/>
        <item m="1" x="185"/>
        <item m="1" x="153"/>
        <item m="1" x="199"/>
        <item m="1" x="428"/>
        <item m="1" x="205"/>
        <item m="1" x="178"/>
        <item m="1" x="348"/>
        <item m="1" x="162"/>
        <item m="1" x="200"/>
        <item m="1" x="408"/>
        <item m="1" x="141"/>
        <item m="1" x="409"/>
        <item m="1" x="377"/>
        <item m="1" x="193"/>
        <item m="1" x="385"/>
        <item m="1" x="186"/>
        <item m="1" x="416"/>
        <item m="1" x="147"/>
        <item m="1" x="192"/>
        <item m="1" x="355"/>
        <item m="1" x="211"/>
        <item m="1" x="154"/>
        <item m="1" x="422"/>
        <item m="1" x="170"/>
        <item m="1" x="362"/>
        <item m="1" x="415"/>
        <item m="1" x="33"/>
        <item m="1" x="218"/>
        <item m="1" x="224"/>
        <item m="1" x="214"/>
        <item m="1" x="35"/>
        <item m="1" x="395"/>
        <item m="1" x="393"/>
        <item m="1" x="369"/>
        <item m="1" x="215"/>
        <item m="1" x="32"/>
        <item m="1" x="429"/>
        <item m="1" x="216"/>
        <item m="1" x="179"/>
        <item m="1" x="155"/>
        <item m="1" x="378"/>
        <item m="1" x="171"/>
        <item m="1" x="213"/>
        <item m="1" x="37"/>
        <item m="1" x="201"/>
        <item m="1" x="394"/>
        <item m="1" x="41"/>
        <item m="1" x="227"/>
        <item m="1" x="194"/>
        <item m="1" x="370"/>
        <item m="1" x="386"/>
        <item m="1" x="212"/>
        <item m="1" x="206"/>
        <item m="1" x="402"/>
        <item m="1" x="220"/>
        <item m="1" x="423"/>
        <item m="1" x="207"/>
        <item m="1" x="424"/>
        <item m="1" x="187"/>
        <item m="1" x="417"/>
        <item m="1" x="410"/>
        <item m="1" x="363"/>
        <item m="1" x="430"/>
        <item m="1" x="163"/>
        <item m="1" x="46"/>
        <item m="1" x="223"/>
        <item m="1" x="418"/>
        <item m="1" x="188"/>
        <item m="1" x="411"/>
        <item m="1" x="202"/>
        <item m="1" x="379"/>
        <item m="1" x="231"/>
        <item m="1" x="42"/>
        <item m="1" x="228"/>
        <item m="1" x="34"/>
        <item m="1" x="50"/>
        <item m="1" x="425"/>
        <item m="1" x="39"/>
        <item m="1" x="403"/>
        <item m="1" x="172"/>
        <item m="1" x="38"/>
        <item m="1" x="180"/>
        <item m="1" x="235"/>
        <item m="1" x="431"/>
        <item m="1" x="208"/>
        <item m="1" x="217"/>
        <item m="1" x="221"/>
        <item m="1" x="222"/>
        <item m="1" x="195"/>
        <item m="1" x="62"/>
        <item m="1" x="48"/>
        <item m="1" x="47"/>
        <item m="1" x="387"/>
        <item m="1" x="54"/>
        <item m="1" x="225"/>
        <item m="1" x="58"/>
        <item m="1" x="236"/>
        <item m="1" x="43"/>
        <item m="1" x="232"/>
        <item m="1" x="239"/>
        <item m="1" x="51"/>
        <item m="1" x="229"/>
        <item m="1" x="243"/>
        <item m="1" x="257"/>
        <item m="1" x="81"/>
        <item m="1" x="267"/>
        <item m="1" x="86"/>
        <item m="1" x="273"/>
        <item m="1" x="92"/>
        <item m="1" x="279"/>
        <item m="1" x="98"/>
        <item m="1" x="286"/>
        <item m="1" x="105"/>
        <item m="1" x="293"/>
        <item m="1" x="112"/>
        <item m="1" x="300"/>
        <item m="1" x="118"/>
        <item m="1" x="305"/>
        <item m="1" x="123"/>
        <item m="1" x="311"/>
        <item m="1" x="129"/>
        <item m="1" x="342"/>
        <item m="1" x="135"/>
        <item m="1" x="349"/>
        <item m="1" x="250"/>
        <item m="1" x="69"/>
        <item m="1" x="254"/>
        <item m="1" x="73"/>
        <item m="1" x="258"/>
        <item m="1" x="77"/>
        <item m="1" x="263"/>
        <item m="1" x="82"/>
        <item m="1" x="268"/>
        <item m="1" x="87"/>
        <item m="1" x="274"/>
        <item m="1" x="93"/>
        <item m="1" x="280"/>
        <item m="1" x="99"/>
        <item m="1" x="287"/>
        <item m="1" x="106"/>
        <item m="1" x="294"/>
        <item m="1" x="113"/>
        <item m="1" x="301"/>
        <item m="1" x="119"/>
        <item m="1" x="306"/>
        <item m="1" x="124"/>
        <item m="1" x="312"/>
        <item m="1" x="130"/>
        <item m="1" x="343"/>
        <item m="1" x="136"/>
        <item m="1" x="350"/>
        <item m="1" x="142"/>
        <item m="1" x="356"/>
        <item m="1" x="148"/>
        <item m="1" x="259"/>
        <item m="1" x="78"/>
        <item m="1" x="264"/>
        <item m="1" x="83"/>
        <item m="1" x="269"/>
        <item m="1" x="88"/>
        <item m="1" x="275"/>
        <item m="1" x="94"/>
        <item m="1" x="281"/>
        <item m="1" x="100"/>
        <item m="1" x="288"/>
        <item m="1" x="107"/>
        <item m="1" x="295"/>
        <item m="1" x="114"/>
        <item m="1" x="302"/>
        <item m="1" x="120"/>
        <item m="1" x="307"/>
        <item m="1" x="125"/>
        <item m="1" x="313"/>
        <item m="1" x="131"/>
        <item m="1" x="344"/>
        <item m="1" x="137"/>
        <item m="1" x="351"/>
        <item m="1" x="143"/>
        <item m="1" x="357"/>
        <item m="1" x="149"/>
        <item m="1" x="364"/>
        <item m="1" x="156"/>
        <item m="1" x="371"/>
        <item m="1" x="164"/>
        <item m="1" x="380"/>
        <item m="1" x="270"/>
        <item m="1" x="89"/>
        <item m="1" x="276"/>
        <item m="1" x="95"/>
        <item m="1" x="282"/>
        <item m="1" x="101"/>
        <item m="1" x="289"/>
        <item m="1" x="108"/>
        <item m="1" x="296"/>
        <item m="1" x="115"/>
        <item m="1" x="303"/>
        <item m="1" x="121"/>
        <item m="1" x="308"/>
        <item m="1" x="126"/>
        <item m="1" x="314"/>
        <item m="1" x="132"/>
        <item m="1" x="345"/>
        <item m="1" x="138"/>
        <item m="1" x="352"/>
        <item m="1" x="144"/>
        <item m="1" x="358"/>
        <item m="1" x="150"/>
        <item m="1" x="365"/>
        <item m="1" x="157"/>
        <item m="1" x="372"/>
        <item m="1" x="165"/>
        <item m="1" x="381"/>
        <item m="1" x="173"/>
        <item m="1" x="388"/>
        <item m="1" x="181"/>
        <item m="1" x="283"/>
        <item m="1" x="102"/>
        <item m="1" x="290"/>
        <item m="1" x="109"/>
        <item m="1" x="297"/>
        <item m="1" x="116"/>
        <item m="1" x="304"/>
        <item m="1" x="122"/>
        <item m="1" x="309"/>
        <item m="1" x="127"/>
        <item m="1" x="315"/>
        <item m="1" x="133"/>
        <item m="1" x="346"/>
        <item m="1" x="139"/>
        <item m="1" x="353"/>
        <item m="1" x="145"/>
        <item m="1" x="359"/>
        <item m="1" x="151"/>
        <item m="1" x="366"/>
        <item m="1" x="158"/>
        <item m="1" x="373"/>
        <item m="1" x="166"/>
        <item m="1" x="382"/>
        <item m="1" x="174"/>
        <item m="1" x="389"/>
        <item m="1" x="182"/>
        <item m="1" x="397"/>
        <item m="1" x="189"/>
        <item m="1" x="405"/>
        <item m="1" x="196"/>
        <item m="1" x="191"/>
        <item m="1" x="399"/>
        <item m="1" x="391"/>
        <item m="1" x="407"/>
        <item m="1" x="198"/>
        <item m="1" x="414"/>
        <item m="1" x="421"/>
        <item m="1" x="204"/>
        <item m="1" x="184"/>
        <item m="1" x="210"/>
        <item m="1" x="30"/>
        <item m="1" x="316"/>
        <item m="1" x="317"/>
        <item m="1" x="318"/>
        <item m="1" x="319"/>
        <item m="1" x="320"/>
        <item m="1" x="321"/>
        <item m="1" x="322"/>
        <item m="1" x="323"/>
        <item m="1" x="324"/>
        <item m="1" x="325"/>
        <item m="1" x="326"/>
        <item m="1" x="327"/>
        <item m="1" x="328"/>
        <item m="1" x="329"/>
        <item m="1" x="330"/>
        <item m="1" x="331"/>
        <item m="1" x="332"/>
        <item m="1" x="333"/>
        <item m="1" x="334"/>
        <item m="1" x="335"/>
        <item m="1" x="336"/>
        <item m="1" x="337"/>
        <item m="1" x="338"/>
        <item m="1" x="339"/>
        <item m="1" x="340"/>
        <item m="1" x="161"/>
        <item m="1" x="376"/>
        <item m="1" x="169"/>
        <item m="1" x="45"/>
        <item m="1" x="40"/>
        <item m="1" x="36"/>
        <item m="1" x="31"/>
        <item m="1" x="426"/>
        <item m="1" x="419"/>
        <item m="1" x="412"/>
        <item m="1" x="404"/>
        <item m="1" x="396"/>
        <item m="1" x="57"/>
        <item x="0"/>
        <item x="1"/>
        <item x="2"/>
        <item x="3"/>
        <item x="4"/>
        <item x="5"/>
        <item x="6"/>
        <item x="7"/>
        <item x="8"/>
        <item x="9"/>
        <item x="10"/>
        <item x="11"/>
        <item x="12"/>
        <item x="13"/>
        <item x="14"/>
        <item x="15"/>
        <item x="16"/>
        <item m="1" x="176"/>
        <item x="17"/>
        <item x="18"/>
        <item x="19"/>
        <item x="20"/>
        <item x="21"/>
        <item x="22"/>
        <item x="23"/>
        <item x="24"/>
        <item x="25"/>
        <item x="26"/>
        <item x="27"/>
        <item x="28"/>
        <item x="29"/>
        <item t="default"/>
      </items>
    </pivotField>
    <pivotField axis="axisPage" multipleItemSelectionAllowed="1" showAll="0">
      <items count="18">
        <item h="1" m="1" x="15"/>
        <item h="1" m="1" x="14"/>
        <item h="1" m="1" x="13"/>
        <item h="1" m="1" x="16"/>
        <item h="1" m="1" x="10"/>
        <item h="1" m="1" x="12"/>
        <item h="1" m="1" x="11"/>
        <item h="1" m="1" x="9"/>
        <item h="1" x="8"/>
        <item h="1" x="0"/>
        <item x="7"/>
        <item h="1" x="2"/>
        <item h="1" x="6"/>
        <item h="1" x="5"/>
        <item h="1" x="1"/>
        <item h="1" x="4"/>
        <item h="1" x="3"/>
        <item t="default"/>
      </items>
    </pivotField>
    <pivotField showAll="0" defaultSubtotal="0"/>
    <pivotField showAll="0" defaultSubtotal="0"/>
    <pivotField showAll="0" defaultSubtotal="0"/>
    <pivotField showAll="0" defaultSubtotal="0"/>
    <pivotField showAll="0" defaultSubtotal="0"/>
    <pivotField showAll="0" defaultSubtotal="0"/>
    <pivotField showAl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dataField="1"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dataField="1"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s>
  <rowFields count="1">
    <field x="0"/>
  </rowFields>
  <rowItems count="30">
    <i>
      <x v="401"/>
    </i>
    <i>
      <x v="402"/>
    </i>
    <i>
      <x v="403"/>
    </i>
    <i>
      <x v="404"/>
    </i>
    <i>
      <x v="405"/>
    </i>
    <i>
      <x v="406"/>
    </i>
    <i>
      <x v="407"/>
    </i>
    <i>
      <x v="408"/>
    </i>
    <i>
      <x v="409"/>
    </i>
    <i>
      <x v="410"/>
    </i>
    <i>
      <x v="411"/>
    </i>
    <i>
      <x v="412"/>
    </i>
    <i>
      <x v="413"/>
    </i>
    <i>
      <x v="414"/>
    </i>
    <i>
      <x v="415"/>
    </i>
    <i>
      <x v="416"/>
    </i>
    <i>
      <x v="417"/>
    </i>
    <i>
      <x v="419"/>
    </i>
    <i>
      <x v="420"/>
    </i>
    <i>
      <x v="421"/>
    </i>
    <i>
      <x v="422"/>
    </i>
    <i>
      <x v="423"/>
    </i>
    <i>
      <x v="424"/>
    </i>
    <i>
      <x v="425"/>
    </i>
    <i>
      <x v="426"/>
    </i>
    <i>
      <x v="427"/>
    </i>
    <i>
      <x v="428"/>
    </i>
    <i>
      <x v="429"/>
    </i>
    <i>
      <x v="430"/>
    </i>
    <i>
      <x v="431"/>
    </i>
  </rowItems>
  <colFields count="1">
    <field x="-2"/>
  </colFields>
  <colItems count="2">
    <i>
      <x/>
    </i>
    <i i="1">
      <x v="1"/>
    </i>
  </colItems>
  <pageFields count="1">
    <pageField fld="1" hier="-1"/>
  </pageFields>
  <dataFields count="2">
    <dataField name="CS_IRAT_HO_Success_Rate_3G" fld="18" subtotal="average" baseField="0" baseItem="393"/>
    <dataField name="CS_IRAT_HO_Success_Rate_3G_Target" fld="35" subtotal="average" baseField="0" baseItem="393"/>
  </dataFields>
  <chartFormats count="4">
    <chartFormat chart="7" format="18" series="1">
      <pivotArea type="data" outline="0" fieldPosition="0">
        <references count="1">
          <reference field="4294967294" count="1" selected="0">
            <x v="0"/>
          </reference>
        </references>
      </pivotArea>
    </chartFormat>
    <chartFormat chart="7" format="19" series="1">
      <pivotArea type="data" outline="0" fieldPosition="0">
        <references count="1">
          <reference field="4294967294" count="1" selected="0">
            <x v="1"/>
          </reference>
        </references>
      </pivotArea>
    </chartFormat>
    <chartFormat chart="8" format="4" series="1">
      <pivotArea type="data" outline="0" fieldPosition="0">
        <references count="1">
          <reference field="4294967294" count="1" selected="0">
            <x v="0"/>
          </reference>
        </references>
      </pivotArea>
    </chartFormat>
    <chartFormat chart="8"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2.xml><?xml version="1.0" encoding="utf-8"?>
<pivotTableDefinition xmlns="http://schemas.openxmlformats.org/spreadsheetml/2006/main" xmlns:mc="http://schemas.openxmlformats.org/markup-compatibility/2006" xmlns:xr="http://schemas.microsoft.com/office/spreadsheetml/2014/revision" mc:Ignorable="xr" xr:uid="{00000000-0007-0000-0300-000011000000}" name="PivotTable7" cacheId="25"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6">
  <location ref="AQ3:AS33" firstHeaderRow="0" firstDataRow="1" firstDataCol="1" rowPageCount="1" colPageCount="1"/>
  <pivotFields count="43">
    <pivotField axis="axisRow" numFmtId="14" showAll="0">
      <items count="433">
        <item m="1" x="226"/>
        <item m="1" x="44"/>
        <item m="1" x="230"/>
        <item m="1" x="49"/>
        <item m="1" x="233"/>
        <item m="1" x="52"/>
        <item m="1" x="237"/>
        <item m="1" x="55"/>
        <item m="1" x="240"/>
        <item m="1" x="59"/>
        <item m="1" x="244"/>
        <item m="1" x="63"/>
        <item m="1" x="247"/>
        <item m="1" x="66"/>
        <item m="1" x="251"/>
        <item m="1" x="70"/>
        <item m="1" x="255"/>
        <item m="1" x="74"/>
        <item m="1" x="260"/>
        <item m="1" x="79"/>
        <item m="1" x="265"/>
        <item m="1" x="84"/>
        <item m="1" x="271"/>
        <item m="1" x="90"/>
        <item m="1" x="277"/>
        <item m="1" x="96"/>
        <item m="1" x="284"/>
        <item m="1" x="103"/>
        <item m="1" x="291"/>
        <item m="1" x="110"/>
        <item m="1" x="298"/>
        <item m="1" x="234"/>
        <item m="1" x="53"/>
        <item m="1" x="238"/>
        <item m="1" x="56"/>
        <item m="1" x="241"/>
        <item m="1" x="60"/>
        <item m="1" x="245"/>
        <item m="1" x="64"/>
        <item m="1" x="248"/>
        <item m="1" x="67"/>
        <item m="1" x="252"/>
        <item m="1" x="71"/>
        <item m="1" x="256"/>
        <item m="1" x="75"/>
        <item m="1" x="261"/>
        <item m="1" x="80"/>
        <item m="1" x="266"/>
        <item m="1" x="85"/>
        <item m="1" x="272"/>
        <item m="1" x="91"/>
        <item m="1" x="278"/>
        <item m="1" x="97"/>
        <item m="1" x="285"/>
        <item m="1" x="104"/>
        <item m="1" x="292"/>
        <item m="1" x="111"/>
        <item m="1" x="299"/>
        <item m="1" x="117"/>
        <item m="1" x="242"/>
        <item m="1" x="61"/>
        <item m="1" x="246"/>
        <item m="1" x="65"/>
        <item m="1" x="249"/>
        <item m="1" x="68"/>
        <item m="1" x="253"/>
        <item m="1" x="72"/>
        <item m="1" x="76"/>
        <item m="1" x="262"/>
        <item m="1" x="167"/>
        <item m="1" x="360"/>
        <item m="1" x="160"/>
        <item m="1" x="354"/>
        <item m="1" x="190"/>
        <item m="1" x="347"/>
        <item m="1" x="427"/>
        <item m="1" x="177"/>
        <item m="1" x="401"/>
        <item m="1" x="219"/>
        <item m="1" x="367"/>
        <item m="1" x="159"/>
        <item m="1" x="374"/>
        <item m="1" x="152"/>
        <item m="1" x="383"/>
        <item m="1" x="203"/>
        <item m="1" x="183"/>
        <item m="1" x="413"/>
        <item m="1" x="341"/>
        <item m="1" x="390"/>
        <item m="1" x="128"/>
        <item m="1" x="197"/>
        <item m="1" x="310"/>
        <item m="1" x="398"/>
        <item m="1" x="168"/>
        <item m="1" x="400"/>
        <item m="1" x="406"/>
        <item m="1" x="140"/>
        <item m="1" x="146"/>
        <item m="1" x="209"/>
        <item m="1" x="420"/>
        <item m="1" x="134"/>
        <item m="1" x="368"/>
        <item m="1" x="361"/>
        <item m="1" x="375"/>
        <item m="1" x="175"/>
        <item m="1" x="384"/>
        <item m="1" x="392"/>
        <item m="1" x="185"/>
        <item m="1" x="153"/>
        <item m="1" x="199"/>
        <item m="1" x="428"/>
        <item m="1" x="205"/>
        <item m="1" x="178"/>
        <item m="1" x="348"/>
        <item m="1" x="162"/>
        <item m="1" x="200"/>
        <item m="1" x="408"/>
        <item m="1" x="141"/>
        <item m="1" x="409"/>
        <item m="1" x="377"/>
        <item m="1" x="193"/>
        <item m="1" x="385"/>
        <item m="1" x="186"/>
        <item m="1" x="416"/>
        <item m="1" x="147"/>
        <item m="1" x="192"/>
        <item m="1" x="355"/>
        <item m="1" x="211"/>
        <item m="1" x="154"/>
        <item m="1" x="422"/>
        <item m="1" x="170"/>
        <item m="1" x="362"/>
        <item m="1" x="415"/>
        <item m="1" x="33"/>
        <item m="1" x="218"/>
        <item m="1" x="224"/>
        <item m="1" x="214"/>
        <item m="1" x="35"/>
        <item m="1" x="395"/>
        <item m="1" x="393"/>
        <item m="1" x="369"/>
        <item m="1" x="215"/>
        <item m="1" x="32"/>
        <item m="1" x="429"/>
        <item m="1" x="216"/>
        <item m="1" x="179"/>
        <item m="1" x="155"/>
        <item m="1" x="378"/>
        <item m="1" x="171"/>
        <item m="1" x="213"/>
        <item m="1" x="37"/>
        <item m="1" x="201"/>
        <item m="1" x="394"/>
        <item m="1" x="41"/>
        <item m="1" x="227"/>
        <item m="1" x="194"/>
        <item m="1" x="370"/>
        <item m="1" x="386"/>
        <item m="1" x="212"/>
        <item m="1" x="206"/>
        <item m="1" x="402"/>
        <item m="1" x="220"/>
        <item m="1" x="423"/>
        <item m="1" x="207"/>
        <item m="1" x="424"/>
        <item m="1" x="187"/>
        <item m="1" x="417"/>
        <item m="1" x="410"/>
        <item m="1" x="363"/>
        <item m="1" x="430"/>
        <item m="1" x="163"/>
        <item m="1" x="46"/>
        <item m="1" x="223"/>
        <item m="1" x="418"/>
        <item m="1" x="188"/>
        <item m="1" x="411"/>
        <item m="1" x="202"/>
        <item m="1" x="379"/>
        <item m="1" x="231"/>
        <item m="1" x="42"/>
        <item m="1" x="228"/>
        <item m="1" x="34"/>
        <item m="1" x="50"/>
        <item m="1" x="425"/>
        <item m="1" x="39"/>
        <item m="1" x="403"/>
        <item m="1" x="172"/>
        <item m="1" x="38"/>
        <item m="1" x="180"/>
        <item m="1" x="235"/>
        <item m="1" x="431"/>
        <item m="1" x="208"/>
        <item m="1" x="217"/>
        <item m="1" x="221"/>
        <item m="1" x="222"/>
        <item m="1" x="195"/>
        <item m="1" x="62"/>
        <item m="1" x="48"/>
        <item m="1" x="47"/>
        <item m="1" x="387"/>
        <item m="1" x="54"/>
        <item m="1" x="225"/>
        <item m="1" x="58"/>
        <item m="1" x="236"/>
        <item m="1" x="43"/>
        <item m="1" x="232"/>
        <item m="1" x="239"/>
        <item m="1" x="51"/>
        <item m="1" x="229"/>
        <item m="1" x="243"/>
        <item m="1" x="257"/>
        <item m="1" x="81"/>
        <item m="1" x="267"/>
        <item m="1" x="86"/>
        <item m="1" x="273"/>
        <item m="1" x="92"/>
        <item m="1" x="279"/>
        <item m="1" x="98"/>
        <item m="1" x="286"/>
        <item m="1" x="105"/>
        <item m="1" x="293"/>
        <item m="1" x="112"/>
        <item m="1" x="300"/>
        <item m="1" x="118"/>
        <item m="1" x="305"/>
        <item m="1" x="123"/>
        <item m="1" x="311"/>
        <item m="1" x="129"/>
        <item m="1" x="342"/>
        <item m="1" x="135"/>
        <item m="1" x="349"/>
        <item m="1" x="250"/>
        <item m="1" x="69"/>
        <item m="1" x="254"/>
        <item m="1" x="73"/>
        <item m="1" x="258"/>
        <item m="1" x="77"/>
        <item m="1" x="263"/>
        <item m="1" x="82"/>
        <item m="1" x="268"/>
        <item m="1" x="87"/>
        <item m="1" x="274"/>
        <item m="1" x="93"/>
        <item m="1" x="280"/>
        <item m="1" x="99"/>
        <item m="1" x="287"/>
        <item m="1" x="106"/>
        <item m="1" x="294"/>
        <item m="1" x="113"/>
        <item m="1" x="301"/>
        <item m="1" x="119"/>
        <item m="1" x="306"/>
        <item m="1" x="124"/>
        <item m="1" x="312"/>
        <item m="1" x="130"/>
        <item m="1" x="343"/>
        <item m="1" x="136"/>
        <item m="1" x="350"/>
        <item m="1" x="142"/>
        <item m="1" x="356"/>
        <item m="1" x="148"/>
        <item m="1" x="259"/>
        <item m="1" x="78"/>
        <item m="1" x="264"/>
        <item m="1" x="83"/>
        <item m="1" x="269"/>
        <item m="1" x="88"/>
        <item m="1" x="275"/>
        <item m="1" x="94"/>
        <item m="1" x="281"/>
        <item m="1" x="100"/>
        <item m="1" x="288"/>
        <item m="1" x="107"/>
        <item m="1" x="295"/>
        <item m="1" x="114"/>
        <item m="1" x="302"/>
        <item m="1" x="120"/>
        <item m="1" x="307"/>
        <item m="1" x="125"/>
        <item m="1" x="313"/>
        <item m="1" x="131"/>
        <item m="1" x="344"/>
        <item m="1" x="137"/>
        <item m="1" x="351"/>
        <item m="1" x="143"/>
        <item m="1" x="357"/>
        <item m="1" x="149"/>
        <item m="1" x="364"/>
        <item m="1" x="156"/>
        <item m="1" x="371"/>
        <item m="1" x="164"/>
        <item m="1" x="380"/>
        <item m="1" x="270"/>
        <item m="1" x="89"/>
        <item m="1" x="276"/>
        <item m="1" x="95"/>
        <item m="1" x="282"/>
        <item m="1" x="101"/>
        <item m="1" x="289"/>
        <item m="1" x="108"/>
        <item m="1" x="296"/>
        <item m="1" x="115"/>
        <item m="1" x="303"/>
        <item m="1" x="121"/>
        <item m="1" x="308"/>
        <item m="1" x="126"/>
        <item m="1" x="314"/>
        <item m="1" x="132"/>
        <item m="1" x="345"/>
        <item m="1" x="138"/>
        <item m="1" x="352"/>
        <item m="1" x="144"/>
        <item m="1" x="358"/>
        <item m="1" x="150"/>
        <item m="1" x="365"/>
        <item m="1" x="157"/>
        <item m="1" x="372"/>
        <item m="1" x="165"/>
        <item m="1" x="381"/>
        <item m="1" x="173"/>
        <item m="1" x="388"/>
        <item m="1" x="181"/>
        <item m="1" x="283"/>
        <item m="1" x="102"/>
        <item m="1" x="290"/>
        <item m="1" x="109"/>
        <item m="1" x="297"/>
        <item m="1" x="116"/>
        <item m="1" x="304"/>
        <item m="1" x="122"/>
        <item m="1" x="309"/>
        <item m="1" x="127"/>
        <item m="1" x="315"/>
        <item m="1" x="133"/>
        <item m="1" x="346"/>
        <item m="1" x="139"/>
        <item m="1" x="353"/>
        <item m="1" x="145"/>
        <item m="1" x="359"/>
        <item m="1" x="151"/>
        <item m="1" x="366"/>
        <item m="1" x="158"/>
        <item m="1" x="373"/>
        <item m="1" x="166"/>
        <item m="1" x="382"/>
        <item m="1" x="174"/>
        <item m="1" x="389"/>
        <item m="1" x="182"/>
        <item m="1" x="397"/>
        <item m="1" x="189"/>
        <item m="1" x="405"/>
        <item m="1" x="196"/>
        <item m="1" x="191"/>
        <item m="1" x="399"/>
        <item m="1" x="391"/>
        <item m="1" x="407"/>
        <item m="1" x="198"/>
        <item m="1" x="414"/>
        <item m="1" x="421"/>
        <item m="1" x="204"/>
        <item m="1" x="184"/>
        <item m="1" x="210"/>
        <item m="1" x="30"/>
        <item m="1" x="316"/>
        <item m="1" x="317"/>
        <item m="1" x="318"/>
        <item m="1" x="319"/>
        <item m="1" x="320"/>
        <item m="1" x="321"/>
        <item m="1" x="322"/>
        <item m="1" x="323"/>
        <item m="1" x="324"/>
        <item m="1" x="325"/>
        <item m="1" x="326"/>
        <item m="1" x="327"/>
        <item m="1" x="328"/>
        <item m="1" x="329"/>
        <item m="1" x="330"/>
        <item m="1" x="331"/>
        <item m="1" x="332"/>
        <item m="1" x="333"/>
        <item m="1" x="334"/>
        <item m="1" x="335"/>
        <item m="1" x="336"/>
        <item m="1" x="337"/>
        <item m="1" x="338"/>
        <item m="1" x="339"/>
        <item m="1" x="340"/>
        <item m="1" x="161"/>
        <item m="1" x="376"/>
        <item m="1" x="169"/>
        <item m="1" x="45"/>
        <item m="1" x="40"/>
        <item m="1" x="36"/>
        <item m="1" x="31"/>
        <item m="1" x="426"/>
        <item m="1" x="419"/>
        <item m="1" x="412"/>
        <item m="1" x="404"/>
        <item m="1" x="396"/>
        <item m="1" x="57"/>
        <item x="0"/>
        <item x="1"/>
        <item x="2"/>
        <item x="3"/>
        <item x="4"/>
        <item x="5"/>
        <item x="6"/>
        <item x="7"/>
        <item x="8"/>
        <item x="9"/>
        <item x="10"/>
        <item x="11"/>
        <item x="12"/>
        <item x="13"/>
        <item x="14"/>
        <item x="15"/>
        <item x="16"/>
        <item m="1" x="176"/>
        <item x="17"/>
        <item x="18"/>
        <item x="19"/>
        <item x="20"/>
        <item x="21"/>
        <item x="22"/>
        <item x="23"/>
        <item x="24"/>
        <item x="25"/>
        <item x="26"/>
        <item x="27"/>
        <item x="28"/>
        <item x="29"/>
        <item t="default"/>
      </items>
    </pivotField>
    <pivotField axis="axisPage" multipleItemSelectionAllowed="1" showAll="0">
      <items count="18">
        <item h="1" m="1" x="15"/>
        <item h="1" m="1" x="14"/>
        <item h="1" m="1" x="13"/>
        <item h="1" m="1" x="16"/>
        <item h="1" m="1" x="10"/>
        <item h="1" m="1" x="12"/>
        <item h="1" m="1" x="11"/>
        <item h="1" m="1" x="9"/>
        <item h="1" x="8"/>
        <item h="1" x="0"/>
        <item x="7"/>
        <item h="1" x="2"/>
        <item h="1" x="6"/>
        <item h="1" x="5"/>
        <item h="1" x="1"/>
        <item h="1" x="4"/>
        <item h="1" x="3"/>
        <item t="default"/>
      </items>
    </pivotField>
    <pivotField showAll="0" defaultSubtotal="0"/>
    <pivotField showAll="0" defaultSubtotal="0"/>
    <pivotField showAll="0" defaultSubtotal="0"/>
    <pivotField showAll="0" defaultSubtotal="0"/>
    <pivotField showAll="0" defaultSubtotal="0"/>
    <pivotField showAll="0" defaultSubtotal="0"/>
    <pivotField showAll="0"/>
    <pivotField showAll="0" defaultSubtotal="0"/>
    <pivotField showAll="0" defaultSubtotal="0"/>
    <pivotField showAll="0" defaultSubtotal="0"/>
    <pivotField showAll="0" defaultSubtotal="0"/>
    <pivotField showAll="0" defaultSubtotal="0"/>
    <pivotField showAll="0" defaultSubtotal="0"/>
    <pivotField showAll="0" defaultSubtotal="0"/>
    <pivotField dataField="1"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dataField="1"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s>
  <rowFields count="1">
    <field x="0"/>
  </rowFields>
  <rowItems count="30">
    <i>
      <x v="401"/>
    </i>
    <i>
      <x v="402"/>
    </i>
    <i>
      <x v="403"/>
    </i>
    <i>
      <x v="404"/>
    </i>
    <i>
      <x v="405"/>
    </i>
    <i>
      <x v="406"/>
    </i>
    <i>
      <x v="407"/>
    </i>
    <i>
      <x v="408"/>
    </i>
    <i>
      <x v="409"/>
    </i>
    <i>
      <x v="410"/>
    </i>
    <i>
      <x v="411"/>
    </i>
    <i>
      <x v="412"/>
    </i>
    <i>
      <x v="413"/>
    </i>
    <i>
      <x v="414"/>
    </i>
    <i>
      <x v="415"/>
    </i>
    <i>
      <x v="416"/>
    </i>
    <i>
      <x v="417"/>
    </i>
    <i>
      <x v="419"/>
    </i>
    <i>
      <x v="420"/>
    </i>
    <i>
      <x v="421"/>
    </i>
    <i>
      <x v="422"/>
    </i>
    <i>
      <x v="423"/>
    </i>
    <i>
      <x v="424"/>
    </i>
    <i>
      <x v="425"/>
    </i>
    <i>
      <x v="426"/>
    </i>
    <i>
      <x v="427"/>
    </i>
    <i>
      <x v="428"/>
    </i>
    <i>
      <x v="429"/>
    </i>
    <i>
      <x v="430"/>
    </i>
    <i>
      <x v="431"/>
    </i>
  </rowItems>
  <colFields count="1">
    <field x="-2"/>
  </colFields>
  <colItems count="2">
    <i>
      <x/>
    </i>
    <i i="1">
      <x v="1"/>
    </i>
  </colItems>
  <pageFields count="1">
    <pageField fld="1" hier="-1"/>
  </pageFields>
  <dataFields count="2">
    <dataField name="CDR_3G" fld="16" baseField="0" baseItem="360"/>
    <dataField name="CDR_3G_Target" fld="33" baseField="0" baseItem="360"/>
  </dataFields>
  <chartFormats count="2">
    <chartFormat chart="5" format="12" series="1">
      <pivotArea type="data" outline="0" fieldPosition="0">
        <references count="1">
          <reference field="4294967294" count="1" selected="0">
            <x v="0"/>
          </reference>
        </references>
      </pivotArea>
    </chartFormat>
    <chartFormat chart="5" format="13"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3.xml><?xml version="1.0" encoding="utf-8"?>
<pivotTableDefinition xmlns="http://schemas.openxmlformats.org/spreadsheetml/2006/main" xmlns:mc="http://schemas.openxmlformats.org/markup-compatibility/2006" xmlns:xr="http://schemas.microsoft.com/office/spreadsheetml/2014/revision" mc:Ignorable="xr" xr:uid="{00000000-0007-0000-0300-00000C000000}" name="PivotTable26" cacheId="25"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13">
  <location ref="CU3:CW33" firstHeaderRow="0" firstDataRow="1" firstDataCol="1" rowPageCount="1" colPageCount="1"/>
  <pivotFields count="43">
    <pivotField axis="axisRow" numFmtId="14" showAll="0">
      <items count="433">
        <item m="1" x="226"/>
        <item m="1" x="44"/>
        <item m="1" x="230"/>
        <item m="1" x="49"/>
        <item m="1" x="233"/>
        <item m="1" x="52"/>
        <item m="1" x="237"/>
        <item m="1" x="55"/>
        <item m="1" x="240"/>
        <item m="1" x="59"/>
        <item m="1" x="244"/>
        <item m="1" x="63"/>
        <item m="1" x="247"/>
        <item m="1" x="66"/>
        <item m="1" x="251"/>
        <item m="1" x="70"/>
        <item m="1" x="255"/>
        <item m="1" x="74"/>
        <item m="1" x="260"/>
        <item m="1" x="79"/>
        <item m="1" x="265"/>
        <item m="1" x="84"/>
        <item m="1" x="271"/>
        <item m="1" x="90"/>
        <item m="1" x="277"/>
        <item m="1" x="96"/>
        <item m="1" x="284"/>
        <item m="1" x="103"/>
        <item m="1" x="291"/>
        <item m="1" x="110"/>
        <item m="1" x="298"/>
        <item m="1" x="234"/>
        <item m="1" x="53"/>
        <item m="1" x="238"/>
        <item m="1" x="56"/>
        <item m="1" x="241"/>
        <item m="1" x="60"/>
        <item m="1" x="245"/>
        <item m="1" x="64"/>
        <item m="1" x="248"/>
        <item m="1" x="67"/>
        <item m="1" x="252"/>
        <item m="1" x="71"/>
        <item m="1" x="256"/>
        <item m="1" x="75"/>
        <item m="1" x="261"/>
        <item m="1" x="80"/>
        <item m="1" x="266"/>
        <item m="1" x="85"/>
        <item m="1" x="272"/>
        <item m="1" x="91"/>
        <item m="1" x="278"/>
        <item m="1" x="97"/>
        <item m="1" x="285"/>
        <item m="1" x="104"/>
        <item m="1" x="292"/>
        <item m="1" x="111"/>
        <item m="1" x="299"/>
        <item m="1" x="117"/>
        <item m="1" x="242"/>
        <item m="1" x="61"/>
        <item m="1" x="246"/>
        <item m="1" x="65"/>
        <item m="1" x="249"/>
        <item m="1" x="68"/>
        <item m="1" x="253"/>
        <item m="1" x="72"/>
        <item m="1" x="76"/>
        <item m="1" x="262"/>
        <item m="1" x="167"/>
        <item m="1" x="360"/>
        <item m="1" x="160"/>
        <item m="1" x="354"/>
        <item m="1" x="190"/>
        <item m="1" x="347"/>
        <item m="1" x="427"/>
        <item m="1" x="177"/>
        <item m="1" x="401"/>
        <item m="1" x="219"/>
        <item m="1" x="367"/>
        <item m="1" x="159"/>
        <item m="1" x="374"/>
        <item m="1" x="152"/>
        <item m="1" x="383"/>
        <item m="1" x="203"/>
        <item m="1" x="183"/>
        <item m="1" x="413"/>
        <item m="1" x="341"/>
        <item m="1" x="390"/>
        <item m="1" x="128"/>
        <item m="1" x="197"/>
        <item m="1" x="310"/>
        <item m="1" x="398"/>
        <item m="1" x="168"/>
        <item m="1" x="400"/>
        <item m="1" x="406"/>
        <item m="1" x="140"/>
        <item m="1" x="146"/>
        <item m="1" x="209"/>
        <item m="1" x="420"/>
        <item m="1" x="134"/>
        <item m="1" x="368"/>
        <item m="1" x="361"/>
        <item m="1" x="375"/>
        <item m="1" x="175"/>
        <item m="1" x="384"/>
        <item m="1" x="392"/>
        <item m="1" x="185"/>
        <item m="1" x="153"/>
        <item m="1" x="199"/>
        <item m="1" x="428"/>
        <item m="1" x="205"/>
        <item m="1" x="178"/>
        <item m="1" x="348"/>
        <item m="1" x="162"/>
        <item m="1" x="200"/>
        <item m="1" x="408"/>
        <item m="1" x="141"/>
        <item m="1" x="409"/>
        <item m="1" x="377"/>
        <item m="1" x="193"/>
        <item m="1" x="385"/>
        <item m="1" x="186"/>
        <item m="1" x="416"/>
        <item m="1" x="147"/>
        <item m="1" x="192"/>
        <item m="1" x="355"/>
        <item m="1" x="211"/>
        <item m="1" x="154"/>
        <item m="1" x="422"/>
        <item m="1" x="170"/>
        <item m="1" x="362"/>
        <item m="1" x="415"/>
        <item m="1" x="33"/>
        <item m="1" x="218"/>
        <item m="1" x="224"/>
        <item m="1" x="214"/>
        <item m="1" x="35"/>
        <item m="1" x="395"/>
        <item m="1" x="393"/>
        <item m="1" x="369"/>
        <item m="1" x="215"/>
        <item m="1" x="32"/>
        <item m="1" x="429"/>
        <item m="1" x="216"/>
        <item m="1" x="179"/>
        <item m="1" x="155"/>
        <item m="1" x="378"/>
        <item m="1" x="171"/>
        <item m="1" x="213"/>
        <item m="1" x="37"/>
        <item m="1" x="201"/>
        <item m="1" x="394"/>
        <item m="1" x="41"/>
        <item m="1" x="227"/>
        <item m="1" x="194"/>
        <item m="1" x="370"/>
        <item m="1" x="386"/>
        <item m="1" x="212"/>
        <item m="1" x="206"/>
        <item m="1" x="402"/>
        <item m="1" x="220"/>
        <item m="1" x="423"/>
        <item m="1" x="207"/>
        <item m="1" x="424"/>
        <item m="1" x="187"/>
        <item m="1" x="417"/>
        <item m="1" x="410"/>
        <item m="1" x="363"/>
        <item m="1" x="430"/>
        <item m="1" x="163"/>
        <item m="1" x="46"/>
        <item m="1" x="223"/>
        <item m="1" x="418"/>
        <item m="1" x="188"/>
        <item m="1" x="411"/>
        <item m="1" x="202"/>
        <item m="1" x="379"/>
        <item m="1" x="231"/>
        <item m="1" x="42"/>
        <item m="1" x="228"/>
        <item m="1" x="34"/>
        <item m="1" x="50"/>
        <item m="1" x="425"/>
        <item m="1" x="39"/>
        <item m="1" x="403"/>
        <item m="1" x="172"/>
        <item m="1" x="38"/>
        <item m="1" x="180"/>
        <item m="1" x="235"/>
        <item m="1" x="431"/>
        <item m="1" x="208"/>
        <item m="1" x="217"/>
        <item m="1" x="221"/>
        <item m="1" x="222"/>
        <item m="1" x="195"/>
        <item m="1" x="62"/>
        <item m="1" x="48"/>
        <item m="1" x="47"/>
        <item m="1" x="387"/>
        <item m="1" x="54"/>
        <item m="1" x="225"/>
        <item m="1" x="58"/>
        <item m="1" x="236"/>
        <item m="1" x="43"/>
        <item m="1" x="232"/>
        <item m="1" x="239"/>
        <item m="1" x="51"/>
        <item m="1" x="229"/>
        <item m="1" x="243"/>
        <item m="1" x="257"/>
        <item m="1" x="81"/>
        <item m="1" x="267"/>
        <item m="1" x="86"/>
        <item m="1" x="273"/>
        <item m="1" x="92"/>
        <item m="1" x="279"/>
        <item m="1" x="98"/>
        <item m="1" x="286"/>
        <item m="1" x="105"/>
        <item m="1" x="293"/>
        <item m="1" x="112"/>
        <item m="1" x="300"/>
        <item m="1" x="118"/>
        <item m="1" x="305"/>
        <item m="1" x="123"/>
        <item m="1" x="311"/>
        <item m="1" x="129"/>
        <item m="1" x="342"/>
        <item m="1" x="135"/>
        <item m="1" x="349"/>
        <item m="1" x="250"/>
        <item m="1" x="69"/>
        <item m="1" x="254"/>
        <item m="1" x="73"/>
        <item m="1" x="258"/>
        <item m="1" x="77"/>
        <item m="1" x="263"/>
        <item m="1" x="82"/>
        <item m="1" x="268"/>
        <item m="1" x="87"/>
        <item m="1" x="274"/>
        <item m="1" x="93"/>
        <item m="1" x="280"/>
        <item m="1" x="99"/>
        <item m="1" x="287"/>
        <item m="1" x="106"/>
        <item m="1" x="294"/>
        <item m="1" x="113"/>
        <item m="1" x="301"/>
        <item m="1" x="119"/>
        <item m="1" x="306"/>
        <item m="1" x="124"/>
        <item m="1" x="312"/>
        <item m="1" x="130"/>
        <item m="1" x="343"/>
        <item m="1" x="136"/>
        <item m="1" x="350"/>
        <item m="1" x="142"/>
        <item m="1" x="356"/>
        <item m="1" x="148"/>
        <item m="1" x="259"/>
        <item m="1" x="78"/>
        <item m="1" x="264"/>
        <item m="1" x="83"/>
        <item m="1" x="269"/>
        <item m="1" x="88"/>
        <item m="1" x="275"/>
        <item m="1" x="94"/>
        <item m="1" x="281"/>
        <item m="1" x="100"/>
        <item m="1" x="288"/>
        <item m="1" x="107"/>
        <item m="1" x="295"/>
        <item m="1" x="114"/>
        <item m="1" x="302"/>
        <item m="1" x="120"/>
        <item m="1" x="307"/>
        <item m="1" x="125"/>
        <item m="1" x="313"/>
        <item m="1" x="131"/>
        <item m="1" x="344"/>
        <item m="1" x="137"/>
        <item m="1" x="351"/>
        <item m="1" x="143"/>
        <item m="1" x="357"/>
        <item m="1" x="149"/>
        <item m="1" x="364"/>
        <item m="1" x="156"/>
        <item m="1" x="371"/>
        <item m="1" x="164"/>
        <item m="1" x="380"/>
        <item m="1" x="270"/>
        <item m="1" x="89"/>
        <item m="1" x="276"/>
        <item m="1" x="95"/>
        <item m="1" x="282"/>
        <item m="1" x="101"/>
        <item m="1" x="289"/>
        <item m="1" x="108"/>
        <item m="1" x="296"/>
        <item m="1" x="115"/>
        <item m="1" x="303"/>
        <item m="1" x="121"/>
        <item m="1" x="308"/>
        <item m="1" x="126"/>
        <item m="1" x="314"/>
        <item m="1" x="132"/>
        <item m="1" x="345"/>
        <item m="1" x="138"/>
        <item m="1" x="352"/>
        <item m="1" x="144"/>
        <item m="1" x="358"/>
        <item m="1" x="150"/>
        <item m="1" x="365"/>
        <item m="1" x="157"/>
        <item m="1" x="372"/>
        <item m="1" x="165"/>
        <item m="1" x="381"/>
        <item m="1" x="173"/>
        <item m="1" x="388"/>
        <item m="1" x="181"/>
        <item m="1" x="283"/>
        <item m="1" x="102"/>
        <item m="1" x="290"/>
        <item m="1" x="109"/>
        <item m="1" x="297"/>
        <item m="1" x="116"/>
        <item m="1" x="304"/>
        <item m="1" x="122"/>
        <item m="1" x="309"/>
        <item m="1" x="127"/>
        <item m="1" x="315"/>
        <item m="1" x="133"/>
        <item m="1" x="346"/>
        <item m="1" x="139"/>
        <item m="1" x="353"/>
        <item m="1" x="145"/>
        <item m="1" x="359"/>
        <item m="1" x="151"/>
        <item m="1" x="366"/>
        <item m="1" x="158"/>
        <item m="1" x="373"/>
        <item m="1" x="166"/>
        <item m="1" x="382"/>
        <item m="1" x="174"/>
        <item m="1" x="389"/>
        <item m="1" x="182"/>
        <item m="1" x="397"/>
        <item m="1" x="189"/>
        <item m="1" x="405"/>
        <item m="1" x="196"/>
        <item m="1" x="191"/>
        <item m="1" x="399"/>
        <item m="1" x="391"/>
        <item m="1" x="407"/>
        <item m="1" x="198"/>
        <item m="1" x="414"/>
        <item m="1" x="421"/>
        <item m="1" x="204"/>
        <item m="1" x="184"/>
        <item m="1" x="210"/>
        <item m="1" x="30"/>
        <item m="1" x="316"/>
        <item m="1" x="317"/>
        <item m="1" x="318"/>
        <item m="1" x="319"/>
        <item m="1" x="320"/>
        <item m="1" x="321"/>
        <item m="1" x="322"/>
        <item m="1" x="323"/>
        <item m="1" x="324"/>
        <item m="1" x="325"/>
        <item m="1" x="326"/>
        <item m="1" x="327"/>
        <item m="1" x="328"/>
        <item m="1" x="329"/>
        <item m="1" x="330"/>
        <item m="1" x="331"/>
        <item m="1" x="332"/>
        <item m="1" x="333"/>
        <item m="1" x="334"/>
        <item m="1" x="335"/>
        <item m="1" x="336"/>
        <item m="1" x="337"/>
        <item m="1" x="338"/>
        <item m="1" x="339"/>
        <item m="1" x="340"/>
        <item m="1" x="161"/>
        <item m="1" x="376"/>
        <item m="1" x="169"/>
        <item m="1" x="45"/>
        <item m="1" x="40"/>
        <item m="1" x="36"/>
        <item m="1" x="31"/>
        <item m="1" x="426"/>
        <item m="1" x="419"/>
        <item m="1" x="412"/>
        <item m="1" x="404"/>
        <item m="1" x="396"/>
        <item m="1" x="57"/>
        <item x="0"/>
        <item x="1"/>
        <item x="2"/>
        <item x="3"/>
        <item x="4"/>
        <item x="5"/>
        <item x="6"/>
        <item x="7"/>
        <item x="8"/>
        <item x="9"/>
        <item x="10"/>
        <item x="11"/>
        <item x="12"/>
        <item x="13"/>
        <item x="14"/>
        <item x="15"/>
        <item x="16"/>
        <item m="1" x="176"/>
        <item x="17"/>
        <item x="18"/>
        <item x="19"/>
        <item x="20"/>
        <item x="21"/>
        <item x="22"/>
        <item x="23"/>
        <item x="24"/>
        <item x="25"/>
        <item x="26"/>
        <item x="27"/>
        <item x="28"/>
        <item x="29"/>
        <item t="default"/>
      </items>
    </pivotField>
    <pivotField axis="axisPage" multipleItemSelectionAllowed="1" showAll="0">
      <items count="18">
        <item h="1" m="1" x="15"/>
        <item h="1" m="1" x="14"/>
        <item h="1" m="1" x="13"/>
        <item h="1" m="1" x="16"/>
        <item h="1" m="1" x="10"/>
        <item h="1" m="1" x="12"/>
        <item h="1" m="1" x="11"/>
        <item h="1" m="1" x="9"/>
        <item h="1" x="8"/>
        <item h="1" x="0"/>
        <item x="7"/>
        <item h="1" x="2"/>
        <item h="1" x="6"/>
        <item h="1" x="5"/>
        <item h="1" x="1"/>
        <item h="1" x="4"/>
        <item h="1" x="3"/>
        <item t="default"/>
      </items>
    </pivotField>
    <pivotField showAll="0" defaultSubtotal="0"/>
    <pivotField showAll="0" defaultSubtotal="0"/>
    <pivotField showAll="0" defaultSubtotal="0"/>
    <pivotField showAll="0" defaultSubtotal="0"/>
    <pivotField showAll="0" defaultSubtotal="0"/>
    <pivotField showAll="0" defaultSubtotal="0"/>
    <pivotField showAl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dataField="1"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dataField="1" showAll="0" defaultSubtotal="0"/>
  </pivotFields>
  <rowFields count="1">
    <field x="0"/>
  </rowFields>
  <rowItems count="30">
    <i>
      <x v="401"/>
    </i>
    <i>
      <x v="402"/>
    </i>
    <i>
      <x v="403"/>
    </i>
    <i>
      <x v="404"/>
    </i>
    <i>
      <x v="405"/>
    </i>
    <i>
      <x v="406"/>
    </i>
    <i>
      <x v="407"/>
    </i>
    <i>
      <x v="408"/>
    </i>
    <i>
      <x v="409"/>
    </i>
    <i>
      <x v="410"/>
    </i>
    <i>
      <x v="411"/>
    </i>
    <i>
      <x v="412"/>
    </i>
    <i>
      <x v="413"/>
    </i>
    <i>
      <x v="414"/>
    </i>
    <i>
      <x v="415"/>
    </i>
    <i>
      <x v="416"/>
    </i>
    <i>
      <x v="417"/>
    </i>
    <i>
      <x v="419"/>
    </i>
    <i>
      <x v="420"/>
    </i>
    <i>
      <x v="421"/>
    </i>
    <i>
      <x v="422"/>
    </i>
    <i>
      <x v="423"/>
    </i>
    <i>
      <x v="424"/>
    </i>
    <i>
      <x v="425"/>
    </i>
    <i>
      <x v="426"/>
    </i>
    <i>
      <x v="427"/>
    </i>
    <i>
      <x v="428"/>
    </i>
    <i>
      <x v="429"/>
    </i>
    <i>
      <x v="430"/>
    </i>
    <i>
      <x v="431"/>
    </i>
  </rowItems>
  <colFields count="1">
    <field x="-2"/>
  </colFields>
  <colItems count="2">
    <i>
      <x/>
    </i>
    <i i="1">
      <x v="1"/>
    </i>
  </colItems>
  <pageFields count="1">
    <pageField fld="1" hier="-1"/>
  </pageFields>
  <dataFields count="2">
    <dataField name="DL_Cell_Throughput_4G" fld="26" baseField="0" baseItem="405"/>
    <dataField name="DL_Cell_Throughput_4G_Target" fld="42" baseField="0" baseItem="405"/>
  </dataFields>
  <chartFormats count="2">
    <chartFormat chart="12" format="2" series="1">
      <pivotArea type="data" outline="0" fieldPosition="0">
        <references count="1">
          <reference field="4294967294" count="1" selected="0">
            <x v="0"/>
          </reference>
        </references>
      </pivotArea>
    </chartFormat>
    <chartFormat chart="12" format="3"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4.xml><?xml version="1.0" encoding="utf-8"?>
<pivotTableDefinition xmlns="http://schemas.openxmlformats.org/spreadsheetml/2006/main" xmlns:mc="http://schemas.openxmlformats.org/markup-compatibility/2006" xmlns:xr="http://schemas.microsoft.com/office/spreadsheetml/2014/revision" mc:Ignorable="xr" xr:uid="{00000000-0007-0000-0300-000001000000}" name="PivotTable10" cacheId="25"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10">
  <location ref="BG3:BI33" firstHeaderRow="0" firstDataRow="1" firstDataCol="1" rowPageCount="1" colPageCount="1"/>
  <pivotFields count="43">
    <pivotField axis="axisRow" numFmtId="14" showAll="0">
      <items count="433">
        <item m="1" x="226"/>
        <item m="1" x="44"/>
        <item m="1" x="230"/>
        <item m="1" x="49"/>
        <item m="1" x="233"/>
        <item m="1" x="52"/>
        <item m="1" x="237"/>
        <item m="1" x="55"/>
        <item m="1" x="240"/>
        <item m="1" x="59"/>
        <item m="1" x="244"/>
        <item m="1" x="63"/>
        <item m="1" x="247"/>
        <item m="1" x="66"/>
        <item m="1" x="251"/>
        <item m="1" x="70"/>
        <item m="1" x="255"/>
        <item m="1" x="74"/>
        <item m="1" x="260"/>
        <item m="1" x="79"/>
        <item m="1" x="265"/>
        <item m="1" x="84"/>
        <item m="1" x="271"/>
        <item m="1" x="90"/>
        <item m="1" x="277"/>
        <item m="1" x="96"/>
        <item m="1" x="284"/>
        <item m="1" x="103"/>
        <item m="1" x="291"/>
        <item m="1" x="110"/>
        <item m="1" x="298"/>
        <item m="1" x="234"/>
        <item m="1" x="53"/>
        <item m="1" x="238"/>
        <item m="1" x="56"/>
        <item m="1" x="241"/>
        <item m="1" x="60"/>
        <item m="1" x="245"/>
        <item m="1" x="64"/>
        <item m="1" x="248"/>
        <item m="1" x="67"/>
        <item m="1" x="252"/>
        <item m="1" x="71"/>
        <item m="1" x="256"/>
        <item m="1" x="75"/>
        <item m="1" x="261"/>
        <item m="1" x="80"/>
        <item m="1" x="266"/>
        <item m="1" x="85"/>
        <item m="1" x="272"/>
        <item m="1" x="91"/>
        <item m="1" x="278"/>
        <item m="1" x="97"/>
        <item m="1" x="285"/>
        <item m="1" x="104"/>
        <item m="1" x="292"/>
        <item m="1" x="111"/>
        <item m="1" x="299"/>
        <item m="1" x="117"/>
        <item m="1" x="242"/>
        <item m="1" x="61"/>
        <item m="1" x="246"/>
        <item m="1" x="65"/>
        <item m="1" x="249"/>
        <item m="1" x="68"/>
        <item m="1" x="253"/>
        <item m="1" x="72"/>
        <item m="1" x="76"/>
        <item m="1" x="262"/>
        <item m="1" x="167"/>
        <item m="1" x="360"/>
        <item m="1" x="160"/>
        <item m="1" x="354"/>
        <item m="1" x="190"/>
        <item m="1" x="347"/>
        <item m="1" x="427"/>
        <item m="1" x="177"/>
        <item m="1" x="401"/>
        <item m="1" x="219"/>
        <item m="1" x="367"/>
        <item m="1" x="159"/>
        <item m="1" x="374"/>
        <item m="1" x="152"/>
        <item m="1" x="383"/>
        <item m="1" x="203"/>
        <item m="1" x="183"/>
        <item m="1" x="413"/>
        <item m="1" x="341"/>
        <item m="1" x="390"/>
        <item m="1" x="128"/>
        <item m="1" x="197"/>
        <item m="1" x="310"/>
        <item m="1" x="398"/>
        <item m="1" x="168"/>
        <item m="1" x="400"/>
        <item m="1" x="406"/>
        <item m="1" x="140"/>
        <item m="1" x="146"/>
        <item m="1" x="209"/>
        <item m="1" x="420"/>
        <item m="1" x="134"/>
        <item m="1" x="368"/>
        <item m="1" x="361"/>
        <item m="1" x="375"/>
        <item m="1" x="175"/>
        <item m="1" x="384"/>
        <item m="1" x="392"/>
        <item m="1" x="185"/>
        <item m="1" x="153"/>
        <item m="1" x="199"/>
        <item m="1" x="428"/>
        <item m="1" x="205"/>
        <item m="1" x="178"/>
        <item m="1" x="348"/>
        <item m="1" x="162"/>
        <item m="1" x="200"/>
        <item m="1" x="408"/>
        <item m="1" x="141"/>
        <item m="1" x="409"/>
        <item m="1" x="377"/>
        <item m="1" x="193"/>
        <item m="1" x="385"/>
        <item m="1" x="186"/>
        <item m="1" x="416"/>
        <item m="1" x="147"/>
        <item m="1" x="192"/>
        <item m="1" x="355"/>
        <item m="1" x="211"/>
        <item m="1" x="154"/>
        <item m="1" x="422"/>
        <item m="1" x="170"/>
        <item m="1" x="362"/>
        <item m="1" x="415"/>
        <item m="1" x="33"/>
        <item m="1" x="218"/>
        <item m="1" x="224"/>
        <item m="1" x="214"/>
        <item m="1" x="35"/>
        <item m="1" x="395"/>
        <item m="1" x="393"/>
        <item m="1" x="369"/>
        <item m="1" x="215"/>
        <item m="1" x="32"/>
        <item m="1" x="429"/>
        <item m="1" x="216"/>
        <item m="1" x="179"/>
        <item m="1" x="155"/>
        <item m="1" x="378"/>
        <item m="1" x="171"/>
        <item m="1" x="213"/>
        <item m="1" x="37"/>
        <item m="1" x="201"/>
        <item m="1" x="394"/>
        <item m="1" x="41"/>
        <item m="1" x="227"/>
        <item m="1" x="194"/>
        <item m="1" x="370"/>
        <item m="1" x="386"/>
        <item m="1" x="212"/>
        <item m="1" x="206"/>
        <item m="1" x="402"/>
        <item m="1" x="220"/>
        <item m="1" x="423"/>
        <item m="1" x="207"/>
        <item m="1" x="424"/>
        <item m="1" x="187"/>
        <item m="1" x="417"/>
        <item m="1" x="410"/>
        <item m="1" x="363"/>
        <item m="1" x="430"/>
        <item m="1" x="163"/>
        <item m="1" x="46"/>
        <item m="1" x="223"/>
        <item m="1" x="418"/>
        <item m="1" x="188"/>
        <item m="1" x="411"/>
        <item m="1" x="202"/>
        <item m="1" x="379"/>
        <item m="1" x="231"/>
        <item m="1" x="42"/>
        <item m="1" x="228"/>
        <item m="1" x="34"/>
        <item m="1" x="50"/>
        <item m="1" x="425"/>
        <item m="1" x="39"/>
        <item m="1" x="403"/>
        <item m="1" x="172"/>
        <item m="1" x="38"/>
        <item m="1" x="180"/>
        <item m="1" x="235"/>
        <item m="1" x="431"/>
        <item m="1" x="208"/>
        <item m="1" x="217"/>
        <item m="1" x="221"/>
        <item m="1" x="222"/>
        <item m="1" x="195"/>
        <item m="1" x="62"/>
        <item m="1" x="48"/>
        <item m="1" x="47"/>
        <item m="1" x="387"/>
        <item m="1" x="54"/>
        <item m="1" x="225"/>
        <item m="1" x="58"/>
        <item m="1" x="236"/>
        <item m="1" x="43"/>
        <item m="1" x="232"/>
        <item m="1" x="239"/>
        <item m="1" x="51"/>
        <item m="1" x="229"/>
        <item m="1" x="243"/>
        <item m="1" x="257"/>
        <item m="1" x="81"/>
        <item m="1" x="267"/>
        <item m="1" x="86"/>
        <item m="1" x="273"/>
        <item m="1" x="92"/>
        <item m="1" x="279"/>
        <item m="1" x="98"/>
        <item m="1" x="286"/>
        <item m="1" x="105"/>
        <item m="1" x="293"/>
        <item m="1" x="112"/>
        <item m="1" x="300"/>
        <item m="1" x="118"/>
        <item m="1" x="305"/>
        <item m="1" x="123"/>
        <item m="1" x="311"/>
        <item m="1" x="129"/>
        <item m="1" x="342"/>
        <item m="1" x="135"/>
        <item m="1" x="349"/>
        <item m="1" x="250"/>
        <item m="1" x="69"/>
        <item m="1" x="254"/>
        <item m="1" x="73"/>
        <item m="1" x="258"/>
        <item m="1" x="77"/>
        <item m="1" x="263"/>
        <item m="1" x="82"/>
        <item m="1" x="268"/>
        <item m="1" x="87"/>
        <item m="1" x="274"/>
        <item m="1" x="93"/>
        <item m="1" x="280"/>
        <item m="1" x="99"/>
        <item m="1" x="287"/>
        <item m="1" x="106"/>
        <item m="1" x="294"/>
        <item m="1" x="113"/>
        <item m="1" x="301"/>
        <item m="1" x="119"/>
        <item m="1" x="306"/>
        <item m="1" x="124"/>
        <item m="1" x="312"/>
        <item m="1" x="130"/>
        <item m="1" x="343"/>
        <item m="1" x="136"/>
        <item m="1" x="350"/>
        <item m="1" x="142"/>
        <item m="1" x="356"/>
        <item m="1" x="148"/>
        <item m="1" x="259"/>
        <item m="1" x="78"/>
        <item m="1" x="264"/>
        <item m="1" x="83"/>
        <item m="1" x="269"/>
        <item m="1" x="88"/>
        <item m="1" x="275"/>
        <item m="1" x="94"/>
        <item m="1" x="281"/>
        <item m="1" x="100"/>
        <item m="1" x="288"/>
        <item m="1" x="107"/>
        <item m="1" x="295"/>
        <item m="1" x="114"/>
        <item m="1" x="302"/>
        <item m="1" x="120"/>
        <item m="1" x="307"/>
        <item m="1" x="125"/>
        <item m="1" x="313"/>
        <item m="1" x="131"/>
        <item m="1" x="344"/>
        <item m="1" x="137"/>
        <item m="1" x="351"/>
        <item m="1" x="143"/>
        <item m="1" x="357"/>
        <item m="1" x="149"/>
        <item m="1" x="364"/>
        <item m="1" x="156"/>
        <item m="1" x="371"/>
        <item m="1" x="164"/>
        <item m="1" x="380"/>
        <item m="1" x="270"/>
        <item m="1" x="89"/>
        <item m="1" x="276"/>
        <item m="1" x="95"/>
        <item m="1" x="282"/>
        <item m="1" x="101"/>
        <item m="1" x="289"/>
        <item m="1" x="108"/>
        <item m="1" x="296"/>
        <item m="1" x="115"/>
        <item m="1" x="303"/>
        <item m="1" x="121"/>
        <item m="1" x="308"/>
        <item m="1" x="126"/>
        <item m="1" x="314"/>
        <item m="1" x="132"/>
        <item m="1" x="345"/>
        <item m="1" x="138"/>
        <item m="1" x="352"/>
        <item m="1" x="144"/>
        <item m="1" x="358"/>
        <item m="1" x="150"/>
        <item m="1" x="365"/>
        <item m="1" x="157"/>
        <item m="1" x="372"/>
        <item m="1" x="165"/>
        <item m="1" x="381"/>
        <item m="1" x="173"/>
        <item m="1" x="388"/>
        <item m="1" x="181"/>
        <item m="1" x="283"/>
        <item m="1" x="102"/>
        <item m="1" x="290"/>
        <item m="1" x="109"/>
        <item m="1" x="297"/>
        <item m="1" x="116"/>
        <item m="1" x="304"/>
        <item m="1" x="122"/>
        <item m="1" x="309"/>
        <item m="1" x="127"/>
        <item m="1" x="315"/>
        <item m="1" x="133"/>
        <item m="1" x="346"/>
        <item m="1" x="139"/>
        <item m="1" x="353"/>
        <item m="1" x="145"/>
        <item m="1" x="359"/>
        <item m="1" x="151"/>
        <item m="1" x="366"/>
        <item m="1" x="158"/>
        <item m="1" x="373"/>
        <item m="1" x="166"/>
        <item m="1" x="382"/>
        <item m="1" x="174"/>
        <item m="1" x="389"/>
        <item m="1" x="182"/>
        <item m="1" x="397"/>
        <item m="1" x="189"/>
        <item m="1" x="405"/>
        <item m="1" x="196"/>
        <item m="1" x="191"/>
        <item m="1" x="399"/>
        <item m="1" x="391"/>
        <item m="1" x="407"/>
        <item m="1" x="198"/>
        <item m="1" x="414"/>
        <item m="1" x="421"/>
        <item m="1" x="204"/>
        <item m="1" x="184"/>
        <item m="1" x="210"/>
        <item m="1" x="30"/>
        <item m="1" x="316"/>
        <item m="1" x="317"/>
        <item m="1" x="318"/>
        <item m="1" x="319"/>
        <item m="1" x="320"/>
        <item m="1" x="321"/>
        <item m="1" x="322"/>
        <item m="1" x="323"/>
        <item m="1" x="324"/>
        <item m="1" x="325"/>
        <item m="1" x="326"/>
        <item m="1" x="327"/>
        <item m="1" x="328"/>
        <item m="1" x="329"/>
        <item m="1" x="330"/>
        <item m="1" x="331"/>
        <item m="1" x="332"/>
        <item m="1" x="333"/>
        <item m="1" x="334"/>
        <item m="1" x="335"/>
        <item m="1" x="336"/>
        <item m="1" x="337"/>
        <item m="1" x="338"/>
        <item m="1" x="339"/>
        <item m="1" x="340"/>
        <item m="1" x="161"/>
        <item m="1" x="376"/>
        <item m="1" x="169"/>
        <item m="1" x="45"/>
        <item m="1" x="40"/>
        <item m="1" x="36"/>
        <item m="1" x="31"/>
        <item m="1" x="426"/>
        <item m="1" x="419"/>
        <item m="1" x="412"/>
        <item m="1" x="404"/>
        <item m="1" x="396"/>
        <item m="1" x="57"/>
        <item x="0"/>
        <item x="1"/>
        <item x="2"/>
        <item x="3"/>
        <item x="4"/>
        <item x="5"/>
        <item x="6"/>
        <item x="7"/>
        <item x="8"/>
        <item x="9"/>
        <item x="10"/>
        <item x="11"/>
        <item x="12"/>
        <item x="13"/>
        <item x="14"/>
        <item x="15"/>
        <item x="16"/>
        <item m="1" x="176"/>
        <item x="17"/>
        <item x="18"/>
        <item x="19"/>
        <item x="20"/>
        <item x="21"/>
        <item x="22"/>
        <item x="23"/>
        <item x="24"/>
        <item x="25"/>
        <item x="26"/>
        <item x="27"/>
        <item x="28"/>
        <item x="29"/>
        <item t="default"/>
      </items>
    </pivotField>
    <pivotField axis="axisPage" multipleItemSelectionAllowed="1" showAll="0">
      <items count="18">
        <item h="1" m="1" x="15"/>
        <item h="1" m="1" x="14"/>
        <item h="1" m="1" x="13"/>
        <item h="1" m="1" x="16"/>
        <item h="1" m="1" x="10"/>
        <item h="1" m="1" x="12"/>
        <item h="1" m="1" x="11"/>
        <item h="1" m="1" x="9"/>
        <item h="1" x="8"/>
        <item h="1" x="0"/>
        <item x="7"/>
        <item h="1" x="2"/>
        <item h="1" x="6"/>
        <item h="1" x="5"/>
        <item h="1" x="1"/>
        <item h="1" x="4"/>
        <item h="1" x="3"/>
        <item t="default"/>
      </items>
    </pivotField>
    <pivotField showAll="0" defaultSubtotal="0"/>
    <pivotField showAll="0" defaultSubtotal="0"/>
    <pivotField showAll="0" defaultSubtotal="0"/>
    <pivotField showAll="0" defaultSubtotal="0"/>
    <pivotField showAll="0" defaultSubtotal="0"/>
    <pivotField showAll="0" defaultSubtotal="0"/>
    <pivotField showAl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dataField="1"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dataField="1" showAll="0" defaultSubtotal="0"/>
    <pivotField showAll="0" defaultSubtotal="0"/>
    <pivotField showAll="0" defaultSubtotal="0"/>
  </pivotFields>
  <rowFields count="1">
    <field x="0"/>
  </rowFields>
  <rowItems count="30">
    <i>
      <x v="401"/>
    </i>
    <i>
      <x v="402"/>
    </i>
    <i>
      <x v="403"/>
    </i>
    <i>
      <x v="404"/>
    </i>
    <i>
      <x v="405"/>
    </i>
    <i>
      <x v="406"/>
    </i>
    <i>
      <x v="407"/>
    </i>
    <i>
      <x v="408"/>
    </i>
    <i>
      <x v="409"/>
    </i>
    <i>
      <x v="410"/>
    </i>
    <i>
      <x v="411"/>
    </i>
    <i>
      <x v="412"/>
    </i>
    <i>
      <x v="413"/>
    </i>
    <i>
      <x v="414"/>
    </i>
    <i>
      <x v="415"/>
    </i>
    <i>
      <x v="416"/>
    </i>
    <i>
      <x v="417"/>
    </i>
    <i>
      <x v="419"/>
    </i>
    <i>
      <x v="420"/>
    </i>
    <i>
      <x v="421"/>
    </i>
    <i>
      <x v="422"/>
    </i>
    <i>
      <x v="423"/>
    </i>
    <i>
      <x v="424"/>
    </i>
    <i>
      <x v="425"/>
    </i>
    <i>
      <x v="426"/>
    </i>
    <i>
      <x v="427"/>
    </i>
    <i>
      <x v="428"/>
    </i>
    <i>
      <x v="429"/>
    </i>
    <i>
      <x v="430"/>
    </i>
    <i>
      <x v="431"/>
    </i>
  </rowItems>
  <colFields count="1">
    <field x="-2"/>
  </colFields>
  <colItems count="2">
    <i>
      <x/>
    </i>
    <i i="1">
      <x v="1"/>
    </i>
  </colItems>
  <pageFields count="1">
    <pageField fld="1" hier="-1"/>
  </pageFields>
  <dataFields count="2">
    <dataField name="CDR_4G" fld="23" subtotal="average" baseField="0" baseItem="354"/>
    <dataField name="CDR_4G_Target" fld="40" subtotal="average" baseField="0" baseItem="396"/>
  </dataFields>
  <chartFormats count="2">
    <chartFormat chart="9" format="6" series="1">
      <pivotArea type="data" outline="0" fieldPosition="0">
        <references count="1">
          <reference field="4294967294" count="1" selected="0">
            <x v="0"/>
          </reference>
        </references>
      </pivotArea>
    </chartFormat>
    <chartFormat chart="9" format="8"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5.xml><?xml version="1.0" encoding="utf-8"?>
<pivotTableDefinition xmlns="http://schemas.openxmlformats.org/spreadsheetml/2006/main" xmlns:mc="http://schemas.openxmlformats.org/markup-compatibility/2006" xmlns:xr="http://schemas.microsoft.com/office/spreadsheetml/2014/revision" mc:Ignorable="xr" xr:uid="{00000000-0007-0000-0300-000009000000}" name="PivotTable23" cacheId="25"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12">
  <location ref="CI3:CJ33" firstHeaderRow="1" firstDataRow="1" firstDataCol="1" rowPageCount="1" colPageCount="1"/>
  <pivotFields count="43">
    <pivotField axis="axisRow" numFmtId="14" showAll="0">
      <items count="433">
        <item m="1" x="226"/>
        <item m="1" x="44"/>
        <item m="1" x="230"/>
        <item m="1" x="49"/>
        <item m="1" x="233"/>
        <item m="1" x="52"/>
        <item m="1" x="237"/>
        <item m="1" x="55"/>
        <item m="1" x="240"/>
        <item m="1" x="59"/>
        <item m="1" x="244"/>
        <item m="1" x="63"/>
        <item m="1" x="247"/>
        <item m="1" x="66"/>
        <item m="1" x="251"/>
        <item m="1" x="70"/>
        <item m="1" x="255"/>
        <item m="1" x="74"/>
        <item m="1" x="260"/>
        <item m="1" x="79"/>
        <item m="1" x="265"/>
        <item m="1" x="84"/>
        <item m="1" x="271"/>
        <item m="1" x="90"/>
        <item m="1" x="277"/>
        <item m="1" x="96"/>
        <item m="1" x="284"/>
        <item m="1" x="103"/>
        <item m="1" x="291"/>
        <item m="1" x="110"/>
        <item m="1" x="298"/>
        <item m="1" x="234"/>
        <item m="1" x="53"/>
        <item m="1" x="238"/>
        <item m="1" x="56"/>
        <item m="1" x="241"/>
        <item m="1" x="60"/>
        <item m="1" x="245"/>
        <item m="1" x="64"/>
        <item m="1" x="248"/>
        <item m="1" x="67"/>
        <item m="1" x="252"/>
        <item m="1" x="71"/>
        <item m="1" x="256"/>
        <item m="1" x="75"/>
        <item m="1" x="261"/>
        <item m="1" x="80"/>
        <item m="1" x="266"/>
        <item m="1" x="85"/>
        <item m="1" x="272"/>
        <item m="1" x="91"/>
        <item m="1" x="278"/>
        <item m="1" x="97"/>
        <item m="1" x="285"/>
        <item m="1" x="104"/>
        <item m="1" x="292"/>
        <item m="1" x="111"/>
        <item m="1" x="299"/>
        <item m="1" x="117"/>
        <item m="1" x="242"/>
        <item m="1" x="61"/>
        <item m="1" x="246"/>
        <item m="1" x="65"/>
        <item m="1" x="249"/>
        <item m="1" x="68"/>
        <item m="1" x="253"/>
        <item m="1" x="72"/>
        <item m="1" x="76"/>
        <item m="1" x="262"/>
        <item m="1" x="167"/>
        <item m="1" x="360"/>
        <item m="1" x="160"/>
        <item m="1" x="354"/>
        <item m="1" x="190"/>
        <item m="1" x="347"/>
        <item m="1" x="427"/>
        <item m="1" x="177"/>
        <item m="1" x="401"/>
        <item m="1" x="219"/>
        <item m="1" x="367"/>
        <item m="1" x="159"/>
        <item m="1" x="374"/>
        <item m="1" x="152"/>
        <item m="1" x="383"/>
        <item m="1" x="203"/>
        <item m="1" x="183"/>
        <item m="1" x="413"/>
        <item m="1" x="341"/>
        <item m="1" x="390"/>
        <item m="1" x="128"/>
        <item m="1" x="197"/>
        <item m="1" x="310"/>
        <item m="1" x="398"/>
        <item m="1" x="168"/>
        <item m="1" x="400"/>
        <item m="1" x="406"/>
        <item m="1" x="140"/>
        <item m="1" x="146"/>
        <item m="1" x="209"/>
        <item m="1" x="420"/>
        <item m="1" x="134"/>
        <item m="1" x="368"/>
        <item m="1" x="361"/>
        <item m="1" x="375"/>
        <item m="1" x="175"/>
        <item m="1" x="384"/>
        <item m="1" x="392"/>
        <item m="1" x="185"/>
        <item m="1" x="153"/>
        <item m="1" x="199"/>
        <item m="1" x="428"/>
        <item m="1" x="205"/>
        <item m="1" x="178"/>
        <item m="1" x="348"/>
        <item m="1" x="162"/>
        <item m="1" x="200"/>
        <item m="1" x="408"/>
        <item m="1" x="141"/>
        <item m="1" x="409"/>
        <item m="1" x="377"/>
        <item m="1" x="193"/>
        <item m="1" x="385"/>
        <item m="1" x="186"/>
        <item m="1" x="416"/>
        <item m="1" x="147"/>
        <item m="1" x="192"/>
        <item m="1" x="355"/>
        <item m="1" x="211"/>
        <item m="1" x="154"/>
        <item m="1" x="422"/>
        <item m="1" x="170"/>
        <item m="1" x="362"/>
        <item m="1" x="415"/>
        <item m="1" x="33"/>
        <item m="1" x="218"/>
        <item m="1" x="224"/>
        <item m="1" x="214"/>
        <item m="1" x="35"/>
        <item m="1" x="395"/>
        <item m="1" x="393"/>
        <item m="1" x="369"/>
        <item m="1" x="215"/>
        <item m="1" x="32"/>
        <item m="1" x="429"/>
        <item m="1" x="216"/>
        <item m="1" x="179"/>
        <item m="1" x="155"/>
        <item m="1" x="378"/>
        <item m="1" x="171"/>
        <item m="1" x="213"/>
        <item m="1" x="37"/>
        <item m="1" x="201"/>
        <item m="1" x="394"/>
        <item m="1" x="41"/>
        <item m="1" x="227"/>
        <item m="1" x="194"/>
        <item m="1" x="370"/>
        <item m="1" x="386"/>
        <item m="1" x="212"/>
        <item m="1" x="206"/>
        <item m="1" x="402"/>
        <item m="1" x="220"/>
        <item m="1" x="423"/>
        <item m="1" x="207"/>
        <item m="1" x="424"/>
        <item m="1" x="187"/>
        <item m="1" x="417"/>
        <item m="1" x="410"/>
        <item m="1" x="363"/>
        <item m="1" x="430"/>
        <item m="1" x="163"/>
        <item m="1" x="46"/>
        <item m="1" x="223"/>
        <item m="1" x="418"/>
        <item m="1" x="188"/>
        <item m="1" x="411"/>
        <item m="1" x="202"/>
        <item m="1" x="379"/>
        <item m="1" x="231"/>
        <item m="1" x="42"/>
        <item m="1" x="228"/>
        <item m="1" x="34"/>
        <item m="1" x="50"/>
        <item m="1" x="425"/>
        <item m="1" x="39"/>
        <item m="1" x="403"/>
        <item m="1" x="172"/>
        <item m="1" x="38"/>
        <item m="1" x="180"/>
        <item m="1" x="235"/>
        <item m="1" x="431"/>
        <item m="1" x="208"/>
        <item m="1" x="217"/>
        <item m="1" x="221"/>
        <item m="1" x="222"/>
        <item m="1" x="195"/>
        <item m="1" x="62"/>
        <item m="1" x="48"/>
        <item m="1" x="47"/>
        <item m="1" x="387"/>
        <item m="1" x="54"/>
        <item m="1" x="225"/>
        <item m="1" x="58"/>
        <item m="1" x="236"/>
        <item m="1" x="43"/>
        <item m="1" x="232"/>
        <item m="1" x="239"/>
        <item m="1" x="51"/>
        <item m="1" x="229"/>
        <item m="1" x="243"/>
        <item m="1" x="257"/>
        <item m="1" x="81"/>
        <item m="1" x="267"/>
        <item m="1" x="86"/>
        <item m="1" x="273"/>
        <item m="1" x="92"/>
        <item m="1" x="279"/>
        <item m="1" x="98"/>
        <item m="1" x="286"/>
        <item m="1" x="105"/>
        <item m="1" x="293"/>
        <item m="1" x="112"/>
        <item m="1" x="300"/>
        <item m="1" x="118"/>
        <item m="1" x="305"/>
        <item m="1" x="123"/>
        <item m="1" x="311"/>
        <item m="1" x="129"/>
        <item m="1" x="342"/>
        <item m="1" x="135"/>
        <item m="1" x="349"/>
        <item m="1" x="250"/>
        <item m="1" x="69"/>
        <item m="1" x="254"/>
        <item m="1" x="73"/>
        <item m="1" x="258"/>
        <item m="1" x="77"/>
        <item m="1" x="263"/>
        <item m="1" x="82"/>
        <item m="1" x="268"/>
        <item m="1" x="87"/>
        <item m="1" x="274"/>
        <item m="1" x="93"/>
        <item m="1" x="280"/>
        <item m="1" x="99"/>
        <item m="1" x="287"/>
        <item m="1" x="106"/>
        <item m="1" x="294"/>
        <item m="1" x="113"/>
        <item m="1" x="301"/>
        <item m="1" x="119"/>
        <item m="1" x="306"/>
        <item m="1" x="124"/>
        <item m="1" x="312"/>
        <item m="1" x="130"/>
        <item m="1" x="343"/>
        <item m="1" x="136"/>
        <item m="1" x="350"/>
        <item m="1" x="142"/>
        <item m="1" x="356"/>
        <item m="1" x="148"/>
        <item m="1" x="259"/>
        <item m="1" x="78"/>
        <item m="1" x="264"/>
        <item m="1" x="83"/>
        <item m="1" x="269"/>
        <item m="1" x="88"/>
        <item m="1" x="275"/>
        <item m="1" x="94"/>
        <item m="1" x="281"/>
        <item m="1" x="100"/>
        <item m="1" x="288"/>
        <item m="1" x="107"/>
        <item m="1" x="295"/>
        <item m="1" x="114"/>
        <item m="1" x="302"/>
        <item m="1" x="120"/>
        <item m="1" x="307"/>
        <item m="1" x="125"/>
        <item m="1" x="313"/>
        <item m="1" x="131"/>
        <item m="1" x="344"/>
        <item m="1" x="137"/>
        <item m="1" x="351"/>
        <item m="1" x="143"/>
        <item m="1" x="357"/>
        <item m="1" x="149"/>
        <item m="1" x="364"/>
        <item m="1" x="156"/>
        <item m="1" x="371"/>
        <item m="1" x="164"/>
        <item m="1" x="380"/>
        <item m="1" x="270"/>
        <item m="1" x="89"/>
        <item m="1" x="276"/>
        <item m="1" x="95"/>
        <item m="1" x="282"/>
        <item m="1" x="101"/>
        <item m="1" x="289"/>
        <item m="1" x="108"/>
        <item m="1" x="296"/>
        <item m="1" x="115"/>
        <item m="1" x="303"/>
        <item m="1" x="121"/>
        <item m="1" x="308"/>
        <item m="1" x="126"/>
        <item m="1" x="314"/>
        <item m="1" x="132"/>
        <item m="1" x="345"/>
        <item m="1" x="138"/>
        <item m="1" x="352"/>
        <item m="1" x="144"/>
        <item m="1" x="358"/>
        <item m="1" x="150"/>
        <item m="1" x="365"/>
        <item m="1" x="157"/>
        <item m="1" x="372"/>
        <item m="1" x="165"/>
        <item m="1" x="381"/>
        <item m="1" x="173"/>
        <item m="1" x="388"/>
        <item m="1" x="181"/>
        <item m="1" x="283"/>
        <item m="1" x="102"/>
        <item m="1" x="290"/>
        <item m="1" x="109"/>
        <item m="1" x="297"/>
        <item m="1" x="116"/>
        <item m="1" x="304"/>
        <item m="1" x="122"/>
        <item m="1" x="309"/>
        <item m="1" x="127"/>
        <item m="1" x="315"/>
        <item m="1" x="133"/>
        <item m="1" x="346"/>
        <item m="1" x="139"/>
        <item m="1" x="353"/>
        <item m="1" x="145"/>
        <item m="1" x="359"/>
        <item m="1" x="151"/>
        <item m="1" x="366"/>
        <item m="1" x="158"/>
        <item m="1" x="373"/>
        <item m="1" x="166"/>
        <item m="1" x="382"/>
        <item m="1" x="174"/>
        <item m="1" x="389"/>
        <item m="1" x="182"/>
        <item m="1" x="397"/>
        <item m="1" x="189"/>
        <item m="1" x="405"/>
        <item m="1" x="196"/>
        <item m="1" x="191"/>
        <item m="1" x="399"/>
        <item m="1" x="391"/>
        <item m="1" x="407"/>
        <item m="1" x="198"/>
        <item m="1" x="414"/>
        <item m="1" x="421"/>
        <item m="1" x="204"/>
        <item m="1" x="184"/>
        <item m="1" x="210"/>
        <item m="1" x="30"/>
        <item m="1" x="316"/>
        <item m="1" x="317"/>
        <item m="1" x="318"/>
        <item m="1" x="319"/>
        <item m="1" x="320"/>
        <item m="1" x="321"/>
        <item m="1" x="322"/>
        <item m="1" x="323"/>
        <item m="1" x="324"/>
        <item m="1" x="325"/>
        <item m="1" x="326"/>
        <item m="1" x="327"/>
        <item m="1" x="328"/>
        <item m="1" x="329"/>
        <item m="1" x="330"/>
        <item m="1" x="331"/>
        <item m="1" x="332"/>
        <item m="1" x="333"/>
        <item m="1" x="334"/>
        <item m="1" x="335"/>
        <item m="1" x="336"/>
        <item m="1" x="337"/>
        <item m="1" x="338"/>
        <item m="1" x="339"/>
        <item m="1" x="340"/>
        <item m="1" x="161"/>
        <item m="1" x="376"/>
        <item m="1" x="169"/>
        <item m="1" x="45"/>
        <item m="1" x="40"/>
        <item m="1" x="36"/>
        <item m="1" x="31"/>
        <item m="1" x="426"/>
        <item m="1" x="419"/>
        <item m="1" x="412"/>
        <item m="1" x="404"/>
        <item m="1" x="396"/>
        <item m="1" x="57"/>
        <item x="0"/>
        <item x="1"/>
        <item x="2"/>
        <item x="3"/>
        <item x="4"/>
        <item x="5"/>
        <item x="6"/>
        <item x="7"/>
        <item x="8"/>
        <item x="9"/>
        <item x="10"/>
        <item x="11"/>
        <item x="12"/>
        <item x="13"/>
        <item x="14"/>
        <item x="15"/>
        <item x="16"/>
        <item m="1" x="176"/>
        <item x="17"/>
        <item x="18"/>
        <item x="19"/>
        <item x="20"/>
        <item x="21"/>
        <item x="22"/>
        <item x="23"/>
        <item x="24"/>
        <item x="25"/>
        <item x="26"/>
        <item x="27"/>
        <item x="28"/>
        <item x="29"/>
        <item t="default"/>
      </items>
    </pivotField>
    <pivotField axis="axisPage" multipleItemSelectionAllowed="1" showAll="0">
      <items count="18">
        <item h="1" m="1" x="15"/>
        <item h="1" m="1" x="14"/>
        <item h="1" m="1" x="13"/>
        <item h="1" m="1" x="16"/>
        <item h="1" m="1" x="10"/>
        <item h="1" m="1" x="12"/>
        <item h="1" m="1" x="11"/>
        <item h="1" m="1" x="9"/>
        <item h="1" x="8"/>
        <item h="1" x="0"/>
        <item x="7"/>
        <item h="1" x="2"/>
        <item h="1" x="6"/>
        <item h="1" x="5"/>
        <item h="1" x="1"/>
        <item h="1" x="4"/>
        <item h="1" x="3"/>
        <item t="default"/>
      </items>
    </pivotField>
    <pivotField showAll="0" defaultSubtotal="0"/>
    <pivotField showAll="0" defaultSubtotal="0"/>
    <pivotField showAll="0" defaultSubtotal="0"/>
    <pivotField showAll="0" defaultSubtotal="0"/>
    <pivotField showAll="0" defaultSubtotal="0"/>
    <pivotField showAll="0" defaultSubtotal="0"/>
    <pivotField showAl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dataField="1"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s>
  <rowFields count="1">
    <field x="0"/>
  </rowFields>
  <rowItems count="30">
    <i>
      <x v="401"/>
    </i>
    <i>
      <x v="402"/>
    </i>
    <i>
      <x v="403"/>
    </i>
    <i>
      <x v="404"/>
    </i>
    <i>
      <x v="405"/>
    </i>
    <i>
      <x v="406"/>
    </i>
    <i>
      <x v="407"/>
    </i>
    <i>
      <x v="408"/>
    </i>
    <i>
      <x v="409"/>
    </i>
    <i>
      <x v="410"/>
    </i>
    <i>
      <x v="411"/>
    </i>
    <i>
      <x v="412"/>
    </i>
    <i>
      <x v="413"/>
    </i>
    <i>
      <x v="414"/>
    </i>
    <i>
      <x v="415"/>
    </i>
    <i>
      <x v="416"/>
    </i>
    <i>
      <x v="417"/>
    </i>
    <i>
      <x v="419"/>
    </i>
    <i>
      <x v="420"/>
    </i>
    <i>
      <x v="421"/>
    </i>
    <i>
      <x v="422"/>
    </i>
    <i>
      <x v="423"/>
    </i>
    <i>
      <x v="424"/>
    </i>
    <i>
      <x v="425"/>
    </i>
    <i>
      <x v="426"/>
    </i>
    <i>
      <x v="427"/>
    </i>
    <i>
      <x v="428"/>
    </i>
    <i>
      <x v="429"/>
    </i>
    <i>
      <x v="430"/>
    </i>
    <i>
      <x v="431"/>
    </i>
  </rowItems>
  <colItems count="1">
    <i/>
  </colItems>
  <pageFields count="1">
    <pageField fld="1" hier="-1"/>
  </pageFields>
  <dataFields count="1">
    <dataField name="Total_Traffic(TB)_4G" fld="20" baseField="0" baseItem="401"/>
  </dataFields>
  <chartFormats count="1">
    <chartFormat chart="11"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6.xml><?xml version="1.0" encoding="utf-8"?>
<pivotTableDefinition xmlns="http://schemas.openxmlformats.org/spreadsheetml/2006/main" xmlns:mc="http://schemas.openxmlformats.org/markup-compatibility/2006" xmlns:xr="http://schemas.microsoft.com/office/spreadsheetml/2014/revision" mc:Ignorable="xr" xr:uid="{00000000-0007-0000-0300-00000F000000}" name="PivotTable5" cacheId="25"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115">
  <location ref="AI3:AL33" firstHeaderRow="0" firstDataRow="1" firstDataCol="1" rowPageCount="1" colPageCount="1"/>
  <pivotFields count="43">
    <pivotField axis="axisRow" numFmtId="14" showAll="0">
      <items count="433">
        <item m="1" x="226"/>
        <item m="1" x="44"/>
        <item m="1" x="230"/>
        <item m="1" x="49"/>
        <item m="1" x="233"/>
        <item m="1" x="52"/>
        <item m="1" x="237"/>
        <item m="1" x="55"/>
        <item m="1" x="240"/>
        <item m="1" x="59"/>
        <item m="1" x="244"/>
        <item m="1" x="63"/>
        <item m="1" x="247"/>
        <item m="1" x="66"/>
        <item m="1" x="251"/>
        <item m="1" x="70"/>
        <item m="1" x="255"/>
        <item m="1" x="74"/>
        <item m="1" x="260"/>
        <item m="1" x="79"/>
        <item m="1" x="265"/>
        <item m="1" x="84"/>
        <item m="1" x="271"/>
        <item m="1" x="90"/>
        <item m="1" x="277"/>
        <item m="1" x="96"/>
        <item m="1" x="284"/>
        <item m="1" x="103"/>
        <item m="1" x="291"/>
        <item m="1" x="110"/>
        <item m="1" x="298"/>
        <item m="1" x="234"/>
        <item m="1" x="53"/>
        <item m="1" x="238"/>
        <item m="1" x="56"/>
        <item m="1" x="241"/>
        <item m="1" x="60"/>
        <item m="1" x="245"/>
        <item m="1" x="64"/>
        <item m="1" x="248"/>
        <item m="1" x="67"/>
        <item m="1" x="252"/>
        <item m="1" x="71"/>
        <item m="1" x="256"/>
        <item m="1" x="75"/>
        <item m="1" x="261"/>
        <item m="1" x="80"/>
        <item m="1" x="266"/>
        <item m="1" x="85"/>
        <item m="1" x="272"/>
        <item m="1" x="91"/>
        <item m="1" x="278"/>
        <item m="1" x="97"/>
        <item m="1" x="285"/>
        <item m="1" x="104"/>
        <item m="1" x="292"/>
        <item m="1" x="111"/>
        <item m="1" x="299"/>
        <item m="1" x="117"/>
        <item m="1" x="242"/>
        <item m="1" x="61"/>
        <item m="1" x="246"/>
        <item m="1" x="65"/>
        <item m="1" x="249"/>
        <item m="1" x="68"/>
        <item m="1" x="253"/>
        <item m="1" x="72"/>
        <item m="1" x="76"/>
        <item m="1" x="262"/>
        <item m="1" x="167"/>
        <item m="1" x="360"/>
        <item m="1" x="160"/>
        <item m="1" x="354"/>
        <item m="1" x="190"/>
        <item m="1" x="347"/>
        <item m="1" x="427"/>
        <item m="1" x="177"/>
        <item m="1" x="401"/>
        <item m="1" x="219"/>
        <item m="1" x="367"/>
        <item m="1" x="159"/>
        <item m="1" x="374"/>
        <item m="1" x="152"/>
        <item m="1" x="383"/>
        <item m="1" x="203"/>
        <item m="1" x="183"/>
        <item m="1" x="413"/>
        <item m="1" x="341"/>
        <item m="1" x="390"/>
        <item m="1" x="128"/>
        <item m="1" x="197"/>
        <item m="1" x="310"/>
        <item m="1" x="398"/>
        <item m="1" x="168"/>
        <item m="1" x="400"/>
        <item m="1" x="406"/>
        <item m="1" x="140"/>
        <item m="1" x="146"/>
        <item m="1" x="209"/>
        <item m="1" x="420"/>
        <item m="1" x="134"/>
        <item m="1" x="368"/>
        <item m="1" x="361"/>
        <item m="1" x="375"/>
        <item m="1" x="175"/>
        <item m="1" x="384"/>
        <item m="1" x="392"/>
        <item m="1" x="185"/>
        <item m="1" x="153"/>
        <item m="1" x="199"/>
        <item m="1" x="428"/>
        <item m="1" x="205"/>
        <item m="1" x="178"/>
        <item m="1" x="348"/>
        <item m="1" x="162"/>
        <item m="1" x="200"/>
        <item m="1" x="408"/>
        <item m="1" x="141"/>
        <item m="1" x="409"/>
        <item m="1" x="377"/>
        <item m="1" x="193"/>
        <item m="1" x="385"/>
        <item m="1" x="186"/>
        <item m="1" x="416"/>
        <item m="1" x="147"/>
        <item m="1" x="192"/>
        <item m="1" x="355"/>
        <item m="1" x="211"/>
        <item m="1" x="154"/>
        <item m="1" x="422"/>
        <item m="1" x="170"/>
        <item m="1" x="362"/>
        <item m="1" x="415"/>
        <item m="1" x="33"/>
        <item m="1" x="218"/>
        <item m="1" x="224"/>
        <item m="1" x="214"/>
        <item m="1" x="35"/>
        <item m="1" x="395"/>
        <item m="1" x="393"/>
        <item m="1" x="369"/>
        <item m="1" x="215"/>
        <item m="1" x="32"/>
        <item m="1" x="429"/>
        <item m="1" x="216"/>
        <item m="1" x="179"/>
        <item m="1" x="155"/>
        <item m="1" x="378"/>
        <item m="1" x="171"/>
        <item m="1" x="213"/>
        <item m="1" x="37"/>
        <item m="1" x="201"/>
        <item m="1" x="394"/>
        <item m="1" x="41"/>
        <item m="1" x="227"/>
        <item m="1" x="194"/>
        <item m="1" x="370"/>
        <item m="1" x="386"/>
        <item m="1" x="212"/>
        <item m="1" x="206"/>
        <item m="1" x="402"/>
        <item m="1" x="220"/>
        <item m="1" x="423"/>
        <item m="1" x="207"/>
        <item m="1" x="424"/>
        <item m="1" x="187"/>
        <item m="1" x="417"/>
        <item m="1" x="410"/>
        <item m="1" x="363"/>
        <item m="1" x="430"/>
        <item m="1" x="163"/>
        <item m="1" x="46"/>
        <item m="1" x="223"/>
        <item m="1" x="418"/>
        <item m="1" x="188"/>
        <item m="1" x="411"/>
        <item m="1" x="202"/>
        <item m="1" x="379"/>
        <item m="1" x="231"/>
        <item m="1" x="42"/>
        <item m="1" x="228"/>
        <item m="1" x="34"/>
        <item m="1" x="50"/>
        <item m="1" x="425"/>
        <item m="1" x="39"/>
        <item m="1" x="403"/>
        <item m="1" x="172"/>
        <item m="1" x="38"/>
        <item m="1" x="180"/>
        <item m="1" x="235"/>
        <item m="1" x="431"/>
        <item m="1" x="208"/>
        <item m="1" x="217"/>
        <item m="1" x="221"/>
        <item m="1" x="222"/>
        <item m="1" x="195"/>
        <item m="1" x="62"/>
        <item m="1" x="48"/>
        <item m="1" x="47"/>
        <item m="1" x="387"/>
        <item m="1" x="54"/>
        <item m="1" x="225"/>
        <item m="1" x="58"/>
        <item m="1" x="236"/>
        <item m="1" x="43"/>
        <item m="1" x="232"/>
        <item m="1" x="239"/>
        <item m="1" x="51"/>
        <item m="1" x="229"/>
        <item m="1" x="243"/>
        <item m="1" x="257"/>
        <item m="1" x="81"/>
        <item m="1" x="267"/>
        <item m="1" x="86"/>
        <item m="1" x="273"/>
        <item m="1" x="92"/>
        <item m="1" x="279"/>
        <item m="1" x="98"/>
        <item m="1" x="286"/>
        <item m="1" x="105"/>
        <item m="1" x="293"/>
        <item m="1" x="112"/>
        <item m="1" x="300"/>
        <item m="1" x="118"/>
        <item m="1" x="305"/>
        <item m="1" x="123"/>
        <item m="1" x="311"/>
        <item m="1" x="129"/>
        <item m="1" x="342"/>
        <item m="1" x="135"/>
        <item m="1" x="349"/>
        <item m="1" x="250"/>
        <item m="1" x="69"/>
        <item m="1" x="254"/>
        <item m="1" x="73"/>
        <item m="1" x="258"/>
        <item m="1" x="77"/>
        <item m="1" x="263"/>
        <item m="1" x="82"/>
        <item m="1" x="268"/>
        <item m="1" x="87"/>
        <item m="1" x="274"/>
        <item m="1" x="93"/>
        <item m="1" x="280"/>
        <item m="1" x="99"/>
        <item m="1" x="287"/>
        <item m="1" x="106"/>
        <item m="1" x="294"/>
        <item m="1" x="113"/>
        <item m="1" x="301"/>
        <item m="1" x="119"/>
        <item m="1" x="306"/>
        <item m="1" x="124"/>
        <item m="1" x="312"/>
        <item m="1" x="130"/>
        <item m="1" x="343"/>
        <item m="1" x="136"/>
        <item m="1" x="350"/>
        <item m="1" x="142"/>
        <item m="1" x="356"/>
        <item m="1" x="148"/>
        <item m="1" x="259"/>
        <item m="1" x="78"/>
        <item m="1" x="264"/>
        <item m="1" x="83"/>
        <item m="1" x="269"/>
        <item m="1" x="88"/>
        <item m="1" x="275"/>
        <item m="1" x="94"/>
        <item m="1" x="281"/>
        <item m="1" x="100"/>
        <item m="1" x="288"/>
        <item m="1" x="107"/>
        <item m="1" x="295"/>
        <item m="1" x="114"/>
        <item m="1" x="302"/>
        <item m="1" x="120"/>
        <item m="1" x="307"/>
        <item m="1" x="125"/>
        <item m="1" x="313"/>
        <item m="1" x="131"/>
        <item m="1" x="344"/>
        <item m="1" x="137"/>
        <item m="1" x="351"/>
        <item m="1" x="143"/>
        <item m="1" x="357"/>
        <item m="1" x="149"/>
        <item m="1" x="364"/>
        <item m="1" x="156"/>
        <item m="1" x="371"/>
        <item m="1" x="164"/>
        <item m="1" x="380"/>
        <item m="1" x="270"/>
        <item m="1" x="89"/>
        <item m="1" x="276"/>
        <item m="1" x="95"/>
        <item m="1" x="282"/>
        <item m="1" x="101"/>
        <item m="1" x="289"/>
        <item m="1" x="108"/>
        <item m="1" x="296"/>
        <item m="1" x="115"/>
        <item m="1" x="303"/>
        <item m="1" x="121"/>
        <item m="1" x="308"/>
        <item m="1" x="126"/>
        <item m="1" x="314"/>
        <item m="1" x="132"/>
        <item m="1" x="345"/>
        <item m="1" x="138"/>
        <item m="1" x="352"/>
        <item m="1" x="144"/>
        <item m="1" x="358"/>
        <item m="1" x="150"/>
        <item m="1" x="365"/>
        <item m="1" x="157"/>
        <item m="1" x="372"/>
        <item m="1" x="165"/>
        <item m="1" x="381"/>
        <item m="1" x="173"/>
        <item m="1" x="388"/>
        <item m="1" x="181"/>
        <item m="1" x="283"/>
        <item m="1" x="102"/>
        <item m="1" x="290"/>
        <item m="1" x="109"/>
        <item m="1" x="297"/>
        <item m="1" x="116"/>
        <item m="1" x="304"/>
        <item m="1" x="122"/>
        <item m="1" x="309"/>
        <item m="1" x="127"/>
        <item m="1" x="315"/>
        <item m="1" x="133"/>
        <item m="1" x="346"/>
        <item m="1" x="139"/>
        <item m="1" x="353"/>
        <item m="1" x="145"/>
        <item m="1" x="359"/>
        <item m="1" x="151"/>
        <item m="1" x="366"/>
        <item m="1" x="158"/>
        <item m="1" x="373"/>
        <item m="1" x="166"/>
        <item m="1" x="382"/>
        <item m="1" x="174"/>
        <item m="1" x="389"/>
        <item m="1" x="182"/>
        <item m="1" x="397"/>
        <item m="1" x="189"/>
        <item m="1" x="405"/>
        <item m="1" x="196"/>
        <item m="1" x="191"/>
        <item m="1" x="399"/>
        <item m="1" x="391"/>
        <item m="1" x="407"/>
        <item m="1" x="198"/>
        <item m="1" x="414"/>
        <item m="1" x="421"/>
        <item m="1" x="204"/>
        <item m="1" x="184"/>
        <item m="1" x="210"/>
        <item m="1" x="30"/>
        <item m="1" x="316"/>
        <item m="1" x="317"/>
        <item m="1" x="318"/>
        <item m="1" x="319"/>
        <item m="1" x="320"/>
        <item m="1" x="321"/>
        <item m="1" x="322"/>
        <item m="1" x="323"/>
        <item m="1" x="324"/>
        <item m="1" x="325"/>
        <item m="1" x="326"/>
        <item m="1" x="327"/>
        <item m="1" x="328"/>
        <item m="1" x="329"/>
        <item m="1" x="330"/>
        <item m="1" x="331"/>
        <item m="1" x="332"/>
        <item m="1" x="333"/>
        <item m="1" x="334"/>
        <item m="1" x="335"/>
        <item m="1" x="336"/>
        <item m="1" x="337"/>
        <item m="1" x="338"/>
        <item m="1" x="339"/>
        <item m="1" x="340"/>
        <item m="1" x="161"/>
        <item m="1" x="376"/>
        <item m="1" x="169"/>
        <item m="1" x="45"/>
        <item m="1" x="40"/>
        <item m="1" x="36"/>
        <item m="1" x="31"/>
        <item m="1" x="426"/>
        <item m="1" x="419"/>
        <item m="1" x="412"/>
        <item m="1" x="404"/>
        <item m="1" x="396"/>
        <item m="1" x="57"/>
        <item x="0"/>
        <item x="1"/>
        <item x="2"/>
        <item x="3"/>
        <item x="4"/>
        <item x="5"/>
        <item x="6"/>
        <item x="7"/>
        <item x="8"/>
        <item x="9"/>
        <item x="10"/>
        <item x="11"/>
        <item x="12"/>
        <item x="13"/>
        <item x="14"/>
        <item x="15"/>
        <item x="16"/>
        <item m="1" x="176"/>
        <item x="17"/>
        <item x="18"/>
        <item x="19"/>
        <item x="20"/>
        <item x="21"/>
        <item x="22"/>
        <item x="23"/>
        <item x="24"/>
        <item x="25"/>
        <item x="26"/>
        <item x="27"/>
        <item x="28"/>
        <item x="29"/>
        <item t="default"/>
      </items>
    </pivotField>
    <pivotField axis="axisPage" multipleItemSelectionAllowed="1" showAll="0">
      <items count="18">
        <item h="1" m="1" x="15"/>
        <item h="1" m="1" x="14"/>
        <item h="1" m="1" x="13"/>
        <item h="1" m="1" x="16"/>
        <item h="1" m="1" x="10"/>
        <item h="1" m="1" x="12"/>
        <item h="1" m="1" x="11"/>
        <item h="1" m="1" x="9"/>
        <item h="1" x="8"/>
        <item h="1" x="0"/>
        <item x="7"/>
        <item h="1" x="2"/>
        <item h="1" x="6"/>
        <item h="1" x="5"/>
        <item h="1" x="1"/>
        <item h="1" x="4"/>
        <item h="1" x="3"/>
        <item t="default"/>
      </items>
    </pivotField>
    <pivotField showAll="0" defaultSubtotal="0"/>
    <pivotField showAll="0" defaultSubtotal="0"/>
    <pivotField showAll="0" defaultSubtotal="0"/>
    <pivotField dataField="1" showAll="0" defaultSubtotal="0"/>
    <pivotField showAll="0" defaultSubtotal="0"/>
    <pivotField showAll="0" defaultSubtotal="0"/>
    <pivotField showAll="0"/>
    <pivotField showAll="0" defaultSubtotal="0"/>
    <pivotField showAll="0" defaultSubtotal="0"/>
    <pivotField dataField="1"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dataField="1"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s>
  <rowFields count="1">
    <field x="0"/>
  </rowFields>
  <rowItems count="30">
    <i>
      <x v="401"/>
    </i>
    <i>
      <x v="402"/>
    </i>
    <i>
      <x v="403"/>
    </i>
    <i>
      <x v="404"/>
    </i>
    <i>
      <x v="405"/>
    </i>
    <i>
      <x v="406"/>
    </i>
    <i>
      <x v="407"/>
    </i>
    <i>
      <x v="408"/>
    </i>
    <i>
      <x v="409"/>
    </i>
    <i>
      <x v="410"/>
    </i>
    <i>
      <x v="411"/>
    </i>
    <i>
      <x v="412"/>
    </i>
    <i>
      <x v="413"/>
    </i>
    <i>
      <x v="414"/>
    </i>
    <i>
      <x v="415"/>
    </i>
    <i>
      <x v="416"/>
    </i>
    <i>
      <x v="417"/>
    </i>
    <i>
      <x v="419"/>
    </i>
    <i>
      <x v="420"/>
    </i>
    <i>
      <x v="421"/>
    </i>
    <i>
      <x v="422"/>
    </i>
    <i>
      <x v="423"/>
    </i>
    <i>
      <x v="424"/>
    </i>
    <i>
      <x v="425"/>
    </i>
    <i>
      <x v="426"/>
    </i>
    <i>
      <x v="427"/>
    </i>
    <i>
      <x v="428"/>
    </i>
    <i>
      <x v="429"/>
    </i>
    <i>
      <x v="430"/>
    </i>
    <i>
      <x v="431"/>
    </i>
  </rowItems>
  <colFields count="1">
    <field x="-2"/>
  </colFields>
  <colItems count="3">
    <i>
      <x/>
    </i>
    <i i="1">
      <x v="1"/>
    </i>
    <i i="2">
      <x v="2"/>
    </i>
  </colItems>
  <pageFields count="1">
    <pageField fld="1" hier="-1"/>
  </pageFields>
  <dataFields count="3">
    <dataField name="OHSR_2G" fld="11" baseField="0" baseItem="360"/>
    <dataField name="OHSR_2G_Target" fld="30" baseField="0" baseItem="360"/>
    <dataField name="OHSR_Nokia_2G" fld="5" subtotal="average" baseField="0" baseItem="402"/>
  </dataFields>
  <chartFormats count="3">
    <chartFormat chart="0" format="13" series="1">
      <pivotArea type="data" outline="0" fieldPosition="0">
        <references count="1">
          <reference field="4294967294" count="1" selected="0">
            <x v="0"/>
          </reference>
        </references>
      </pivotArea>
    </chartFormat>
    <chartFormat chart="0" format="14" series="1">
      <pivotArea type="data" outline="0" fieldPosition="0">
        <references count="1">
          <reference field="4294967294" count="1" selected="0">
            <x v="1"/>
          </reference>
        </references>
      </pivotArea>
    </chartFormat>
    <chartFormat chart="0" format="16"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7.xml><?xml version="1.0" encoding="utf-8"?>
<pivotTableDefinition xmlns="http://schemas.openxmlformats.org/spreadsheetml/2006/main" xmlns:mc="http://schemas.openxmlformats.org/markup-compatibility/2006" xmlns:xr="http://schemas.microsoft.com/office/spreadsheetml/2014/revision" mc:Ignorable="xr" xr:uid="{00000000-0007-0000-0300-000010000000}" name="PivotTable6" cacheId="25"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21">
  <location ref="AM3:AO33" firstHeaderRow="0" firstDataRow="1" firstDataCol="1" rowPageCount="1" colPageCount="1"/>
  <pivotFields count="43">
    <pivotField axis="axisRow" numFmtId="14" showAll="0">
      <items count="433">
        <item m="1" x="226"/>
        <item m="1" x="44"/>
        <item m="1" x="230"/>
        <item m="1" x="49"/>
        <item m="1" x="233"/>
        <item m="1" x="52"/>
        <item m="1" x="237"/>
        <item m="1" x="55"/>
        <item m="1" x="240"/>
        <item m="1" x="59"/>
        <item m="1" x="244"/>
        <item m="1" x="63"/>
        <item m="1" x="247"/>
        <item m="1" x="66"/>
        <item m="1" x="251"/>
        <item m="1" x="70"/>
        <item m="1" x="255"/>
        <item m="1" x="74"/>
        <item m="1" x="260"/>
        <item m="1" x="79"/>
        <item m="1" x="265"/>
        <item m="1" x="84"/>
        <item m="1" x="271"/>
        <item m="1" x="90"/>
        <item m="1" x="277"/>
        <item m="1" x="96"/>
        <item m="1" x="284"/>
        <item m="1" x="103"/>
        <item m="1" x="291"/>
        <item m="1" x="110"/>
        <item m="1" x="298"/>
        <item m="1" x="234"/>
        <item m="1" x="53"/>
        <item m="1" x="238"/>
        <item m="1" x="56"/>
        <item m="1" x="241"/>
        <item m="1" x="60"/>
        <item m="1" x="245"/>
        <item m="1" x="64"/>
        <item m="1" x="248"/>
        <item m="1" x="67"/>
        <item m="1" x="252"/>
        <item m="1" x="71"/>
        <item m="1" x="256"/>
        <item m="1" x="75"/>
        <item m="1" x="261"/>
        <item m="1" x="80"/>
        <item m="1" x="266"/>
        <item m="1" x="85"/>
        <item m="1" x="272"/>
        <item m="1" x="91"/>
        <item m="1" x="278"/>
        <item m="1" x="97"/>
        <item m="1" x="285"/>
        <item m="1" x="104"/>
        <item m="1" x="292"/>
        <item m="1" x="111"/>
        <item m="1" x="299"/>
        <item m="1" x="117"/>
        <item m="1" x="242"/>
        <item m="1" x="61"/>
        <item m="1" x="246"/>
        <item m="1" x="65"/>
        <item m="1" x="249"/>
        <item m="1" x="68"/>
        <item m="1" x="253"/>
        <item m="1" x="72"/>
        <item m="1" x="76"/>
        <item m="1" x="262"/>
        <item m="1" x="167"/>
        <item m="1" x="360"/>
        <item m="1" x="160"/>
        <item m="1" x="354"/>
        <item m="1" x="190"/>
        <item m="1" x="347"/>
        <item m="1" x="427"/>
        <item m="1" x="177"/>
        <item m="1" x="401"/>
        <item m="1" x="219"/>
        <item m="1" x="367"/>
        <item m="1" x="159"/>
        <item m="1" x="374"/>
        <item m="1" x="152"/>
        <item m="1" x="383"/>
        <item m="1" x="203"/>
        <item m="1" x="183"/>
        <item m="1" x="413"/>
        <item m="1" x="341"/>
        <item m="1" x="390"/>
        <item m="1" x="128"/>
        <item m="1" x="197"/>
        <item m="1" x="310"/>
        <item m="1" x="398"/>
        <item m="1" x="168"/>
        <item m="1" x="400"/>
        <item m="1" x="406"/>
        <item m="1" x="140"/>
        <item m="1" x="146"/>
        <item m="1" x="209"/>
        <item m="1" x="420"/>
        <item m="1" x="134"/>
        <item m="1" x="368"/>
        <item m="1" x="361"/>
        <item m="1" x="375"/>
        <item m="1" x="175"/>
        <item m="1" x="384"/>
        <item m="1" x="392"/>
        <item m="1" x="185"/>
        <item m="1" x="153"/>
        <item m="1" x="199"/>
        <item m="1" x="428"/>
        <item m="1" x="205"/>
        <item m="1" x="178"/>
        <item m="1" x="348"/>
        <item m="1" x="162"/>
        <item m="1" x="200"/>
        <item m="1" x="408"/>
        <item m="1" x="141"/>
        <item m="1" x="409"/>
        <item m="1" x="377"/>
        <item m="1" x="193"/>
        <item m="1" x="385"/>
        <item m="1" x="186"/>
        <item m="1" x="416"/>
        <item m="1" x="147"/>
        <item m="1" x="192"/>
        <item m="1" x="355"/>
        <item m="1" x="211"/>
        <item m="1" x="154"/>
        <item m="1" x="422"/>
        <item m="1" x="170"/>
        <item m="1" x="362"/>
        <item m="1" x="415"/>
        <item m="1" x="33"/>
        <item m="1" x="218"/>
        <item m="1" x="224"/>
        <item m="1" x="214"/>
        <item m="1" x="35"/>
        <item m="1" x="395"/>
        <item m="1" x="393"/>
        <item m="1" x="369"/>
        <item m="1" x="215"/>
        <item m="1" x="32"/>
        <item m="1" x="429"/>
        <item m="1" x="216"/>
        <item m="1" x="179"/>
        <item m="1" x="155"/>
        <item m="1" x="378"/>
        <item m="1" x="171"/>
        <item m="1" x="213"/>
        <item m="1" x="37"/>
        <item m="1" x="201"/>
        <item m="1" x="394"/>
        <item m="1" x="41"/>
        <item m="1" x="227"/>
        <item m="1" x="194"/>
        <item m="1" x="370"/>
        <item m="1" x="386"/>
        <item m="1" x="212"/>
        <item m="1" x="206"/>
        <item m="1" x="402"/>
        <item m="1" x="220"/>
        <item m="1" x="423"/>
        <item m="1" x="207"/>
        <item m="1" x="424"/>
        <item m="1" x="187"/>
        <item m="1" x="417"/>
        <item m="1" x="410"/>
        <item m="1" x="363"/>
        <item m="1" x="430"/>
        <item m="1" x="163"/>
        <item m="1" x="46"/>
        <item m="1" x="223"/>
        <item m="1" x="418"/>
        <item m="1" x="188"/>
        <item m="1" x="411"/>
        <item m="1" x="202"/>
        <item m="1" x="379"/>
        <item m="1" x="231"/>
        <item m="1" x="42"/>
        <item m="1" x="228"/>
        <item m="1" x="34"/>
        <item m="1" x="50"/>
        <item m="1" x="425"/>
        <item m="1" x="39"/>
        <item m="1" x="403"/>
        <item m="1" x="172"/>
        <item m="1" x="38"/>
        <item m="1" x="180"/>
        <item m="1" x="235"/>
        <item m="1" x="431"/>
        <item m="1" x="208"/>
        <item m="1" x="217"/>
        <item m="1" x="221"/>
        <item m="1" x="222"/>
        <item m="1" x="195"/>
        <item m="1" x="62"/>
        <item m="1" x="48"/>
        <item m="1" x="47"/>
        <item m="1" x="387"/>
        <item m="1" x="54"/>
        <item m="1" x="225"/>
        <item m="1" x="58"/>
        <item m="1" x="236"/>
        <item m="1" x="43"/>
        <item m="1" x="232"/>
        <item m="1" x="239"/>
        <item m="1" x="51"/>
        <item m="1" x="229"/>
        <item m="1" x="243"/>
        <item m="1" x="257"/>
        <item m="1" x="81"/>
        <item m="1" x="267"/>
        <item m="1" x="86"/>
        <item m="1" x="273"/>
        <item m="1" x="92"/>
        <item m="1" x="279"/>
        <item m="1" x="98"/>
        <item m="1" x="286"/>
        <item m="1" x="105"/>
        <item m="1" x="293"/>
        <item m="1" x="112"/>
        <item m="1" x="300"/>
        <item m="1" x="118"/>
        <item m="1" x="305"/>
        <item m="1" x="123"/>
        <item m="1" x="311"/>
        <item m="1" x="129"/>
        <item m="1" x="342"/>
        <item m="1" x="135"/>
        <item m="1" x="349"/>
        <item m="1" x="250"/>
        <item m="1" x="69"/>
        <item m="1" x="254"/>
        <item m="1" x="73"/>
        <item m="1" x="258"/>
        <item m="1" x="77"/>
        <item m="1" x="263"/>
        <item m="1" x="82"/>
        <item m="1" x="268"/>
        <item m="1" x="87"/>
        <item m="1" x="274"/>
        <item m="1" x="93"/>
        <item m="1" x="280"/>
        <item m="1" x="99"/>
        <item m="1" x="287"/>
        <item m="1" x="106"/>
        <item m="1" x="294"/>
        <item m="1" x="113"/>
        <item m="1" x="301"/>
        <item m="1" x="119"/>
        <item m="1" x="306"/>
        <item m="1" x="124"/>
        <item m="1" x="312"/>
        <item m="1" x="130"/>
        <item m="1" x="343"/>
        <item m="1" x="136"/>
        <item m="1" x="350"/>
        <item m="1" x="142"/>
        <item m="1" x="356"/>
        <item m="1" x="148"/>
        <item m="1" x="259"/>
        <item m="1" x="78"/>
        <item m="1" x="264"/>
        <item m="1" x="83"/>
        <item m="1" x="269"/>
        <item m="1" x="88"/>
        <item m="1" x="275"/>
        <item m="1" x="94"/>
        <item m="1" x="281"/>
        <item m="1" x="100"/>
        <item m="1" x="288"/>
        <item m="1" x="107"/>
        <item m="1" x="295"/>
        <item m="1" x="114"/>
        <item m="1" x="302"/>
        <item m="1" x="120"/>
        <item m="1" x="307"/>
        <item m="1" x="125"/>
        <item m="1" x="313"/>
        <item m="1" x="131"/>
        <item m="1" x="344"/>
        <item m="1" x="137"/>
        <item m="1" x="351"/>
        <item m="1" x="143"/>
        <item m="1" x="357"/>
        <item m="1" x="149"/>
        <item m="1" x="364"/>
        <item m="1" x="156"/>
        <item m="1" x="371"/>
        <item m="1" x="164"/>
        <item m="1" x="380"/>
        <item m="1" x="270"/>
        <item m="1" x="89"/>
        <item m="1" x="276"/>
        <item m="1" x="95"/>
        <item m="1" x="282"/>
        <item m="1" x="101"/>
        <item m="1" x="289"/>
        <item m="1" x="108"/>
        <item m="1" x="296"/>
        <item m="1" x="115"/>
        <item m="1" x="303"/>
        <item m="1" x="121"/>
        <item m="1" x="308"/>
        <item m="1" x="126"/>
        <item m="1" x="314"/>
        <item m="1" x="132"/>
        <item m="1" x="345"/>
        <item m="1" x="138"/>
        <item m="1" x="352"/>
        <item m="1" x="144"/>
        <item m="1" x="358"/>
        <item m="1" x="150"/>
        <item m="1" x="365"/>
        <item m="1" x="157"/>
        <item m="1" x="372"/>
        <item m="1" x="165"/>
        <item m="1" x="381"/>
        <item m="1" x="173"/>
        <item m="1" x="388"/>
        <item m="1" x="181"/>
        <item m="1" x="283"/>
        <item m="1" x="102"/>
        <item m="1" x="290"/>
        <item m="1" x="109"/>
        <item m="1" x="297"/>
        <item m="1" x="116"/>
        <item m="1" x="304"/>
        <item m="1" x="122"/>
        <item m="1" x="309"/>
        <item m="1" x="127"/>
        <item m="1" x="315"/>
        <item m="1" x="133"/>
        <item m="1" x="346"/>
        <item m="1" x="139"/>
        <item m="1" x="353"/>
        <item m="1" x="145"/>
        <item m="1" x="359"/>
        <item m="1" x="151"/>
        <item m="1" x="366"/>
        <item m="1" x="158"/>
        <item m="1" x="373"/>
        <item m="1" x="166"/>
        <item m="1" x="382"/>
        <item m="1" x="174"/>
        <item m="1" x="389"/>
        <item m="1" x="182"/>
        <item m="1" x="397"/>
        <item m="1" x="189"/>
        <item m="1" x="405"/>
        <item m="1" x="196"/>
        <item m="1" x="191"/>
        <item m="1" x="399"/>
        <item m="1" x="391"/>
        <item m="1" x="407"/>
        <item m="1" x="198"/>
        <item m="1" x="414"/>
        <item m="1" x="421"/>
        <item m="1" x="204"/>
        <item m="1" x="184"/>
        <item m="1" x="210"/>
        <item m="1" x="30"/>
        <item m="1" x="316"/>
        <item m="1" x="317"/>
        <item m="1" x="318"/>
        <item m="1" x="319"/>
        <item m="1" x="320"/>
        <item m="1" x="321"/>
        <item m="1" x="322"/>
        <item m="1" x="323"/>
        <item m="1" x="324"/>
        <item m="1" x="325"/>
        <item m="1" x="326"/>
        <item m="1" x="327"/>
        <item m="1" x="328"/>
        <item m="1" x="329"/>
        <item m="1" x="330"/>
        <item m="1" x="331"/>
        <item m="1" x="332"/>
        <item m="1" x="333"/>
        <item m="1" x="334"/>
        <item m="1" x="335"/>
        <item m="1" x="336"/>
        <item m="1" x="337"/>
        <item m="1" x="338"/>
        <item m="1" x="339"/>
        <item m="1" x="340"/>
        <item m="1" x="161"/>
        <item m="1" x="376"/>
        <item m="1" x="169"/>
        <item m="1" x="45"/>
        <item m="1" x="40"/>
        <item m="1" x="36"/>
        <item m="1" x="31"/>
        <item m="1" x="426"/>
        <item m="1" x="419"/>
        <item m="1" x="412"/>
        <item m="1" x="404"/>
        <item m="1" x="396"/>
        <item m="1" x="57"/>
        <item x="0"/>
        <item x="1"/>
        <item x="2"/>
        <item x="3"/>
        <item x="4"/>
        <item x="5"/>
        <item x="6"/>
        <item x="7"/>
        <item x="8"/>
        <item x="9"/>
        <item x="10"/>
        <item x="11"/>
        <item x="12"/>
        <item x="13"/>
        <item x="14"/>
        <item x="15"/>
        <item x="16"/>
        <item m="1" x="176"/>
        <item x="17"/>
        <item x="18"/>
        <item x="19"/>
        <item x="20"/>
        <item x="21"/>
        <item x="22"/>
        <item x="23"/>
        <item x="24"/>
        <item x="25"/>
        <item x="26"/>
        <item x="27"/>
        <item x="28"/>
        <item x="29"/>
        <item t="default"/>
      </items>
    </pivotField>
    <pivotField axis="axisPage" multipleItemSelectionAllowed="1" showAll="0">
      <items count="18">
        <item h="1" m="1" x="15"/>
        <item h="1" m="1" x="14"/>
        <item h="1" m="1" x="13"/>
        <item h="1" m="1" x="16"/>
        <item h="1" m="1" x="10"/>
        <item h="1" m="1" x="12"/>
        <item h="1" m="1" x="11"/>
        <item h="1" m="1" x="9"/>
        <item h="1" x="8"/>
        <item h="1" x="0"/>
        <item x="7"/>
        <item h="1" x="2"/>
        <item h="1" x="6"/>
        <item h="1" x="5"/>
        <item h="1" x="1"/>
        <item h="1" x="4"/>
        <item h="1" x="3"/>
        <item t="default"/>
      </items>
    </pivotField>
    <pivotField showAll="0" defaultSubtotal="0"/>
    <pivotField showAll="0" defaultSubtotal="0"/>
    <pivotField showAll="0" defaultSubtotal="0"/>
    <pivotField showAll="0" defaultSubtotal="0"/>
    <pivotField showAll="0" defaultSubtotal="0"/>
    <pivotField showAll="0" defaultSubtotal="0"/>
    <pivotField showAll="0"/>
    <pivotField showAll="0" defaultSubtotal="0"/>
    <pivotField showAll="0" defaultSubtotal="0"/>
    <pivotField showAll="0" defaultSubtotal="0"/>
    <pivotField showAll="0" defaultSubtotal="0"/>
    <pivotField showAll="0" defaultSubtotal="0"/>
    <pivotField showAll="0" defaultSubtotal="0"/>
    <pivotField dataField="1"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dataField="1"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s>
  <rowFields count="1">
    <field x="0"/>
  </rowFields>
  <rowItems count="30">
    <i>
      <x v="401"/>
    </i>
    <i>
      <x v="402"/>
    </i>
    <i>
      <x v="403"/>
    </i>
    <i>
      <x v="404"/>
    </i>
    <i>
      <x v="405"/>
    </i>
    <i>
      <x v="406"/>
    </i>
    <i>
      <x v="407"/>
    </i>
    <i>
      <x v="408"/>
    </i>
    <i>
      <x v="409"/>
    </i>
    <i>
      <x v="410"/>
    </i>
    <i>
      <x v="411"/>
    </i>
    <i>
      <x v="412"/>
    </i>
    <i>
      <x v="413"/>
    </i>
    <i>
      <x v="414"/>
    </i>
    <i>
      <x v="415"/>
    </i>
    <i>
      <x v="416"/>
    </i>
    <i>
      <x v="417"/>
    </i>
    <i>
      <x v="419"/>
    </i>
    <i>
      <x v="420"/>
    </i>
    <i>
      <x v="421"/>
    </i>
    <i>
      <x v="422"/>
    </i>
    <i>
      <x v="423"/>
    </i>
    <i>
      <x v="424"/>
    </i>
    <i>
      <x v="425"/>
    </i>
    <i>
      <x v="426"/>
    </i>
    <i>
      <x v="427"/>
    </i>
    <i>
      <x v="428"/>
    </i>
    <i>
      <x v="429"/>
    </i>
    <i>
      <x v="430"/>
    </i>
    <i>
      <x v="431"/>
    </i>
  </rowItems>
  <colFields count="1">
    <field x="-2"/>
  </colFields>
  <colItems count="2">
    <i>
      <x/>
    </i>
    <i i="1">
      <x v="1"/>
    </i>
  </colItems>
  <pageFields count="1">
    <pageField fld="1" hier="-1"/>
  </pageFields>
  <dataFields count="2">
    <dataField name="CS_CSSR_3G" fld="15" subtotal="average" baseField="0" baseItem="354"/>
    <dataField name="CS_CSSR_3G_Target" fld="32" baseField="0" baseItem="354"/>
  </dataFields>
  <chartFormats count="4">
    <chartFormat chart="0" format="16" series="1">
      <pivotArea type="data" outline="0" fieldPosition="0">
        <references count="1">
          <reference field="4294967294" count="1" selected="0">
            <x v="0"/>
          </reference>
        </references>
      </pivotArea>
    </chartFormat>
    <chartFormat chart="0" format="17" series="1">
      <pivotArea type="data" outline="0" fieldPosition="0">
        <references count="1">
          <reference field="4294967294" count="1" selected="0">
            <x v="1"/>
          </reference>
        </references>
      </pivotArea>
    </chartFormat>
    <chartFormat chart="20" format="10" series="1">
      <pivotArea type="data" outline="0" fieldPosition="0">
        <references count="1">
          <reference field="4294967294" count="1" selected="0">
            <x v="0"/>
          </reference>
        </references>
      </pivotArea>
    </chartFormat>
    <chartFormat chart="20" format="1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8.xml><?xml version="1.0" encoding="utf-8"?>
<pivotTableDefinition xmlns="http://schemas.openxmlformats.org/spreadsheetml/2006/main" xmlns:mc="http://schemas.openxmlformats.org/markup-compatibility/2006" xmlns:xr="http://schemas.microsoft.com/office/spreadsheetml/2014/revision" mc:Ignorable="xr" xr:uid="{00000000-0007-0000-0300-000006000000}" name="PivotTable20" cacheId="25"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12">
  <location ref="BW3:BX33" firstHeaderRow="1" firstDataRow="1" firstDataCol="1" rowPageCount="1" colPageCount="1"/>
  <pivotFields count="43">
    <pivotField axis="axisRow" numFmtId="14" showAll="0">
      <items count="433">
        <item m="1" x="226"/>
        <item m="1" x="44"/>
        <item m="1" x="230"/>
        <item m="1" x="49"/>
        <item m="1" x="233"/>
        <item m="1" x="52"/>
        <item m="1" x="237"/>
        <item m="1" x="55"/>
        <item m="1" x="240"/>
        <item m="1" x="59"/>
        <item m="1" x="244"/>
        <item m="1" x="63"/>
        <item m="1" x="247"/>
        <item m="1" x="66"/>
        <item m="1" x="251"/>
        <item m="1" x="70"/>
        <item m="1" x="255"/>
        <item m="1" x="74"/>
        <item m="1" x="260"/>
        <item m="1" x="79"/>
        <item m="1" x="265"/>
        <item m="1" x="84"/>
        <item m="1" x="271"/>
        <item m="1" x="90"/>
        <item m="1" x="277"/>
        <item m="1" x="96"/>
        <item m="1" x="284"/>
        <item m="1" x="103"/>
        <item m="1" x="291"/>
        <item m="1" x="110"/>
        <item m="1" x="298"/>
        <item m="1" x="234"/>
        <item m="1" x="53"/>
        <item m="1" x="238"/>
        <item m="1" x="56"/>
        <item m="1" x="241"/>
        <item m="1" x="60"/>
        <item m="1" x="245"/>
        <item m="1" x="64"/>
        <item m="1" x="248"/>
        <item m="1" x="67"/>
        <item m="1" x="252"/>
        <item m="1" x="71"/>
        <item m="1" x="256"/>
        <item m="1" x="75"/>
        <item m="1" x="261"/>
        <item m="1" x="80"/>
        <item m="1" x="266"/>
        <item m="1" x="85"/>
        <item m="1" x="272"/>
        <item m="1" x="91"/>
        <item m="1" x="278"/>
        <item m="1" x="97"/>
        <item m="1" x="285"/>
        <item m="1" x="104"/>
        <item m="1" x="292"/>
        <item m="1" x="111"/>
        <item m="1" x="299"/>
        <item m="1" x="117"/>
        <item m="1" x="242"/>
        <item m="1" x="61"/>
        <item m="1" x="246"/>
        <item m="1" x="65"/>
        <item m="1" x="249"/>
        <item m="1" x="68"/>
        <item m="1" x="253"/>
        <item m="1" x="72"/>
        <item m="1" x="76"/>
        <item m="1" x="262"/>
        <item m="1" x="167"/>
        <item m="1" x="360"/>
        <item m="1" x="160"/>
        <item m="1" x="354"/>
        <item m="1" x="190"/>
        <item m="1" x="347"/>
        <item m="1" x="427"/>
        <item m="1" x="177"/>
        <item m="1" x="401"/>
        <item m="1" x="219"/>
        <item m="1" x="367"/>
        <item m="1" x="159"/>
        <item m="1" x="374"/>
        <item m="1" x="152"/>
        <item m="1" x="383"/>
        <item m="1" x="203"/>
        <item m="1" x="183"/>
        <item m="1" x="413"/>
        <item m="1" x="341"/>
        <item m="1" x="390"/>
        <item m="1" x="128"/>
        <item m="1" x="197"/>
        <item m="1" x="310"/>
        <item m="1" x="398"/>
        <item m="1" x="168"/>
        <item m="1" x="400"/>
        <item m="1" x="406"/>
        <item m="1" x="140"/>
        <item m="1" x="146"/>
        <item m="1" x="209"/>
        <item m="1" x="420"/>
        <item m="1" x="134"/>
        <item m="1" x="368"/>
        <item m="1" x="361"/>
        <item m="1" x="375"/>
        <item m="1" x="175"/>
        <item m="1" x="384"/>
        <item m="1" x="392"/>
        <item m="1" x="185"/>
        <item m="1" x="153"/>
        <item m="1" x="199"/>
        <item m="1" x="428"/>
        <item m="1" x="205"/>
        <item m="1" x="178"/>
        <item m="1" x="348"/>
        <item m="1" x="162"/>
        <item m="1" x="200"/>
        <item m="1" x="408"/>
        <item m="1" x="141"/>
        <item m="1" x="409"/>
        <item m="1" x="377"/>
        <item m="1" x="193"/>
        <item m="1" x="385"/>
        <item m="1" x="186"/>
        <item m="1" x="416"/>
        <item m="1" x="147"/>
        <item m="1" x="192"/>
        <item m="1" x="355"/>
        <item m="1" x="211"/>
        <item m="1" x="154"/>
        <item m="1" x="422"/>
        <item m="1" x="170"/>
        <item m="1" x="362"/>
        <item m="1" x="415"/>
        <item m="1" x="33"/>
        <item m="1" x="218"/>
        <item m="1" x="224"/>
        <item m="1" x="214"/>
        <item m="1" x="35"/>
        <item m="1" x="395"/>
        <item m="1" x="393"/>
        <item m="1" x="369"/>
        <item m="1" x="215"/>
        <item m="1" x="32"/>
        <item m="1" x="429"/>
        <item m="1" x="216"/>
        <item m="1" x="179"/>
        <item m="1" x="155"/>
        <item m="1" x="378"/>
        <item m="1" x="171"/>
        <item m="1" x="213"/>
        <item m="1" x="37"/>
        <item m="1" x="201"/>
        <item m="1" x="394"/>
        <item m="1" x="41"/>
        <item m="1" x="227"/>
        <item m="1" x="194"/>
        <item m="1" x="370"/>
        <item m="1" x="386"/>
        <item m="1" x="212"/>
        <item m="1" x="206"/>
        <item m="1" x="402"/>
        <item m="1" x="220"/>
        <item m="1" x="423"/>
        <item m="1" x="207"/>
        <item m="1" x="424"/>
        <item m="1" x="187"/>
        <item m="1" x="417"/>
        <item m="1" x="410"/>
        <item m="1" x="363"/>
        <item m="1" x="430"/>
        <item m="1" x="163"/>
        <item m="1" x="46"/>
        <item m="1" x="223"/>
        <item m="1" x="418"/>
        <item m="1" x="188"/>
        <item m="1" x="411"/>
        <item m="1" x="202"/>
        <item m="1" x="379"/>
        <item m="1" x="231"/>
        <item m="1" x="42"/>
        <item m="1" x="228"/>
        <item m="1" x="34"/>
        <item m="1" x="50"/>
        <item m="1" x="425"/>
        <item m="1" x="39"/>
        <item m="1" x="403"/>
        <item m="1" x="172"/>
        <item m="1" x="38"/>
        <item m="1" x="180"/>
        <item m="1" x="235"/>
        <item m="1" x="431"/>
        <item m="1" x="208"/>
        <item m="1" x="217"/>
        <item m="1" x="221"/>
        <item m="1" x="222"/>
        <item m="1" x="195"/>
        <item m="1" x="62"/>
        <item m="1" x="48"/>
        <item m="1" x="47"/>
        <item m="1" x="387"/>
        <item m="1" x="54"/>
        <item m="1" x="225"/>
        <item m="1" x="58"/>
        <item m="1" x="236"/>
        <item m="1" x="43"/>
        <item m="1" x="232"/>
        <item m="1" x="239"/>
        <item m="1" x="51"/>
        <item m="1" x="229"/>
        <item m="1" x="243"/>
        <item m="1" x="257"/>
        <item m="1" x="81"/>
        <item m="1" x="267"/>
        <item m="1" x="86"/>
        <item m="1" x="273"/>
        <item m="1" x="92"/>
        <item m="1" x="279"/>
        <item m="1" x="98"/>
        <item m="1" x="286"/>
        <item m="1" x="105"/>
        <item m="1" x="293"/>
        <item m="1" x="112"/>
        <item m="1" x="300"/>
        <item m="1" x="118"/>
        <item m="1" x="305"/>
        <item m="1" x="123"/>
        <item m="1" x="311"/>
        <item m="1" x="129"/>
        <item m="1" x="342"/>
        <item m="1" x="135"/>
        <item m="1" x="349"/>
        <item m="1" x="250"/>
        <item m="1" x="69"/>
        <item m="1" x="254"/>
        <item m="1" x="73"/>
        <item m="1" x="258"/>
        <item m="1" x="77"/>
        <item m="1" x="263"/>
        <item m="1" x="82"/>
        <item m="1" x="268"/>
        <item m="1" x="87"/>
        <item m="1" x="274"/>
        <item m="1" x="93"/>
        <item m="1" x="280"/>
        <item m="1" x="99"/>
        <item m="1" x="287"/>
        <item m="1" x="106"/>
        <item m="1" x="294"/>
        <item m="1" x="113"/>
        <item m="1" x="301"/>
        <item m="1" x="119"/>
        <item m="1" x="306"/>
        <item m="1" x="124"/>
        <item m="1" x="312"/>
        <item m="1" x="130"/>
        <item m="1" x="343"/>
        <item m="1" x="136"/>
        <item m="1" x="350"/>
        <item m="1" x="142"/>
        <item m="1" x="356"/>
        <item m="1" x="148"/>
        <item m="1" x="259"/>
        <item m="1" x="78"/>
        <item m="1" x="264"/>
        <item m="1" x="83"/>
        <item m="1" x="269"/>
        <item m="1" x="88"/>
        <item m="1" x="275"/>
        <item m="1" x="94"/>
        <item m="1" x="281"/>
        <item m="1" x="100"/>
        <item m="1" x="288"/>
        <item m="1" x="107"/>
        <item m="1" x="295"/>
        <item m="1" x="114"/>
        <item m="1" x="302"/>
        <item m="1" x="120"/>
        <item m="1" x="307"/>
        <item m="1" x="125"/>
        <item m="1" x="313"/>
        <item m="1" x="131"/>
        <item m="1" x="344"/>
        <item m="1" x="137"/>
        <item m="1" x="351"/>
        <item m="1" x="143"/>
        <item m="1" x="357"/>
        <item m="1" x="149"/>
        <item m="1" x="364"/>
        <item m="1" x="156"/>
        <item m="1" x="371"/>
        <item m="1" x="164"/>
        <item m="1" x="380"/>
        <item m="1" x="270"/>
        <item m="1" x="89"/>
        <item m="1" x="276"/>
        <item m="1" x="95"/>
        <item m="1" x="282"/>
        <item m="1" x="101"/>
        <item m="1" x="289"/>
        <item m="1" x="108"/>
        <item m="1" x="296"/>
        <item m="1" x="115"/>
        <item m="1" x="303"/>
        <item m="1" x="121"/>
        <item m="1" x="308"/>
        <item m="1" x="126"/>
        <item m="1" x="314"/>
        <item m="1" x="132"/>
        <item m="1" x="345"/>
        <item m="1" x="138"/>
        <item m="1" x="352"/>
        <item m="1" x="144"/>
        <item m="1" x="358"/>
        <item m="1" x="150"/>
        <item m="1" x="365"/>
        <item m="1" x="157"/>
        <item m="1" x="372"/>
        <item m="1" x="165"/>
        <item m="1" x="381"/>
        <item m="1" x="173"/>
        <item m="1" x="388"/>
        <item m="1" x="181"/>
        <item m="1" x="283"/>
        <item m="1" x="102"/>
        <item m="1" x="290"/>
        <item m="1" x="109"/>
        <item m="1" x="297"/>
        <item m="1" x="116"/>
        <item m="1" x="304"/>
        <item m="1" x="122"/>
        <item m="1" x="309"/>
        <item m="1" x="127"/>
        <item m="1" x="315"/>
        <item m="1" x="133"/>
        <item m="1" x="346"/>
        <item m="1" x="139"/>
        <item m="1" x="353"/>
        <item m="1" x="145"/>
        <item m="1" x="359"/>
        <item m="1" x="151"/>
        <item m="1" x="366"/>
        <item m="1" x="158"/>
        <item m="1" x="373"/>
        <item m="1" x="166"/>
        <item m="1" x="382"/>
        <item m="1" x="174"/>
        <item m="1" x="389"/>
        <item m="1" x="182"/>
        <item m="1" x="397"/>
        <item m="1" x="189"/>
        <item m="1" x="405"/>
        <item m="1" x="196"/>
        <item m="1" x="191"/>
        <item m="1" x="399"/>
        <item m="1" x="391"/>
        <item m="1" x="407"/>
        <item m="1" x="198"/>
        <item m="1" x="414"/>
        <item m="1" x="421"/>
        <item m="1" x="204"/>
        <item m="1" x="184"/>
        <item m="1" x="210"/>
        <item m="1" x="30"/>
        <item m="1" x="316"/>
        <item m="1" x="317"/>
        <item m="1" x="318"/>
        <item m="1" x="319"/>
        <item m="1" x="320"/>
        <item m="1" x="321"/>
        <item m="1" x="322"/>
        <item m="1" x="323"/>
        <item m="1" x="324"/>
        <item m="1" x="325"/>
        <item m="1" x="326"/>
        <item m="1" x="327"/>
        <item m="1" x="328"/>
        <item m="1" x="329"/>
        <item m="1" x="330"/>
        <item m="1" x="331"/>
        <item m="1" x="332"/>
        <item m="1" x="333"/>
        <item m="1" x="334"/>
        <item m="1" x="335"/>
        <item m="1" x="336"/>
        <item m="1" x="337"/>
        <item m="1" x="338"/>
        <item m="1" x="339"/>
        <item m="1" x="340"/>
        <item m="1" x="161"/>
        <item m="1" x="376"/>
        <item m="1" x="169"/>
        <item m="1" x="45"/>
        <item m="1" x="40"/>
        <item m="1" x="36"/>
        <item m="1" x="31"/>
        <item m="1" x="426"/>
        <item m="1" x="419"/>
        <item m="1" x="412"/>
        <item m="1" x="404"/>
        <item m="1" x="396"/>
        <item m="1" x="57"/>
        <item x="0"/>
        <item x="1"/>
        <item x="2"/>
        <item x="3"/>
        <item x="4"/>
        <item x="5"/>
        <item x="6"/>
        <item x="7"/>
        <item x="8"/>
        <item x="9"/>
        <item x="10"/>
        <item x="11"/>
        <item x="12"/>
        <item x="13"/>
        <item x="14"/>
        <item x="15"/>
        <item x="16"/>
        <item m="1" x="176"/>
        <item x="17"/>
        <item x="18"/>
        <item x="19"/>
        <item x="20"/>
        <item x="21"/>
        <item x="22"/>
        <item x="23"/>
        <item x="24"/>
        <item x="25"/>
        <item x="26"/>
        <item x="27"/>
        <item x="28"/>
        <item x="29"/>
        <item t="default"/>
      </items>
    </pivotField>
    <pivotField axis="axisPage" multipleItemSelectionAllowed="1" showAll="0">
      <items count="18">
        <item h="1" m="1" x="15"/>
        <item h="1" m="1" x="14"/>
        <item h="1" m="1" x="13"/>
        <item h="1" m="1" x="16"/>
        <item h="1" m="1" x="10"/>
        <item h="1" m="1" x="12"/>
        <item h="1" m="1" x="11"/>
        <item h="1" m="1" x="9"/>
        <item h="1" x="8"/>
        <item h="1" x="0"/>
        <item x="7"/>
        <item h="1" x="2"/>
        <item h="1" x="6"/>
        <item h="1" x="5"/>
        <item h="1" x="1"/>
        <item h="1" x="4"/>
        <item h="1" x="3"/>
        <item t="default"/>
      </items>
    </pivotField>
    <pivotField showAll="0" defaultSubtotal="0"/>
    <pivotField showAll="0" defaultSubtotal="0"/>
    <pivotField showAll="0" defaultSubtotal="0"/>
    <pivotField showAll="0" defaultSubtotal="0"/>
    <pivotField showAll="0" defaultSubtotal="0"/>
    <pivotField showAll="0" defaultSubtotal="0"/>
    <pivotField showAll="0"/>
    <pivotField showAll="0" defaultSubtotal="0"/>
    <pivotField showAll="0" defaultSubtotal="0"/>
    <pivotField showAll="0" defaultSubtotal="0"/>
    <pivotField dataField="1"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s>
  <rowFields count="1">
    <field x="0"/>
  </rowFields>
  <rowItems count="30">
    <i>
      <x v="401"/>
    </i>
    <i>
      <x v="402"/>
    </i>
    <i>
      <x v="403"/>
    </i>
    <i>
      <x v="404"/>
    </i>
    <i>
      <x v="405"/>
    </i>
    <i>
      <x v="406"/>
    </i>
    <i>
      <x v="407"/>
    </i>
    <i>
      <x v="408"/>
    </i>
    <i>
      <x v="409"/>
    </i>
    <i>
      <x v="410"/>
    </i>
    <i>
      <x v="411"/>
    </i>
    <i>
      <x v="412"/>
    </i>
    <i>
      <x v="413"/>
    </i>
    <i>
      <x v="414"/>
    </i>
    <i>
      <x v="415"/>
    </i>
    <i>
      <x v="416"/>
    </i>
    <i>
      <x v="417"/>
    </i>
    <i>
      <x v="419"/>
    </i>
    <i>
      <x v="420"/>
    </i>
    <i>
      <x v="421"/>
    </i>
    <i>
      <x v="422"/>
    </i>
    <i>
      <x v="423"/>
    </i>
    <i>
      <x v="424"/>
    </i>
    <i>
      <x v="425"/>
    </i>
    <i>
      <x v="426"/>
    </i>
    <i>
      <x v="427"/>
    </i>
    <i>
      <x v="428"/>
    </i>
    <i>
      <x v="429"/>
    </i>
    <i>
      <x v="430"/>
    </i>
    <i>
      <x v="431"/>
    </i>
  </rowItems>
  <colItems count="1">
    <i/>
  </colItems>
  <pageFields count="1">
    <pageField fld="1" hier="-1"/>
  </pageFields>
  <dataFields count="1">
    <dataField name="Erlang_Speech_3G" fld="12" baseField="0" baseItem="354"/>
  </dataFields>
  <chartFormats count="1">
    <chartFormat chart="11"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9.xml><?xml version="1.0" encoding="utf-8"?>
<pivotTableDefinition xmlns="http://schemas.openxmlformats.org/spreadsheetml/2006/main" xmlns:mc="http://schemas.openxmlformats.org/markup-compatibility/2006" xmlns:xr="http://schemas.microsoft.com/office/spreadsheetml/2014/revision" mc:Ignorable="xr" xr:uid="{00000000-0007-0000-0300-00000E000000}" name="PivotTable4" cacheId="25"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103">
  <location ref="AE3:AH33" firstHeaderRow="0" firstDataRow="1" firstDataCol="1" rowPageCount="1" colPageCount="1"/>
  <pivotFields count="43">
    <pivotField axis="axisRow" numFmtId="14" showAll="0">
      <items count="433">
        <item m="1" x="226"/>
        <item m="1" x="44"/>
        <item m="1" x="230"/>
        <item m="1" x="49"/>
        <item m="1" x="233"/>
        <item m="1" x="52"/>
        <item m="1" x="237"/>
        <item m="1" x="55"/>
        <item m="1" x="240"/>
        <item m="1" x="59"/>
        <item m="1" x="244"/>
        <item m="1" x="63"/>
        <item m="1" x="247"/>
        <item m="1" x="66"/>
        <item m="1" x="251"/>
        <item m="1" x="70"/>
        <item m="1" x="255"/>
        <item m="1" x="74"/>
        <item m="1" x="260"/>
        <item m="1" x="79"/>
        <item m="1" x="265"/>
        <item m="1" x="84"/>
        <item m="1" x="271"/>
        <item m="1" x="90"/>
        <item m="1" x="277"/>
        <item m="1" x="96"/>
        <item m="1" x="284"/>
        <item m="1" x="103"/>
        <item m="1" x="291"/>
        <item m="1" x="110"/>
        <item m="1" x="298"/>
        <item m="1" x="234"/>
        <item m="1" x="53"/>
        <item m="1" x="238"/>
        <item m="1" x="56"/>
        <item m="1" x="241"/>
        <item m="1" x="60"/>
        <item m="1" x="245"/>
        <item m="1" x="64"/>
        <item m="1" x="248"/>
        <item m="1" x="67"/>
        <item m="1" x="252"/>
        <item m="1" x="71"/>
        <item m="1" x="256"/>
        <item m="1" x="75"/>
        <item m="1" x="261"/>
        <item m="1" x="80"/>
        <item m="1" x="266"/>
        <item m="1" x="85"/>
        <item m="1" x="272"/>
        <item m="1" x="91"/>
        <item m="1" x="278"/>
        <item m="1" x="97"/>
        <item m="1" x="285"/>
        <item m="1" x="104"/>
        <item m="1" x="292"/>
        <item m="1" x="111"/>
        <item m="1" x="299"/>
        <item m="1" x="117"/>
        <item m="1" x="242"/>
        <item m="1" x="61"/>
        <item m="1" x="246"/>
        <item m="1" x="65"/>
        <item m="1" x="249"/>
        <item m="1" x="68"/>
        <item m="1" x="253"/>
        <item m="1" x="72"/>
        <item m="1" x="76"/>
        <item m="1" x="262"/>
        <item m="1" x="167"/>
        <item m="1" x="360"/>
        <item m="1" x="160"/>
        <item m="1" x="354"/>
        <item m="1" x="190"/>
        <item m="1" x="347"/>
        <item m="1" x="427"/>
        <item m="1" x="177"/>
        <item m="1" x="401"/>
        <item m="1" x="219"/>
        <item m="1" x="367"/>
        <item m="1" x="159"/>
        <item m="1" x="374"/>
        <item m="1" x="152"/>
        <item m="1" x="383"/>
        <item m="1" x="203"/>
        <item m="1" x="183"/>
        <item m="1" x="413"/>
        <item m="1" x="341"/>
        <item m="1" x="390"/>
        <item m="1" x="128"/>
        <item m="1" x="197"/>
        <item m="1" x="310"/>
        <item m="1" x="398"/>
        <item m="1" x="168"/>
        <item m="1" x="400"/>
        <item m="1" x="406"/>
        <item m="1" x="140"/>
        <item m="1" x="146"/>
        <item m="1" x="209"/>
        <item m="1" x="420"/>
        <item m="1" x="134"/>
        <item m="1" x="368"/>
        <item m="1" x="361"/>
        <item m="1" x="375"/>
        <item m="1" x="175"/>
        <item m="1" x="384"/>
        <item m="1" x="392"/>
        <item m="1" x="185"/>
        <item m="1" x="153"/>
        <item m="1" x="199"/>
        <item m="1" x="428"/>
        <item m="1" x="205"/>
        <item m="1" x="178"/>
        <item m="1" x="348"/>
        <item m="1" x="162"/>
        <item m="1" x="200"/>
        <item m="1" x="408"/>
        <item m="1" x="141"/>
        <item m="1" x="409"/>
        <item m="1" x="377"/>
        <item m="1" x="193"/>
        <item m="1" x="385"/>
        <item m="1" x="186"/>
        <item m="1" x="416"/>
        <item m="1" x="147"/>
        <item m="1" x="192"/>
        <item m="1" x="355"/>
        <item m="1" x="211"/>
        <item m="1" x="154"/>
        <item m="1" x="422"/>
        <item m="1" x="170"/>
        <item m="1" x="362"/>
        <item m="1" x="415"/>
        <item m="1" x="33"/>
        <item m="1" x="218"/>
        <item m="1" x="224"/>
        <item m="1" x="214"/>
        <item m="1" x="35"/>
        <item m="1" x="395"/>
        <item m="1" x="393"/>
        <item m="1" x="369"/>
        <item m="1" x="215"/>
        <item m="1" x="32"/>
        <item m="1" x="429"/>
        <item m="1" x="216"/>
        <item m="1" x="179"/>
        <item m="1" x="155"/>
        <item m="1" x="378"/>
        <item m="1" x="171"/>
        <item m="1" x="213"/>
        <item m="1" x="37"/>
        <item m="1" x="201"/>
        <item m="1" x="394"/>
        <item m="1" x="41"/>
        <item m="1" x="227"/>
        <item m="1" x="194"/>
        <item m="1" x="370"/>
        <item m="1" x="386"/>
        <item m="1" x="212"/>
        <item m="1" x="206"/>
        <item m="1" x="402"/>
        <item m="1" x="220"/>
        <item m="1" x="423"/>
        <item m="1" x="207"/>
        <item m="1" x="424"/>
        <item m="1" x="187"/>
        <item m="1" x="417"/>
        <item m="1" x="410"/>
        <item m="1" x="363"/>
        <item m="1" x="430"/>
        <item m="1" x="163"/>
        <item m="1" x="46"/>
        <item m="1" x="223"/>
        <item m="1" x="418"/>
        <item m="1" x="188"/>
        <item m="1" x="411"/>
        <item m="1" x="202"/>
        <item m="1" x="379"/>
        <item m="1" x="231"/>
        <item m="1" x="42"/>
        <item m="1" x="228"/>
        <item m="1" x="34"/>
        <item m="1" x="50"/>
        <item m="1" x="425"/>
        <item m="1" x="39"/>
        <item m="1" x="403"/>
        <item m="1" x="172"/>
        <item m="1" x="38"/>
        <item m="1" x="180"/>
        <item m="1" x="235"/>
        <item m="1" x="431"/>
        <item m="1" x="208"/>
        <item m="1" x="217"/>
        <item m="1" x="221"/>
        <item m="1" x="222"/>
        <item m="1" x="195"/>
        <item m="1" x="62"/>
        <item m="1" x="48"/>
        <item m="1" x="47"/>
        <item m="1" x="387"/>
        <item m="1" x="54"/>
        <item m="1" x="225"/>
        <item m="1" x="58"/>
        <item m="1" x="236"/>
        <item m="1" x="43"/>
        <item m="1" x="232"/>
        <item m="1" x="239"/>
        <item m="1" x="51"/>
        <item m="1" x="229"/>
        <item m="1" x="243"/>
        <item m="1" x="257"/>
        <item m="1" x="81"/>
        <item m="1" x="267"/>
        <item m="1" x="86"/>
        <item m="1" x="273"/>
        <item m="1" x="92"/>
        <item m="1" x="279"/>
        <item m="1" x="98"/>
        <item m="1" x="286"/>
        <item m="1" x="105"/>
        <item m="1" x="293"/>
        <item m="1" x="112"/>
        <item m="1" x="300"/>
        <item m="1" x="118"/>
        <item m="1" x="305"/>
        <item m="1" x="123"/>
        <item m="1" x="311"/>
        <item m="1" x="129"/>
        <item m="1" x="342"/>
        <item m="1" x="135"/>
        <item m="1" x="349"/>
        <item m="1" x="250"/>
        <item m="1" x="69"/>
        <item m="1" x="254"/>
        <item m="1" x="73"/>
        <item m="1" x="258"/>
        <item m="1" x="77"/>
        <item m="1" x="263"/>
        <item m="1" x="82"/>
        <item m="1" x="268"/>
        <item m="1" x="87"/>
        <item m="1" x="274"/>
        <item m="1" x="93"/>
        <item m="1" x="280"/>
        <item m="1" x="99"/>
        <item m="1" x="287"/>
        <item m="1" x="106"/>
        <item m="1" x="294"/>
        <item m="1" x="113"/>
        <item m="1" x="301"/>
        <item m="1" x="119"/>
        <item m="1" x="306"/>
        <item m="1" x="124"/>
        <item m="1" x="312"/>
        <item m="1" x="130"/>
        <item m="1" x="343"/>
        <item m="1" x="136"/>
        <item m="1" x="350"/>
        <item m="1" x="142"/>
        <item m="1" x="356"/>
        <item m="1" x="148"/>
        <item m="1" x="259"/>
        <item m="1" x="78"/>
        <item m="1" x="264"/>
        <item m="1" x="83"/>
        <item m="1" x="269"/>
        <item m="1" x="88"/>
        <item m="1" x="275"/>
        <item m="1" x="94"/>
        <item m="1" x="281"/>
        <item m="1" x="100"/>
        <item m="1" x="288"/>
        <item m="1" x="107"/>
        <item m="1" x="295"/>
        <item m="1" x="114"/>
        <item m="1" x="302"/>
        <item m="1" x="120"/>
        <item m="1" x="307"/>
        <item m="1" x="125"/>
        <item m="1" x="313"/>
        <item m="1" x="131"/>
        <item m="1" x="344"/>
        <item m="1" x="137"/>
        <item m="1" x="351"/>
        <item m="1" x="143"/>
        <item m="1" x="357"/>
        <item m="1" x="149"/>
        <item m="1" x="364"/>
        <item m="1" x="156"/>
        <item m="1" x="371"/>
        <item m="1" x="164"/>
        <item m="1" x="380"/>
        <item m="1" x="270"/>
        <item m="1" x="89"/>
        <item m="1" x="276"/>
        <item m="1" x="95"/>
        <item m="1" x="282"/>
        <item m="1" x="101"/>
        <item m="1" x="289"/>
        <item m="1" x="108"/>
        <item m="1" x="296"/>
        <item m="1" x="115"/>
        <item m="1" x="303"/>
        <item m="1" x="121"/>
        <item m="1" x="308"/>
        <item m="1" x="126"/>
        <item m="1" x="314"/>
        <item m="1" x="132"/>
        <item m="1" x="345"/>
        <item m="1" x="138"/>
        <item m="1" x="352"/>
        <item m="1" x="144"/>
        <item m="1" x="358"/>
        <item m="1" x="150"/>
        <item m="1" x="365"/>
        <item m="1" x="157"/>
        <item m="1" x="372"/>
        <item m="1" x="165"/>
        <item m="1" x="381"/>
        <item m="1" x="173"/>
        <item m="1" x="388"/>
        <item m="1" x="181"/>
        <item m="1" x="283"/>
        <item m="1" x="102"/>
        <item m="1" x="290"/>
        <item m="1" x="109"/>
        <item m="1" x="297"/>
        <item m="1" x="116"/>
        <item m="1" x="304"/>
        <item m="1" x="122"/>
        <item m="1" x="309"/>
        <item m="1" x="127"/>
        <item m="1" x="315"/>
        <item m="1" x="133"/>
        <item m="1" x="346"/>
        <item m="1" x="139"/>
        <item m="1" x="353"/>
        <item m="1" x="145"/>
        <item m="1" x="359"/>
        <item m="1" x="151"/>
        <item m="1" x="366"/>
        <item m="1" x="158"/>
        <item m="1" x="373"/>
        <item m="1" x="166"/>
        <item m="1" x="382"/>
        <item m="1" x="174"/>
        <item m="1" x="389"/>
        <item m="1" x="182"/>
        <item m="1" x="397"/>
        <item m="1" x="189"/>
        <item m="1" x="405"/>
        <item m="1" x="196"/>
        <item m="1" x="191"/>
        <item m="1" x="399"/>
        <item m="1" x="391"/>
        <item m="1" x="407"/>
        <item m="1" x="198"/>
        <item m="1" x="414"/>
        <item m="1" x="421"/>
        <item m="1" x="204"/>
        <item m="1" x="184"/>
        <item m="1" x="210"/>
        <item m="1" x="30"/>
        <item m="1" x="316"/>
        <item m="1" x="317"/>
        <item m="1" x="318"/>
        <item m="1" x="319"/>
        <item m="1" x="320"/>
        <item m="1" x="321"/>
        <item m="1" x="322"/>
        <item m="1" x="323"/>
        <item m="1" x="324"/>
        <item m="1" x="325"/>
        <item m="1" x="326"/>
        <item m="1" x="327"/>
        <item m="1" x="328"/>
        <item m="1" x="329"/>
        <item m="1" x="330"/>
        <item m="1" x="331"/>
        <item m="1" x="332"/>
        <item m="1" x="333"/>
        <item m="1" x="334"/>
        <item m="1" x="335"/>
        <item m="1" x="336"/>
        <item m="1" x="337"/>
        <item m="1" x="338"/>
        <item m="1" x="339"/>
        <item m="1" x="340"/>
        <item m="1" x="161"/>
        <item m="1" x="376"/>
        <item m="1" x="169"/>
        <item m="1" x="45"/>
        <item m="1" x="40"/>
        <item m="1" x="36"/>
        <item m="1" x="31"/>
        <item m="1" x="426"/>
        <item m="1" x="419"/>
        <item m="1" x="412"/>
        <item m="1" x="404"/>
        <item m="1" x="396"/>
        <item m="1" x="57"/>
        <item x="0"/>
        <item x="1"/>
        <item x="2"/>
        <item x="3"/>
        <item x="4"/>
        <item x="5"/>
        <item x="6"/>
        <item x="7"/>
        <item x="8"/>
        <item x="9"/>
        <item x="10"/>
        <item x="11"/>
        <item x="12"/>
        <item x="13"/>
        <item x="14"/>
        <item x="15"/>
        <item x="16"/>
        <item m="1" x="176"/>
        <item x="17"/>
        <item x="18"/>
        <item x="19"/>
        <item x="20"/>
        <item x="21"/>
        <item x="22"/>
        <item x="23"/>
        <item x="24"/>
        <item x="25"/>
        <item x="26"/>
        <item x="27"/>
        <item x="28"/>
        <item x="29"/>
        <item t="default"/>
      </items>
    </pivotField>
    <pivotField axis="axisPage" multipleItemSelectionAllowed="1" showAll="0">
      <items count="18">
        <item h="1" m="1" x="15"/>
        <item h="1" m="1" x="14"/>
        <item h="1" m="1" x="13"/>
        <item h="1" m="1" x="16"/>
        <item h="1" m="1" x="10"/>
        <item h="1" m="1" x="12"/>
        <item h="1" m="1" x="11"/>
        <item h="1" m="1" x="9"/>
        <item h="1" x="8"/>
        <item h="1" x="0"/>
        <item x="7"/>
        <item h="1" x="2"/>
        <item h="1" x="6"/>
        <item h="1" x="5"/>
        <item h="1" x="1"/>
        <item h="1" x="4"/>
        <item h="1" x="3"/>
        <item t="default"/>
      </items>
    </pivotField>
    <pivotField showAll="0" defaultSubtotal="0"/>
    <pivotField showAll="0" defaultSubtotal="0"/>
    <pivotField dataField="1" showAll="0" defaultSubtotal="0"/>
    <pivotField showAll="0" defaultSubtotal="0"/>
    <pivotField showAll="0" defaultSubtotal="0"/>
    <pivotField showAll="0" defaultSubtotal="0"/>
    <pivotField showAll="0"/>
    <pivotField showAll="0" defaultSubtotal="0"/>
    <pivotField dataField="1"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dataField="1"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s>
  <rowFields count="1">
    <field x="0"/>
  </rowFields>
  <rowItems count="30">
    <i>
      <x v="401"/>
    </i>
    <i>
      <x v="402"/>
    </i>
    <i>
      <x v="403"/>
    </i>
    <i>
      <x v="404"/>
    </i>
    <i>
      <x v="405"/>
    </i>
    <i>
      <x v="406"/>
    </i>
    <i>
      <x v="407"/>
    </i>
    <i>
      <x v="408"/>
    </i>
    <i>
      <x v="409"/>
    </i>
    <i>
      <x v="410"/>
    </i>
    <i>
      <x v="411"/>
    </i>
    <i>
      <x v="412"/>
    </i>
    <i>
      <x v="413"/>
    </i>
    <i>
      <x v="414"/>
    </i>
    <i>
      <x v="415"/>
    </i>
    <i>
      <x v="416"/>
    </i>
    <i>
      <x v="417"/>
    </i>
    <i>
      <x v="419"/>
    </i>
    <i>
      <x v="420"/>
    </i>
    <i>
      <x v="421"/>
    </i>
    <i>
      <x v="422"/>
    </i>
    <i>
      <x v="423"/>
    </i>
    <i>
      <x v="424"/>
    </i>
    <i>
      <x v="425"/>
    </i>
    <i>
      <x v="426"/>
    </i>
    <i>
      <x v="427"/>
    </i>
    <i>
      <x v="428"/>
    </i>
    <i>
      <x v="429"/>
    </i>
    <i>
      <x v="430"/>
    </i>
    <i>
      <x v="431"/>
    </i>
  </rowItems>
  <colFields count="1">
    <field x="-2"/>
  </colFields>
  <colItems count="3">
    <i>
      <x/>
    </i>
    <i i="1">
      <x v="1"/>
    </i>
    <i i="2">
      <x v="2"/>
    </i>
  </colItems>
  <pageFields count="1">
    <pageField fld="1" hier="-1"/>
  </pageFields>
  <dataFields count="3">
    <dataField name="TCH_Availability_2G" fld="10" subtotal="average" baseField="0" baseItem="360"/>
    <dataField name="TCH_Availability_2G_Target" fld="29" subtotal="average" baseField="0" baseItem="360"/>
    <dataField name="TCH_Availability_Nokia_2G" fld="4" subtotal="average" baseField="0" baseItem="401"/>
  </dataFields>
  <chartFormats count="3">
    <chartFormat chart="0" format="15" series="1">
      <pivotArea type="data" outline="0" fieldPosition="0">
        <references count="1">
          <reference field="4294967294" count="1" selected="0">
            <x v="0"/>
          </reference>
        </references>
      </pivotArea>
    </chartFormat>
    <chartFormat chart="0" format="16" series="1">
      <pivotArea type="data" outline="0" fieldPosition="0">
        <references count="1">
          <reference field="4294967294" count="1" selected="0">
            <x v="1"/>
          </reference>
        </references>
      </pivotArea>
    </chartFormat>
    <chartFormat chart="0" format="1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200-000002000000}" name="PivotTable11" cacheId="33" applyNumberFormats="0" applyBorderFormats="0" applyFontFormats="0" applyPatternFormats="0" applyAlignmentFormats="0" applyWidthHeightFormats="1" dataCaption="Values" updatedVersion="6" minRefreshableVersion="3" itemPrintTitles="1" createdVersion="6" indent="0" outline="1" outlineData="1" multipleFieldFilters="0" chartFormat="6">
  <location ref="BY3:BZ34" firstHeaderRow="1" firstDataRow="1" firstDataCol="1" rowPageCount="1" colPageCount="1"/>
  <pivotFields count="43">
    <pivotField axis="axisRow" showAll="0" sortType="ascending">
      <items count="337">
        <item m="1" x="287"/>
        <item m="1" x="311"/>
        <item m="1" x="30"/>
        <item m="1" x="58"/>
        <item m="1" x="81"/>
        <item m="1" x="109"/>
        <item m="1" x="135"/>
        <item m="1" x="159"/>
        <item m="1" x="184"/>
        <item m="1" x="210"/>
        <item m="1" x="190"/>
        <item m="1" x="211"/>
        <item m="1" x="241"/>
        <item m="1" x="265"/>
        <item m="1" x="291"/>
        <item m="1" x="314"/>
        <item m="1" x="35"/>
        <item m="1" x="63"/>
        <item m="1" x="86"/>
        <item m="1" x="114"/>
        <item m="1" x="90"/>
        <item m="1" x="118"/>
        <item m="1" x="143"/>
        <item m="1" x="168"/>
        <item m="1" x="194"/>
        <item m="1" x="220"/>
        <item m="1" x="249"/>
        <item m="1" x="274"/>
        <item m="1" x="298"/>
        <item m="1" x="323"/>
        <item m="1" x="302"/>
        <item m="1" x="327"/>
        <item m="1" x="49"/>
        <item m="1" x="74"/>
        <item m="1" x="100"/>
        <item m="1" x="126"/>
        <item m="1" x="151"/>
        <item m="1" x="177"/>
        <item m="1" x="202"/>
        <item m="1" x="231"/>
        <item m="1" x="206"/>
        <item m="1" x="236"/>
        <item m="1" x="232"/>
        <item m="1" x="257"/>
        <item m="1" x="282"/>
        <item m="1" x="306"/>
        <item m="1" x="332"/>
        <item m="1" x="54"/>
        <item m="1" x="77"/>
        <item m="1" x="104"/>
        <item m="1" x="130"/>
        <item m="1" x="110"/>
        <item m="1" x="136"/>
        <item m="1" x="160"/>
        <item m="1" x="185"/>
        <item m="1" x="212"/>
        <item m="1" x="242"/>
        <item m="1" x="266"/>
        <item m="1" x="292"/>
        <item m="1" x="315"/>
        <item m="1" x="36"/>
        <item m="1" x="320"/>
        <item m="1" x="41"/>
        <item m="1" x="67"/>
        <item m="1" x="91"/>
        <item m="1" x="119"/>
        <item m="1" x="144"/>
        <item m="1" x="169"/>
        <item m="1" x="195"/>
        <item m="1" x="221"/>
        <item m="1" x="250"/>
        <item m="1" x="226"/>
        <item x="0"/>
        <item x="1"/>
        <item x="2"/>
        <item x="3"/>
        <item x="4"/>
        <item x="5"/>
        <item x="6"/>
        <item x="7"/>
        <item x="8"/>
        <item x="9"/>
        <item x="10"/>
        <item x="11"/>
        <item x="12"/>
        <item x="13"/>
        <item x="14"/>
        <item x="15"/>
        <item x="16"/>
        <item x="17"/>
        <item x="18"/>
        <item x="19"/>
        <item x="20"/>
        <item x="21"/>
        <item x="22"/>
        <item x="23"/>
        <item x="24"/>
        <item x="25"/>
        <item x="26"/>
        <item x="27"/>
        <item x="28"/>
        <item x="29"/>
        <item m="1" x="267"/>
        <item m="1" x="87"/>
        <item m="1" x="217"/>
        <item m="1" x="42"/>
        <item m="1" x="170"/>
        <item m="1" x="299"/>
        <item m="1" x="123"/>
        <item m="1" x="254"/>
        <item m="1" x="75"/>
        <item m="1" x="203"/>
        <item m="1" x="333"/>
        <item m="1" x="156"/>
        <item m="1" x="288"/>
        <item m="1" x="111"/>
        <item m="1" x="243"/>
        <item m="1" x="64"/>
        <item m="1" x="191"/>
        <item m="1" x="321"/>
        <item m="1" x="145"/>
        <item m="1" x="275"/>
        <item m="1" x="96"/>
        <item m="1" x="227"/>
        <item m="1" x="50"/>
        <item m="1" x="178"/>
        <item m="1" x="307"/>
        <item m="1" x="131"/>
        <item m="1" x="261"/>
        <item m="1" x="82"/>
        <item m="1" x="213"/>
        <item m="1" x="37"/>
        <item m="1" x="164"/>
        <item m="1" x="237"/>
        <item m="1" x="59"/>
        <item m="1" x="186"/>
        <item m="1" x="316"/>
        <item m="1" x="139"/>
        <item m="1" x="270"/>
        <item m="1" x="92"/>
        <item m="1" x="222"/>
        <item m="1" x="45"/>
        <item m="1" x="173"/>
        <item m="1" x="303"/>
        <item m="1" x="127"/>
        <item m="1" x="258"/>
        <item m="1" x="78"/>
        <item m="1" x="207"/>
        <item m="1" x="31"/>
        <item m="1" x="161"/>
        <item m="1" x="293"/>
        <item m="1" x="115"/>
        <item m="1" x="246"/>
        <item m="1" x="68"/>
        <item m="1" x="196"/>
        <item m="1" x="324"/>
        <item m="1" x="148"/>
        <item m="1" x="279"/>
        <item m="1" x="101"/>
        <item m="1" x="233"/>
        <item m="1" x="55"/>
        <item m="1" x="204"/>
        <item m="1" x="334"/>
        <item m="1" x="157"/>
        <item m="1" x="289"/>
        <item m="1" x="112"/>
        <item m="1" x="244"/>
        <item m="1" x="65"/>
        <item m="1" x="192"/>
        <item m="1" x="322"/>
        <item m="1" x="146"/>
        <item m="1" x="276"/>
        <item m="1" x="97"/>
        <item m="1" x="228"/>
        <item m="1" x="51"/>
        <item m="1" x="179"/>
        <item m="1" x="308"/>
        <item m="1" x="132"/>
        <item m="1" x="262"/>
        <item m="1" x="83"/>
        <item m="1" x="214"/>
        <item m="1" x="38"/>
        <item m="1" x="165"/>
        <item m="1" x="295"/>
        <item m="1" x="120"/>
        <item m="1" x="251"/>
        <item m="1" x="71"/>
        <item m="1" x="199"/>
        <item m="1" x="328"/>
        <item m="1" x="152"/>
        <item m="1" x="283"/>
        <item m="1" x="105"/>
        <item m="1" x="174"/>
        <item m="1" x="304"/>
        <item m="1" x="128"/>
        <item m="1" x="259"/>
        <item m="1" x="79"/>
        <item m="1" x="208"/>
        <item m="1" x="32"/>
        <item m="1" x="162"/>
        <item m="1" x="294"/>
        <item m="1" x="116"/>
        <item m="1" x="247"/>
        <item m="1" x="69"/>
        <item m="1" x="197"/>
        <item m="1" x="325"/>
        <item m="1" x="149"/>
        <item m="1" x="280"/>
        <item m="1" x="102"/>
        <item m="1" x="234"/>
        <item m="1" x="56"/>
        <item m="1" x="182"/>
        <item m="1" x="312"/>
        <item m="1" x="137"/>
        <item m="1" x="268"/>
        <item m="1" x="88"/>
        <item m="1" x="218"/>
        <item m="1" x="43"/>
        <item m="1" x="171"/>
        <item m="1" x="300"/>
        <item m="1" x="124"/>
        <item m="1" x="255"/>
        <item m="1" x="147"/>
        <item m="1" x="277"/>
        <item m="1" x="98"/>
        <item m="1" x="229"/>
        <item m="1" x="52"/>
        <item m="1" x="180"/>
        <item m="1" x="309"/>
        <item m="1" x="133"/>
        <item m="1" x="263"/>
        <item m="1" x="84"/>
        <item m="1" x="215"/>
        <item m="1" x="39"/>
        <item m="1" x="166"/>
        <item m="1" x="296"/>
        <item m="1" x="121"/>
        <item m="1" x="252"/>
        <item m="1" x="72"/>
        <item m="1" x="200"/>
        <item m="1" x="329"/>
        <item m="1" x="153"/>
        <item m="1" x="284"/>
        <item m="1" x="106"/>
        <item m="1" x="238"/>
        <item m="1" x="60"/>
        <item m="1" x="187"/>
        <item m="1" x="317"/>
        <item m="1" x="140"/>
        <item m="1" x="271"/>
        <item m="1" x="93"/>
        <item m="1" x="223"/>
        <item m="1" x="46"/>
        <item m="1" x="117"/>
        <item m="1" x="248"/>
        <item m="1" x="70"/>
        <item m="1" x="198"/>
        <item m="1" x="326"/>
        <item m="1" x="150"/>
        <item m="1" x="281"/>
        <item m="1" x="103"/>
        <item m="1" x="235"/>
        <item m="1" x="57"/>
        <item m="1" x="183"/>
        <item m="1" x="313"/>
        <item m="1" x="138"/>
        <item m="1" x="269"/>
        <item m="1" x="89"/>
        <item m="1" x="219"/>
        <item m="1" x="44"/>
        <item m="1" x="172"/>
        <item m="1" x="301"/>
        <item m="1" x="125"/>
        <item m="1" x="256"/>
        <item m="1" x="76"/>
        <item m="1" x="205"/>
        <item m="1" x="335"/>
        <item m="1" x="158"/>
        <item m="1" x="290"/>
        <item m="1" x="113"/>
        <item m="1" x="245"/>
        <item m="1" x="66"/>
        <item m="1" x="193"/>
        <item m="1" x="85"/>
        <item m="1" x="216"/>
        <item m="1" x="40"/>
        <item m="1" x="167"/>
        <item m="1" x="297"/>
        <item m="1" x="122"/>
        <item m="1" x="253"/>
        <item m="1" x="73"/>
        <item m="1" x="201"/>
        <item m="1" x="330"/>
        <item m="1" x="154"/>
        <item m="1" x="285"/>
        <item m="1" x="107"/>
        <item m="1" x="239"/>
        <item m="1" x="61"/>
        <item m="1" x="188"/>
        <item m="1" x="318"/>
        <item m="1" x="141"/>
        <item m="1" x="272"/>
        <item m="1" x="94"/>
        <item m="1" x="224"/>
        <item m="1" x="47"/>
        <item m="1" x="175"/>
        <item m="1" x="305"/>
        <item m="1" x="129"/>
        <item m="1" x="260"/>
        <item m="1" x="80"/>
        <item m="1" x="209"/>
        <item m="1" x="33"/>
        <item m="1" x="163"/>
        <item m="1" x="278"/>
        <item m="1" x="99"/>
        <item m="1" x="230"/>
        <item m="1" x="53"/>
        <item m="1" x="181"/>
        <item m="1" x="310"/>
        <item m="1" x="134"/>
        <item m="1" x="264"/>
        <item m="1" x="331"/>
        <item m="1" x="155"/>
        <item m="1" x="286"/>
        <item m="1" x="108"/>
        <item m="1" x="240"/>
        <item m="1" x="62"/>
        <item m="1" x="189"/>
        <item m="1" x="319"/>
        <item m="1" x="142"/>
        <item m="1" x="273"/>
        <item m="1" x="95"/>
        <item m="1" x="225"/>
        <item m="1" x="48"/>
        <item m="1" x="176"/>
        <item m="1" x="34"/>
        <item t="default"/>
      </items>
    </pivotField>
    <pivotField axis="axisPage" multipleItemSelectionAllowed="1" showAll="0">
      <items count="17">
        <item h="1" m="1" x="7"/>
        <item h="1" m="1" x="8"/>
        <item h="1" m="1" x="6"/>
        <item h="1" m="1" x="13"/>
        <item h="1" m="1" x="14"/>
        <item h="1" m="1" x="5"/>
        <item h="1" m="1" x="11"/>
        <item h="1" m="1" x="4"/>
        <item h="1" m="1" x="15"/>
        <item h="1" m="1" x="12"/>
        <item h="1" m="1" x="10"/>
        <item h="1" m="1" x="9"/>
        <item h="1" m="1" x="3"/>
        <item x="0"/>
        <item h="1" x="2"/>
        <item h="1" x="1"/>
        <item t="default"/>
      </items>
    </pivotField>
    <pivotField showAll="0" defaultSubtotal="0"/>
    <pivotField showAll="0" defaultSubtotal="0"/>
    <pivotField showAll="0" defaultSubtotal="0"/>
    <pivotField showAll="0" defaultSubtotal="0"/>
    <pivotField showAll="0" defaultSubtotal="0"/>
    <pivotField showAll="0" defaultSubtotal="0"/>
    <pivotField showAll="0"/>
    <pivotField showAll="0" defaultSubtotal="0"/>
    <pivotField showAll="0" defaultSubtotal="0"/>
    <pivotField showAll="0" defaultSubtotal="0"/>
    <pivotField dataField="1"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s>
  <rowFields count="1">
    <field x="0"/>
  </rowFields>
  <rowItems count="31">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t="grand">
      <x/>
    </i>
  </rowItems>
  <colItems count="1">
    <i/>
  </colItems>
  <pageFields count="1">
    <pageField fld="1" hier="-1"/>
  </pageFields>
  <dataFields count="1">
    <dataField name="Erlang_Speech_3G" fld="12" subtotal="average" baseField="0" baseItem="83"/>
  </dataFields>
  <chartFormats count="1">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0.xml><?xml version="1.0" encoding="utf-8"?>
<pivotTableDefinition xmlns="http://schemas.openxmlformats.org/spreadsheetml/2006/main" xmlns:mc="http://schemas.openxmlformats.org/markup-compatibility/2006" xmlns:xr="http://schemas.microsoft.com/office/spreadsheetml/2014/revision" mc:Ignorable="xr" xr:uid="{00000000-0007-0000-0300-000012000000}" name="PivotTable8" cacheId="25"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30">
  <location ref="AU3:AW33" firstHeaderRow="0" firstDataRow="1" firstDataCol="1" rowPageCount="1" colPageCount="1"/>
  <pivotFields count="43">
    <pivotField axis="axisRow" numFmtId="14" showAll="0">
      <items count="433">
        <item m="1" x="226"/>
        <item m="1" x="44"/>
        <item m="1" x="230"/>
        <item m="1" x="49"/>
        <item m="1" x="233"/>
        <item m="1" x="52"/>
        <item m="1" x="237"/>
        <item m="1" x="55"/>
        <item m="1" x="240"/>
        <item m="1" x="59"/>
        <item m="1" x="244"/>
        <item m="1" x="63"/>
        <item m="1" x="247"/>
        <item m="1" x="66"/>
        <item m="1" x="251"/>
        <item m="1" x="70"/>
        <item m="1" x="255"/>
        <item m="1" x="74"/>
        <item m="1" x="260"/>
        <item m="1" x="79"/>
        <item m="1" x="265"/>
        <item m="1" x="84"/>
        <item m="1" x="271"/>
        <item m="1" x="90"/>
        <item m="1" x="277"/>
        <item m="1" x="96"/>
        <item m="1" x="284"/>
        <item m="1" x="103"/>
        <item m="1" x="291"/>
        <item m="1" x="110"/>
        <item m="1" x="298"/>
        <item m="1" x="234"/>
        <item m="1" x="53"/>
        <item m="1" x="238"/>
        <item m="1" x="56"/>
        <item m="1" x="241"/>
        <item m="1" x="60"/>
        <item m="1" x="245"/>
        <item m="1" x="64"/>
        <item m="1" x="248"/>
        <item m="1" x="67"/>
        <item m="1" x="252"/>
        <item m="1" x="71"/>
        <item m="1" x="256"/>
        <item m="1" x="75"/>
        <item m="1" x="261"/>
        <item m="1" x="80"/>
        <item m="1" x="266"/>
        <item m="1" x="85"/>
        <item m="1" x="272"/>
        <item m="1" x="91"/>
        <item m="1" x="278"/>
        <item m="1" x="97"/>
        <item m="1" x="285"/>
        <item m="1" x="104"/>
        <item m="1" x="292"/>
        <item m="1" x="111"/>
        <item m="1" x="299"/>
        <item m="1" x="117"/>
        <item m="1" x="242"/>
        <item m="1" x="61"/>
        <item m="1" x="246"/>
        <item m="1" x="65"/>
        <item m="1" x="249"/>
        <item m="1" x="68"/>
        <item m="1" x="253"/>
        <item m="1" x="72"/>
        <item m="1" x="76"/>
        <item m="1" x="262"/>
        <item m="1" x="167"/>
        <item m="1" x="360"/>
        <item m="1" x="160"/>
        <item m="1" x="354"/>
        <item m="1" x="190"/>
        <item m="1" x="347"/>
        <item m="1" x="427"/>
        <item m="1" x="177"/>
        <item m="1" x="401"/>
        <item m="1" x="219"/>
        <item m="1" x="367"/>
        <item m="1" x="159"/>
        <item m="1" x="374"/>
        <item m="1" x="152"/>
        <item m="1" x="383"/>
        <item m="1" x="203"/>
        <item m="1" x="183"/>
        <item m="1" x="413"/>
        <item m="1" x="341"/>
        <item m="1" x="390"/>
        <item m="1" x="128"/>
        <item m="1" x="197"/>
        <item m="1" x="310"/>
        <item m="1" x="398"/>
        <item m="1" x="168"/>
        <item m="1" x="400"/>
        <item m="1" x="406"/>
        <item m="1" x="140"/>
        <item m="1" x="146"/>
        <item m="1" x="209"/>
        <item m="1" x="420"/>
        <item m="1" x="134"/>
        <item m="1" x="368"/>
        <item m="1" x="361"/>
        <item m="1" x="375"/>
        <item m="1" x="175"/>
        <item m="1" x="384"/>
        <item m="1" x="392"/>
        <item m="1" x="185"/>
        <item m="1" x="153"/>
        <item m="1" x="199"/>
        <item m="1" x="428"/>
        <item m="1" x="205"/>
        <item m="1" x="178"/>
        <item m="1" x="348"/>
        <item m="1" x="162"/>
        <item m="1" x="200"/>
        <item m="1" x="408"/>
        <item m="1" x="141"/>
        <item m="1" x="409"/>
        <item m="1" x="377"/>
        <item m="1" x="193"/>
        <item m="1" x="385"/>
        <item m="1" x="186"/>
        <item m="1" x="416"/>
        <item m="1" x="147"/>
        <item m="1" x="192"/>
        <item m="1" x="355"/>
        <item m="1" x="211"/>
        <item m="1" x="154"/>
        <item m="1" x="422"/>
        <item m="1" x="170"/>
        <item m="1" x="362"/>
        <item m="1" x="415"/>
        <item m="1" x="33"/>
        <item m="1" x="218"/>
        <item m="1" x="224"/>
        <item m="1" x="214"/>
        <item m="1" x="35"/>
        <item m="1" x="395"/>
        <item m="1" x="393"/>
        <item m="1" x="369"/>
        <item m="1" x="215"/>
        <item m="1" x="32"/>
        <item m="1" x="429"/>
        <item m="1" x="216"/>
        <item m="1" x="179"/>
        <item m="1" x="155"/>
        <item m="1" x="378"/>
        <item m="1" x="171"/>
        <item m="1" x="213"/>
        <item m="1" x="37"/>
        <item m="1" x="201"/>
        <item m="1" x="394"/>
        <item m="1" x="41"/>
        <item m="1" x="227"/>
        <item m="1" x="194"/>
        <item m="1" x="370"/>
        <item m="1" x="386"/>
        <item m="1" x="212"/>
        <item m="1" x="206"/>
        <item m="1" x="402"/>
        <item m="1" x="220"/>
        <item m="1" x="423"/>
        <item m="1" x="207"/>
        <item m="1" x="424"/>
        <item m="1" x="187"/>
        <item m="1" x="417"/>
        <item m="1" x="410"/>
        <item m="1" x="363"/>
        <item m="1" x="430"/>
        <item m="1" x="163"/>
        <item m="1" x="46"/>
        <item m="1" x="223"/>
        <item m="1" x="418"/>
        <item m="1" x="188"/>
        <item m="1" x="411"/>
        <item m="1" x="202"/>
        <item m="1" x="379"/>
        <item m="1" x="231"/>
        <item m="1" x="42"/>
        <item m="1" x="228"/>
        <item m="1" x="34"/>
        <item m="1" x="50"/>
        <item m="1" x="425"/>
        <item m="1" x="39"/>
        <item m="1" x="403"/>
        <item m="1" x="172"/>
        <item m="1" x="38"/>
        <item m="1" x="180"/>
        <item m="1" x="235"/>
        <item m="1" x="431"/>
        <item m="1" x="208"/>
        <item m="1" x="217"/>
        <item m="1" x="221"/>
        <item m="1" x="222"/>
        <item m="1" x="195"/>
        <item m="1" x="62"/>
        <item m="1" x="48"/>
        <item m="1" x="47"/>
        <item m="1" x="387"/>
        <item m="1" x="54"/>
        <item m="1" x="225"/>
        <item m="1" x="58"/>
        <item m="1" x="236"/>
        <item m="1" x="43"/>
        <item m="1" x="232"/>
        <item m="1" x="239"/>
        <item m="1" x="51"/>
        <item m="1" x="229"/>
        <item m="1" x="243"/>
        <item m="1" x="257"/>
        <item m="1" x="81"/>
        <item m="1" x="267"/>
        <item m="1" x="86"/>
        <item m="1" x="273"/>
        <item m="1" x="92"/>
        <item m="1" x="279"/>
        <item m="1" x="98"/>
        <item m="1" x="286"/>
        <item m="1" x="105"/>
        <item m="1" x="293"/>
        <item m="1" x="112"/>
        <item m="1" x="300"/>
        <item m="1" x="118"/>
        <item m="1" x="305"/>
        <item m="1" x="123"/>
        <item m="1" x="311"/>
        <item m="1" x="129"/>
        <item m="1" x="342"/>
        <item m="1" x="135"/>
        <item m="1" x="349"/>
        <item m="1" x="250"/>
        <item m="1" x="69"/>
        <item m="1" x="254"/>
        <item m="1" x="73"/>
        <item m="1" x="258"/>
        <item m="1" x="77"/>
        <item m="1" x="263"/>
        <item m="1" x="82"/>
        <item m="1" x="268"/>
        <item m="1" x="87"/>
        <item m="1" x="274"/>
        <item m="1" x="93"/>
        <item m="1" x="280"/>
        <item m="1" x="99"/>
        <item m="1" x="287"/>
        <item m="1" x="106"/>
        <item m="1" x="294"/>
        <item m="1" x="113"/>
        <item m="1" x="301"/>
        <item m="1" x="119"/>
        <item m="1" x="306"/>
        <item m="1" x="124"/>
        <item m="1" x="312"/>
        <item m="1" x="130"/>
        <item m="1" x="343"/>
        <item m="1" x="136"/>
        <item m="1" x="350"/>
        <item m="1" x="142"/>
        <item m="1" x="356"/>
        <item m="1" x="148"/>
        <item m="1" x="259"/>
        <item m="1" x="78"/>
        <item m="1" x="264"/>
        <item m="1" x="83"/>
        <item m="1" x="269"/>
        <item m="1" x="88"/>
        <item m="1" x="275"/>
        <item m="1" x="94"/>
        <item m="1" x="281"/>
        <item m="1" x="100"/>
        <item m="1" x="288"/>
        <item m="1" x="107"/>
        <item m="1" x="295"/>
        <item m="1" x="114"/>
        <item m="1" x="302"/>
        <item m="1" x="120"/>
        <item m="1" x="307"/>
        <item m="1" x="125"/>
        <item m="1" x="313"/>
        <item m="1" x="131"/>
        <item m="1" x="344"/>
        <item m="1" x="137"/>
        <item m="1" x="351"/>
        <item m="1" x="143"/>
        <item m="1" x="357"/>
        <item m="1" x="149"/>
        <item m="1" x="364"/>
        <item m="1" x="156"/>
        <item m="1" x="371"/>
        <item m="1" x="164"/>
        <item m="1" x="380"/>
        <item m="1" x="270"/>
        <item m="1" x="89"/>
        <item m="1" x="276"/>
        <item m="1" x="95"/>
        <item m="1" x="282"/>
        <item m="1" x="101"/>
        <item m="1" x="289"/>
        <item m="1" x="108"/>
        <item m="1" x="296"/>
        <item m="1" x="115"/>
        <item m="1" x="303"/>
        <item m="1" x="121"/>
        <item m="1" x="308"/>
        <item m="1" x="126"/>
        <item m="1" x="314"/>
        <item m="1" x="132"/>
        <item m="1" x="345"/>
        <item m="1" x="138"/>
        <item m="1" x="352"/>
        <item m="1" x="144"/>
        <item m="1" x="358"/>
        <item m="1" x="150"/>
        <item m="1" x="365"/>
        <item m="1" x="157"/>
        <item m="1" x="372"/>
        <item m="1" x="165"/>
        <item m="1" x="381"/>
        <item m="1" x="173"/>
        <item m="1" x="388"/>
        <item m="1" x="181"/>
        <item m="1" x="283"/>
        <item m="1" x="102"/>
        <item m="1" x="290"/>
        <item m="1" x="109"/>
        <item m="1" x="297"/>
        <item m="1" x="116"/>
        <item m="1" x="304"/>
        <item m="1" x="122"/>
        <item m="1" x="309"/>
        <item m="1" x="127"/>
        <item m="1" x="315"/>
        <item m="1" x="133"/>
        <item m="1" x="346"/>
        <item m="1" x="139"/>
        <item m="1" x="353"/>
        <item m="1" x="145"/>
        <item m="1" x="359"/>
        <item m="1" x="151"/>
        <item m="1" x="366"/>
        <item m="1" x="158"/>
        <item m="1" x="373"/>
        <item m="1" x="166"/>
        <item m="1" x="382"/>
        <item m="1" x="174"/>
        <item m="1" x="389"/>
        <item m="1" x="182"/>
        <item m="1" x="397"/>
        <item m="1" x="189"/>
        <item m="1" x="405"/>
        <item m="1" x="196"/>
        <item m="1" x="191"/>
        <item m="1" x="399"/>
        <item m="1" x="391"/>
        <item m="1" x="407"/>
        <item m="1" x="198"/>
        <item m="1" x="414"/>
        <item m="1" x="421"/>
        <item m="1" x="204"/>
        <item m="1" x="184"/>
        <item m="1" x="210"/>
        <item m="1" x="30"/>
        <item m="1" x="316"/>
        <item m="1" x="317"/>
        <item m="1" x="318"/>
        <item m="1" x="319"/>
        <item m="1" x="320"/>
        <item m="1" x="321"/>
        <item m="1" x="322"/>
        <item m="1" x="323"/>
        <item m="1" x="324"/>
        <item m="1" x="325"/>
        <item m="1" x="326"/>
        <item m="1" x="327"/>
        <item m="1" x="328"/>
        <item m="1" x="329"/>
        <item m="1" x="330"/>
        <item m="1" x="331"/>
        <item m="1" x="332"/>
        <item m="1" x="333"/>
        <item m="1" x="334"/>
        <item m="1" x="335"/>
        <item m="1" x="336"/>
        <item m="1" x="337"/>
        <item m="1" x="338"/>
        <item m="1" x="339"/>
        <item m="1" x="340"/>
        <item m="1" x="161"/>
        <item m="1" x="376"/>
        <item m="1" x="169"/>
        <item m="1" x="45"/>
        <item m="1" x="40"/>
        <item m="1" x="36"/>
        <item m="1" x="31"/>
        <item m="1" x="426"/>
        <item m="1" x="419"/>
        <item m="1" x="412"/>
        <item m="1" x="404"/>
        <item m="1" x="396"/>
        <item m="1" x="57"/>
        <item x="0"/>
        <item x="1"/>
        <item x="2"/>
        <item x="3"/>
        <item x="4"/>
        <item x="5"/>
        <item x="6"/>
        <item x="7"/>
        <item x="8"/>
        <item x="9"/>
        <item x="10"/>
        <item x="11"/>
        <item x="12"/>
        <item x="13"/>
        <item x="14"/>
        <item x="15"/>
        <item x="16"/>
        <item m="1" x="176"/>
        <item x="17"/>
        <item x="18"/>
        <item x="19"/>
        <item x="20"/>
        <item x="21"/>
        <item x="22"/>
        <item x="23"/>
        <item x="24"/>
        <item x="25"/>
        <item x="26"/>
        <item x="27"/>
        <item x="28"/>
        <item x="29"/>
        <item t="default"/>
      </items>
    </pivotField>
    <pivotField axis="axisPage" multipleItemSelectionAllowed="1" showAll="0">
      <items count="18">
        <item h="1" m="1" x="15"/>
        <item h="1" m="1" x="14"/>
        <item h="1" m="1" x="13"/>
        <item h="1" m="1" x="16"/>
        <item h="1" m="1" x="10"/>
        <item h="1" m="1" x="12"/>
        <item h="1" m="1" x="11"/>
        <item h="1" m="1" x="9"/>
        <item h="1" x="8"/>
        <item h="1" x="0"/>
        <item x="7"/>
        <item h="1" x="2"/>
        <item h="1" x="6"/>
        <item h="1" x="5"/>
        <item h="1" x="1"/>
        <item h="1" x="4"/>
        <item h="1" x="3"/>
        <item t="default"/>
      </items>
    </pivotField>
    <pivotField showAll="0" defaultSubtotal="0"/>
    <pivotField showAll="0" defaultSubtotal="0"/>
    <pivotField showAll="0" defaultSubtotal="0"/>
    <pivotField showAll="0" defaultSubtotal="0"/>
    <pivotField showAll="0" defaultSubtotal="0"/>
    <pivotField showAll="0" defaultSubtotal="0"/>
    <pivotField showAl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dataField="1"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dataField="1"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s>
  <rowFields count="1">
    <field x="0"/>
  </rowFields>
  <rowItems count="30">
    <i>
      <x v="401"/>
    </i>
    <i>
      <x v="402"/>
    </i>
    <i>
      <x v="403"/>
    </i>
    <i>
      <x v="404"/>
    </i>
    <i>
      <x v="405"/>
    </i>
    <i>
      <x v="406"/>
    </i>
    <i>
      <x v="407"/>
    </i>
    <i>
      <x v="408"/>
    </i>
    <i>
      <x v="409"/>
    </i>
    <i>
      <x v="410"/>
    </i>
    <i>
      <x v="411"/>
    </i>
    <i>
      <x v="412"/>
    </i>
    <i>
      <x v="413"/>
    </i>
    <i>
      <x v="414"/>
    </i>
    <i>
      <x v="415"/>
    </i>
    <i>
      <x v="416"/>
    </i>
    <i>
      <x v="417"/>
    </i>
    <i>
      <x v="419"/>
    </i>
    <i>
      <x v="420"/>
    </i>
    <i>
      <x v="421"/>
    </i>
    <i>
      <x v="422"/>
    </i>
    <i>
      <x v="423"/>
    </i>
    <i>
      <x v="424"/>
    </i>
    <i>
      <x v="425"/>
    </i>
    <i>
      <x v="426"/>
    </i>
    <i>
      <x v="427"/>
    </i>
    <i>
      <x v="428"/>
    </i>
    <i>
      <x v="429"/>
    </i>
    <i>
      <x v="430"/>
    </i>
    <i>
      <x v="431"/>
    </i>
  </rowItems>
  <colFields count="1">
    <field x="-2"/>
  </colFields>
  <colItems count="2">
    <i>
      <x/>
    </i>
    <i i="1">
      <x v="1"/>
    </i>
  </colItems>
  <pageFields count="1">
    <pageField fld="1" hier="-1"/>
  </pageFields>
  <dataFields count="2">
    <dataField name="Rad_Net_Availability_Rate_3G" fld="17" baseField="0" baseItem="360"/>
    <dataField name="Rad_Net_Availability_Rate_3G_Target" fld="34" subtotal="average" baseField="0" baseItem="360"/>
  </dataFields>
  <chartFormats count="4">
    <chartFormat chart="28" format="18" series="1">
      <pivotArea type="data" outline="0" fieldPosition="0">
        <references count="1">
          <reference field="4294967294" count="1" selected="0">
            <x v="0"/>
          </reference>
        </references>
      </pivotArea>
    </chartFormat>
    <chartFormat chart="28" format="19" series="1">
      <pivotArea type="data" outline="0" fieldPosition="0">
        <references count="1">
          <reference field="4294967294" count="1" selected="0">
            <x v="1"/>
          </reference>
        </references>
      </pivotArea>
    </chartFormat>
    <chartFormat chart="29" format="4" series="1">
      <pivotArea type="data" outline="0" fieldPosition="0">
        <references count="1">
          <reference field="4294967294" count="1" selected="0">
            <x v="0"/>
          </reference>
        </references>
      </pivotArea>
    </chartFormat>
    <chartFormat chart="29"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1.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1" cacheId="25"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10">
  <location ref="BC3:BE33" firstHeaderRow="0" firstDataRow="1" firstDataCol="1" rowPageCount="1" colPageCount="1"/>
  <pivotFields count="43">
    <pivotField axis="axisRow" numFmtId="14" showAll="0">
      <items count="433">
        <item m="1" x="226"/>
        <item m="1" x="44"/>
        <item m="1" x="230"/>
        <item m="1" x="49"/>
        <item m="1" x="233"/>
        <item m="1" x="52"/>
        <item m="1" x="237"/>
        <item m="1" x="55"/>
        <item m="1" x="240"/>
        <item m="1" x="59"/>
        <item m="1" x="244"/>
        <item m="1" x="63"/>
        <item m="1" x="247"/>
        <item m="1" x="66"/>
        <item m="1" x="251"/>
        <item m="1" x="70"/>
        <item m="1" x="255"/>
        <item m="1" x="74"/>
        <item m="1" x="260"/>
        <item m="1" x="79"/>
        <item m="1" x="265"/>
        <item m="1" x="84"/>
        <item m="1" x="271"/>
        <item m="1" x="90"/>
        <item m="1" x="277"/>
        <item m="1" x="96"/>
        <item m="1" x="284"/>
        <item m="1" x="103"/>
        <item m="1" x="291"/>
        <item m="1" x="110"/>
        <item m="1" x="298"/>
        <item m="1" x="234"/>
        <item m="1" x="53"/>
        <item m="1" x="238"/>
        <item m="1" x="56"/>
        <item m="1" x="241"/>
        <item m="1" x="60"/>
        <item m="1" x="245"/>
        <item m="1" x="64"/>
        <item m="1" x="248"/>
        <item m="1" x="67"/>
        <item m="1" x="252"/>
        <item m="1" x="71"/>
        <item m="1" x="256"/>
        <item m="1" x="75"/>
        <item m="1" x="261"/>
        <item m="1" x="80"/>
        <item m="1" x="266"/>
        <item m="1" x="85"/>
        <item m="1" x="272"/>
        <item m="1" x="91"/>
        <item m="1" x="278"/>
        <item m="1" x="97"/>
        <item m="1" x="285"/>
        <item m="1" x="104"/>
        <item m="1" x="292"/>
        <item m="1" x="111"/>
        <item m="1" x="299"/>
        <item m="1" x="117"/>
        <item m="1" x="242"/>
        <item m="1" x="61"/>
        <item m="1" x="246"/>
        <item m="1" x="65"/>
        <item m="1" x="249"/>
        <item m="1" x="68"/>
        <item m="1" x="253"/>
        <item m="1" x="72"/>
        <item m="1" x="76"/>
        <item m="1" x="262"/>
        <item m="1" x="167"/>
        <item m="1" x="360"/>
        <item m="1" x="160"/>
        <item m="1" x="354"/>
        <item m="1" x="190"/>
        <item m="1" x="347"/>
        <item m="1" x="427"/>
        <item m="1" x="177"/>
        <item m="1" x="401"/>
        <item m="1" x="219"/>
        <item m="1" x="367"/>
        <item m="1" x="159"/>
        <item m="1" x="374"/>
        <item m="1" x="152"/>
        <item m="1" x="383"/>
        <item m="1" x="203"/>
        <item m="1" x="183"/>
        <item m="1" x="413"/>
        <item m="1" x="341"/>
        <item m="1" x="390"/>
        <item m="1" x="128"/>
        <item m="1" x="197"/>
        <item m="1" x="310"/>
        <item m="1" x="398"/>
        <item m="1" x="168"/>
        <item m="1" x="400"/>
        <item m="1" x="406"/>
        <item m="1" x="140"/>
        <item m="1" x="146"/>
        <item m="1" x="209"/>
        <item m="1" x="420"/>
        <item m="1" x="134"/>
        <item m="1" x="368"/>
        <item m="1" x="361"/>
        <item m="1" x="375"/>
        <item m="1" x="175"/>
        <item m="1" x="384"/>
        <item m="1" x="392"/>
        <item m="1" x="185"/>
        <item m="1" x="153"/>
        <item m="1" x="199"/>
        <item m="1" x="428"/>
        <item m="1" x="205"/>
        <item m="1" x="178"/>
        <item m="1" x="348"/>
        <item m="1" x="162"/>
        <item m="1" x="200"/>
        <item m="1" x="408"/>
        <item m="1" x="141"/>
        <item m="1" x="409"/>
        <item m="1" x="377"/>
        <item m="1" x="193"/>
        <item m="1" x="385"/>
        <item m="1" x="186"/>
        <item m="1" x="416"/>
        <item m="1" x="147"/>
        <item m="1" x="192"/>
        <item m="1" x="355"/>
        <item m="1" x="211"/>
        <item m="1" x="154"/>
        <item m="1" x="422"/>
        <item m="1" x="170"/>
        <item m="1" x="362"/>
        <item m="1" x="415"/>
        <item m="1" x="33"/>
        <item m="1" x="218"/>
        <item m="1" x="224"/>
        <item m="1" x="214"/>
        <item m="1" x="35"/>
        <item m="1" x="395"/>
        <item m="1" x="393"/>
        <item m="1" x="369"/>
        <item m="1" x="215"/>
        <item m="1" x="32"/>
        <item m="1" x="429"/>
        <item m="1" x="216"/>
        <item m="1" x="179"/>
        <item m="1" x="155"/>
        <item m="1" x="378"/>
        <item m="1" x="171"/>
        <item m="1" x="213"/>
        <item m="1" x="37"/>
        <item m="1" x="201"/>
        <item m="1" x="394"/>
        <item m="1" x="41"/>
        <item m="1" x="227"/>
        <item m="1" x="194"/>
        <item m="1" x="370"/>
        <item m="1" x="386"/>
        <item m="1" x="212"/>
        <item m="1" x="206"/>
        <item m="1" x="402"/>
        <item m="1" x="220"/>
        <item m="1" x="423"/>
        <item m="1" x="207"/>
        <item m="1" x="424"/>
        <item m="1" x="187"/>
        <item m="1" x="417"/>
        <item m="1" x="410"/>
        <item m="1" x="363"/>
        <item m="1" x="430"/>
        <item m="1" x="163"/>
        <item m="1" x="46"/>
        <item m="1" x="223"/>
        <item m="1" x="418"/>
        <item m="1" x="188"/>
        <item m="1" x="411"/>
        <item m="1" x="202"/>
        <item m="1" x="379"/>
        <item m="1" x="231"/>
        <item m="1" x="42"/>
        <item m="1" x="228"/>
        <item m="1" x="34"/>
        <item m="1" x="50"/>
        <item m="1" x="425"/>
        <item m="1" x="39"/>
        <item m="1" x="403"/>
        <item m="1" x="172"/>
        <item m="1" x="38"/>
        <item m="1" x="180"/>
        <item m="1" x="235"/>
        <item m="1" x="431"/>
        <item m="1" x="208"/>
        <item m="1" x="217"/>
        <item m="1" x="221"/>
        <item m="1" x="222"/>
        <item m="1" x="195"/>
        <item m="1" x="62"/>
        <item m="1" x="48"/>
        <item m="1" x="47"/>
        <item m="1" x="387"/>
        <item m="1" x="54"/>
        <item m="1" x="225"/>
        <item m="1" x="58"/>
        <item m="1" x="236"/>
        <item m="1" x="43"/>
        <item m="1" x="232"/>
        <item m="1" x="239"/>
        <item m="1" x="51"/>
        <item m="1" x="229"/>
        <item m="1" x="243"/>
        <item m="1" x="257"/>
        <item m="1" x="81"/>
        <item m="1" x="267"/>
        <item m="1" x="86"/>
        <item m="1" x="273"/>
        <item m="1" x="92"/>
        <item m="1" x="279"/>
        <item m="1" x="98"/>
        <item m="1" x="286"/>
        <item m="1" x="105"/>
        <item m="1" x="293"/>
        <item m="1" x="112"/>
        <item m="1" x="300"/>
        <item m="1" x="118"/>
        <item m="1" x="305"/>
        <item m="1" x="123"/>
        <item m="1" x="311"/>
        <item m="1" x="129"/>
        <item m="1" x="342"/>
        <item m="1" x="135"/>
        <item m="1" x="349"/>
        <item m="1" x="250"/>
        <item m="1" x="69"/>
        <item m="1" x="254"/>
        <item m="1" x="73"/>
        <item m="1" x="258"/>
        <item m="1" x="77"/>
        <item m="1" x="263"/>
        <item m="1" x="82"/>
        <item m="1" x="268"/>
        <item m="1" x="87"/>
        <item m="1" x="274"/>
        <item m="1" x="93"/>
        <item m="1" x="280"/>
        <item m="1" x="99"/>
        <item m="1" x="287"/>
        <item m="1" x="106"/>
        <item m="1" x="294"/>
        <item m="1" x="113"/>
        <item m="1" x="301"/>
        <item m="1" x="119"/>
        <item m="1" x="306"/>
        <item m="1" x="124"/>
        <item m="1" x="312"/>
        <item m="1" x="130"/>
        <item m="1" x="343"/>
        <item m="1" x="136"/>
        <item m="1" x="350"/>
        <item m="1" x="142"/>
        <item m="1" x="356"/>
        <item m="1" x="148"/>
        <item m="1" x="259"/>
        <item m="1" x="78"/>
        <item m="1" x="264"/>
        <item m="1" x="83"/>
        <item m="1" x="269"/>
        <item m="1" x="88"/>
        <item m="1" x="275"/>
        <item m="1" x="94"/>
        <item m="1" x="281"/>
        <item m="1" x="100"/>
        <item m="1" x="288"/>
        <item m="1" x="107"/>
        <item m="1" x="295"/>
        <item m="1" x="114"/>
        <item m="1" x="302"/>
        <item m="1" x="120"/>
        <item m="1" x="307"/>
        <item m="1" x="125"/>
        <item m="1" x="313"/>
        <item m="1" x="131"/>
        <item m="1" x="344"/>
        <item m="1" x="137"/>
        <item m="1" x="351"/>
        <item m="1" x="143"/>
        <item m="1" x="357"/>
        <item m="1" x="149"/>
        <item m="1" x="364"/>
        <item m="1" x="156"/>
        <item m="1" x="371"/>
        <item m="1" x="164"/>
        <item m="1" x="380"/>
        <item m="1" x="270"/>
        <item m="1" x="89"/>
        <item m="1" x="276"/>
        <item m="1" x="95"/>
        <item m="1" x="282"/>
        <item m="1" x="101"/>
        <item m="1" x="289"/>
        <item m="1" x="108"/>
        <item m="1" x="296"/>
        <item m="1" x="115"/>
        <item m="1" x="303"/>
        <item m="1" x="121"/>
        <item m="1" x="308"/>
        <item m="1" x="126"/>
        <item m="1" x="314"/>
        <item m="1" x="132"/>
        <item m="1" x="345"/>
        <item m="1" x="138"/>
        <item m="1" x="352"/>
        <item m="1" x="144"/>
        <item m="1" x="358"/>
        <item m="1" x="150"/>
        <item m="1" x="365"/>
        <item m="1" x="157"/>
        <item m="1" x="372"/>
        <item m="1" x="165"/>
        <item m="1" x="381"/>
        <item m="1" x="173"/>
        <item m="1" x="388"/>
        <item m="1" x="181"/>
        <item m="1" x="283"/>
        <item m="1" x="102"/>
        <item m="1" x="290"/>
        <item m="1" x="109"/>
        <item m="1" x="297"/>
        <item m="1" x="116"/>
        <item m="1" x="304"/>
        <item m="1" x="122"/>
        <item m="1" x="309"/>
        <item m="1" x="127"/>
        <item m="1" x="315"/>
        <item m="1" x="133"/>
        <item m="1" x="346"/>
        <item m="1" x="139"/>
        <item m="1" x="353"/>
        <item m="1" x="145"/>
        <item m="1" x="359"/>
        <item m="1" x="151"/>
        <item m="1" x="366"/>
        <item m="1" x="158"/>
        <item m="1" x="373"/>
        <item m="1" x="166"/>
        <item m="1" x="382"/>
        <item m="1" x="174"/>
        <item m="1" x="389"/>
        <item m="1" x="182"/>
        <item m="1" x="397"/>
        <item m="1" x="189"/>
        <item m="1" x="405"/>
        <item m="1" x="196"/>
        <item m="1" x="191"/>
        <item m="1" x="399"/>
        <item m="1" x="391"/>
        <item m="1" x="407"/>
        <item m="1" x="198"/>
        <item m="1" x="414"/>
        <item m="1" x="421"/>
        <item m="1" x="204"/>
        <item m="1" x="184"/>
        <item m="1" x="210"/>
        <item m="1" x="30"/>
        <item m="1" x="316"/>
        <item m="1" x="317"/>
        <item m="1" x="318"/>
        <item m="1" x="319"/>
        <item m="1" x="320"/>
        <item m="1" x="321"/>
        <item m="1" x="322"/>
        <item m="1" x="323"/>
        <item m="1" x="324"/>
        <item m="1" x="325"/>
        <item m="1" x="326"/>
        <item m="1" x="327"/>
        <item m="1" x="328"/>
        <item m="1" x="329"/>
        <item m="1" x="330"/>
        <item m="1" x="331"/>
        <item m="1" x="332"/>
        <item m="1" x="333"/>
        <item m="1" x="334"/>
        <item m="1" x="335"/>
        <item m="1" x="336"/>
        <item m="1" x="337"/>
        <item m="1" x="338"/>
        <item m="1" x="339"/>
        <item m="1" x="340"/>
        <item m="1" x="161"/>
        <item m="1" x="376"/>
        <item m="1" x="169"/>
        <item m="1" x="45"/>
        <item m="1" x="40"/>
        <item m="1" x="36"/>
        <item m="1" x="31"/>
        <item m="1" x="426"/>
        <item m="1" x="419"/>
        <item m="1" x="412"/>
        <item m="1" x="404"/>
        <item m="1" x="396"/>
        <item m="1" x="57"/>
        <item x="0"/>
        <item x="1"/>
        <item x="2"/>
        <item x="3"/>
        <item x="4"/>
        <item x="5"/>
        <item x="6"/>
        <item x="7"/>
        <item x="8"/>
        <item x="9"/>
        <item x="10"/>
        <item x="11"/>
        <item x="12"/>
        <item x="13"/>
        <item x="14"/>
        <item x="15"/>
        <item x="16"/>
        <item m="1" x="176"/>
        <item x="17"/>
        <item x="18"/>
        <item x="19"/>
        <item x="20"/>
        <item x="21"/>
        <item x="22"/>
        <item x="23"/>
        <item x="24"/>
        <item x="25"/>
        <item x="26"/>
        <item x="27"/>
        <item x="28"/>
        <item x="29"/>
        <item t="default"/>
      </items>
    </pivotField>
    <pivotField axis="axisPage" multipleItemSelectionAllowed="1" showAll="0">
      <items count="18">
        <item h="1" m="1" x="15"/>
        <item h="1" m="1" x="14"/>
        <item h="1" m="1" x="13"/>
        <item h="1" m="1" x="16"/>
        <item h="1" m="1" x="10"/>
        <item h="1" m="1" x="12"/>
        <item h="1" m="1" x="11"/>
        <item h="1" m="1" x="9"/>
        <item h="1" x="8"/>
        <item h="1" x="0"/>
        <item x="7"/>
        <item h="1" x="2"/>
        <item h="1" x="6"/>
        <item h="1" x="5"/>
        <item h="1" x="1"/>
        <item h="1" x="4"/>
        <item h="1" x="3"/>
        <item t="default"/>
      </items>
    </pivotField>
    <pivotField showAll="0" defaultSubtotal="0"/>
    <pivotField showAll="0" defaultSubtotal="0"/>
    <pivotField showAll="0" defaultSubtotal="0"/>
    <pivotField showAll="0" defaultSubtotal="0"/>
    <pivotField showAll="0" defaultSubtotal="0"/>
    <pivotField showAll="0" defaultSubtotal="0"/>
    <pivotField showAl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dataField="1"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dataField="1" showAll="0" defaultSubtotal="0"/>
    <pivotField showAll="0" defaultSubtotal="0"/>
    <pivotField showAll="0" defaultSubtotal="0"/>
    <pivotField showAll="0" defaultSubtotal="0"/>
    <pivotField showAll="0" defaultSubtotal="0"/>
  </pivotFields>
  <rowFields count="1">
    <field x="0"/>
  </rowFields>
  <rowItems count="30">
    <i>
      <x v="401"/>
    </i>
    <i>
      <x v="402"/>
    </i>
    <i>
      <x v="403"/>
    </i>
    <i>
      <x v="404"/>
    </i>
    <i>
      <x v="405"/>
    </i>
    <i>
      <x v="406"/>
    </i>
    <i>
      <x v="407"/>
    </i>
    <i>
      <x v="408"/>
    </i>
    <i>
      <x v="409"/>
    </i>
    <i>
      <x v="410"/>
    </i>
    <i>
      <x v="411"/>
    </i>
    <i>
      <x v="412"/>
    </i>
    <i>
      <x v="413"/>
    </i>
    <i>
      <x v="414"/>
    </i>
    <i>
      <x v="415"/>
    </i>
    <i>
      <x v="416"/>
    </i>
    <i>
      <x v="417"/>
    </i>
    <i>
      <x v="419"/>
    </i>
    <i>
      <x v="420"/>
    </i>
    <i>
      <x v="421"/>
    </i>
    <i>
      <x v="422"/>
    </i>
    <i>
      <x v="423"/>
    </i>
    <i>
      <x v="424"/>
    </i>
    <i>
      <x v="425"/>
    </i>
    <i>
      <x v="426"/>
    </i>
    <i>
      <x v="427"/>
    </i>
    <i>
      <x v="428"/>
    </i>
    <i>
      <x v="429"/>
    </i>
    <i>
      <x v="430"/>
    </i>
    <i>
      <x v="431"/>
    </i>
  </rowItems>
  <colFields count="1">
    <field x="-2"/>
  </colFields>
  <colItems count="2">
    <i>
      <x/>
    </i>
    <i i="1">
      <x v="1"/>
    </i>
  </colItems>
  <pageFields count="1">
    <pageField fld="1" hier="-1"/>
  </pageFields>
  <dataFields count="2">
    <dataField name="E-RAB_Setup_Success_Rate_4G" fld="22" subtotal="average" baseField="0" baseItem="354"/>
    <dataField name="E-RAB_Setup_Success_Rate_4G_Target" fld="38" baseField="0" baseItem="354"/>
  </dataFields>
  <chartFormats count="2">
    <chartFormat chart="9" format="6" series="1">
      <pivotArea type="data" outline="0" fieldPosition="0">
        <references count="1">
          <reference field="4294967294" count="1" selected="0">
            <x v="0"/>
          </reference>
        </references>
      </pivotArea>
    </chartFormat>
    <chartFormat chart="9" format="7"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2.xml><?xml version="1.0" encoding="utf-8"?>
<pivotTableDefinition xmlns="http://schemas.openxmlformats.org/spreadsheetml/2006/main" xmlns:mc="http://schemas.openxmlformats.org/markup-compatibility/2006" xmlns:xr="http://schemas.microsoft.com/office/spreadsheetml/2014/revision" mc:Ignorable="xr" xr:uid="{00000000-0007-0000-0300-000008000000}" name="PivotTable22" cacheId="25"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12">
  <location ref="CE3:CG33" firstHeaderRow="0" firstDataRow="1" firstDataCol="1" rowPageCount="1" colPageCount="1"/>
  <pivotFields count="43">
    <pivotField axis="axisRow" numFmtId="14" showAll="0">
      <items count="433">
        <item m="1" x="226"/>
        <item m="1" x="44"/>
        <item m="1" x="230"/>
        <item m="1" x="49"/>
        <item m="1" x="233"/>
        <item m="1" x="52"/>
        <item m="1" x="237"/>
        <item m="1" x="55"/>
        <item m="1" x="240"/>
        <item m="1" x="59"/>
        <item m="1" x="244"/>
        <item m="1" x="63"/>
        <item m="1" x="247"/>
        <item m="1" x="66"/>
        <item m="1" x="251"/>
        <item m="1" x="70"/>
        <item m="1" x="255"/>
        <item m="1" x="74"/>
        <item m="1" x="260"/>
        <item m="1" x="79"/>
        <item m="1" x="265"/>
        <item m="1" x="84"/>
        <item m="1" x="271"/>
        <item m="1" x="90"/>
        <item m="1" x="277"/>
        <item m="1" x="96"/>
        <item m="1" x="284"/>
        <item m="1" x="103"/>
        <item m="1" x="291"/>
        <item m="1" x="110"/>
        <item m="1" x="298"/>
        <item m="1" x="234"/>
        <item m="1" x="53"/>
        <item m="1" x="238"/>
        <item m="1" x="56"/>
        <item m="1" x="241"/>
        <item m="1" x="60"/>
        <item m="1" x="245"/>
        <item m="1" x="64"/>
        <item m="1" x="248"/>
        <item m="1" x="67"/>
        <item m="1" x="252"/>
        <item m="1" x="71"/>
        <item m="1" x="256"/>
        <item m="1" x="75"/>
        <item m="1" x="261"/>
        <item m="1" x="80"/>
        <item m="1" x="266"/>
        <item m="1" x="85"/>
        <item m="1" x="272"/>
        <item m="1" x="91"/>
        <item m="1" x="278"/>
        <item m="1" x="97"/>
        <item m="1" x="285"/>
        <item m="1" x="104"/>
        <item m="1" x="292"/>
        <item m="1" x="111"/>
        <item m="1" x="299"/>
        <item m="1" x="117"/>
        <item m="1" x="242"/>
        <item m="1" x="61"/>
        <item m="1" x="246"/>
        <item m="1" x="65"/>
        <item m="1" x="249"/>
        <item m="1" x="68"/>
        <item m="1" x="253"/>
        <item m="1" x="72"/>
        <item m="1" x="76"/>
        <item m="1" x="262"/>
        <item m="1" x="167"/>
        <item m="1" x="360"/>
        <item m="1" x="160"/>
        <item m="1" x="354"/>
        <item m="1" x="190"/>
        <item m="1" x="347"/>
        <item m="1" x="427"/>
        <item m="1" x="177"/>
        <item m="1" x="401"/>
        <item m="1" x="219"/>
        <item m="1" x="367"/>
        <item m="1" x="159"/>
        <item m="1" x="374"/>
        <item m="1" x="152"/>
        <item m="1" x="383"/>
        <item m="1" x="203"/>
        <item m="1" x="183"/>
        <item m="1" x="413"/>
        <item m="1" x="341"/>
        <item m="1" x="390"/>
        <item m="1" x="128"/>
        <item m="1" x="197"/>
        <item m="1" x="310"/>
        <item m="1" x="398"/>
        <item m="1" x="168"/>
        <item m="1" x="400"/>
        <item m="1" x="406"/>
        <item m="1" x="140"/>
        <item m="1" x="146"/>
        <item m="1" x="209"/>
        <item m="1" x="420"/>
        <item m="1" x="134"/>
        <item m="1" x="368"/>
        <item m="1" x="361"/>
        <item m="1" x="375"/>
        <item m="1" x="175"/>
        <item m="1" x="384"/>
        <item m="1" x="392"/>
        <item m="1" x="185"/>
        <item m="1" x="153"/>
        <item m="1" x="199"/>
        <item m="1" x="428"/>
        <item m="1" x="205"/>
        <item m="1" x="178"/>
        <item m="1" x="348"/>
        <item m="1" x="162"/>
        <item m="1" x="200"/>
        <item m="1" x="408"/>
        <item m="1" x="141"/>
        <item m="1" x="409"/>
        <item m="1" x="377"/>
        <item m="1" x="193"/>
        <item m="1" x="385"/>
        <item m="1" x="186"/>
        <item m="1" x="416"/>
        <item m="1" x="147"/>
        <item m="1" x="192"/>
        <item m="1" x="355"/>
        <item m="1" x="211"/>
        <item m="1" x="154"/>
        <item m="1" x="422"/>
        <item m="1" x="170"/>
        <item m="1" x="362"/>
        <item m="1" x="415"/>
        <item m="1" x="33"/>
        <item m="1" x="218"/>
        <item m="1" x="224"/>
        <item m="1" x="214"/>
        <item m="1" x="35"/>
        <item m="1" x="395"/>
        <item m="1" x="393"/>
        <item m="1" x="369"/>
        <item m="1" x="215"/>
        <item m="1" x="32"/>
        <item m="1" x="429"/>
        <item m="1" x="216"/>
        <item m="1" x="179"/>
        <item m="1" x="155"/>
        <item m="1" x="378"/>
        <item m="1" x="171"/>
        <item m="1" x="213"/>
        <item m="1" x="37"/>
        <item m="1" x="201"/>
        <item m="1" x="394"/>
        <item m="1" x="41"/>
        <item m="1" x="227"/>
        <item m="1" x="194"/>
        <item m="1" x="370"/>
        <item m="1" x="386"/>
        <item m="1" x="212"/>
        <item m="1" x="206"/>
        <item m="1" x="402"/>
        <item m="1" x="220"/>
        <item m="1" x="423"/>
        <item m="1" x="207"/>
        <item m="1" x="424"/>
        <item m="1" x="187"/>
        <item m="1" x="417"/>
        <item m="1" x="410"/>
        <item m="1" x="363"/>
        <item m="1" x="430"/>
        <item m="1" x="163"/>
        <item m="1" x="46"/>
        <item m="1" x="223"/>
        <item m="1" x="418"/>
        <item m="1" x="188"/>
        <item m="1" x="411"/>
        <item m="1" x="202"/>
        <item m="1" x="379"/>
        <item m="1" x="231"/>
        <item m="1" x="42"/>
        <item m="1" x="228"/>
        <item m="1" x="34"/>
        <item m="1" x="50"/>
        <item m="1" x="425"/>
        <item m="1" x="39"/>
        <item m="1" x="403"/>
        <item m="1" x="172"/>
        <item m="1" x="38"/>
        <item m="1" x="180"/>
        <item m="1" x="235"/>
        <item m="1" x="431"/>
        <item m="1" x="208"/>
        <item m="1" x="217"/>
        <item m="1" x="221"/>
        <item m="1" x="222"/>
        <item m="1" x="195"/>
        <item m="1" x="62"/>
        <item m="1" x="48"/>
        <item m="1" x="47"/>
        <item m="1" x="387"/>
        <item m="1" x="54"/>
        <item m="1" x="225"/>
        <item m="1" x="58"/>
        <item m="1" x="236"/>
        <item m="1" x="43"/>
        <item m="1" x="232"/>
        <item m="1" x="239"/>
        <item m="1" x="51"/>
        <item m="1" x="229"/>
        <item m="1" x="243"/>
        <item m="1" x="257"/>
        <item m="1" x="81"/>
        <item m="1" x="267"/>
        <item m="1" x="86"/>
        <item m="1" x="273"/>
        <item m="1" x="92"/>
        <item m="1" x="279"/>
        <item m="1" x="98"/>
        <item m="1" x="286"/>
        <item m="1" x="105"/>
        <item m="1" x="293"/>
        <item m="1" x="112"/>
        <item m="1" x="300"/>
        <item m="1" x="118"/>
        <item m="1" x="305"/>
        <item m="1" x="123"/>
        <item m="1" x="311"/>
        <item m="1" x="129"/>
        <item m="1" x="342"/>
        <item m="1" x="135"/>
        <item m="1" x="349"/>
        <item m="1" x="250"/>
        <item m="1" x="69"/>
        <item m="1" x="254"/>
        <item m="1" x="73"/>
        <item m="1" x="258"/>
        <item m="1" x="77"/>
        <item m="1" x="263"/>
        <item m="1" x="82"/>
        <item m="1" x="268"/>
        <item m="1" x="87"/>
        <item m="1" x="274"/>
        <item m="1" x="93"/>
        <item m="1" x="280"/>
        <item m="1" x="99"/>
        <item m="1" x="287"/>
        <item m="1" x="106"/>
        <item m="1" x="294"/>
        <item m="1" x="113"/>
        <item m="1" x="301"/>
        <item m="1" x="119"/>
        <item m="1" x="306"/>
        <item m="1" x="124"/>
        <item m="1" x="312"/>
        <item m="1" x="130"/>
        <item m="1" x="343"/>
        <item m="1" x="136"/>
        <item m="1" x="350"/>
        <item m="1" x="142"/>
        <item m="1" x="356"/>
        <item m="1" x="148"/>
        <item m="1" x="259"/>
        <item m="1" x="78"/>
        <item m="1" x="264"/>
        <item m="1" x="83"/>
        <item m="1" x="269"/>
        <item m="1" x="88"/>
        <item m="1" x="275"/>
        <item m="1" x="94"/>
        <item m="1" x="281"/>
        <item m="1" x="100"/>
        <item m="1" x="288"/>
        <item m="1" x="107"/>
        <item m="1" x="295"/>
        <item m="1" x="114"/>
        <item m="1" x="302"/>
        <item m="1" x="120"/>
        <item m="1" x="307"/>
        <item m="1" x="125"/>
        <item m="1" x="313"/>
        <item m="1" x="131"/>
        <item m="1" x="344"/>
        <item m="1" x="137"/>
        <item m="1" x="351"/>
        <item m="1" x="143"/>
        <item m="1" x="357"/>
        <item m="1" x="149"/>
        <item m="1" x="364"/>
        <item m="1" x="156"/>
        <item m="1" x="371"/>
        <item m="1" x="164"/>
        <item m="1" x="380"/>
        <item m="1" x="270"/>
        <item m="1" x="89"/>
        <item m="1" x="276"/>
        <item m="1" x="95"/>
        <item m="1" x="282"/>
        <item m="1" x="101"/>
        <item m="1" x="289"/>
        <item m="1" x="108"/>
        <item m="1" x="296"/>
        <item m="1" x="115"/>
        <item m="1" x="303"/>
        <item m="1" x="121"/>
        <item m="1" x="308"/>
        <item m="1" x="126"/>
        <item m="1" x="314"/>
        <item m="1" x="132"/>
        <item m="1" x="345"/>
        <item m="1" x="138"/>
        <item m="1" x="352"/>
        <item m="1" x="144"/>
        <item m="1" x="358"/>
        <item m="1" x="150"/>
        <item m="1" x="365"/>
        <item m="1" x="157"/>
        <item m="1" x="372"/>
        <item m="1" x="165"/>
        <item m="1" x="381"/>
        <item m="1" x="173"/>
        <item m="1" x="388"/>
        <item m="1" x="181"/>
        <item m="1" x="283"/>
        <item m="1" x="102"/>
        <item m="1" x="290"/>
        <item m="1" x="109"/>
        <item m="1" x="297"/>
        <item m="1" x="116"/>
        <item m="1" x="304"/>
        <item m="1" x="122"/>
        <item m="1" x="309"/>
        <item m="1" x="127"/>
        <item m="1" x="315"/>
        <item m="1" x="133"/>
        <item m="1" x="346"/>
        <item m="1" x="139"/>
        <item m="1" x="353"/>
        <item m="1" x="145"/>
        <item m="1" x="359"/>
        <item m="1" x="151"/>
        <item m="1" x="366"/>
        <item m="1" x="158"/>
        <item m="1" x="373"/>
        <item m="1" x="166"/>
        <item m="1" x="382"/>
        <item m="1" x="174"/>
        <item m="1" x="389"/>
        <item m="1" x="182"/>
        <item m="1" x="397"/>
        <item m="1" x="189"/>
        <item m="1" x="405"/>
        <item m="1" x="196"/>
        <item m="1" x="191"/>
        <item m="1" x="399"/>
        <item m="1" x="391"/>
        <item m="1" x="407"/>
        <item m="1" x="198"/>
        <item m="1" x="414"/>
        <item m="1" x="421"/>
        <item m="1" x="204"/>
        <item m="1" x="184"/>
        <item m="1" x="210"/>
        <item m="1" x="30"/>
        <item m="1" x="316"/>
        <item m="1" x="317"/>
        <item m="1" x="318"/>
        <item m="1" x="319"/>
        <item m="1" x="320"/>
        <item m="1" x="321"/>
        <item m="1" x="322"/>
        <item m="1" x="323"/>
        <item m="1" x="324"/>
        <item m="1" x="325"/>
        <item m="1" x="326"/>
        <item m="1" x="327"/>
        <item m="1" x="328"/>
        <item m="1" x="329"/>
        <item m="1" x="330"/>
        <item m="1" x="331"/>
        <item m="1" x="332"/>
        <item m="1" x="333"/>
        <item m="1" x="334"/>
        <item m="1" x="335"/>
        <item m="1" x="336"/>
        <item m="1" x="337"/>
        <item m="1" x="338"/>
        <item m="1" x="339"/>
        <item m="1" x="340"/>
        <item m="1" x="161"/>
        <item m="1" x="376"/>
        <item m="1" x="169"/>
        <item m="1" x="45"/>
        <item m="1" x="40"/>
        <item m="1" x="36"/>
        <item m="1" x="31"/>
        <item m="1" x="426"/>
        <item m="1" x="419"/>
        <item m="1" x="412"/>
        <item m="1" x="404"/>
        <item m="1" x="396"/>
        <item m="1" x="57"/>
        <item x="0"/>
        <item x="1"/>
        <item x="2"/>
        <item x="3"/>
        <item x="4"/>
        <item x="5"/>
        <item x="6"/>
        <item x="7"/>
        <item x="8"/>
        <item x="9"/>
        <item x="10"/>
        <item x="11"/>
        <item x="12"/>
        <item x="13"/>
        <item x="14"/>
        <item x="15"/>
        <item x="16"/>
        <item m="1" x="176"/>
        <item x="17"/>
        <item x="18"/>
        <item x="19"/>
        <item x="20"/>
        <item x="21"/>
        <item x="22"/>
        <item x="23"/>
        <item x="24"/>
        <item x="25"/>
        <item x="26"/>
        <item x="27"/>
        <item x="28"/>
        <item x="29"/>
        <item t="default"/>
      </items>
    </pivotField>
    <pivotField axis="axisPage" multipleItemSelectionAllowed="1" showAll="0">
      <items count="18">
        <item h="1" m="1" x="15"/>
        <item h="1" m="1" x="14"/>
        <item h="1" m="1" x="13"/>
        <item h="1" m="1" x="16"/>
        <item h="1" m="1" x="10"/>
        <item h="1" m="1" x="12"/>
        <item h="1" m="1" x="11"/>
        <item h="1" m="1" x="9"/>
        <item h="1" x="8"/>
        <item h="1" x="0"/>
        <item x="7"/>
        <item h="1" x="2"/>
        <item h="1" x="6"/>
        <item h="1" x="5"/>
        <item h="1" x="1"/>
        <item h="1" x="4"/>
        <item h="1" x="3"/>
        <item t="default"/>
      </items>
    </pivotField>
    <pivotField showAll="0" defaultSubtotal="0"/>
    <pivotField showAll="0" defaultSubtotal="0"/>
    <pivotField showAll="0" defaultSubtotal="0"/>
    <pivotField showAll="0" defaultSubtotal="0"/>
    <pivotField showAll="0" defaultSubtotal="0"/>
    <pivotField showAll="0" defaultSubtotal="0"/>
    <pivotField showAll="0"/>
    <pivotField showAll="0" defaultSubtotal="0"/>
    <pivotField showAll="0" defaultSubtotal="0"/>
    <pivotField showAll="0" defaultSubtotal="0"/>
    <pivotField showAll="0" defaultSubtotal="0"/>
    <pivotField showAll="0" defaultSubtotal="0"/>
    <pivotField dataField="1"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dataField="1"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s>
  <rowFields count="1">
    <field x="0"/>
  </rowFields>
  <rowItems count="30">
    <i>
      <x v="401"/>
    </i>
    <i>
      <x v="402"/>
    </i>
    <i>
      <x v="403"/>
    </i>
    <i>
      <x v="404"/>
    </i>
    <i>
      <x v="405"/>
    </i>
    <i>
      <x v="406"/>
    </i>
    <i>
      <x v="407"/>
    </i>
    <i>
      <x v="408"/>
    </i>
    <i>
      <x v="409"/>
    </i>
    <i>
      <x v="410"/>
    </i>
    <i>
      <x v="411"/>
    </i>
    <i>
      <x v="412"/>
    </i>
    <i>
      <x v="413"/>
    </i>
    <i>
      <x v="414"/>
    </i>
    <i>
      <x v="415"/>
    </i>
    <i>
      <x v="416"/>
    </i>
    <i>
      <x v="417"/>
    </i>
    <i>
      <x v="419"/>
    </i>
    <i>
      <x v="420"/>
    </i>
    <i>
      <x v="421"/>
    </i>
    <i>
      <x v="422"/>
    </i>
    <i>
      <x v="423"/>
    </i>
    <i>
      <x v="424"/>
    </i>
    <i>
      <x v="425"/>
    </i>
    <i>
      <x v="426"/>
    </i>
    <i>
      <x v="427"/>
    </i>
    <i>
      <x v="428"/>
    </i>
    <i>
      <x v="429"/>
    </i>
    <i>
      <x v="430"/>
    </i>
    <i>
      <x v="431"/>
    </i>
  </rowItems>
  <colFields count="1">
    <field x="-2"/>
  </colFields>
  <colItems count="2">
    <i>
      <x/>
    </i>
    <i i="1">
      <x v="1"/>
    </i>
  </colItems>
  <pageFields count="1">
    <pageField fld="1" hier="-1"/>
  </pageFields>
  <dataFields count="2">
    <dataField name="HSDPA_User_Throughput_3G" fld="14" baseField="0" baseItem="401"/>
    <dataField name="HSDPA_User_Throughput_3G_Target" fld="31" baseField="0" baseItem="401"/>
  </dataFields>
  <chartFormats count="2">
    <chartFormat chart="11" format="6" series="1">
      <pivotArea type="data" outline="0" fieldPosition="0">
        <references count="1">
          <reference field="4294967294" count="1" selected="0">
            <x v="0"/>
          </reference>
        </references>
      </pivotArea>
    </chartFormat>
    <chartFormat chart="11" format="7"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3.xml><?xml version="1.0" encoding="utf-8"?>
<pivotTableDefinition xmlns="http://schemas.openxmlformats.org/spreadsheetml/2006/main" xmlns:mc="http://schemas.openxmlformats.org/markup-compatibility/2006" xmlns:xr="http://schemas.microsoft.com/office/spreadsheetml/2014/revision" mc:Ignorable="xr" xr:uid="{00000000-0007-0000-0300-000005000000}" name="PivotTable2" cacheId="25"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174">
  <location ref="V3:Y33" firstHeaderRow="0" firstDataRow="1" firstDataCol="1" rowPageCount="1" colPageCount="1"/>
  <pivotFields count="43">
    <pivotField axis="axisRow" numFmtId="14" showAll="0" sortType="ascending">
      <items count="433">
        <item m="1" x="45"/>
        <item m="1" x="316"/>
        <item m="1" x="40"/>
        <item m="1" x="317"/>
        <item m="1" x="36"/>
        <item m="1" x="318"/>
        <item m="1" x="31"/>
        <item m="1" x="319"/>
        <item m="1" x="426"/>
        <item m="1" x="320"/>
        <item m="1" x="419"/>
        <item m="1" x="321"/>
        <item m="1" x="412"/>
        <item m="1" x="322"/>
        <item m="1" x="404"/>
        <item m="1" x="323"/>
        <item m="1" x="396"/>
        <item m="1" x="324"/>
        <item m="1" x="57"/>
        <item m="1" x="325"/>
        <item x="0"/>
        <item m="1" x="326"/>
        <item x="1"/>
        <item m="1" x="327"/>
        <item x="2"/>
        <item m="1" x="328"/>
        <item x="3"/>
        <item m="1" x="329"/>
        <item x="4"/>
        <item m="1" x="330"/>
        <item x="5"/>
        <item m="1" x="331"/>
        <item x="6"/>
        <item m="1" x="332"/>
        <item x="7"/>
        <item m="1" x="333"/>
        <item x="8"/>
        <item m="1" x="334"/>
        <item x="9"/>
        <item m="1" x="335"/>
        <item x="10"/>
        <item m="1" x="336"/>
        <item x="11"/>
        <item m="1" x="337"/>
        <item x="12"/>
        <item m="1" x="338"/>
        <item x="13"/>
        <item m="1" x="339"/>
        <item x="14"/>
        <item m="1" x="340"/>
        <item x="15"/>
        <item x="16"/>
        <item x="17"/>
        <item x="18"/>
        <item x="19"/>
        <item x="20"/>
        <item x="21"/>
        <item x="22"/>
        <item x="23"/>
        <item x="24"/>
        <item x="25"/>
        <item x="26"/>
        <item x="27"/>
        <item x="28"/>
        <item x="29"/>
        <item m="1" x="360"/>
        <item m="1" x="152"/>
        <item m="1" x="367"/>
        <item m="1" x="159"/>
        <item m="1" x="374"/>
        <item m="1" x="167"/>
        <item m="1" x="383"/>
        <item m="1" x="175"/>
        <item m="1" x="390"/>
        <item m="1" x="183"/>
        <item m="1" x="398"/>
        <item m="1" x="190"/>
        <item m="1" x="406"/>
        <item m="1" x="197"/>
        <item m="1" x="413"/>
        <item m="1" x="203"/>
        <item m="1" x="420"/>
        <item m="1" x="209"/>
        <item m="1" x="427"/>
        <item m="1" x="310"/>
        <item m="1" x="128"/>
        <item m="1" x="341"/>
        <item m="1" x="134"/>
        <item m="1" x="347"/>
        <item m="1" x="140"/>
        <item m="1" x="354"/>
        <item m="1" x="146"/>
        <item m="1" x="361"/>
        <item m="1" x="153"/>
        <item m="1" x="368"/>
        <item m="1" x="160"/>
        <item m="1" x="375"/>
        <item m="1" x="168"/>
        <item m="1" x="384"/>
        <item m="1" x="177"/>
        <item m="1" x="392"/>
        <item m="1" x="185"/>
        <item m="1" x="400"/>
        <item m="1" x="192"/>
        <item m="1" x="408"/>
        <item m="1" x="199"/>
        <item m="1" x="415"/>
        <item m="1" x="205"/>
        <item m="1" x="422"/>
        <item m="1" x="211"/>
        <item m="1" x="428"/>
        <item m="1" x="215"/>
        <item m="1" x="32"/>
        <item m="1" x="219"/>
        <item m="1" x="348"/>
        <item m="1" x="141"/>
        <item m="1" x="355"/>
        <item m="1" x="147"/>
        <item m="1" x="362"/>
        <item m="1" x="154"/>
        <item m="1" x="369"/>
        <item m="1" x="162"/>
        <item m="1" x="377"/>
        <item m="1" x="170"/>
        <item m="1" x="385"/>
        <item m="1" x="178"/>
        <item m="1" x="393"/>
        <item m="1" x="186"/>
        <item m="1" x="401"/>
        <item m="1" x="193"/>
        <item m="1" x="409"/>
        <item m="1" x="200"/>
        <item m="1" x="416"/>
        <item m="1" x="206"/>
        <item m="1" x="423"/>
        <item m="1" x="212"/>
        <item m="1" x="429"/>
        <item m="1" x="216"/>
        <item m="1" x="33"/>
        <item m="1" x="220"/>
        <item m="1" x="37"/>
        <item m="1" x="223"/>
        <item m="1" x="41"/>
        <item m="1" x="227"/>
        <item m="1" x="46"/>
        <item m="1" x="363"/>
        <item m="1" x="155"/>
        <item m="1" x="370"/>
        <item m="1" x="163"/>
        <item m="1" x="378"/>
        <item m="1" x="171"/>
        <item m="1" x="386"/>
        <item m="1" x="179"/>
        <item m="1" x="394"/>
        <item m="1" x="187"/>
        <item m="1" x="402"/>
        <item m="1" x="194"/>
        <item m="1" x="410"/>
        <item m="1" x="201"/>
        <item m="1" x="417"/>
        <item m="1" x="207"/>
        <item m="1" x="424"/>
        <item m="1" x="213"/>
        <item m="1" x="430"/>
        <item m="1" x="217"/>
        <item m="1" x="34"/>
        <item m="1" x="221"/>
        <item m="1" x="38"/>
        <item m="1" x="224"/>
        <item m="1" x="42"/>
        <item m="1" x="228"/>
        <item m="1" x="47"/>
        <item m="1" x="231"/>
        <item m="1" x="50"/>
        <item m="1" x="235"/>
        <item m="1" x="379"/>
        <item m="1" x="172"/>
        <item m="1" x="387"/>
        <item m="1" x="180"/>
        <item m="1" x="395"/>
        <item m="1" x="188"/>
        <item m="1" x="403"/>
        <item m="1" x="195"/>
        <item m="1" x="411"/>
        <item m="1" x="202"/>
        <item m="1" x="418"/>
        <item m="1" x="208"/>
        <item m="1" x="425"/>
        <item m="1" x="214"/>
        <item m="1" x="431"/>
        <item m="1" x="218"/>
        <item m="1" x="35"/>
        <item m="1" x="222"/>
        <item m="1" x="39"/>
        <item m="1" x="225"/>
        <item m="1" x="43"/>
        <item m="1" x="229"/>
        <item m="1" x="48"/>
        <item m="1" x="232"/>
        <item m="1" x="51"/>
        <item m="1" x="236"/>
        <item m="1" x="54"/>
        <item m="1" x="239"/>
        <item m="1" x="58"/>
        <item m="1" x="243"/>
        <item m="1" x="62"/>
        <item m="1" x="226"/>
        <item m="1" x="44"/>
        <item m="1" x="230"/>
        <item m="1" x="49"/>
        <item m="1" x="233"/>
        <item m="1" x="52"/>
        <item m="1" x="237"/>
        <item m="1" x="55"/>
        <item m="1" x="240"/>
        <item m="1" x="59"/>
        <item m="1" x="244"/>
        <item m="1" x="63"/>
        <item m="1" x="247"/>
        <item m="1" x="66"/>
        <item m="1" x="251"/>
        <item m="1" x="70"/>
        <item m="1" x="255"/>
        <item m="1" x="74"/>
        <item m="1" x="260"/>
        <item m="1" x="79"/>
        <item m="1" x="265"/>
        <item m="1" x="84"/>
        <item m="1" x="271"/>
        <item m="1" x="90"/>
        <item m="1" x="277"/>
        <item m="1" x="96"/>
        <item m="1" x="284"/>
        <item m="1" x="103"/>
        <item m="1" x="291"/>
        <item m="1" x="110"/>
        <item m="1" x="298"/>
        <item m="1" x="234"/>
        <item m="1" x="53"/>
        <item m="1" x="238"/>
        <item m="1" x="56"/>
        <item m="1" x="241"/>
        <item m="1" x="60"/>
        <item m="1" x="245"/>
        <item m="1" x="64"/>
        <item m="1" x="248"/>
        <item m="1" x="67"/>
        <item m="1" x="252"/>
        <item m="1" x="71"/>
        <item m="1" x="256"/>
        <item m="1" x="75"/>
        <item m="1" x="261"/>
        <item m="1" x="80"/>
        <item m="1" x="266"/>
        <item m="1" x="85"/>
        <item m="1" x="272"/>
        <item m="1" x="91"/>
        <item m="1" x="278"/>
        <item m="1" x="97"/>
        <item m="1" x="285"/>
        <item m="1" x="104"/>
        <item m="1" x="292"/>
        <item m="1" x="111"/>
        <item m="1" x="299"/>
        <item m="1" x="117"/>
        <item m="1" x="242"/>
        <item m="1" x="61"/>
        <item m="1" x="246"/>
        <item m="1" x="65"/>
        <item m="1" x="249"/>
        <item m="1" x="68"/>
        <item m="1" x="253"/>
        <item m="1" x="72"/>
        <item m="1" x="257"/>
        <item m="1" x="76"/>
        <item m="1" x="262"/>
        <item m="1" x="81"/>
        <item m="1" x="267"/>
        <item m="1" x="86"/>
        <item m="1" x="273"/>
        <item m="1" x="92"/>
        <item m="1" x="279"/>
        <item m="1" x="98"/>
        <item m="1" x="286"/>
        <item m="1" x="105"/>
        <item m="1" x="293"/>
        <item m="1" x="112"/>
        <item m="1" x="300"/>
        <item m="1" x="118"/>
        <item m="1" x="305"/>
        <item m="1" x="123"/>
        <item m="1" x="311"/>
        <item m="1" x="129"/>
        <item m="1" x="342"/>
        <item m="1" x="135"/>
        <item m="1" x="349"/>
        <item m="1" x="250"/>
        <item m="1" x="69"/>
        <item m="1" x="254"/>
        <item m="1" x="73"/>
        <item m="1" x="258"/>
        <item m="1" x="77"/>
        <item m="1" x="263"/>
        <item m="1" x="82"/>
        <item m="1" x="268"/>
        <item m="1" x="87"/>
        <item m="1" x="274"/>
        <item m="1" x="93"/>
        <item m="1" x="280"/>
        <item m="1" x="99"/>
        <item m="1" x="287"/>
        <item m="1" x="106"/>
        <item m="1" x="294"/>
        <item m="1" x="113"/>
        <item m="1" x="301"/>
        <item m="1" x="119"/>
        <item m="1" x="306"/>
        <item m="1" x="124"/>
        <item m="1" x="312"/>
        <item m="1" x="130"/>
        <item m="1" x="343"/>
        <item m="1" x="136"/>
        <item m="1" x="350"/>
        <item m="1" x="142"/>
        <item m="1" x="356"/>
        <item m="1" x="148"/>
        <item m="1" x="259"/>
        <item m="1" x="78"/>
        <item m="1" x="264"/>
        <item m="1" x="83"/>
        <item m="1" x="269"/>
        <item m="1" x="88"/>
        <item m="1" x="275"/>
        <item m="1" x="94"/>
        <item m="1" x="281"/>
        <item m="1" x="100"/>
        <item m="1" x="288"/>
        <item m="1" x="107"/>
        <item m="1" x="295"/>
        <item m="1" x="114"/>
        <item m="1" x="302"/>
        <item m="1" x="120"/>
        <item m="1" x="307"/>
        <item m="1" x="125"/>
        <item m="1" x="313"/>
        <item m="1" x="131"/>
        <item m="1" x="344"/>
        <item m="1" x="137"/>
        <item m="1" x="351"/>
        <item m="1" x="143"/>
        <item m="1" x="357"/>
        <item m="1" x="149"/>
        <item m="1" x="364"/>
        <item m="1" x="156"/>
        <item m="1" x="371"/>
        <item m="1" x="164"/>
        <item m="1" x="380"/>
        <item m="1" x="270"/>
        <item m="1" x="89"/>
        <item m="1" x="276"/>
        <item m="1" x="95"/>
        <item m="1" x="282"/>
        <item m="1" x="101"/>
        <item m="1" x="289"/>
        <item m="1" x="108"/>
        <item m="1" x="296"/>
        <item m="1" x="115"/>
        <item m="1" x="303"/>
        <item m="1" x="121"/>
        <item m="1" x="308"/>
        <item m="1" x="126"/>
        <item m="1" x="314"/>
        <item m="1" x="132"/>
        <item m="1" x="345"/>
        <item m="1" x="138"/>
        <item m="1" x="352"/>
        <item m="1" x="144"/>
        <item m="1" x="358"/>
        <item m="1" x="150"/>
        <item m="1" x="365"/>
        <item m="1" x="157"/>
        <item m="1" x="372"/>
        <item m="1" x="165"/>
        <item m="1" x="381"/>
        <item m="1" x="173"/>
        <item m="1" x="388"/>
        <item m="1" x="181"/>
        <item m="1" x="283"/>
        <item m="1" x="102"/>
        <item m="1" x="290"/>
        <item m="1" x="109"/>
        <item m="1" x="297"/>
        <item m="1" x="116"/>
        <item m="1" x="304"/>
        <item m="1" x="122"/>
        <item m="1" x="309"/>
        <item m="1" x="127"/>
        <item m="1" x="315"/>
        <item m="1" x="133"/>
        <item m="1" x="346"/>
        <item m="1" x="139"/>
        <item m="1" x="353"/>
        <item m="1" x="145"/>
        <item m="1" x="359"/>
        <item m="1" x="151"/>
        <item m="1" x="366"/>
        <item m="1" x="158"/>
        <item m="1" x="373"/>
        <item m="1" x="166"/>
        <item m="1" x="382"/>
        <item m="1" x="174"/>
        <item m="1" x="389"/>
        <item m="1" x="182"/>
        <item m="1" x="397"/>
        <item m="1" x="189"/>
        <item m="1" x="405"/>
        <item m="1" x="196"/>
        <item m="1" x="176"/>
        <item m="1" x="391"/>
        <item m="1" x="184"/>
        <item m="1" x="399"/>
        <item m="1" x="191"/>
        <item m="1" x="407"/>
        <item m="1" x="198"/>
        <item m="1" x="414"/>
        <item m="1" x="204"/>
        <item m="1" x="421"/>
        <item m="1" x="210"/>
        <item m="1" x="161"/>
        <item m="1" x="376"/>
        <item m="1" x="169"/>
        <item m="1" x="30"/>
        <item t="default"/>
      </items>
    </pivotField>
    <pivotField axis="axisPage" multipleItemSelectionAllowed="1" showAll="0">
      <items count="18">
        <item h="1" m="1" x="15"/>
        <item h="1" m="1" x="14"/>
        <item h="1" m="1" x="13"/>
        <item h="1" m="1" x="16"/>
        <item h="1" m="1" x="10"/>
        <item h="1" m="1" x="12"/>
        <item h="1" m="1" x="11"/>
        <item h="1" m="1" x="9"/>
        <item h="1" x="8"/>
        <item h="1" x="0"/>
        <item x="7"/>
        <item h="1" x="2"/>
        <item h="1" x="6"/>
        <item h="1" x="5"/>
        <item h="1" x="1"/>
        <item h="1" x="4"/>
        <item h="1" x="3"/>
        <item t="default"/>
      </items>
    </pivotField>
    <pivotField dataField="1" showAll="0" defaultSubtotal="0"/>
    <pivotField showAll="0" defaultSubtotal="0"/>
    <pivotField showAll="0" defaultSubtotal="0"/>
    <pivotField showAll="0" defaultSubtotal="0"/>
    <pivotField showAll="0" defaultSubtotal="0"/>
    <pivotField showAll="0" defaultSubtotal="0"/>
    <pivotField dataField="1" showAl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dataField="1"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s>
  <rowFields count="1">
    <field x="0"/>
  </rowFields>
  <rowItems count="30">
    <i>
      <x v="20"/>
    </i>
    <i>
      <x v="22"/>
    </i>
    <i>
      <x v="24"/>
    </i>
    <i>
      <x v="26"/>
    </i>
    <i>
      <x v="28"/>
    </i>
    <i>
      <x v="30"/>
    </i>
    <i>
      <x v="32"/>
    </i>
    <i>
      <x v="34"/>
    </i>
    <i>
      <x v="36"/>
    </i>
    <i>
      <x v="38"/>
    </i>
    <i>
      <x v="40"/>
    </i>
    <i>
      <x v="42"/>
    </i>
    <i>
      <x v="44"/>
    </i>
    <i>
      <x v="46"/>
    </i>
    <i>
      <x v="48"/>
    </i>
    <i>
      <x v="50"/>
    </i>
    <i>
      <x v="51"/>
    </i>
    <i>
      <x v="52"/>
    </i>
    <i>
      <x v="53"/>
    </i>
    <i>
      <x v="54"/>
    </i>
    <i>
      <x v="55"/>
    </i>
    <i>
      <x v="56"/>
    </i>
    <i>
      <x v="57"/>
    </i>
    <i>
      <x v="58"/>
    </i>
    <i>
      <x v="59"/>
    </i>
    <i>
      <x v="60"/>
    </i>
    <i>
      <x v="61"/>
    </i>
    <i>
      <x v="62"/>
    </i>
    <i>
      <x v="63"/>
    </i>
    <i>
      <x v="64"/>
    </i>
  </rowItems>
  <colFields count="1">
    <field x="-2"/>
  </colFields>
  <colItems count="3">
    <i>
      <x/>
    </i>
    <i i="1">
      <x v="1"/>
    </i>
    <i i="2">
      <x v="2"/>
    </i>
  </colItems>
  <pageFields count="1">
    <pageField fld="1" hier="-1"/>
  </pageFields>
  <dataFields count="3">
    <dataField name=" 2G_CSSR" fld="8" subtotal="average" baseField="27" baseItem="1"/>
    <dataField name="2G_CSSR_Target" fld="27" subtotal="average" baseField="0" baseItem="4"/>
    <dataField name="CSSR_Nokia_2G" fld="2" subtotal="average" baseField="0" baseItem="20"/>
  </dataFields>
  <formats count="5">
    <format dxfId="19">
      <pivotArea type="all" dataOnly="0" outline="0" fieldPosition="0"/>
    </format>
    <format dxfId="18">
      <pivotArea outline="0" collapsedLevelsAreSubtotals="1" fieldPosition="0"/>
    </format>
    <format dxfId="17">
      <pivotArea field="0" type="button" dataOnly="0" labelOnly="1" outline="0" axis="axisRow" fieldPosition="0"/>
    </format>
    <format dxfId="16">
      <pivotArea dataOnly="0" labelOnly="1" fieldPosition="0">
        <references count="1">
          <reference field="0" count="0"/>
        </references>
      </pivotArea>
    </format>
    <format dxfId="15">
      <pivotArea dataOnly="0" labelOnly="1" outline="0" fieldPosition="0">
        <references count="1">
          <reference field="4294967294" count="2">
            <x v="0"/>
            <x v="1"/>
          </reference>
        </references>
      </pivotArea>
    </format>
  </formats>
  <chartFormats count="30">
    <chartFormat chart="3" format="6" series="1">
      <pivotArea type="data" outline="0" fieldPosition="0">
        <references count="1">
          <reference field="4294967294" count="1" selected="0">
            <x v="0"/>
          </reference>
        </references>
      </pivotArea>
    </chartFormat>
    <chartFormat chart="4" format="6" series="1">
      <pivotArea type="data" outline="0" fieldPosition="0">
        <references count="1">
          <reference field="4294967294" count="1" selected="0">
            <x v="0"/>
          </reference>
        </references>
      </pivotArea>
    </chartFormat>
    <chartFormat chart="5" format="6" series="1">
      <pivotArea type="data" outline="0" fieldPosition="0">
        <references count="1">
          <reference field="4294967294" count="1" selected="0">
            <x v="0"/>
          </reference>
        </references>
      </pivotArea>
    </chartFormat>
    <chartFormat chart="6" format="8" series="1">
      <pivotArea type="data" outline="0" fieldPosition="0">
        <references count="1">
          <reference field="4294967294" count="1" selected="0">
            <x v="0"/>
          </reference>
        </references>
      </pivotArea>
    </chartFormat>
    <chartFormat chart="13" format="8" series="1">
      <pivotArea type="data" outline="0" fieldPosition="0">
        <references count="1">
          <reference field="4294967294" count="1" selected="0">
            <x v="0"/>
          </reference>
        </references>
      </pivotArea>
    </chartFormat>
    <chartFormat chart="14" format="10" series="1">
      <pivotArea type="data" outline="0" fieldPosition="0">
        <references count="1">
          <reference field="4294967294" count="1" selected="0">
            <x v="0"/>
          </reference>
        </references>
      </pivotArea>
    </chartFormat>
    <chartFormat chart="17" format="8" series="1">
      <pivotArea type="data" outline="0" fieldPosition="0">
        <references count="1">
          <reference field="4294967294" count="1" selected="0">
            <x v="0"/>
          </reference>
        </references>
      </pivotArea>
    </chartFormat>
    <chartFormat chart="18" format="8" series="1">
      <pivotArea type="data" outline="0" fieldPosition="0">
        <references count="1">
          <reference field="4294967294" count="1" selected="0">
            <x v="0"/>
          </reference>
        </references>
      </pivotArea>
    </chartFormat>
    <chartFormat chart="19" format="10" series="1">
      <pivotArea type="data" outline="0" fieldPosition="0">
        <references count="1">
          <reference field="4294967294" count="1" selected="0">
            <x v="0"/>
          </reference>
        </references>
      </pivotArea>
    </chartFormat>
    <chartFormat chart="34" format="8" series="1">
      <pivotArea type="data" outline="0" fieldPosition="0">
        <references count="1">
          <reference field="4294967294" count="1" selected="0">
            <x v="0"/>
          </reference>
        </references>
      </pivotArea>
    </chartFormat>
    <chartFormat chart="35" format="10" series="1">
      <pivotArea type="data" outline="0" fieldPosition="0">
        <references count="1">
          <reference field="4294967294" count="1" selected="0">
            <x v="0"/>
          </reference>
        </references>
      </pivotArea>
    </chartFormat>
    <chartFormat chart="37" format="8" series="1">
      <pivotArea type="data" outline="0" fieldPosition="0">
        <references count="1">
          <reference field="4294967294" count="1" selected="0">
            <x v="0"/>
          </reference>
        </references>
      </pivotArea>
    </chartFormat>
    <chartFormat chart="38" format="10" series="1">
      <pivotArea type="data" outline="0" fieldPosition="0">
        <references count="1">
          <reference field="4294967294" count="1" selected="0">
            <x v="0"/>
          </reference>
        </references>
      </pivotArea>
    </chartFormat>
    <chartFormat chart="41" format="8" series="1">
      <pivotArea type="data" outline="0" fieldPosition="0">
        <references count="1">
          <reference field="4294967294" count="1" selected="0">
            <x v="0"/>
          </reference>
        </references>
      </pivotArea>
    </chartFormat>
    <chartFormat chart="42" format="10" series="1">
      <pivotArea type="data" outline="0" fieldPosition="0">
        <references count="1">
          <reference field="4294967294" count="1" selected="0">
            <x v="0"/>
          </reference>
        </references>
      </pivotArea>
    </chartFormat>
    <chartFormat chart="43" format="8" series="1">
      <pivotArea type="data" outline="0" fieldPosition="0">
        <references count="1">
          <reference field="4294967294" count="1" selected="0">
            <x v="0"/>
          </reference>
        </references>
      </pivotArea>
    </chartFormat>
    <chartFormat chart="44" format="10" series="1">
      <pivotArea type="data" outline="0" fieldPosition="0">
        <references count="1">
          <reference field="4294967294" count="1" selected="0">
            <x v="0"/>
          </reference>
        </references>
      </pivotArea>
    </chartFormat>
    <chartFormat chart="56" format="8" series="1">
      <pivotArea type="data" outline="0" fieldPosition="0">
        <references count="1">
          <reference field="4294967294" count="1" selected="0">
            <x v="0"/>
          </reference>
        </references>
      </pivotArea>
    </chartFormat>
    <chartFormat chart="57" format="10" series="1">
      <pivotArea type="data" outline="0" fieldPosition="0">
        <references count="1">
          <reference field="4294967294" count="1" selected="0">
            <x v="0"/>
          </reference>
        </references>
      </pivotArea>
    </chartFormat>
    <chartFormat chart="60" format="8" series="1">
      <pivotArea type="data" outline="0" fieldPosition="0">
        <references count="1">
          <reference field="4294967294" count="1" selected="0">
            <x v="0"/>
          </reference>
        </references>
      </pivotArea>
    </chartFormat>
    <chartFormat chart="61" format="10" series="1">
      <pivotArea type="data" outline="0" fieldPosition="0">
        <references count="1">
          <reference field="4294967294" count="1" selected="0">
            <x v="0"/>
          </reference>
        </references>
      </pivotArea>
    </chartFormat>
    <chartFormat chart="62" format="8" series="1">
      <pivotArea type="data" outline="0" fieldPosition="0">
        <references count="1">
          <reference field="4294967294" count="1" selected="0">
            <x v="0"/>
          </reference>
        </references>
      </pivotArea>
    </chartFormat>
    <chartFormat chart="63" format="10" series="1">
      <pivotArea type="data" outline="0" fieldPosition="0">
        <references count="1">
          <reference field="4294967294" count="1" selected="0">
            <x v="0"/>
          </reference>
        </references>
      </pivotArea>
    </chartFormat>
    <chartFormat chart="164" format="14" series="1">
      <pivotArea type="data" outline="0" fieldPosition="0">
        <references count="1">
          <reference field="4294967294" count="1" selected="0">
            <x v="0"/>
          </reference>
        </references>
      </pivotArea>
    </chartFormat>
    <chartFormat chart="165" format="16" series="1">
      <pivotArea type="data" outline="0" fieldPosition="0">
        <references count="1">
          <reference field="4294967294" count="1" selected="0">
            <x v="0"/>
          </reference>
        </references>
      </pivotArea>
    </chartFormat>
    <chartFormat chart="167" format="14" series="1">
      <pivotArea type="data" outline="0" fieldPosition="0">
        <references count="1">
          <reference field="4294967294" count="1" selected="0">
            <x v="0"/>
          </reference>
        </references>
      </pivotArea>
    </chartFormat>
    <chartFormat chart="168" format="16" series="1">
      <pivotArea type="data" outline="0" fieldPosition="0">
        <references count="1">
          <reference field="4294967294" count="1" selected="0">
            <x v="0"/>
          </reference>
        </references>
      </pivotArea>
    </chartFormat>
    <chartFormat chart="0" format="29" series="1">
      <pivotArea type="data" outline="0" fieldPosition="0">
        <references count="1">
          <reference field="4294967294" count="1" selected="0">
            <x v="0"/>
          </reference>
        </references>
      </pivotArea>
    </chartFormat>
    <chartFormat chart="0" format="30" series="1">
      <pivotArea type="data" outline="0" fieldPosition="0">
        <references count="1">
          <reference field="4294967294" count="1" selected="0">
            <x v="1"/>
          </reference>
        </references>
      </pivotArea>
    </chartFormat>
    <chartFormat chart="0" format="31"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4.xml><?xml version="1.0" encoding="utf-8"?>
<pivotTableDefinition xmlns="http://schemas.openxmlformats.org/spreadsheetml/2006/main" xmlns:mc="http://schemas.openxmlformats.org/markup-compatibility/2006" xmlns:xr="http://schemas.microsoft.com/office/spreadsheetml/2014/revision" mc:Ignorable="xr" xr:uid="{00000000-0007-0000-0300-00000A000000}" name="PivotTable24" cacheId="25"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12">
  <location ref="CM3:CO33" firstHeaderRow="0" firstDataRow="1" firstDataCol="1" rowPageCount="1" colPageCount="1"/>
  <pivotFields count="43">
    <pivotField axis="axisRow" numFmtId="14" showAll="0">
      <items count="433">
        <item m="1" x="226"/>
        <item m="1" x="44"/>
        <item m="1" x="230"/>
        <item m="1" x="49"/>
        <item m="1" x="233"/>
        <item m="1" x="52"/>
        <item m="1" x="237"/>
        <item m="1" x="55"/>
        <item m="1" x="240"/>
        <item m="1" x="59"/>
        <item m="1" x="244"/>
        <item m="1" x="63"/>
        <item m="1" x="247"/>
        <item m="1" x="66"/>
        <item m="1" x="251"/>
        <item m="1" x="70"/>
        <item m="1" x="255"/>
        <item m="1" x="74"/>
        <item m="1" x="260"/>
        <item m="1" x="79"/>
        <item m="1" x="265"/>
        <item m="1" x="84"/>
        <item m="1" x="271"/>
        <item m="1" x="90"/>
        <item m="1" x="277"/>
        <item m="1" x="96"/>
        <item m="1" x="284"/>
        <item m="1" x="103"/>
        <item m="1" x="291"/>
        <item m="1" x="110"/>
        <item m="1" x="298"/>
        <item m="1" x="234"/>
        <item m="1" x="53"/>
        <item m="1" x="238"/>
        <item m="1" x="56"/>
        <item m="1" x="241"/>
        <item m="1" x="60"/>
        <item m="1" x="245"/>
        <item m="1" x="64"/>
        <item m="1" x="248"/>
        <item m="1" x="67"/>
        <item m="1" x="252"/>
        <item m="1" x="71"/>
        <item m="1" x="256"/>
        <item m="1" x="75"/>
        <item m="1" x="261"/>
        <item m="1" x="80"/>
        <item m="1" x="266"/>
        <item m="1" x="85"/>
        <item m="1" x="272"/>
        <item m="1" x="91"/>
        <item m="1" x="278"/>
        <item m="1" x="97"/>
        <item m="1" x="285"/>
        <item m="1" x="104"/>
        <item m="1" x="292"/>
        <item m="1" x="111"/>
        <item m="1" x="299"/>
        <item m="1" x="117"/>
        <item m="1" x="242"/>
        <item m="1" x="61"/>
        <item m="1" x="246"/>
        <item m="1" x="65"/>
        <item m="1" x="249"/>
        <item m="1" x="68"/>
        <item m="1" x="253"/>
        <item m="1" x="72"/>
        <item m="1" x="76"/>
        <item m="1" x="262"/>
        <item m="1" x="167"/>
        <item m="1" x="360"/>
        <item m="1" x="160"/>
        <item m="1" x="354"/>
        <item m="1" x="190"/>
        <item m="1" x="347"/>
        <item m="1" x="427"/>
        <item m="1" x="177"/>
        <item m="1" x="401"/>
        <item m="1" x="219"/>
        <item m="1" x="367"/>
        <item m="1" x="159"/>
        <item m="1" x="374"/>
        <item m="1" x="152"/>
        <item m="1" x="383"/>
        <item m="1" x="203"/>
        <item m="1" x="183"/>
        <item m="1" x="413"/>
        <item m="1" x="341"/>
        <item m="1" x="390"/>
        <item m="1" x="128"/>
        <item m="1" x="197"/>
        <item m="1" x="310"/>
        <item m="1" x="398"/>
        <item m="1" x="168"/>
        <item m="1" x="400"/>
        <item m="1" x="406"/>
        <item m="1" x="140"/>
        <item m="1" x="146"/>
        <item m="1" x="209"/>
        <item m="1" x="420"/>
        <item m="1" x="134"/>
        <item m="1" x="368"/>
        <item m="1" x="361"/>
        <item m="1" x="375"/>
        <item m="1" x="175"/>
        <item m="1" x="384"/>
        <item m="1" x="392"/>
        <item m="1" x="185"/>
        <item m="1" x="153"/>
        <item m="1" x="199"/>
        <item m="1" x="428"/>
        <item m="1" x="205"/>
        <item m="1" x="178"/>
        <item m="1" x="348"/>
        <item m="1" x="162"/>
        <item m="1" x="200"/>
        <item m="1" x="408"/>
        <item m="1" x="141"/>
        <item m="1" x="409"/>
        <item m="1" x="377"/>
        <item m="1" x="193"/>
        <item m="1" x="385"/>
        <item m="1" x="186"/>
        <item m="1" x="416"/>
        <item m="1" x="147"/>
        <item m="1" x="192"/>
        <item m="1" x="355"/>
        <item m="1" x="211"/>
        <item m="1" x="154"/>
        <item m="1" x="422"/>
        <item m="1" x="170"/>
        <item m="1" x="362"/>
        <item m="1" x="415"/>
        <item m="1" x="33"/>
        <item m="1" x="218"/>
        <item m="1" x="224"/>
        <item m="1" x="214"/>
        <item m="1" x="35"/>
        <item m="1" x="395"/>
        <item m="1" x="393"/>
        <item m="1" x="369"/>
        <item m="1" x="215"/>
        <item m="1" x="32"/>
        <item m="1" x="429"/>
        <item m="1" x="216"/>
        <item m="1" x="179"/>
        <item m="1" x="155"/>
        <item m="1" x="378"/>
        <item m="1" x="171"/>
        <item m="1" x="213"/>
        <item m="1" x="37"/>
        <item m="1" x="201"/>
        <item m="1" x="394"/>
        <item m="1" x="41"/>
        <item m="1" x="227"/>
        <item m="1" x="194"/>
        <item m="1" x="370"/>
        <item m="1" x="386"/>
        <item m="1" x="212"/>
        <item m="1" x="206"/>
        <item m="1" x="402"/>
        <item m="1" x="220"/>
        <item m="1" x="423"/>
        <item m="1" x="207"/>
        <item m="1" x="424"/>
        <item m="1" x="187"/>
        <item m="1" x="417"/>
        <item m="1" x="410"/>
        <item m="1" x="363"/>
        <item m="1" x="430"/>
        <item m="1" x="163"/>
        <item m="1" x="46"/>
        <item m="1" x="223"/>
        <item m="1" x="418"/>
        <item m="1" x="188"/>
        <item m="1" x="411"/>
        <item m="1" x="202"/>
        <item m="1" x="379"/>
        <item m="1" x="231"/>
        <item m="1" x="42"/>
        <item m="1" x="228"/>
        <item m="1" x="34"/>
        <item m="1" x="50"/>
        <item m="1" x="425"/>
        <item m="1" x="39"/>
        <item m="1" x="403"/>
        <item m="1" x="172"/>
        <item m="1" x="38"/>
        <item m="1" x="180"/>
        <item m="1" x="235"/>
        <item m="1" x="431"/>
        <item m="1" x="208"/>
        <item m="1" x="217"/>
        <item m="1" x="221"/>
        <item m="1" x="222"/>
        <item m="1" x="195"/>
        <item m="1" x="62"/>
        <item m="1" x="48"/>
        <item m="1" x="47"/>
        <item m="1" x="387"/>
        <item m="1" x="54"/>
        <item m="1" x="225"/>
        <item m="1" x="58"/>
        <item m="1" x="236"/>
        <item m="1" x="43"/>
        <item m="1" x="232"/>
        <item m="1" x="239"/>
        <item m="1" x="51"/>
        <item m="1" x="229"/>
        <item m="1" x="243"/>
        <item m="1" x="257"/>
        <item m="1" x="81"/>
        <item m="1" x="267"/>
        <item m="1" x="86"/>
        <item m="1" x="273"/>
        <item m="1" x="92"/>
        <item m="1" x="279"/>
        <item m="1" x="98"/>
        <item m="1" x="286"/>
        <item m="1" x="105"/>
        <item m="1" x="293"/>
        <item m="1" x="112"/>
        <item m="1" x="300"/>
        <item m="1" x="118"/>
        <item m="1" x="305"/>
        <item m="1" x="123"/>
        <item m="1" x="311"/>
        <item m="1" x="129"/>
        <item m="1" x="342"/>
        <item m="1" x="135"/>
        <item m="1" x="349"/>
        <item m="1" x="250"/>
        <item m="1" x="69"/>
        <item m="1" x="254"/>
        <item m="1" x="73"/>
        <item m="1" x="258"/>
        <item m="1" x="77"/>
        <item m="1" x="263"/>
        <item m="1" x="82"/>
        <item m="1" x="268"/>
        <item m="1" x="87"/>
        <item m="1" x="274"/>
        <item m="1" x="93"/>
        <item m="1" x="280"/>
        <item m="1" x="99"/>
        <item m="1" x="287"/>
        <item m="1" x="106"/>
        <item m="1" x="294"/>
        <item m="1" x="113"/>
        <item m="1" x="301"/>
        <item m="1" x="119"/>
        <item m="1" x="306"/>
        <item m="1" x="124"/>
        <item m="1" x="312"/>
        <item m="1" x="130"/>
        <item m="1" x="343"/>
        <item m="1" x="136"/>
        <item m="1" x="350"/>
        <item m="1" x="142"/>
        <item m="1" x="356"/>
        <item m="1" x="148"/>
        <item m="1" x="259"/>
        <item m="1" x="78"/>
        <item m="1" x="264"/>
        <item m="1" x="83"/>
        <item m="1" x="269"/>
        <item m="1" x="88"/>
        <item m="1" x="275"/>
        <item m="1" x="94"/>
        <item m="1" x="281"/>
        <item m="1" x="100"/>
        <item m="1" x="288"/>
        <item m="1" x="107"/>
        <item m="1" x="295"/>
        <item m="1" x="114"/>
        <item m="1" x="302"/>
        <item m="1" x="120"/>
        <item m="1" x="307"/>
        <item m="1" x="125"/>
        <item m="1" x="313"/>
        <item m="1" x="131"/>
        <item m="1" x="344"/>
        <item m="1" x="137"/>
        <item m="1" x="351"/>
        <item m="1" x="143"/>
        <item m="1" x="357"/>
        <item m="1" x="149"/>
        <item m="1" x="364"/>
        <item m="1" x="156"/>
        <item m="1" x="371"/>
        <item m="1" x="164"/>
        <item m="1" x="380"/>
        <item m="1" x="270"/>
        <item m="1" x="89"/>
        <item m="1" x="276"/>
        <item m="1" x="95"/>
        <item m="1" x="282"/>
        <item m="1" x="101"/>
        <item m="1" x="289"/>
        <item m="1" x="108"/>
        <item m="1" x="296"/>
        <item m="1" x="115"/>
        <item m="1" x="303"/>
        <item m="1" x="121"/>
        <item m="1" x="308"/>
        <item m="1" x="126"/>
        <item m="1" x="314"/>
        <item m="1" x="132"/>
        <item m="1" x="345"/>
        <item m="1" x="138"/>
        <item m="1" x="352"/>
        <item m="1" x="144"/>
        <item m="1" x="358"/>
        <item m="1" x="150"/>
        <item m="1" x="365"/>
        <item m="1" x="157"/>
        <item m="1" x="372"/>
        <item m="1" x="165"/>
        <item m="1" x="381"/>
        <item m="1" x="173"/>
        <item m="1" x="388"/>
        <item m="1" x="181"/>
        <item m="1" x="283"/>
        <item m="1" x="102"/>
        <item m="1" x="290"/>
        <item m="1" x="109"/>
        <item m="1" x="297"/>
        <item m="1" x="116"/>
        <item m="1" x="304"/>
        <item m="1" x="122"/>
        <item m="1" x="309"/>
        <item m="1" x="127"/>
        <item m="1" x="315"/>
        <item m="1" x="133"/>
        <item m="1" x="346"/>
        <item m="1" x="139"/>
        <item m="1" x="353"/>
        <item m="1" x="145"/>
        <item m="1" x="359"/>
        <item m="1" x="151"/>
        <item m="1" x="366"/>
        <item m="1" x="158"/>
        <item m="1" x="373"/>
        <item m="1" x="166"/>
        <item m="1" x="382"/>
        <item m="1" x="174"/>
        <item m="1" x="389"/>
        <item m="1" x="182"/>
        <item m="1" x="397"/>
        <item m="1" x="189"/>
        <item m="1" x="405"/>
        <item m="1" x="196"/>
        <item m="1" x="191"/>
        <item m="1" x="399"/>
        <item m="1" x="391"/>
        <item m="1" x="407"/>
        <item m="1" x="198"/>
        <item m="1" x="414"/>
        <item m="1" x="421"/>
        <item m="1" x="204"/>
        <item m="1" x="184"/>
        <item m="1" x="210"/>
        <item m="1" x="30"/>
        <item m="1" x="316"/>
        <item m="1" x="317"/>
        <item m="1" x="318"/>
        <item m="1" x="319"/>
        <item m="1" x="320"/>
        <item m="1" x="321"/>
        <item m="1" x="322"/>
        <item m="1" x="323"/>
        <item m="1" x="324"/>
        <item m="1" x="325"/>
        <item m="1" x="326"/>
        <item m="1" x="327"/>
        <item m="1" x="328"/>
        <item m="1" x="329"/>
        <item m="1" x="330"/>
        <item m="1" x="331"/>
        <item m="1" x="332"/>
        <item m="1" x="333"/>
        <item m="1" x="334"/>
        <item m="1" x="335"/>
        <item m="1" x="336"/>
        <item m="1" x="337"/>
        <item m="1" x="338"/>
        <item m="1" x="339"/>
        <item m="1" x="340"/>
        <item m="1" x="161"/>
        <item m="1" x="376"/>
        <item m="1" x="169"/>
        <item m="1" x="45"/>
        <item m="1" x="40"/>
        <item m="1" x="36"/>
        <item m="1" x="31"/>
        <item m="1" x="426"/>
        <item m="1" x="419"/>
        <item m="1" x="412"/>
        <item m="1" x="404"/>
        <item m="1" x="396"/>
        <item m="1" x="57"/>
        <item x="0"/>
        <item x="1"/>
        <item x="2"/>
        <item x="3"/>
        <item x="4"/>
        <item x="5"/>
        <item x="6"/>
        <item x="7"/>
        <item x="8"/>
        <item x="9"/>
        <item x="10"/>
        <item x="11"/>
        <item x="12"/>
        <item x="13"/>
        <item x="14"/>
        <item x="15"/>
        <item x="16"/>
        <item m="1" x="176"/>
        <item x="17"/>
        <item x="18"/>
        <item x="19"/>
        <item x="20"/>
        <item x="21"/>
        <item x="22"/>
        <item x="23"/>
        <item x="24"/>
        <item x="25"/>
        <item x="26"/>
        <item x="27"/>
        <item x="28"/>
        <item x="29"/>
        <item t="default"/>
      </items>
    </pivotField>
    <pivotField axis="axisPage" multipleItemSelectionAllowed="1" showAll="0">
      <items count="18">
        <item h="1" m="1" x="15"/>
        <item h="1" m="1" x="14"/>
        <item h="1" m="1" x="13"/>
        <item h="1" m="1" x="16"/>
        <item h="1" m="1" x="10"/>
        <item h="1" m="1" x="12"/>
        <item h="1" m="1" x="11"/>
        <item h="1" m="1" x="9"/>
        <item h="1" x="8"/>
        <item h="1" x="0"/>
        <item x="7"/>
        <item h="1" x="2"/>
        <item h="1" x="6"/>
        <item h="1" x="5"/>
        <item h="1" x="1"/>
        <item h="1" x="4"/>
        <item h="1" x="3"/>
        <item t="default"/>
      </items>
    </pivotField>
    <pivotField showAll="0" defaultSubtotal="0"/>
    <pivotField showAll="0" defaultSubtotal="0"/>
    <pivotField showAll="0" defaultSubtotal="0"/>
    <pivotField showAll="0" defaultSubtotal="0"/>
    <pivotField showAll="0" defaultSubtotal="0"/>
    <pivotField showAll="0" defaultSubtotal="0"/>
    <pivotField showAl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dataField="1"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dataField="1" showAll="0" defaultSubtotal="0"/>
    <pivotField showAll="0" defaultSubtotal="0"/>
    <pivotField showAll="0" defaultSubtotal="0"/>
    <pivotField showAll="0" defaultSubtotal="0"/>
    <pivotField showAll="0" defaultSubtotal="0"/>
    <pivotField showAll="0" defaultSubtotal="0"/>
  </pivotFields>
  <rowFields count="1">
    <field x="0"/>
  </rowFields>
  <rowItems count="30">
    <i>
      <x v="401"/>
    </i>
    <i>
      <x v="402"/>
    </i>
    <i>
      <x v="403"/>
    </i>
    <i>
      <x v="404"/>
    </i>
    <i>
      <x v="405"/>
    </i>
    <i>
      <x v="406"/>
    </i>
    <i>
      <x v="407"/>
    </i>
    <i>
      <x v="408"/>
    </i>
    <i>
      <x v="409"/>
    </i>
    <i>
      <x v="410"/>
    </i>
    <i>
      <x v="411"/>
    </i>
    <i>
      <x v="412"/>
    </i>
    <i>
      <x v="413"/>
    </i>
    <i>
      <x v="414"/>
    </i>
    <i>
      <x v="415"/>
    </i>
    <i>
      <x v="416"/>
    </i>
    <i>
      <x v="417"/>
    </i>
    <i>
      <x v="419"/>
    </i>
    <i>
      <x v="420"/>
    </i>
    <i>
      <x v="421"/>
    </i>
    <i>
      <x v="422"/>
    </i>
    <i>
      <x v="423"/>
    </i>
    <i>
      <x v="424"/>
    </i>
    <i>
      <x v="425"/>
    </i>
    <i>
      <x v="426"/>
    </i>
    <i>
      <x v="427"/>
    </i>
    <i>
      <x v="428"/>
    </i>
    <i>
      <x v="429"/>
    </i>
    <i>
      <x v="430"/>
    </i>
    <i>
      <x v="431"/>
    </i>
  </rowItems>
  <colFields count="1">
    <field x="-2"/>
  </colFields>
  <colItems count="2">
    <i>
      <x/>
    </i>
    <i i="1">
      <x v="1"/>
    </i>
  </colItems>
  <pageFields count="1">
    <pageField fld="1" hier="-1"/>
  </pageFields>
  <dataFields count="2">
    <dataField name="Avg_User_Throughput(MB)_4G" fld="21" baseField="0" baseItem="402"/>
    <dataField name="Avg_User_Throughput(MB)_4G_Target" fld="37" baseField="0" baseItem="402"/>
  </dataFields>
  <chartFormats count="2">
    <chartFormat chart="11" format="6" series="1">
      <pivotArea type="data" outline="0" fieldPosition="0">
        <references count="1">
          <reference field="4294967294" count="1" selected="0">
            <x v="0"/>
          </reference>
        </references>
      </pivotArea>
    </chartFormat>
    <chartFormat chart="11" format="7"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5.xml><?xml version="1.0" encoding="utf-8"?>
<pivotTableDefinition xmlns="http://schemas.openxmlformats.org/spreadsheetml/2006/main" xmlns:mc="http://schemas.openxmlformats.org/markup-compatibility/2006" xmlns:xr="http://schemas.microsoft.com/office/spreadsheetml/2014/revision" mc:Ignorable="xr" xr:uid="{00000000-0007-0000-0300-000003000000}" name="PivotTable12" cacheId="25"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11">
  <location ref="BO3:BQ33" firstHeaderRow="0" firstDataRow="1" firstDataCol="1" rowPageCount="1" colPageCount="1"/>
  <pivotFields count="43">
    <pivotField axis="axisRow" numFmtId="14" showAll="0">
      <items count="433">
        <item m="1" x="226"/>
        <item m="1" x="44"/>
        <item m="1" x="230"/>
        <item m="1" x="49"/>
        <item m="1" x="233"/>
        <item m="1" x="52"/>
        <item m="1" x="237"/>
        <item m="1" x="55"/>
        <item m="1" x="240"/>
        <item m="1" x="59"/>
        <item m="1" x="244"/>
        <item m="1" x="63"/>
        <item m="1" x="247"/>
        <item m="1" x="66"/>
        <item m="1" x="251"/>
        <item m="1" x="70"/>
        <item m="1" x="255"/>
        <item m="1" x="74"/>
        <item m="1" x="260"/>
        <item m="1" x="79"/>
        <item m="1" x="265"/>
        <item m="1" x="84"/>
        <item m="1" x="271"/>
        <item m="1" x="90"/>
        <item m="1" x="277"/>
        <item m="1" x="96"/>
        <item m="1" x="284"/>
        <item m="1" x="103"/>
        <item m="1" x="291"/>
        <item m="1" x="110"/>
        <item m="1" x="298"/>
        <item m="1" x="234"/>
        <item m="1" x="53"/>
        <item m="1" x="238"/>
        <item m="1" x="56"/>
        <item m="1" x="241"/>
        <item m="1" x="60"/>
        <item m="1" x="245"/>
        <item m="1" x="64"/>
        <item m="1" x="248"/>
        <item m="1" x="67"/>
        <item m="1" x="252"/>
        <item m="1" x="71"/>
        <item m="1" x="256"/>
        <item m="1" x="75"/>
        <item m="1" x="261"/>
        <item m="1" x="80"/>
        <item m="1" x="266"/>
        <item m="1" x="85"/>
        <item m="1" x="272"/>
        <item m="1" x="91"/>
        <item m="1" x="278"/>
        <item m="1" x="97"/>
        <item m="1" x="285"/>
        <item m="1" x="104"/>
        <item m="1" x="292"/>
        <item m="1" x="111"/>
        <item m="1" x="299"/>
        <item m="1" x="117"/>
        <item m="1" x="242"/>
        <item m="1" x="61"/>
        <item m="1" x="246"/>
        <item m="1" x="65"/>
        <item m="1" x="249"/>
        <item m="1" x="68"/>
        <item m="1" x="253"/>
        <item m="1" x="72"/>
        <item m="1" x="76"/>
        <item m="1" x="262"/>
        <item m="1" x="167"/>
        <item m="1" x="360"/>
        <item m="1" x="160"/>
        <item m="1" x="354"/>
        <item m="1" x="190"/>
        <item m="1" x="347"/>
        <item m="1" x="427"/>
        <item m="1" x="177"/>
        <item m="1" x="401"/>
        <item m="1" x="219"/>
        <item m="1" x="367"/>
        <item m="1" x="159"/>
        <item m="1" x="374"/>
        <item m="1" x="152"/>
        <item m="1" x="383"/>
        <item m="1" x="203"/>
        <item m="1" x="183"/>
        <item m="1" x="413"/>
        <item m="1" x="341"/>
        <item m="1" x="390"/>
        <item m="1" x="128"/>
        <item m="1" x="197"/>
        <item m="1" x="310"/>
        <item m="1" x="398"/>
        <item m="1" x="168"/>
        <item m="1" x="400"/>
        <item m="1" x="406"/>
        <item m="1" x="140"/>
        <item m="1" x="146"/>
        <item m="1" x="209"/>
        <item m="1" x="420"/>
        <item m="1" x="134"/>
        <item m="1" x="368"/>
        <item m="1" x="361"/>
        <item m="1" x="375"/>
        <item m="1" x="175"/>
        <item m="1" x="384"/>
        <item m="1" x="392"/>
        <item m="1" x="185"/>
        <item m="1" x="153"/>
        <item m="1" x="199"/>
        <item m="1" x="428"/>
        <item m="1" x="205"/>
        <item m="1" x="178"/>
        <item m="1" x="348"/>
        <item m="1" x="162"/>
        <item m="1" x="200"/>
        <item m="1" x="408"/>
        <item m="1" x="141"/>
        <item m="1" x="409"/>
        <item m="1" x="377"/>
        <item m="1" x="193"/>
        <item m="1" x="385"/>
        <item m="1" x="186"/>
        <item m="1" x="416"/>
        <item m="1" x="147"/>
        <item m="1" x="192"/>
        <item m="1" x="355"/>
        <item m="1" x="211"/>
        <item m="1" x="154"/>
        <item m="1" x="422"/>
        <item m="1" x="170"/>
        <item m="1" x="362"/>
        <item m="1" x="415"/>
        <item m="1" x="33"/>
        <item m="1" x="218"/>
        <item m="1" x="224"/>
        <item m="1" x="214"/>
        <item m="1" x="35"/>
        <item m="1" x="395"/>
        <item m="1" x="393"/>
        <item m="1" x="369"/>
        <item m="1" x="215"/>
        <item m="1" x="32"/>
        <item m="1" x="429"/>
        <item m="1" x="216"/>
        <item m="1" x="179"/>
        <item m="1" x="155"/>
        <item m="1" x="378"/>
        <item m="1" x="171"/>
        <item m="1" x="213"/>
        <item m="1" x="37"/>
        <item m="1" x="201"/>
        <item m="1" x="394"/>
        <item m="1" x="41"/>
        <item m="1" x="227"/>
        <item m="1" x="194"/>
        <item m="1" x="370"/>
        <item m="1" x="386"/>
        <item m="1" x="212"/>
        <item m="1" x="206"/>
        <item m="1" x="402"/>
        <item m="1" x="220"/>
        <item m="1" x="423"/>
        <item m="1" x="207"/>
        <item m="1" x="424"/>
        <item m="1" x="187"/>
        <item m="1" x="417"/>
        <item m="1" x="410"/>
        <item m="1" x="363"/>
        <item m="1" x="430"/>
        <item m="1" x="163"/>
        <item m="1" x="46"/>
        <item m="1" x="223"/>
        <item m="1" x="418"/>
        <item m="1" x="188"/>
        <item m="1" x="411"/>
        <item m="1" x="202"/>
        <item m="1" x="379"/>
        <item m="1" x="231"/>
        <item m="1" x="42"/>
        <item m="1" x="228"/>
        <item m="1" x="34"/>
        <item m="1" x="50"/>
        <item m="1" x="425"/>
        <item m="1" x="39"/>
        <item m="1" x="403"/>
        <item m="1" x="172"/>
        <item m="1" x="38"/>
        <item m="1" x="180"/>
        <item m="1" x="235"/>
        <item m="1" x="431"/>
        <item m="1" x="208"/>
        <item m="1" x="217"/>
        <item m="1" x="221"/>
        <item m="1" x="222"/>
        <item m="1" x="195"/>
        <item m="1" x="62"/>
        <item m="1" x="48"/>
        <item m="1" x="47"/>
        <item m="1" x="387"/>
        <item m="1" x="54"/>
        <item m="1" x="225"/>
        <item m="1" x="58"/>
        <item m="1" x="236"/>
        <item m="1" x="43"/>
        <item m="1" x="232"/>
        <item m="1" x="239"/>
        <item m="1" x="51"/>
        <item m="1" x="229"/>
        <item m="1" x="243"/>
        <item m="1" x="257"/>
        <item m="1" x="81"/>
        <item m="1" x="267"/>
        <item m="1" x="86"/>
        <item m="1" x="273"/>
        <item m="1" x="92"/>
        <item m="1" x="279"/>
        <item m="1" x="98"/>
        <item m="1" x="286"/>
        <item m="1" x="105"/>
        <item m="1" x="293"/>
        <item m="1" x="112"/>
        <item m="1" x="300"/>
        <item m="1" x="118"/>
        <item m="1" x="305"/>
        <item m="1" x="123"/>
        <item m="1" x="311"/>
        <item m="1" x="129"/>
        <item m="1" x="342"/>
        <item m="1" x="135"/>
        <item m="1" x="349"/>
        <item m="1" x="250"/>
        <item m="1" x="69"/>
        <item m="1" x="254"/>
        <item m="1" x="73"/>
        <item m="1" x="258"/>
        <item m="1" x="77"/>
        <item m="1" x="263"/>
        <item m="1" x="82"/>
        <item m="1" x="268"/>
        <item m="1" x="87"/>
        <item m="1" x="274"/>
        <item m="1" x="93"/>
        <item m="1" x="280"/>
        <item m="1" x="99"/>
        <item m="1" x="287"/>
        <item m="1" x="106"/>
        <item m="1" x="294"/>
        <item m="1" x="113"/>
        <item m="1" x="301"/>
        <item m="1" x="119"/>
        <item m="1" x="306"/>
        <item m="1" x="124"/>
        <item m="1" x="312"/>
        <item m="1" x="130"/>
        <item m="1" x="343"/>
        <item m="1" x="136"/>
        <item m="1" x="350"/>
        <item m="1" x="142"/>
        <item m="1" x="356"/>
        <item m="1" x="148"/>
        <item m="1" x="259"/>
        <item m="1" x="78"/>
        <item m="1" x="264"/>
        <item m="1" x="83"/>
        <item m="1" x="269"/>
        <item m="1" x="88"/>
        <item m="1" x="275"/>
        <item m="1" x="94"/>
        <item m="1" x="281"/>
        <item m="1" x="100"/>
        <item m="1" x="288"/>
        <item m="1" x="107"/>
        <item m="1" x="295"/>
        <item m="1" x="114"/>
        <item m="1" x="302"/>
        <item m="1" x="120"/>
        <item m="1" x="307"/>
        <item m="1" x="125"/>
        <item m="1" x="313"/>
        <item m="1" x="131"/>
        <item m="1" x="344"/>
        <item m="1" x="137"/>
        <item m="1" x="351"/>
        <item m="1" x="143"/>
        <item m="1" x="357"/>
        <item m="1" x="149"/>
        <item m="1" x="364"/>
        <item m="1" x="156"/>
        <item m="1" x="371"/>
        <item m="1" x="164"/>
        <item m="1" x="380"/>
        <item m="1" x="270"/>
        <item m="1" x="89"/>
        <item m="1" x="276"/>
        <item m="1" x="95"/>
        <item m="1" x="282"/>
        <item m="1" x="101"/>
        <item m="1" x="289"/>
        <item m="1" x="108"/>
        <item m="1" x="296"/>
        <item m="1" x="115"/>
        <item m="1" x="303"/>
        <item m="1" x="121"/>
        <item m="1" x="308"/>
        <item m="1" x="126"/>
        <item m="1" x="314"/>
        <item m="1" x="132"/>
        <item m="1" x="345"/>
        <item m="1" x="138"/>
        <item m="1" x="352"/>
        <item m="1" x="144"/>
        <item m="1" x="358"/>
        <item m="1" x="150"/>
        <item m="1" x="365"/>
        <item m="1" x="157"/>
        <item m="1" x="372"/>
        <item m="1" x="165"/>
        <item m="1" x="381"/>
        <item m="1" x="173"/>
        <item m="1" x="388"/>
        <item m="1" x="181"/>
        <item m="1" x="283"/>
        <item m="1" x="102"/>
        <item m="1" x="290"/>
        <item m="1" x="109"/>
        <item m="1" x="297"/>
        <item m="1" x="116"/>
        <item m="1" x="304"/>
        <item m="1" x="122"/>
        <item m="1" x="309"/>
        <item m="1" x="127"/>
        <item m="1" x="315"/>
        <item m="1" x="133"/>
        <item m="1" x="346"/>
        <item m="1" x="139"/>
        <item m="1" x="353"/>
        <item m="1" x="145"/>
        <item m="1" x="359"/>
        <item m="1" x="151"/>
        <item m="1" x="366"/>
        <item m="1" x="158"/>
        <item m="1" x="373"/>
        <item m="1" x="166"/>
        <item m="1" x="382"/>
        <item m="1" x="174"/>
        <item m="1" x="389"/>
        <item m="1" x="182"/>
        <item m="1" x="397"/>
        <item m="1" x="189"/>
        <item m="1" x="405"/>
        <item m="1" x="196"/>
        <item m="1" x="191"/>
        <item m="1" x="399"/>
        <item m="1" x="391"/>
        <item m="1" x="407"/>
        <item m="1" x="198"/>
        <item m="1" x="414"/>
        <item m="1" x="421"/>
        <item m="1" x="204"/>
        <item m="1" x="184"/>
        <item m="1" x="210"/>
        <item m="1" x="30"/>
        <item m="1" x="316"/>
        <item m="1" x="317"/>
        <item m="1" x="318"/>
        <item m="1" x="319"/>
        <item m="1" x="320"/>
        <item m="1" x="321"/>
        <item m="1" x="322"/>
        <item m="1" x="323"/>
        <item m="1" x="324"/>
        <item m="1" x="325"/>
        <item m="1" x="326"/>
        <item m="1" x="327"/>
        <item m="1" x="328"/>
        <item m="1" x="329"/>
        <item m="1" x="330"/>
        <item m="1" x="331"/>
        <item m="1" x="332"/>
        <item m="1" x="333"/>
        <item m="1" x="334"/>
        <item m="1" x="335"/>
        <item m="1" x="336"/>
        <item m="1" x="337"/>
        <item m="1" x="338"/>
        <item m="1" x="339"/>
        <item m="1" x="340"/>
        <item m="1" x="161"/>
        <item m="1" x="376"/>
        <item m="1" x="169"/>
        <item m="1" x="45"/>
        <item m="1" x="40"/>
        <item m="1" x="36"/>
        <item m="1" x="31"/>
        <item m="1" x="426"/>
        <item m="1" x="419"/>
        <item m="1" x="412"/>
        <item m="1" x="404"/>
        <item m="1" x="396"/>
        <item m="1" x="57"/>
        <item x="0"/>
        <item x="1"/>
        <item x="2"/>
        <item x="3"/>
        <item x="4"/>
        <item x="5"/>
        <item x="6"/>
        <item x="7"/>
        <item x="8"/>
        <item x="9"/>
        <item x="10"/>
        <item x="11"/>
        <item x="12"/>
        <item x="13"/>
        <item x="14"/>
        <item x="15"/>
        <item x="16"/>
        <item m="1" x="176"/>
        <item x="17"/>
        <item x="18"/>
        <item x="19"/>
        <item x="20"/>
        <item x="21"/>
        <item x="22"/>
        <item x="23"/>
        <item x="24"/>
        <item x="25"/>
        <item x="26"/>
        <item x="27"/>
        <item x="28"/>
        <item x="29"/>
        <item t="default"/>
      </items>
    </pivotField>
    <pivotField axis="axisPage" multipleItemSelectionAllowed="1" showAll="0">
      <items count="18">
        <item h="1" m="1" x="15"/>
        <item h="1" m="1" x="14"/>
        <item h="1" m="1" x="13"/>
        <item h="1" m="1" x="16"/>
        <item h="1" m="1" x="10"/>
        <item h="1" m="1" x="12"/>
        <item h="1" m="1" x="11"/>
        <item h="1" m="1" x="9"/>
        <item h="1" x="8"/>
        <item h="1" x="0"/>
        <item x="7"/>
        <item h="1" x="2"/>
        <item h="1" x="6"/>
        <item h="1" x="5"/>
        <item h="1" x="1"/>
        <item h="1" x="4"/>
        <item h="1" x="3"/>
        <item t="default"/>
      </items>
    </pivotField>
    <pivotField showAll="0" defaultSubtotal="0"/>
    <pivotField showAll="0" defaultSubtotal="0"/>
    <pivotField showAll="0" defaultSubtotal="0"/>
    <pivotField showAll="0" defaultSubtotal="0"/>
    <pivotField showAll="0" defaultSubtotal="0"/>
    <pivotField showAll="0" defaultSubtotal="0"/>
    <pivotField showAl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dataField="1"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dataField="1" showAll="0" defaultSubtotal="0"/>
    <pivotField showAll="0" defaultSubtotal="0"/>
  </pivotFields>
  <rowFields count="1">
    <field x="0"/>
  </rowFields>
  <rowItems count="30">
    <i>
      <x v="401"/>
    </i>
    <i>
      <x v="402"/>
    </i>
    <i>
      <x v="403"/>
    </i>
    <i>
      <x v="404"/>
    </i>
    <i>
      <x v="405"/>
    </i>
    <i>
      <x v="406"/>
    </i>
    <i>
      <x v="407"/>
    </i>
    <i>
      <x v="408"/>
    </i>
    <i>
      <x v="409"/>
    </i>
    <i>
      <x v="410"/>
    </i>
    <i>
      <x v="411"/>
    </i>
    <i>
      <x v="412"/>
    </i>
    <i>
      <x v="413"/>
    </i>
    <i>
      <x v="414"/>
    </i>
    <i>
      <x v="415"/>
    </i>
    <i>
      <x v="416"/>
    </i>
    <i>
      <x v="417"/>
    </i>
    <i>
      <x v="419"/>
    </i>
    <i>
      <x v="420"/>
    </i>
    <i>
      <x v="421"/>
    </i>
    <i>
      <x v="422"/>
    </i>
    <i>
      <x v="423"/>
    </i>
    <i>
      <x v="424"/>
    </i>
    <i>
      <x v="425"/>
    </i>
    <i>
      <x v="426"/>
    </i>
    <i>
      <x v="427"/>
    </i>
    <i>
      <x v="428"/>
    </i>
    <i>
      <x v="429"/>
    </i>
    <i>
      <x v="430"/>
    </i>
    <i>
      <x v="431"/>
    </i>
  </rowItems>
  <colFields count="1">
    <field x="-2"/>
  </colFields>
  <colItems count="2">
    <i>
      <x/>
    </i>
    <i i="1">
      <x v="1"/>
    </i>
  </colItems>
  <pageFields count="1">
    <pageField fld="1" hier="-1"/>
  </pageFields>
  <dataFields count="2">
    <dataField name="HO_Success_Rate_4G" fld="25" baseField="0" baseItem="360"/>
    <dataField name="HO_Success_Rate_4G_Target" fld="41" baseField="0" baseItem="404"/>
  </dataFields>
  <chartFormats count="3">
    <chartFormat chart="9" format="4" series="1">
      <pivotArea type="data" outline="0" fieldPosition="0">
        <references count="1">
          <reference field="4294967294" count="1" selected="0">
            <x v="0"/>
          </reference>
        </references>
      </pivotArea>
    </chartFormat>
    <chartFormat chart="10" format="4" series="1">
      <pivotArea type="data" outline="0" fieldPosition="0">
        <references count="1">
          <reference field="4294967294" count="1" selected="0">
            <x v="0"/>
          </reference>
        </references>
      </pivotArea>
    </chartFormat>
    <chartFormat chart="10" format="6"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6.xml><?xml version="1.0" encoding="utf-8"?>
<pivotTableDefinition xmlns="http://schemas.openxmlformats.org/spreadsheetml/2006/main" xmlns:mc="http://schemas.openxmlformats.org/markup-compatibility/2006" xmlns:xr="http://schemas.microsoft.com/office/spreadsheetml/2014/revision" mc:Ignorable="xr" xr:uid="{00000000-0007-0000-0300-000004000000}" name="PivotTable19" cacheId="25"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12">
  <location ref="BS3:BU33" firstHeaderRow="0" firstDataRow="1" firstDataCol="1" rowPageCount="1" colPageCount="1"/>
  <pivotFields count="43">
    <pivotField axis="axisRow" numFmtId="14" showAll="0">
      <items count="433">
        <item m="1" x="226"/>
        <item m="1" x="44"/>
        <item m="1" x="230"/>
        <item m="1" x="49"/>
        <item m="1" x="233"/>
        <item m="1" x="52"/>
        <item m="1" x="237"/>
        <item m="1" x="55"/>
        <item m="1" x="240"/>
        <item m="1" x="59"/>
        <item m="1" x="244"/>
        <item m="1" x="63"/>
        <item m="1" x="247"/>
        <item m="1" x="66"/>
        <item m="1" x="251"/>
        <item m="1" x="70"/>
        <item m="1" x="255"/>
        <item m="1" x="74"/>
        <item m="1" x="260"/>
        <item m="1" x="79"/>
        <item m="1" x="265"/>
        <item m="1" x="84"/>
        <item m="1" x="271"/>
        <item m="1" x="90"/>
        <item m="1" x="277"/>
        <item m="1" x="96"/>
        <item m="1" x="284"/>
        <item m="1" x="103"/>
        <item m="1" x="291"/>
        <item m="1" x="110"/>
        <item m="1" x="298"/>
        <item m="1" x="234"/>
        <item m="1" x="53"/>
        <item m="1" x="238"/>
        <item m="1" x="56"/>
        <item m="1" x="241"/>
        <item m="1" x="60"/>
        <item m="1" x="245"/>
        <item m="1" x="64"/>
        <item m="1" x="248"/>
        <item m="1" x="67"/>
        <item m="1" x="252"/>
        <item m="1" x="71"/>
        <item m="1" x="256"/>
        <item m="1" x="75"/>
        <item m="1" x="261"/>
        <item m="1" x="80"/>
        <item m="1" x="266"/>
        <item m="1" x="85"/>
        <item m="1" x="272"/>
        <item m="1" x="91"/>
        <item m="1" x="278"/>
        <item m="1" x="97"/>
        <item m="1" x="285"/>
        <item m="1" x="104"/>
        <item m="1" x="292"/>
        <item m="1" x="111"/>
        <item m="1" x="299"/>
        <item m="1" x="117"/>
        <item m="1" x="242"/>
        <item m="1" x="61"/>
        <item m="1" x="246"/>
        <item m="1" x="65"/>
        <item m="1" x="249"/>
        <item m="1" x="68"/>
        <item m="1" x="253"/>
        <item m="1" x="72"/>
        <item m="1" x="76"/>
        <item m="1" x="262"/>
        <item m="1" x="167"/>
        <item m="1" x="360"/>
        <item m="1" x="160"/>
        <item m="1" x="354"/>
        <item m="1" x="190"/>
        <item m="1" x="347"/>
        <item m="1" x="427"/>
        <item m="1" x="177"/>
        <item m="1" x="401"/>
        <item m="1" x="219"/>
        <item m="1" x="367"/>
        <item m="1" x="159"/>
        <item m="1" x="374"/>
        <item m="1" x="152"/>
        <item m="1" x="383"/>
        <item m="1" x="203"/>
        <item m="1" x="183"/>
        <item m="1" x="413"/>
        <item m="1" x="341"/>
        <item m="1" x="390"/>
        <item m="1" x="128"/>
        <item m="1" x="197"/>
        <item m="1" x="310"/>
        <item m="1" x="398"/>
        <item m="1" x="168"/>
        <item m="1" x="400"/>
        <item m="1" x="406"/>
        <item m="1" x="140"/>
        <item m="1" x="146"/>
        <item m="1" x="209"/>
        <item m="1" x="420"/>
        <item m="1" x="134"/>
        <item m="1" x="368"/>
        <item m="1" x="361"/>
        <item m="1" x="375"/>
        <item m="1" x="175"/>
        <item m="1" x="384"/>
        <item m="1" x="392"/>
        <item m="1" x="185"/>
        <item m="1" x="153"/>
        <item m="1" x="199"/>
        <item m="1" x="428"/>
        <item m="1" x="205"/>
        <item m="1" x="178"/>
        <item m="1" x="348"/>
        <item m="1" x="162"/>
        <item m="1" x="200"/>
        <item m="1" x="408"/>
        <item m="1" x="141"/>
        <item m="1" x="409"/>
        <item m="1" x="377"/>
        <item m="1" x="193"/>
        <item m="1" x="385"/>
        <item m="1" x="186"/>
        <item m="1" x="416"/>
        <item m="1" x="147"/>
        <item m="1" x="192"/>
        <item m="1" x="355"/>
        <item m="1" x="211"/>
        <item m="1" x="154"/>
        <item m="1" x="422"/>
        <item m="1" x="170"/>
        <item m="1" x="362"/>
        <item m="1" x="415"/>
        <item m="1" x="33"/>
        <item m="1" x="218"/>
        <item m="1" x="224"/>
        <item m="1" x="214"/>
        <item m="1" x="35"/>
        <item m="1" x="395"/>
        <item m="1" x="393"/>
        <item m="1" x="369"/>
        <item m="1" x="215"/>
        <item m="1" x="32"/>
        <item m="1" x="429"/>
        <item m="1" x="216"/>
        <item m="1" x="179"/>
        <item m="1" x="155"/>
        <item m="1" x="378"/>
        <item m="1" x="171"/>
        <item m="1" x="213"/>
        <item m="1" x="37"/>
        <item m="1" x="201"/>
        <item m="1" x="394"/>
        <item m="1" x="41"/>
        <item m="1" x="227"/>
        <item m="1" x="194"/>
        <item m="1" x="370"/>
        <item m="1" x="386"/>
        <item m="1" x="212"/>
        <item m="1" x="206"/>
        <item m="1" x="402"/>
        <item m="1" x="220"/>
        <item m="1" x="423"/>
        <item m="1" x="207"/>
        <item m="1" x="424"/>
        <item m="1" x="187"/>
        <item m="1" x="417"/>
        <item m="1" x="410"/>
        <item m="1" x="363"/>
        <item m="1" x="430"/>
        <item m="1" x="163"/>
        <item m="1" x="46"/>
        <item m="1" x="223"/>
        <item m="1" x="418"/>
        <item m="1" x="188"/>
        <item m="1" x="411"/>
        <item m="1" x="202"/>
        <item m="1" x="379"/>
        <item m="1" x="231"/>
        <item m="1" x="42"/>
        <item m="1" x="228"/>
        <item m="1" x="34"/>
        <item m="1" x="50"/>
        <item m="1" x="425"/>
        <item m="1" x="39"/>
        <item m="1" x="403"/>
        <item m="1" x="172"/>
        <item m="1" x="38"/>
        <item m="1" x="180"/>
        <item m="1" x="235"/>
        <item m="1" x="431"/>
        <item m="1" x="208"/>
        <item m="1" x="217"/>
        <item m="1" x="221"/>
        <item m="1" x="222"/>
        <item m="1" x="195"/>
        <item m="1" x="62"/>
        <item m="1" x="48"/>
        <item m="1" x="47"/>
        <item m="1" x="387"/>
        <item m="1" x="54"/>
        <item m="1" x="225"/>
        <item m="1" x="58"/>
        <item m="1" x="236"/>
        <item m="1" x="43"/>
        <item m="1" x="232"/>
        <item m="1" x="239"/>
        <item m="1" x="51"/>
        <item m="1" x="229"/>
        <item m="1" x="243"/>
        <item m="1" x="257"/>
        <item m="1" x="81"/>
        <item m="1" x="267"/>
        <item m="1" x="86"/>
        <item m="1" x="273"/>
        <item m="1" x="92"/>
        <item m="1" x="279"/>
        <item m="1" x="98"/>
        <item m="1" x="286"/>
        <item m="1" x="105"/>
        <item m="1" x="293"/>
        <item m="1" x="112"/>
        <item m="1" x="300"/>
        <item m="1" x="118"/>
        <item m="1" x="305"/>
        <item m="1" x="123"/>
        <item m="1" x="311"/>
        <item m="1" x="129"/>
        <item m="1" x="342"/>
        <item m="1" x="135"/>
        <item m="1" x="349"/>
        <item m="1" x="250"/>
        <item m="1" x="69"/>
        <item m="1" x="254"/>
        <item m="1" x="73"/>
        <item m="1" x="258"/>
        <item m="1" x="77"/>
        <item m="1" x="263"/>
        <item m="1" x="82"/>
        <item m="1" x="268"/>
        <item m="1" x="87"/>
        <item m="1" x="274"/>
        <item m="1" x="93"/>
        <item m="1" x="280"/>
        <item m="1" x="99"/>
        <item m="1" x="287"/>
        <item m="1" x="106"/>
        <item m="1" x="294"/>
        <item m="1" x="113"/>
        <item m="1" x="301"/>
        <item m="1" x="119"/>
        <item m="1" x="306"/>
        <item m="1" x="124"/>
        <item m="1" x="312"/>
        <item m="1" x="130"/>
        <item m="1" x="343"/>
        <item m="1" x="136"/>
        <item m="1" x="350"/>
        <item m="1" x="142"/>
        <item m="1" x="356"/>
        <item m="1" x="148"/>
        <item m="1" x="259"/>
        <item m="1" x="78"/>
        <item m="1" x="264"/>
        <item m="1" x="83"/>
        <item m="1" x="269"/>
        <item m="1" x="88"/>
        <item m="1" x="275"/>
        <item m="1" x="94"/>
        <item m="1" x="281"/>
        <item m="1" x="100"/>
        <item m="1" x="288"/>
        <item m="1" x="107"/>
        <item m="1" x="295"/>
        <item m="1" x="114"/>
        <item m="1" x="302"/>
        <item m="1" x="120"/>
        <item m="1" x="307"/>
        <item m="1" x="125"/>
        <item m="1" x="313"/>
        <item m="1" x="131"/>
        <item m="1" x="344"/>
        <item m="1" x="137"/>
        <item m="1" x="351"/>
        <item m="1" x="143"/>
        <item m="1" x="357"/>
        <item m="1" x="149"/>
        <item m="1" x="364"/>
        <item m="1" x="156"/>
        <item m="1" x="371"/>
        <item m="1" x="164"/>
        <item m="1" x="380"/>
        <item m="1" x="270"/>
        <item m="1" x="89"/>
        <item m="1" x="276"/>
        <item m="1" x="95"/>
        <item m="1" x="282"/>
        <item m="1" x="101"/>
        <item m="1" x="289"/>
        <item m="1" x="108"/>
        <item m="1" x="296"/>
        <item m="1" x="115"/>
        <item m="1" x="303"/>
        <item m="1" x="121"/>
        <item m="1" x="308"/>
        <item m="1" x="126"/>
        <item m="1" x="314"/>
        <item m="1" x="132"/>
        <item m="1" x="345"/>
        <item m="1" x="138"/>
        <item m="1" x="352"/>
        <item m="1" x="144"/>
        <item m="1" x="358"/>
        <item m="1" x="150"/>
        <item m="1" x="365"/>
        <item m="1" x="157"/>
        <item m="1" x="372"/>
        <item m="1" x="165"/>
        <item m="1" x="381"/>
        <item m="1" x="173"/>
        <item m="1" x="388"/>
        <item m="1" x="181"/>
        <item m="1" x="283"/>
        <item m="1" x="102"/>
        <item m="1" x="290"/>
        <item m="1" x="109"/>
        <item m="1" x="297"/>
        <item m="1" x="116"/>
        <item m="1" x="304"/>
        <item m="1" x="122"/>
        <item m="1" x="309"/>
        <item m="1" x="127"/>
        <item m="1" x="315"/>
        <item m="1" x="133"/>
        <item m="1" x="346"/>
        <item m="1" x="139"/>
        <item m="1" x="353"/>
        <item m="1" x="145"/>
        <item m="1" x="359"/>
        <item m="1" x="151"/>
        <item m="1" x="366"/>
        <item m="1" x="158"/>
        <item m="1" x="373"/>
        <item m="1" x="166"/>
        <item m="1" x="382"/>
        <item m="1" x="174"/>
        <item m="1" x="389"/>
        <item m="1" x="182"/>
        <item m="1" x="397"/>
        <item m="1" x="189"/>
        <item m="1" x="405"/>
        <item m="1" x="196"/>
        <item m="1" x="191"/>
        <item m="1" x="399"/>
        <item m="1" x="391"/>
        <item m="1" x="407"/>
        <item m="1" x="198"/>
        <item m="1" x="414"/>
        <item m="1" x="421"/>
        <item m="1" x="204"/>
        <item m="1" x="184"/>
        <item m="1" x="210"/>
        <item m="1" x="30"/>
        <item m="1" x="316"/>
        <item m="1" x="317"/>
        <item m="1" x="318"/>
        <item m="1" x="319"/>
        <item m="1" x="320"/>
        <item m="1" x="321"/>
        <item m="1" x="322"/>
        <item m="1" x="323"/>
        <item m="1" x="324"/>
        <item m="1" x="325"/>
        <item m="1" x="326"/>
        <item m="1" x="327"/>
        <item m="1" x="328"/>
        <item m="1" x="329"/>
        <item m="1" x="330"/>
        <item m="1" x="331"/>
        <item m="1" x="332"/>
        <item m="1" x="333"/>
        <item m="1" x="334"/>
        <item m="1" x="335"/>
        <item m="1" x="336"/>
        <item m="1" x="337"/>
        <item m="1" x="338"/>
        <item m="1" x="339"/>
        <item m="1" x="340"/>
        <item m="1" x="161"/>
        <item m="1" x="376"/>
        <item m="1" x="169"/>
        <item m="1" x="45"/>
        <item m="1" x="40"/>
        <item m="1" x="36"/>
        <item m="1" x="31"/>
        <item m="1" x="426"/>
        <item m="1" x="419"/>
        <item m="1" x="412"/>
        <item m="1" x="404"/>
        <item m="1" x="396"/>
        <item m="1" x="57"/>
        <item x="0"/>
        <item x="1"/>
        <item x="2"/>
        <item x="3"/>
        <item x="4"/>
        <item x="5"/>
        <item x="6"/>
        <item x="7"/>
        <item x="8"/>
        <item x="9"/>
        <item x="10"/>
        <item x="11"/>
        <item x="12"/>
        <item x="13"/>
        <item x="14"/>
        <item x="15"/>
        <item x="16"/>
        <item m="1" x="176"/>
        <item x="17"/>
        <item x="18"/>
        <item x="19"/>
        <item x="20"/>
        <item x="21"/>
        <item x="22"/>
        <item x="23"/>
        <item x="24"/>
        <item x="25"/>
        <item x="26"/>
        <item x="27"/>
        <item x="28"/>
        <item x="29"/>
        <item t="default"/>
      </items>
    </pivotField>
    <pivotField axis="axisPage" multipleItemSelectionAllowed="1" showAll="0">
      <items count="18">
        <item h="1" m="1" x="15"/>
        <item h="1" m="1" x="14"/>
        <item h="1" m="1" x="13"/>
        <item h="1" m="1" x="16"/>
        <item h="1" m="1" x="10"/>
        <item h="1" m="1" x="12"/>
        <item h="1" m="1" x="11"/>
        <item h="1" m="1" x="9"/>
        <item h="1" x="8"/>
        <item h="1" x="0"/>
        <item x="7"/>
        <item h="1" x="2"/>
        <item h="1" x="6"/>
        <item h="1" x="5"/>
        <item h="1" x="1"/>
        <item h="1" x="4"/>
        <item h="1" x="3"/>
        <item t="default"/>
      </items>
    </pivotField>
    <pivotField showAll="0" defaultSubtotal="0"/>
    <pivotField showAll="0" defaultSubtotal="0"/>
    <pivotField showAll="0" defaultSubtotal="0"/>
    <pivotField showAll="0" defaultSubtotal="0"/>
    <pivotField dataField="1" showAll="0" defaultSubtotal="0"/>
    <pivotField dataField="1" showAll="0" defaultSubtotal="0"/>
    <pivotField showAl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s>
  <rowFields count="1">
    <field x="0"/>
  </rowFields>
  <rowItems count="30">
    <i>
      <x v="401"/>
    </i>
    <i>
      <x v="402"/>
    </i>
    <i>
      <x v="403"/>
    </i>
    <i>
      <x v="404"/>
    </i>
    <i>
      <x v="405"/>
    </i>
    <i>
      <x v="406"/>
    </i>
    <i>
      <x v="407"/>
    </i>
    <i>
      <x v="408"/>
    </i>
    <i>
      <x v="409"/>
    </i>
    <i>
      <x v="410"/>
    </i>
    <i>
      <x v="411"/>
    </i>
    <i>
      <x v="412"/>
    </i>
    <i>
      <x v="413"/>
    </i>
    <i>
      <x v="414"/>
    </i>
    <i>
      <x v="415"/>
    </i>
    <i>
      <x v="416"/>
    </i>
    <i>
      <x v="417"/>
    </i>
    <i>
      <x v="419"/>
    </i>
    <i>
      <x v="420"/>
    </i>
    <i>
      <x v="421"/>
    </i>
    <i>
      <x v="422"/>
    </i>
    <i>
      <x v="423"/>
    </i>
    <i>
      <x v="424"/>
    </i>
    <i>
      <x v="425"/>
    </i>
    <i>
      <x v="426"/>
    </i>
    <i>
      <x v="427"/>
    </i>
    <i>
      <x v="428"/>
    </i>
    <i>
      <x v="429"/>
    </i>
    <i>
      <x v="430"/>
    </i>
    <i>
      <x v="431"/>
    </i>
  </rowItems>
  <colFields count="1">
    <field x="-2"/>
  </colFields>
  <colItems count="2">
    <i>
      <x/>
    </i>
    <i i="1">
      <x v="1"/>
    </i>
  </colItems>
  <pageFields count="1">
    <pageField fld="1" hier="-1"/>
  </pageFields>
  <dataFields count="2">
    <dataField name="tch_traffic_2G" fld="7" subtotal="average" baseField="0" baseItem="354"/>
    <dataField name="tch_traffic_Nokia_2G" fld="6" subtotal="average" baseField="0" baseItem="401"/>
  </dataFields>
  <chartFormats count="2">
    <chartFormat chart="11" format="2" series="1">
      <pivotArea type="data" outline="0" fieldPosition="0">
        <references count="1">
          <reference field="4294967294" count="1" selected="0">
            <x v="0"/>
          </reference>
        </references>
      </pivotArea>
    </chartFormat>
    <chartFormat chart="11"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7.xml><?xml version="1.0" encoding="utf-8"?>
<pivotTableDefinition xmlns="http://schemas.openxmlformats.org/spreadsheetml/2006/main" xmlns:mc="http://schemas.openxmlformats.org/markup-compatibility/2006" xmlns:xr="http://schemas.microsoft.com/office/spreadsheetml/2014/revision" mc:Ignorable="xr" xr:uid="{00000000-0007-0000-0300-000007000000}" name="PivotTable21" cacheId="25"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13">
  <location ref="CA3:CB33" firstHeaderRow="1" firstDataRow="1" firstDataCol="1" rowPageCount="1" colPageCount="1"/>
  <pivotFields count="43">
    <pivotField axis="axisRow" numFmtId="14" showAll="0">
      <items count="433">
        <item m="1" x="226"/>
        <item m="1" x="44"/>
        <item m="1" x="230"/>
        <item m="1" x="49"/>
        <item m="1" x="233"/>
        <item m="1" x="52"/>
        <item m="1" x="237"/>
        <item m="1" x="55"/>
        <item m="1" x="240"/>
        <item m="1" x="59"/>
        <item m="1" x="244"/>
        <item m="1" x="63"/>
        <item m="1" x="247"/>
        <item m="1" x="66"/>
        <item m="1" x="251"/>
        <item m="1" x="70"/>
        <item m="1" x="255"/>
        <item m="1" x="74"/>
        <item m="1" x="260"/>
        <item m="1" x="79"/>
        <item m="1" x="265"/>
        <item m="1" x="84"/>
        <item m="1" x="271"/>
        <item m="1" x="90"/>
        <item m="1" x="277"/>
        <item m="1" x="96"/>
        <item m="1" x="284"/>
        <item m="1" x="103"/>
        <item m="1" x="291"/>
        <item m="1" x="110"/>
        <item m="1" x="298"/>
        <item m="1" x="234"/>
        <item m="1" x="53"/>
        <item m="1" x="238"/>
        <item m="1" x="56"/>
        <item m="1" x="241"/>
        <item m="1" x="60"/>
        <item m="1" x="245"/>
        <item m="1" x="64"/>
        <item m="1" x="248"/>
        <item m="1" x="67"/>
        <item m="1" x="252"/>
        <item m="1" x="71"/>
        <item m="1" x="256"/>
        <item m="1" x="75"/>
        <item m="1" x="261"/>
        <item m="1" x="80"/>
        <item m="1" x="266"/>
        <item m="1" x="85"/>
        <item m="1" x="272"/>
        <item m="1" x="91"/>
        <item m="1" x="278"/>
        <item m="1" x="97"/>
        <item m="1" x="285"/>
        <item m="1" x="104"/>
        <item m="1" x="292"/>
        <item m="1" x="111"/>
        <item m="1" x="299"/>
        <item m="1" x="117"/>
        <item m="1" x="242"/>
        <item m="1" x="61"/>
        <item m="1" x="246"/>
        <item m="1" x="65"/>
        <item m="1" x="249"/>
        <item m="1" x="68"/>
        <item m="1" x="253"/>
        <item m="1" x="72"/>
        <item m="1" x="76"/>
        <item m="1" x="262"/>
        <item m="1" x="167"/>
        <item m="1" x="360"/>
        <item m="1" x="160"/>
        <item m="1" x="354"/>
        <item m="1" x="190"/>
        <item m="1" x="347"/>
        <item m="1" x="427"/>
        <item m="1" x="177"/>
        <item m="1" x="401"/>
        <item m="1" x="219"/>
        <item m="1" x="367"/>
        <item m="1" x="159"/>
        <item m="1" x="374"/>
        <item m="1" x="152"/>
        <item m="1" x="383"/>
        <item m="1" x="203"/>
        <item m="1" x="183"/>
        <item m="1" x="413"/>
        <item m="1" x="341"/>
        <item m="1" x="390"/>
        <item m="1" x="128"/>
        <item m="1" x="197"/>
        <item m="1" x="310"/>
        <item m="1" x="398"/>
        <item m="1" x="168"/>
        <item m="1" x="400"/>
        <item m="1" x="406"/>
        <item m="1" x="140"/>
        <item m="1" x="146"/>
        <item m="1" x="209"/>
        <item m="1" x="420"/>
        <item m="1" x="134"/>
        <item m="1" x="368"/>
        <item m="1" x="361"/>
        <item m="1" x="375"/>
        <item m="1" x="175"/>
        <item m="1" x="384"/>
        <item m="1" x="392"/>
        <item m="1" x="185"/>
        <item m="1" x="153"/>
        <item m="1" x="199"/>
        <item m="1" x="428"/>
        <item m="1" x="205"/>
        <item m="1" x="178"/>
        <item m="1" x="348"/>
        <item m="1" x="162"/>
        <item m="1" x="200"/>
        <item m="1" x="408"/>
        <item m="1" x="141"/>
        <item m="1" x="409"/>
        <item m="1" x="377"/>
        <item m="1" x="193"/>
        <item m="1" x="385"/>
        <item m="1" x="186"/>
        <item m="1" x="416"/>
        <item m="1" x="147"/>
        <item m="1" x="192"/>
        <item m="1" x="355"/>
        <item m="1" x="211"/>
        <item m="1" x="154"/>
        <item m="1" x="422"/>
        <item m="1" x="170"/>
        <item m="1" x="362"/>
        <item m="1" x="415"/>
        <item m="1" x="33"/>
        <item m="1" x="218"/>
        <item m="1" x="224"/>
        <item m="1" x="214"/>
        <item m="1" x="35"/>
        <item m="1" x="395"/>
        <item m="1" x="393"/>
        <item m="1" x="369"/>
        <item m="1" x="215"/>
        <item m="1" x="32"/>
        <item m="1" x="429"/>
        <item m="1" x="216"/>
        <item m="1" x="179"/>
        <item m="1" x="155"/>
        <item m="1" x="378"/>
        <item m="1" x="171"/>
        <item m="1" x="213"/>
        <item m="1" x="37"/>
        <item m="1" x="201"/>
        <item m="1" x="394"/>
        <item m="1" x="41"/>
        <item m="1" x="227"/>
        <item m="1" x="194"/>
        <item m="1" x="370"/>
        <item m="1" x="386"/>
        <item m="1" x="212"/>
        <item m="1" x="206"/>
        <item m="1" x="402"/>
        <item m="1" x="220"/>
        <item m="1" x="423"/>
        <item m="1" x="207"/>
        <item m="1" x="424"/>
        <item m="1" x="187"/>
        <item m="1" x="417"/>
        <item m="1" x="410"/>
        <item m="1" x="363"/>
        <item m="1" x="430"/>
        <item m="1" x="163"/>
        <item m="1" x="46"/>
        <item m="1" x="223"/>
        <item m="1" x="418"/>
        <item m="1" x="188"/>
        <item m="1" x="411"/>
        <item m="1" x="202"/>
        <item m="1" x="379"/>
        <item m="1" x="231"/>
        <item m="1" x="42"/>
        <item m="1" x="228"/>
        <item m="1" x="34"/>
        <item m="1" x="50"/>
        <item m="1" x="425"/>
        <item m="1" x="39"/>
        <item m="1" x="403"/>
        <item m="1" x="172"/>
        <item m="1" x="38"/>
        <item m="1" x="180"/>
        <item m="1" x="235"/>
        <item m="1" x="431"/>
        <item m="1" x="208"/>
        <item m="1" x="217"/>
        <item m="1" x="221"/>
        <item m="1" x="222"/>
        <item m="1" x="195"/>
        <item m="1" x="62"/>
        <item m="1" x="48"/>
        <item m="1" x="47"/>
        <item m="1" x="387"/>
        <item m="1" x="54"/>
        <item m="1" x="225"/>
        <item m="1" x="58"/>
        <item m="1" x="236"/>
        <item m="1" x="43"/>
        <item m="1" x="232"/>
        <item m="1" x="239"/>
        <item m="1" x="51"/>
        <item m="1" x="229"/>
        <item m="1" x="243"/>
        <item m="1" x="257"/>
        <item m="1" x="81"/>
        <item m="1" x="267"/>
        <item m="1" x="86"/>
        <item m="1" x="273"/>
        <item m="1" x="92"/>
        <item m="1" x="279"/>
        <item m="1" x="98"/>
        <item m="1" x="286"/>
        <item m="1" x="105"/>
        <item m="1" x="293"/>
        <item m="1" x="112"/>
        <item m="1" x="300"/>
        <item m="1" x="118"/>
        <item m="1" x="305"/>
        <item m="1" x="123"/>
        <item m="1" x="311"/>
        <item m="1" x="129"/>
        <item m="1" x="342"/>
        <item m="1" x="135"/>
        <item m="1" x="349"/>
        <item m="1" x="250"/>
        <item m="1" x="69"/>
        <item m="1" x="254"/>
        <item m="1" x="73"/>
        <item m="1" x="258"/>
        <item m="1" x="77"/>
        <item m="1" x="263"/>
        <item m="1" x="82"/>
        <item m="1" x="268"/>
        <item m="1" x="87"/>
        <item m="1" x="274"/>
        <item m="1" x="93"/>
        <item m="1" x="280"/>
        <item m="1" x="99"/>
        <item m="1" x="287"/>
        <item m="1" x="106"/>
        <item m="1" x="294"/>
        <item m="1" x="113"/>
        <item m="1" x="301"/>
        <item m="1" x="119"/>
        <item m="1" x="306"/>
        <item m="1" x="124"/>
        <item m="1" x="312"/>
        <item m="1" x="130"/>
        <item m="1" x="343"/>
        <item m="1" x="136"/>
        <item m="1" x="350"/>
        <item m="1" x="142"/>
        <item m="1" x="356"/>
        <item m="1" x="148"/>
        <item m="1" x="259"/>
        <item m="1" x="78"/>
        <item m="1" x="264"/>
        <item m="1" x="83"/>
        <item m="1" x="269"/>
        <item m="1" x="88"/>
        <item m="1" x="275"/>
        <item m="1" x="94"/>
        <item m="1" x="281"/>
        <item m="1" x="100"/>
        <item m="1" x="288"/>
        <item m="1" x="107"/>
        <item m="1" x="295"/>
        <item m="1" x="114"/>
        <item m="1" x="302"/>
        <item m="1" x="120"/>
        <item m="1" x="307"/>
        <item m="1" x="125"/>
        <item m="1" x="313"/>
        <item m="1" x="131"/>
        <item m="1" x="344"/>
        <item m="1" x="137"/>
        <item m="1" x="351"/>
        <item m="1" x="143"/>
        <item m="1" x="357"/>
        <item m="1" x="149"/>
        <item m="1" x="364"/>
        <item m="1" x="156"/>
        <item m="1" x="371"/>
        <item m="1" x="164"/>
        <item m="1" x="380"/>
        <item m="1" x="270"/>
        <item m="1" x="89"/>
        <item m="1" x="276"/>
        <item m="1" x="95"/>
        <item m="1" x="282"/>
        <item m="1" x="101"/>
        <item m="1" x="289"/>
        <item m="1" x="108"/>
        <item m="1" x="296"/>
        <item m="1" x="115"/>
        <item m="1" x="303"/>
        <item m="1" x="121"/>
        <item m="1" x="308"/>
        <item m="1" x="126"/>
        <item m="1" x="314"/>
        <item m="1" x="132"/>
        <item m="1" x="345"/>
        <item m="1" x="138"/>
        <item m="1" x="352"/>
        <item m="1" x="144"/>
        <item m="1" x="358"/>
        <item m="1" x="150"/>
        <item m="1" x="365"/>
        <item m="1" x="157"/>
        <item m="1" x="372"/>
        <item m="1" x="165"/>
        <item m="1" x="381"/>
        <item m="1" x="173"/>
        <item m="1" x="388"/>
        <item m="1" x="181"/>
        <item m="1" x="283"/>
        <item m="1" x="102"/>
        <item m="1" x="290"/>
        <item m="1" x="109"/>
        <item m="1" x="297"/>
        <item m="1" x="116"/>
        <item m="1" x="304"/>
        <item m="1" x="122"/>
        <item m="1" x="309"/>
        <item m="1" x="127"/>
        <item m="1" x="315"/>
        <item m="1" x="133"/>
        <item m="1" x="346"/>
        <item m="1" x="139"/>
        <item m="1" x="353"/>
        <item m="1" x="145"/>
        <item m="1" x="359"/>
        <item m="1" x="151"/>
        <item m="1" x="366"/>
        <item m="1" x="158"/>
        <item m="1" x="373"/>
        <item m="1" x="166"/>
        <item m="1" x="382"/>
        <item m="1" x="174"/>
        <item m="1" x="389"/>
        <item m="1" x="182"/>
        <item m="1" x="397"/>
        <item m="1" x="189"/>
        <item m="1" x="405"/>
        <item m="1" x="196"/>
        <item m="1" x="191"/>
        <item m="1" x="399"/>
        <item m="1" x="391"/>
        <item m="1" x="407"/>
        <item m="1" x="198"/>
        <item m="1" x="414"/>
        <item m="1" x="421"/>
        <item m="1" x="204"/>
        <item m="1" x="184"/>
        <item m="1" x="210"/>
        <item m="1" x="30"/>
        <item m="1" x="316"/>
        <item m="1" x="317"/>
        <item m="1" x="318"/>
        <item m="1" x="319"/>
        <item m="1" x="320"/>
        <item m="1" x="321"/>
        <item m="1" x="322"/>
        <item m="1" x="323"/>
        <item m="1" x="324"/>
        <item m="1" x="325"/>
        <item m="1" x="326"/>
        <item m="1" x="327"/>
        <item m="1" x="328"/>
        <item m="1" x="329"/>
        <item m="1" x="330"/>
        <item m="1" x="331"/>
        <item m="1" x="332"/>
        <item m="1" x="333"/>
        <item m="1" x="334"/>
        <item m="1" x="335"/>
        <item m="1" x="336"/>
        <item m="1" x="337"/>
        <item m="1" x="338"/>
        <item m="1" x="339"/>
        <item m="1" x="340"/>
        <item m="1" x="161"/>
        <item m="1" x="376"/>
        <item m="1" x="169"/>
        <item m="1" x="45"/>
        <item m="1" x="40"/>
        <item m="1" x="36"/>
        <item m="1" x="31"/>
        <item m="1" x="426"/>
        <item m="1" x="419"/>
        <item m="1" x="412"/>
        <item m="1" x="404"/>
        <item m="1" x="396"/>
        <item m="1" x="57"/>
        <item x="0"/>
        <item x="1"/>
        <item x="2"/>
        <item x="3"/>
        <item x="4"/>
        <item x="5"/>
        <item x="6"/>
        <item x="7"/>
        <item x="8"/>
        <item x="9"/>
        <item x="10"/>
        <item x="11"/>
        <item x="12"/>
        <item x="13"/>
        <item x="14"/>
        <item x="15"/>
        <item x="16"/>
        <item m="1" x="176"/>
        <item x="17"/>
        <item x="18"/>
        <item x="19"/>
        <item x="20"/>
        <item x="21"/>
        <item x="22"/>
        <item x="23"/>
        <item x="24"/>
        <item x="25"/>
        <item x="26"/>
        <item x="27"/>
        <item x="28"/>
        <item x="29"/>
        <item t="default"/>
      </items>
    </pivotField>
    <pivotField axis="axisPage" multipleItemSelectionAllowed="1" showAll="0">
      <items count="18">
        <item h="1" m="1" x="15"/>
        <item h="1" m="1" x="14"/>
        <item h="1" m="1" x="13"/>
        <item h="1" m="1" x="16"/>
        <item h="1" m="1" x="10"/>
        <item h="1" m="1" x="12"/>
        <item h="1" m="1" x="11"/>
        <item h="1" m="1" x="9"/>
        <item h="1" x="8"/>
        <item h="1" x="0"/>
        <item x="7"/>
        <item h="1" x="2"/>
        <item h="1" x="6"/>
        <item h="1" x="5"/>
        <item h="1" x="1"/>
        <item h="1" x="4"/>
        <item h="1" x="3"/>
        <item t="default"/>
      </items>
    </pivotField>
    <pivotField showAll="0" defaultSubtotal="0"/>
    <pivotField showAll="0" defaultSubtotal="0"/>
    <pivotField showAll="0" defaultSubtotal="0"/>
    <pivotField showAll="0" defaultSubtotal="0"/>
    <pivotField showAll="0" defaultSubtotal="0"/>
    <pivotField showAll="0" defaultSubtotal="0"/>
    <pivotField showAll="0"/>
    <pivotField showAll="0" defaultSubtotal="0"/>
    <pivotField showAll="0" defaultSubtotal="0"/>
    <pivotField showAll="0" defaultSubtotal="0"/>
    <pivotField showAll="0" defaultSubtotal="0"/>
    <pivotField dataField="1"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s>
  <rowFields count="1">
    <field x="0"/>
  </rowFields>
  <rowItems count="30">
    <i>
      <x v="401"/>
    </i>
    <i>
      <x v="402"/>
    </i>
    <i>
      <x v="403"/>
    </i>
    <i>
      <x v="404"/>
    </i>
    <i>
      <x v="405"/>
    </i>
    <i>
      <x v="406"/>
    </i>
    <i>
      <x v="407"/>
    </i>
    <i>
      <x v="408"/>
    </i>
    <i>
      <x v="409"/>
    </i>
    <i>
      <x v="410"/>
    </i>
    <i>
      <x v="411"/>
    </i>
    <i>
      <x v="412"/>
    </i>
    <i>
      <x v="413"/>
    </i>
    <i>
      <x v="414"/>
    </i>
    <i>
      <x v="415"/>
    </i>
    <i>
      <x v="416"/>
    </i>
    <i>
      <x v="417"/>
    </i>
    <i>
      <x v="419"/>
    </i>
    <i>
      <x v="420"/>
    </i>
    <i>
      <x v="421"/>
    </i>
    <i>
      <x v="422"/>
    </i>
    <i>
      <x v="423"/>
    </i>
    <i>
      <x v="424"/>
    </i>
    <i>
      <x v="425"/>
    </i>
    <i>
      <x v="426"/>
    </i>
    <i>
      <x v="427"/>
    </i>
    <i>
      <x v="428"/>
    </i>
    <i>
      <x v="429"/>
    </i>
    <i>
      <x v="430"/>
    </i>
    <i>
      <x v="431"/>
    </i>
  </rowItems>
  <colItems count="1">
    <i/>
  </colItems>
  <pageFields count="1">
    <pageField fld="1" hier="-1"/>
  </pageFields>
  <dataFields count="1">
    <dataField name="Total_Payload_3G" fld="13" baseField="0" baseItem="354"/>
  </dataFields>
  <chartFormats count="2">
    <chartFormat chart="11" format="2" series="1">
      <pivotArea type="data" outline="0" fieldPosition="0">
        <references count="1">
          <reference field="4294967294" count="1" selected="0">
            <x v="0"/>
          </reference>
        </references>
      </pivotArea>
    </chartFormat>
    <chartFormat chart="12"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8.xml><?xml version="1.0" encoding="utf-8"?>
<pivotTableDefinition xmlns="http://schemas.openxmlformats.org/spreadsheetml/2006/main" xmlns:mc="http://schemas.openxmlformats.org/markup-compatibility/2006" xmlns:xr="http://schemas.microsoft.com/office/spreadsheetml/2014/revision" mc:Ignorable="xr" xr:uid="{00000000-0007-0000-0300-000002000000}" name="PivotTable11" cacheId="25"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10">
  <location ref="BK3:BM33" firstHeaderRow="0" firstDataRow="1" firstDataCol="1" rowPageCount="1" colPageCount="1"/>
  <pivotFields count="43">
    <pivotField axis="axisRow" numFmtId="14" showAll="0">
      <items count="433">
        <item m="1" x="226"/>
        <item m="1" x="44"/>
        <item m="1" x="230"/>
        <item m="1" x="49"/>
        <item m="1" x="233"/>
        <item m="1" x="52"/>
        <item m="1" x="237"/>
        <item m="1" x="55"/>
        <item m="1" x="240"/>
        <item m="1" x="59"/>
        <item m="1" x="244"/>
        <item m="1" x="63"/>
        <item m="1" x="247"/>
        <item m="1" x="66"/>
        <item m="1" x="251"/>
        <item m="1" x="70"/>
        <item m="1" x="255"/>
        <item m="1" x="74"/>
        <item m="1" x="260"/>
        <item m="1" x="79"/>
        <item m="1" x="265"/>
        <item m="1" x="84"/>
        <item m="1" x="271"/>
        <item m="1" x="90"/>
        <item m="1" x="277"/>
        <item m="1" x="96"/>
        <item m="1" x="284"/>
        <item m="1" x="103"/>
        <item m="1" x="291"/>
        <item m="1" x="110"/>
        <item m="1" x="298"/>
        <item m="1" x="234"/>
        <item m="1" x="53"/>
        <item m="1" x="238"/>
        <item m="1" x="56"/>
        <item m="1" x="241"/>
        <item m="1" x="60"/>
        <item m="1" x="245"/>
        <item m="1" x="64"/>
        <item m="1" x="248"/>
        <item m="1" x="67"/>
        <item m="1" x="252"/>
        <item m="1" x="71"/>
        <item m="1" x="256"/>
        <item m="1" x="75"/>
        <item m="1" x="261"/>
        <item m="1" x="80"/>
        <item m="1" x="266"/>
        <item m="1" x="85"/>
        <item m="1" x="272"/>
        <item m="1" x="91"/>
        <item m="1" x="278"/>
        <item m="1" x="97"/>
        <item m="1" x="285"/>
        <item m="1" x="104"/>
        <item m="1" x="292"/>
        <item m="1" x="111"/>
        <item m="1" x="299"/>
        <item m="1" x="117"/>
        <item m="1" x="242"/>
        <item m="1" x="61"/>
        <item m="1" x="246"/>
        <item m="1" x="65"/>
        <item m="1" x="249"/>
        <item m="1" x="68"/>
        <item m="1" x="253"/>
        <item m="1" x="72"/>
        <item m="1" x="76"/>
        <item m="1" x="262"/>
        <item m="1" x="167"/>
        <item m="1" x="360"/>
        <item m="1" x="160"/>
        <item m="1" x="354"/>
        <item m="1" x="190"/>
        <item m="1" x="347"/>
        <item m="1" x="427"/>
        <item m="1" x="177"/>
        <item m="1" x="401"/>
        <item m="1" x="219"/>
        <item m="1" x="367"/>
        <item m="1" x="159"/>
        <item m="1" x="374"/>
        <item m="1" x="152"/>
        <item m="1" x="383"/>
        <item m="1" x="203"/>
        <item m="1" x="183"/>
        <item m="1" x="413"/>
        <item m="1" x="341"/>
        <item m="1" x="390"/>
        <item m="1" x="128"/>
        <item m="1" x="197"/>
        <item m="1" x="310"/>
        <item m="1" x="398"/>
        <item m="1" x="168"/>
        <item m="1" x="400"/>
        <item m="1" x="406"/>
        <item m="1" x="140"/>
        <item m="1" x="146"/>
        <item m="1" x="209"/>
        <item m="1" x="420"/>
        <item m="1" x="134"/>
        <item m="1" x="368"/>
        <item m="1" x="361"/>
        <item m="1" x="375"/>
        <item m="1" x="175"/>
        <item m="1" x="384"/>
        <item m="1" x="392"/>
        <item m="1" x="185"/>
        <item m="1" x="153"/>
        <item m="1" x="199"/>
        <item m="1" x="428"/>
        <item m="1" x="205"/>
        <item m="1" x="178"/>
        <item m="1" x="348"/>
        <item m="1" x="162"/>
        <item m="1" x="200"/>
        <item m="1" x="408"/>
        <item m="1" x="141"/>
        <item m="1" x="409"/>
        <item m="1" x="377"/>
        <item m="1" x="193"/>
        <item m="1" x="385"/>
        <item m="1" x="186"/>
        <item m="1" x="416"/>
        <item m="1" x="147"/>
        <item m="1" x="192"/>
        <item m="1" x="355"/>
        <item m="1" x="211"/>
        <item m="1" x="154"/>
        <item m="1" x="422"/>
        <item m="1" x="170"/>
        <item m="1" x="362"/>
        <item m="1" x="415"/>
        <item m="1" x="33"/>
        <item m="1" x="218"/>
        <item m="1" x="224"/>
        <item m="1" x="214"/>
        <item m="1" x="35"/>
        <item m="1" x="395"/>
        <item m="1" x="393"/>
        <item m="1" x="369"/>
        <item m="1" x="215"/>
        <item m="1" x="32"/>
        <item m="1" x="429"/>
        <item m="1" x="216"/>
        <item m="1" x="179"/>
        <item m="1" x="155"/>
        <item m="1" x="378"/>
        <item m="1" x="171"/>
        <item m="1" x="213"/>
        <item m="1" x="37"/>
        <item m="1" x="201"/>
        <item m="1" x="394"/>
        <item m="1" x="41"/>
        <item m="1" x="227"/>
        <item m="1" x="194"/>
        <item m="1" x="370"/>
        <item m="1" x="386"/>
        <item m="1" x="212"/>
        <item m="1" x="206"/>
        <item m="1" x="402"/>
        <item m="1" x="220"/>
        <item m="1" x="423"/>
        <item m="1" x="207"/>
        <item m="1" x="424"/>
        <item m="1" x="187"/>
        <item m="1" x="417"/>
        <item m="1" x="410"/>
        <item m="1" x="363"/>
        <item m="1" x="430"/>
        <item m="1" x="163"/>
        <item m="1" x="46"/>
        <item m="1" x="223"/>
        <item m="1" x="418"/>
        <item m="1" x="188"/>
        <item m="1" x="411"/>
        <item m="1" x="202"/>
        <item m="1" x="379"/>
        <item m="1" x="231"/>
        <item m="1" x="42"/>
        <item m="1" x="228"/>
        <item m="1" x="34"/>
        <item m="1" x="50"/>
        <item m="1" x="425"/>
        <item m="1" x="39"/>
        <item m="1" x="403"/>
        <item m="1" x="172"/>
        <item m="1" x="38"/>
        <item m="1" x="180"/>
        <item m="1" x="235"/>
        <item m="1" x="431"/>
        <item m="1" x="208"/>
        <item m="1" x="217"/>
        <item m="1" x="221"/>
        <item m="1" x="222"/>
        <item m="1" x="195"/>
        <item m="1" x="62"/>
        <item m="1" x="48"/>
        <item m="1" x="47"/>
        <item m="1" x="387"/>
        <item m="1" x="54"/>
        <item m="1" x="225"/>
        <item m="1" x="58"/>
        <item m="1" x="236"/>
        <item m="1" x="43"/>
        <item m="1" x="232"/>
        <item m="1" x="239"/>
        <item m="1" x="51"/>
        <item m="1" x="229"/>
        <item m="1" x="243"/>
        <item m="1" x="257"/>
        <item m="1" x="81"/>
        <item m="1" x="267"/>
        <item m="1" x="86"/>
        <item m="1" x="273"/>
        <item m="1" x="92"/>
        <item m="1" x="279"/>
        <item m="1" x="98"/>
        <item m="1" x="286"/>
        <item m="1" x="105"/>
        <item m="1" x="293"/>
        <item m="1" x="112"/>
        <item m="1" x="300"/>
        <item m="1" x="118"/>
        <item m="1" x="305"/>
        <item m="1" x="123"/>
        <item m="1" x="311"/>
        <item m="1" x="129"/>
        <item m="1" x="342"/>
        <item m="1" x="135"/>
        <item m="1" x="349"/>
        <item m="1" x="250"/>
        <item m="1" x="69"/>
        <item m="1" x="254"/>
        <item m="1" x="73"/>
        <item m="1" x="258"/>
        <item m="1" x="77"/>
        <item m="1" x="263"/>
        <item m="1" x="82"/>
        <item m="1" x="268"/>
        <item m="1" x="87"/>
        <item m="1" x="274"/>
        <item m="1" x="93"/>
        <item m="1" x="280"/>
        <item m="1" x="99"/>
        <item m="1" x="287"/>
        <item m="1" x="106"/>
        <item m="1" x="294"/>
        <item m="1" x="113"/>
        <item m="1" x="301"/>
        <item m="1" x="119"/>
        <item m="1" x="306"/>
        <item m="1" x="124"/>
        <item m="1" x="312"/>
        <item m="1" x="130"/>
        <item m="1" x="343"/>
        <item m="1" x="136"/>
        <item m="1" x="350"/>
        <item m="1" x="142"/>
        <item m="1" x="356"/>
        <item m="1" x="148"/>
        <item m="1" x="259"/>
        <item m="1" x="78"/>
        <item m="1" x="264"/>
        <item m="1" x="83"/>
        <item m="1" x="269"/>
        <item m="1" x="88"/>
        <item m="1" x="275"/>
        <item m="1" x="94"/>
        <item m="1" x="281"/>
        <item m="1" x="100"/>
        <item m="1" x="288"/>
        <item m="1" x="107"/>
        <item m="1" x="295"/>
        <item m="1" x="114"/>
        <item m="1" x="302"/>
        <item m="1" x="120"/>
        <item m="1" x="307"/>
        <item m="1" x="125"/>
        <item m="1" x="313"/>
        <item m="1" x="131"/>
        <item m="1" x="344"/>
        <item m="1" x="137"/>
        <item m="1" x="351"/>
        <item m="1" x="143"/>
        <item m="1" x="357"/>
        <item m="1" x="149"/>
        <item m="1" x="364"/>
        <item m="1" x="156"/>
        <item m="1" x="371"/>
        <item m="1" x="164"/>
        <item m="1" x="380"/>
        <item m="1" x="270"/>
        <item m="1" x="89"/>
        <item m="1" x="276"/>
        <item m="1" x="95"/>
        <item m="1" x="282"/>
        <item m="1" x="101"/>
        <item m="1" x="289"/>
        <item m="1" x="108"/>
        <item m="1" x="296"/>
        <item m="1" x="115"/>
        <item m="1" x="303"/>
        <item m="1" x="121"/>
        <item m="1" x="308"/>
        <item m="1" x="126"/>
        <item m="1" x="314"/>
        <item m="1" x="132"/>
        <item m="1" x="345"/>
        <item m="1" x="138"/>
        <item m="1" x="352"/>
        <item m="1" x="144"/>
        <item m="1" x="358"/>
        <item m="1" x="150"/>
        <item m="1" x="365"/>
        <item m="1" x="157"/>
        <item m="1" x="372"/>
        <item m="1" x="165"/>
        <item m="1" x="381"/>
        <item m="1" x="173"/>
        <item m="1" x="388"/>
        <item m="1" x="181"/>
        <item m="1" x="283"/>
        <item m="1" x="102"/>
        <item m="1" x="290"/>
        <item m="1" x="109"/>
        <item m="1" x="297"/>
        <item m="1" x="116"/>
        <item m="1" x="304"/>
        <item m="1" x="122"/>
        <item m="1" x="309"/>
        <item m="1" x="127"/>
        <item m="1" x="315"/>
        <item m="1" x="133"/>
        <item m="1" x="346"/>
        <item m="1" x="139"/>
        <item m="1" x="353"/>
        <item m="1" x="145"/>
        <item m="1" x="359"/>
        <item m="1" x="151"/>
        <item m="1" x="366"/>
        <item m="1" x="158"/>
        <item m="1" x="373"/>
        <item m="1" x="166"/>
        <item m="1" x="382"/>
        <item m="1" x="174"/>
        <item m="1" x="389"/>
        <item m="1" x="182"/>
        <item m="1" x="397"/>
        <item m="1" x="189"/>
        <item m="1" x="405"/>
        <item m="1" x="196"/>
        <item m="1" x="191"/>
        <item m="1" x="399"/>
        <item m="1" x="391"/>
        <item m="1" x="407"/>
        <item m="1" x="198"/>
        <item m="1" x="414"/>
        <item m="1" x="421"/>
        <item m="1" x="204"/>
        <item m="1" x="184"/>
        <item m="1" x="210"/>
        <item m="1" x="30"/>
        <item m="1" x="316"/>
        <item m="1" x="317"/>
        <item m="1" x="318"/>
        <item m="1" x="319"/>
        <item m="1" x="320"/>
        <item m="1" x="321"/>
        <item m="1" x="322"/>
        <item m="1" x="323"/>
        <item m="1" x="324"/>
        <item m="1" x="325"/>
        <item m="1" x="326"/>
        <item m="1" x="327"/>
        <item m="1" x="328"/>
        <item m="1" x="329"/>
        <item m="1" x="330"/>
        <item m="1" x="331"/>
        <item m="1" x="332"/>
        <item m="1" x="333"/>
        <item m="1" x="334"/>
        <item m="1" x="335"/>
        <item m="1" x="336"/>
        <item m="1" x="337"/>
        <item m="1" x="338"/>
        <item m="1" x="339"/>
        <item m="1" x="340"/>
        <item m="1" x="161"/>
        <item m="1" x="376"/>
        <item m="1" x="169"/>
        <item m="1" x="45"/>
        <item m="1" x="40"/>
        <item m="1" x="36"/>
        <item m="1" x="31"/>
        <item m="1" x="426"/>
        <item m="1" x="419"/>
        <item m="1" x="412"/>
        <item m="1" x="404"/>
        <item m="1" x="396"/>
        <item m="1" x="57"/>
        <item x="0"/>
        <item x="1"/>
        <item x="2"/>
        <item x="3"/>
        <item x="4"/>
        <item x="5"/>
        <item x="6"/>
        <item x="7"/>
        <item x="8"/>
        <item x="9"/>
        <item x="10"/>
        <item x="11"/>
        <item x="12"/>
        <item x="13"/>
        <item x="14"/>
        <item x="15"/>
        <item x="16"/>
        <item m="1" x="176"/>
        <item x="17"/>
        <item x="18"/>
        <item x="19"/>
        <item x="20"/>
        <item x="21"/>
        <item x="22"/>
        <item x="23"/>
        <item x="24"/>
        <item x="25"/>
        <item x="26"/>
        <item x="27"/>
        <item x="28"/>
        <item x="29"/>
        <item t="default"/>
      </items>
    </pivotField>
    <pivotField axis="axisPage" multipleItemSelectionAllowed="1" showAll="0">
      <items count="18">
        <item h="1" m="1" x="15"/>
        <item h="1" m="1" x="14"/>
        <item h="1" m="1" x="13"/>
        <item h="1" m="1" x="16"/>
        <item h="1" m="1" x="10"/>
        <item h="1" m="1" x="12"/>
        <item h="1" m="1" x="11"/>
        <item h="1" m="1" x="9"/>
        <item h="1" x="8"/>
        <item h="1" x="0"/>
        <item x="7"/>
        <item h="1" x="2"/>
        <item h="1" x="6"/>
        <item h="1" x="5"/>
        <item h="1" x="1"/>
        <item h="1" x="4"/>
        <item h="1" x="3"/>
        <item t="default"/>
      </items>
    </pivotField>
    <pivotField showAll="0" defaultSubtotal="0"/>
    <pivotField showAll="0" defaultSubtotal="0"/>
    <pivotField showAll="0" defaultSubtotal="0"/>
    <pivotField showAll="0" defaultSubtotal="0"/>
    <pivotField showAll="0" defaultSubtotal="0"/>
    <pivotField showAll="0" defaultSubtotal="0"/>
    <pivotField showAl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dataField="1"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dataField="1" showAll="0" defaultSubtotal="0"/>
    <pivotField showAll="0" defaultSubtotal="0"/>
    <pivotField showAll="0" defaultSubtotal="0"/>
    <pivotField showAll="0" defaultSubtotal="0"/>
  </pivotFields>
  <rowFields count="1">
    <field x="0"/>
  </rowFields>
  <rowItems count="30">
    <i>
      <x v="401"/>
    </i>
    <i>
      <x v="402"/>
    </i>
    <i>
      <x v="403"/>
    </i>
    <i>
      <x v="404"/>
    </i>
    <i>
      <x v="405"/>
    </i>
    <i>
      <x v="406"/>
    </i>
    <i>
      <x v="407"/>
    </i>
    <i>
      <x v="408"/>
    </i>
    <i>
      <x v="409"/>
    </i>
    <i>
      <x v="410"/>
    </i>
    <i>
      <x v="411"/>
    </i>
    <i>
      <x v="412"/>
    </i>
    <i>
      <x v="413"/>
    </i>
    <i>
      <x v="414"/>
    </i>
    <i>
      <x v="415"/>
    </i>
    <i>
      <x v="416"/>
    </i>
    <i>
      <x v="417"/>
    </i>
    <i>
      <x v="419"/>
    </i>
    <i>
      <x v="420"/>
    </i>
    <i>
      <x v="421"/>
    </i>
    <i>
      <x v="422"/>
    </i>
    <i>
      <x v="423"/>
    </i>
    <i>
      <x v="424"/>
    </i>
    <i>
      <x v="425"/>
    </i>
    <i>
      <x v="426"/>
    </i>
    <i>
      <x v="427"/>
    </i>
    <i>
      <x v="428"/>
    </i>
    <i>
      <x v="429"/>
    </i>
    <i>
      <x v="430"/>
    </i>
    <i>
      <x v="431"/>
    </i>
  </rowItems>
  <colFields count="1">
    <field x="-2"/>
  </colFields>
  <colItems count="2">
    <i>
      <x/>
    </i>
    <i i="1">
      <x v="1"/>
    </i>
  </colItems>
  <pageFields count="1">
    <pageField fld="1" hier="-1"/>
  </pageFields>
  <dataFields count="2">
    <dataField name="Availability_Rate_Include_Blocking_4G" fld="24" subtotal="average" baseField="0" baseItem="394"/>
    <dataField name="Availability_Rate_Include_Blocking_4G_Target" fld="39" baseField="0" baseItem="394"/>
  </dataFields>
  <chartFormats count="2">
    <chartFormat chart="9" format="6" series="1">
      <pivotArea type="data" outline="0" fieldPosition="0">
        <references count="1">
          <reference field="4294967294" count="1" selected="0">
            <x v="0"/>
          </reference>
        </references>
      </pivotArea>
    </chartFormat>
    <chartFormat chart="9" format="7"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9.xml><?xml version="1.0" encoding="utf-8"?>
<pivotTableDefinition xmlns="http://schemas.openxmlformats.org/spreadsheetml/2006/main" xmlns:mc="http://schemas.openxmlformats.org/markup-compatibility/2006" xmlns:xr="http://schemas.microsoft.com/office/spreadsheetml/2014/revision" mc:Ignorable="xr" xr:uid="{00000000-0007-0000-0300-00000D000000}" name="PivotTable3" cacheId="25"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93">
  <location ref="AA3:AD33" firstHeaderRow="0" firstDataRow="1" firstDataCol="1" rowPageCount="1" colPageCount="1"/>
  <pivotFields count="43">
    <pivotField axis="axisRow" numFmtId="14" showAll="0">
      <items count="433">
        <item m="1" x="226"/>
        <item m="1" x="44"/>
        <item m="1" x="230"/>
        <item m="1" x="49"/>
        <item m="1" x="233"/>
        <item m="1" x="52"/>
        <item m="1" x="237"/>
        <item m="1" x="55"/>
        <item m="1" x="240"/>
        <item m="1" x="59"/>
        <item m="1" x="244"/>
        <item m="1" x="63"/>
        <item m="1" x="247"/>
        <item m="1" x="66"/>
        <item m="1" x="251"/>
        <item m="1" x="70"/>
        <item m="1" x="255"/>
        <item m="1" x="74"/>
        <item m="1" x="260"/>
        <item m="1" x="79"/>
        <item m="1" x="265"/>
        <item m="1" x="84"/>
        <item m="1" x="271"/>
        <item m="1" x="90"/>
        <item m="1" x="277"/>
        <item m="1" x="96"/>
        <item m="1" x="284"/>
        <item m="1" x="103"/>
        <item m="1" x="291"/>
        <item m="1" x="110"/>
        <item m="1" x="298"/>
        <item m="1" x="234"/>
        <item m="1" x="53"/>
        <item m="1" x="238"/>
        <item m="1" x="56"/>
        <item m="1" x="241"/>
        <item m="1" x="60"/>
        <item m="1" x="245"/>
        <item m="1" x="64"/>
        <item m="1" x="248"/>
        <item m="1" x="67"/>
        <item m="1" x="252"/>
        <item m="1" x="71"/>
        <item m="1" x="256"/>
        <item m="1" x="75"/>
        <item m="1" x="261"/>
        <item m="1" x="80"/>
        <item m="1" x="266"/>
        <item m="1" x="85"/>
        <item m="1" x="272"/>
        <item m="1" x="91"/>
        <item m="1" x="278"/>
        <item m="1" x="97"/>
        <item m="1" x="285"/>
        <item m="1" x="104"/>
        <item m="1" x="292"/>
        <item m="1" x="111"/>
        <item m="1" x="299"/>
        <item m="1" x="117"/>
        <item m="1" x="242"/>
        <item m="1" x="61"/>
        <item m="1" x="246"/>
        <item m="1" x="65"/>
        <item m="1" x="249"/>
        <item m="1" x="68"/>
        <item m="1" x="253"/>
        <item m="1" x="72"/>
        <item m="1" x="76"/>
        <item m="1" x="262"/>
        <item m="1" x="167"/>
        <item m="1" x="360"/>
        <item m="1" x="160"/>
        <item m="1" x="354"/>
        <item m="1" x="190"/>
        <item m="1" x="347"/>
        <item m="1" x="427"/>
        <item m="1" x="177"/>
        <item m="1" x="401"/>
        <item m="1" x="219"/>
        <item m="1" x="367"/>
        <item m="1" x="159"/>
        <item m="1" x="374"/>
        <item m="1" x="152"/>
        <item m="1" x="383"/>
        <item m="1" x="203"/>
        <item m="1" x="183"/>
        <item m="1" x="413"/>
        <item m="1" x="341"/>
        <item m="1" x="390"/>
        <item m="1" x="128"/>
        <item m="1" x="197"/>
        <item m="1" x="310"/>
        <item m="1" x="398"/>
        <item m="1" x="168"/>
        <item m="1" x="400"/>
        <item m="1" x="406"/>
        <item m="1" x="140"/>
        <item m="1" x="146"/>
        <item m="1" x="209"/>
        <item m="1" x="420"/>
        <item m="1" x="134"/>
        <item m="1" x="368"/>
        <item m="1" x="361"/>
        <item m="1" x="375"/>
        <item m="1" x="175"/>
        <item m="1" x="384"/>
        <item m="1" x="392"/>
        <item m="1" x="185"/>
        <item m="1" x="153"/>
        <item m="1" x="199"/>
        <item m="1" x="428"/>
        <item m="1" x="205"/>
        <item m="1" x="178"/>
        <item m="1" x="348"/>
        <item m="1" x="162"/>
        <item m="1" x="200"/>
        <item m="1" x="408"/>
        <item m="1" x="141"/>
        <item m="1" x="409"/>
        <item m="1" x="377"/>
        <item m="1" x="193"/>
        <item m="1" x="385"/>
        <item m="1" x="186"/>
        <item m="1" x="416"/>
        <item m="1" x="147"/>
        <item m="1" x="192"/>
        <item m="1" x="355"/>
        <item m="1" x="211"/>
        <item m="1" x="154"/>
        <item m="1" x="422"/>
        <item m="1" x="170"/>
        <item m="1" x="362"/>
        <item m="1" x="415"/>
        <item m="1" x="33"/>
        <item m="1" x="218"/>
        <item m="1" x="224"/>
        <item m="1" x="214"/>
        <item m="1" x="35"/>
        <item m="1" x="395"/>
        <item m="1" x="393"/>
        <item m="1" x="369"/>
        <item m="1" x="215"/>
        <item m="1" x="32"/>
        <item m="1" x="429"/>
        <item m="1" x="216"/>
        <item m="1" x="179"/>
        <item m="1" x="155"/>
        <item m="1" x="378"/>
        <item m="1" x="171"/>
        <item m="1" x="213"/>
        <item m="1" x="37"/>
        <item m="1" x="201"/>
        <item m="1" x="394"/>
        <item m="1" x="41"/>
        <item m="1" x="227"/>
        <item m="1" x="194"/>
        <item m="1" x="370"/>
        <item m="1" x="386"/>
        <item m="1" x="212"/>
        <item m="1" x="206"/>
        <item m="1" x="402"/>
        <item m="1" x="220"/>
        <item m="1" x="423"/>
        <item m="1" x="207"/>
        <item m="1" x="424"/>
        <item m="1" x="187"/>
        <item m="1" x="417"/>
        <item m="1" x="410"/>
        <item m="1" x="363"/>
        <item m="1" x="430"/>
        <item m="1" x="163"/>
        <item m="1" x="46"/>
        <item m="1" x="223"/>
        <item m="1" x="418"/>
        <item m="1" x="188"/>
        <item m="1" x="411"/>
        <item m="1" x="202"/>
        <item m="1" x="379"/>
        <item m="1" x="231"/>
        <item m="1" x="42"/>
        <item m="1" x="228"/>
        <item m="1" x="34"/>
        <item m="1" x="50"/>
        <item m="1" x="425"/>
        <item m="1" x="39"/>
        <item m="1" x="403"/>
        <item m="1" x="172"/>
        <item m="1" x="38"/>
        <item m="1" x="180"/>
        <item m="1" x="235"/>
        <item m="1" x="431"/>
        <item m="1" x="208"/>
        <item m="1" x="217"/>
        <item m="1" x="221"/>
        <item m="1" x="222"/>
        <item m="1" x="195"/>
        <item m="1" x="62"/>
        <item m="1" x="48"/>
        <item m="1" x="47"/>
        <item m="1" x="387"/>
        <item m="1" x="54"/>
        <item m="1" x="225"/>
        <item m="1" x="58"/>
        <item m="1" x="236"/>
        <item m="1" x="43"/>
        <item m="1" x="232"/>
        <item m="1" x="239"/>
        <item m="1" x="51"/>
        <item m="1" x="229"/>
        <item m="1" x="243"/>
        <item m="1" x="257"/>
        <item m="1" x="81"/>
        <item m="1" x="267"/>
        <item m="1" x="86"/>
        <item m="1" x="273"/>
        <item m="1" x="92"/>
        <item m="1" x="279"/>
        <item m="1" x="98"/>
        <item m="1" x="286"/>
        <item m="1" x="105"/>
        <item m="1" x="293"/>
        <item m="1" x="112"/>
        <item m="1" x="300"/>
        <item m="1" x="118"/>
        <item m="1" x="305"/>
        <item m="1" x="123"/>
        <item m="1" x="311"/>
        <item m="1" x="129"/>
        <item m="1" x="342"/>
        <item m="1" x="135"/>
        <item m="1" x="349"/>
        <item m="1" x="250"/>
        <item m="1" x="69"/>
        <item m="1" x="254"/>
        <item m="1" x="73"/>
        <item m="1" x="258"/>
        <item m="1" x="77"/>
        <item m="1" x="263"/>
        <item m="1" x="82"/>
        <item m="1" x="268"/>
        <item m="1" x="87"/>
        <item m="1" x="274"/>
        <item m="1" x="93"/>
        <item m="1" x="280"/>
        <item m="1" x="99"/>
        <item m="1" x="287"/>
        <item m="1" x="106"/>
        <item m="1" x="294"/>
        <item m="1" x="113"/>
        <item m="1" x="301"/>
        <item m="1" x="119"/>
        <item m="1" x="306"/>
        <item m="1" x="124"/>
        <item m="1" x="312"/>
        <item m="1" x="130"/>
        <item m="1" x="343"/>
        <item m="1" x="136"/>
        <item m="1" x="350"/>
        <item m="1" x="142"/>
        <item m="1" x="356"/>
        <item m="1" x="148"/>
        <item m="1" x="259"/>
        <item m="1" x="78"/>
        <item m="1" x="264"/>
        <item m="1" x="83"/>
        <item m="1" x="269"/>
        <item m="1" x="88"/>
        <item m="1" x="275"/>
        <item m="1" x="94"/>
        <item m="1" x="281"/>
        <item m="1" x="100"/>
        <item m="1" x="288"/>
        <item m="1" x="107"/>
        <item m="1" x="295"/>
        <item m="1" x="114"/>
        <item m="1" x="302"/>
        <item m="1" x="120"/>
        <item m="1" x="307"/>
        <item m="1" x="125"/>
        <item m="1" x="313"/>
        <item m="1" x="131"/>
        <item m="1" x="344"/>
        <item m="1" x="137"/>
        <item m="1" x="351"/>
        <item m="1" x="143"/>
        <item m="1" x="357"/>
        <item m="1" x="149"/>
        <item m="1" x="364"/>
        <item m="1" x="156"/>
        <item m="1" x="371"/>
        <item m="1" x="164"/>
        <item m="1" x="380"/>
        <item m="1" x="270"/>
        <item m="1" x="89"/>
        <item m="1" x="276"/>
        <item m="1" x="95"/>
        <item m="1" x="282"/>
        <item m="1" x="101"/>
        <item m="1" x="289"/>
        <item m="1" x="108"/>
        <item m="1" x="296"/>
        <item m="1" x="115"/>
        <item m="1" x="303"/>
        <item m="1" x="121"/>
        <item m="1" x="308"/>
        <item m="1" x="126"/>
        <item m="1" x="314"/>
        <item m="1" x="132"/>
        <item m="1" x="345"/>
        <item m="1" x="138"/>
        <item m="1" x="352"/>
        <item m="1" x="144"/>
        <item m="1" x="358"/>
        <item m="1" x="150"/>
        <item m="1" x="365"/>
        <item m="1" x="157"/>
        <item m="1" x="372"/>
        <item m="1" x="165"/>
        <item m="1" x="381"/>
        <item m="1" x="173"/>
        <item m="1" x="388"/>
        <item m="1" x="181"/>
        <item m="1" x="283"/>
        <item m="1" x="102"/>
        <item m="1" x="290"/>
        <item m="1" x="109"/>
        <item m="1" x="297"/>
        <item m="1" x="116"/>
        <item m="1" x="304"/>
        <item m="1" x="122"/>
        <item m="1" x="309"/>
        <item m="1" x="127"/>
        <item m="1" x="315"/>
        <item m="1" x="133"/>
        <item m="1" x="346"/>
        <item m="1" x="139"/>
        <item m="1" x="353"/>
        <item m="1" x="145"/>
        <item m="1" x="359"/>
        <item m="1" x="151"/>
        <item m="1" x="366"/>
        <item m="1" x="158"/>
        <item m="1" x="373"/>
        <item m="1" x="166"/>
        <item m="1" x="382"/>
        <item m="1" x="174"/>
        <item m="1" x="389"/>
        <item m="1" x="182"/>
        <item m="1" x="397"/>
        <item m="1" x="189"/>
        <item m="1" x="405"/>
        <item m="1" x="196"/>
        <item m="1" x="191"/>
        <item m="1" x="399"/>
        <item m="1" x="391"/>
        <item m="1" x="407"/>
        <item m="1" x="198"/>
        <item m="1" x="414"/>
        <item m="1" x="421"/>
        <item m="1" x="204"/>
        <item m="1" x="184"/>
        <item m="1" x="210"/>
        <item m="1" x="30"/>
        <item m="1" x="316"/>
        <item m="1" x="317"/>
        <item m="1" x="318"/>
        <item m="1" x="319"/>
        <item m="1" x="320"/>
        <item m="1" x="321"/>
        <item m="1" x="322"/>
        <item m="1" x="323"/>
        <item m="1" x="324"/>
        <item m="1" x="325"/>
        <item m="1" x="326"/>
        <item m="1" x="327"/>
        <item m="1" x="328"/>
        <item m="1" x="329"/>
        <item m="1" x="330"/>
        <item m="1" x="331"/>
        <item m="1" x="332"/>
        <item m="1" x="333"/>
        <item m="1" x="334"/>
        <item m="1" x="335"/>
        <item m="1" x="336"/>
        <item m="1" x="337"/>
        <item m="1" x="338"/>
        <item m="1" x="339"/>
        <item m="1" x="340"/>
        <item m="1" x="161"/>
        <item m="1" x="376"/>
        <item m="1" x="169"/>
        <item m="1" x="45"/>
        <item m="1" x="40"/>
        <item m="1" x="36"/>
        <item m="1" x="31"/>
        <item m="1" x="426"/>
        <item m="1" x="419"/>
        <item m="1" x="412"/>
        <item m="1" x="404"/>
        <item m="1" x="396"/>
        <item m="1" x="57"/>
        <item x="0"/>
        <item x="1"/>
        <item x="2"/>
        <item x="3"/>
        <item x="4"/>
        <item x="5"/>
        <item x="6"/>
        <item x="7"/>
        <item x="8"/>
        <item x="9"/>
        <item x="10"/>
        <item x="11"/>
        <item x="12"/>
        <item x="13"/>
        <item x="14"/>
        <item x="15"/>
        <item x="16"/>
        <item m="1" x="176"/>
        <item x="17"/>
        <item x="18"/>
        <item x="19"/>
        <item x="20"/>
        <item x="21"/>
        <item x="22"/>
        <item x="23"/>
        <item x="24"/>
        <item x="25"/>
        <item x="26"/>
        <item x="27"/>
        <item x="28"/>
        <item x="29"/>
        <item t="default"/>
      </items>
    </pivotField>
    <pivotField axis="axisPage" multipleItemSelectionAllowed="1" showAll="0">
      <items count="18">
        <item h="1" m="1" x="15"/>
        <item h="1" m="1" x="14"/>
        <item h="1" m="1" x="13"/>
        <item h="1" m="1" x="16"/>
        <item h="1" m="1" x="10"/>
        <item h="1" m="1" x="12"/>
        <item h="1" m="1" x="11"/>
        <item h="1" m="1" x="9"/>
        <item h="1" x="8"/>
        <item h="1" x="0"/>
        <item x="7"/>
        <item h="1" x="2"/>
        <item h="1" x="6"/>
        <item h="1" x="5"/>
        <item h="1" x="1"/>
        <item h="1" x="4"/>
        <item h="1" x="3"/>
        <item t="default"/>
      </items>
    </pivotField>
    <pivotField showAll="0" defaultSubtotal="0"/>
    <pivotField dataField="1" showAll="0" defaultSubtotal="0"/>
    <pivotField showAll="0" defaultSubtotal="0"/>
    <pivotField showAll="0" defaultSubtotal="0"/>
    <pivotField showAll="0" defaultSubtotal="0"/>
    <pivotField showAll="0" defaultSubtotal="0"/>
    <pivotField showAll="0"/>
    <pivotField dataField="1"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dataField="1"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s>
  <rowFields count="1">
    <field x="0"/>
  </rowFields>
  <rowItems count="30">
    <i>
      <x v="401"/>
    </i>
    <i>
      <x v="402"/>
    </i>
    <i>
      <x v="403"/>
    </i>
    <i>
      <x v="404"/>
    </i>
    <i>
      <x v="405"/>
    </i>
    <i>
      <x v="406"/>
    </i>
    <i>
      <x v="407"/>
    </i>
    <i>
      <x v="408"/>
    </i>
    <i>
      <x v="409"/>
    </i>
    <i>
      <x v="410"/>
    </i>
    <i>
      <x v="411"/>
    </i>
    <i>
      <x v="412"/>
    </i>
    <i>
      <x v="413"/>
    </i>
    <i>
      <x v="414"/>
    </i>
    <i>
      <x v="415"/>
    </i>
    <i>
      <x v="416"/>
    </i>
    <i>
      <x v="417"/>
    </i>
    <i>
      <x v="419"/>
    </i>
    <i>
      <x v="420"/>
    </i>
    <i>
      <x v="421"/>
    </i>
    <i>
      <x v="422"/>
    </i>
    <i>
      <x v="423"/>
    </i>
    <i>
      <x v="424"/>
    </i>
    <i>
      <x v="425"/>
    </i>
    <i>
      <x v="426"/>
    </i>
    <i>
      <x v="427"/>
    </i>
    <i>
      <x v="428"/>
    </i>
    <i>
      <x v="429"/>
    </i>
    <i>
      <x v="430"/>
    </i>
    <i>
      <x v="431"/>
    </i>
  </rowItems>
  <colFields count="1">
    <field x="-2"/>
  </colFields>
  <colItems count="3">
    <i>
      <x/>
    </i>
    <i i="1">
      <x v="1"/>
    </i>
    <i i="2">
      <x v="2"/>
    </i>
  </colItems>
  <pageFields count="1">
    <pageField fld="1" hier="-1"/>
  </pageFields>
  <dataFields count="3">
    <dataField name="CDR_2G" fld="9" subtotal="average" baseField="0" baseItem="354"/>
    <dataField name="CDR_2G_Target" fld="28" subtotal="average" baseField="0" baseItem="354"/>
    <dataField name="CDR_Nokia_2G" fld="3" subtotal="average" baseField="0" baseItem="401"/>
  </dataFields>
  <chartFormats count="5">
    <chartFormat chart="0" format="16" series="1">
      <pivotArea type="data" outline="0" fieldPosition="0">
        <references count="1">
          <reference field="4294967294" count="1" selected="0">
            <x v="0"/>
          </reference>
        </references>
      </pivotArea>
    </chartFormat>
    <chartFormat chart="0" format="17" series="1">
      <pivotArea type="data" outline="0" fieldPosition="0">
        <references count="1">
          <reference field="4294967294" count="1" selected="0">
            <x v="1"/>
          </reference>
        </references>
      </pivotArea>
    </chartFormat>
    <chartFormat chart="92" format="4" series="1">
      <pivotArea type="data" outline="0" fieldPosition="0">
        <references count="1">
          <reference field="4294967294" count="1" selected="0">
            <x v="0"/>
          </reference>
        </references>
      </pivotArea>
    </chartFormat>
    <chartFormat chart="92" format="5" series="1">
      <pivotArea type="data" outline="0" fieldPosition="0">
        <references count="1">
          <reference field="4294967294" count="1" selected="0">
            <x v="1"/>
          </reference>
        </references>
      </pivotArea>
    </chartFormat>
    <chartFormat chart="92" format="7"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200-000004000000}" name="PivotTable13" cacheId="33" applyNumberFormats="0" applyBorderFormats="0" applyFontFormats="0" applyPatternFormats="0" applyAlignmentFormats="0" applyWidthHeightFormats="1" dataCaption="Values" updatedVersion="6" minRefreshableVersion="3" itemPrintTitles="1" createdVersion="6" indent="0" outline="1" outlineData="1" multipleFieldFilters="0" chartFormat="2">
  <location ref="AD3:AG34" firstHeaderRow="0" firstDataRow="1" firstDataCol="1" rowPageCount="1" colPageCount="1"/>
  <pivotFields count="43">
    <pivotField axis="axisRow" showAll="0" sortType="ascending">
      <items count="337">
        <item m="1" x="287"/>
        <item m="1" x="311"/>
        <item m="1" x="30"/>
        <item m="1" x="58"/>
        <item m="1" x="81"/>
        <item m="1" x="109"/>
        <item m="1" x="135"/>
        <item m="1" x="159"/>
        <item m="1" x="184"/>
        <item m="1" x="210"/>
        <item m="1" x="190"/>
        <item m="1" x="211"/>
        <item m="1" x="241"/>
        <item m="1" x="265"/>
        <item m="1" x="291"/>
        <item m="1" x="314"/>
        <item m="1" x="35"/>
        <item m="1" x="63"/>
        <item m="1" x="86"/>
        <item m="1" x="114"/>
        <item m="1" x="90"/>
        <item m="1" x="118"/>
        <item m="1" x="143"/>
        <item m="1" x="168"/>
        <item m="1" x="194"/>
        <item m="1" x="220"/>
        <item m="1" x="249"/>
        <item m="1" x="274"/>
        <item m="1" x="298"/>
        <item m="1" x="323"/>
        <item m="1" x="302"/>
        <item m="1" x="327"/>
        <item m="1" x="49"/>
        <item m="1" x="74"/>
        <item m="1" x="100"/>
        <item m="1" x="126"/>
        <item m="1" x="151"/>
        <item m="1" x="177"/>
        <item m="1" x="202"/>
        <item m="1" x="231"/>
        <item m="1" x="206"/>
        <item m="1" x="236"/>
        <item m="1" x="232"/>
        <item m="1" x="257"/>
        <item m="1" x="282"/>
        <item m="1" x="306"/>
        <item m="1" x="332"/>
        <item m="1" x="54"/>
        <item m="1" x="77"/>
        <item m="1" x="104"/>
        <item m="1" x="130"/>
        <item m="1" x="110"/>
        <item m="1" x="136"/>
        <item m="1" x="160"/>
        <item m="1" x="185"/>
        <item m="1" x="212"/>
        <item m="1" x="242"/>
        <item m="1" x="266"/>
        <item m="1" x="292"/>
        <item m="1" x="315"/>
        <item m="1" x="36"/>
        <item m="1" x="320"/>
        <item m="1" x="41"/>
        <item m="1" x="67"/>
        <item m="1" x="91"/>
        <item m="1" x="119"/>
        <item m="1" x="144"/>
        <item m="1" x="169"/>
        <item m="1" x="195"/>
        <item m="1" x="221"/>
        <item m="1" x="250"/>
        <item m="1" x="226"/>
        <item x="0"/>
        <item x="1"/>
        <item x="2"/>
        <item x="3"/>
        <item x="4"/>
        <item x="5"/>
        <item x="6"/>
        <item x="7"/>
        <item x="8"/>
        <item x="9"/>
        <item x="10"/>
        <item x="11"/>
        <item x="12"/>
        <item x="13"/>
        <item x="14"/>
        <item x="15"/>
        <item x="16"/>
        <item x="17"/>
        <item x="18"/>
        <item x="19"/>
        <item x="20"/>
        <item x="21"/>
        <item x="22"/>
        <item x="23"/>
        <item x="24"/>
        <item x="25"/>
        <item x="26"/>
        <item x="27"/>
        <item x="28"/>
        <item x="29"/>
        <item m="1" x="267"/>
        <item m="1" x="87"/>
        <item m="1" x="217"/>
        <item m="1" x="42"/>
        <item m="1" x="170"/>
        <item m="1" x="299"/>
        <item m="1" x="123"/>
        <item m="1" x="254"/>
        <item m="1" x="75"/>
        <item m="1" x="203"/>
        <item m="1" x="333"/>
        <item m="1" x="156"/>
        <item m="1" x="288"/>
        <item m="1" x="111"/>
        <item m="1" x="243"/>
        <item m="1" x="64"/>
        <item m="1" x="191"/>
        <item m="1" x="321"/>
        <item m="1" x="145"/>
        <item m="1" x="275"/>
        <item m="1" x="96"/>
        <item m="1" x="227"/>
        <item m="1" x="50"/>
        <item m="1" x="178"/>
        <item m="1" x="307"/>
        <item m="1" x="131"/>
        <item m="1" x="261"/>
        <item m="1" x="82"/>
        <item m="1" x="213"/>
        <item m="1" x="37"/>
        <item m="1" x="164"/>
        <item m="1" x="237"/>
        <item m="1" x="59"/>
        <item m="1" x="186"/>
        <item m="1" x="316"/>
        <item m="1" x="139"/>
        <item m="1" x="270"/>
        <item m="1" x="92"/>
        <item m="1" x="222"/>
        <item m="1" x="45"/>
        <item m="1" x="173"/>
        <item m="1" x="303"/>
        <item m="1" x="127"/>
        <item m="1" x="258"/>
        <item m="1" x="78"/>
        <item m="1" x="207"/>
        <item m="1" x="31"/>
        <item m="1" x="161"/>
        <item m="1" x="293"/>
        <item m="1" x="115"/>
        <item m="1" x="246"/>
        <item m="1" x="68"/>
        <item m="1" x="196"/>
        <item m="1" x="324"/>
        <item m="1" x="148"/>
        <item m="1" x="279"/>
        <item m="1" x="101"/>
        <item m="1" x="233"/>
        <item m="1" x="55"/>
        <item m="1" x="204"/>
        <item m="1" x="334"/>
        <item m="1" x="157"/>
        <item m="1" x="289"/>
        <item m="1" x="112"/>
        <item m="1" x="244"/>
        <item m="1" x="65"/>
        <item m="1" x="192"/>
        <item m="1" x="322"/>
        <item m="1" x="146"/>
        <item m="1" x="276"/>
        <item m="1" x="97"/>
        <item m="1" x="228"/>
        <item m="1" x="51"/>
        <item m="1" x="179"/>
        <item m="1" x="308"/>
        <item m="1" x="132"/>
        <item m="1" x="262"/>
        <item m="1" x="83"/>
        <item m="1" x="214"/>
        <item m="1" x="38"/>
        <item m="1" x="165"/>
        <item m="1" x="295"/>
        <item m="1" x="120"/>
        <item m="1" x="251"/>
        <item m="1" x="71"/>
        <item m="1" x="199"/>
        <item m="1" x="328"/>
        <item m="1" x="152"/>
        <item m="1" x="283"/>
        <item m="1" x="105"/>
        <item m="1" x="174"/>
        <item m="1" x="304"/>
        <item m="1" x="128"/>
        <item m="1" x="259"/>
        <item m="1" x="79"/>
        <item m="1" x="208"/>
        <item m="1" x="32"/>
        <item m="1" x="162"/>
        <item m="1" x="294"/>
        <item m="1" x="116"/>
        <item m="1" x="247"/>
        <item m="1" x="69"/>
        <item m="1" x="197"/>
        <item m="1" x="325"/>
        <item m="1" x="149"/>
        <item m="1" x="280"/>
        <item m="1" x="102"/>
        <item m="1" x="234"/>
        <item m="1" x="56"/>
        <item m="1" x="182"/>
        <item m="1" x="312"/>
        <item m="1" x="137"/>
        <item m="1" x="268"/>
        <item m="1" x="88"/>
        <item m="1" x="218"/>
        <item m="1" x="43"/>
        <item m="1" x="171"/>
        <item m="1" x="300"/>
        <item m="1" x="124"/>
        <item m="1" x="255"/>
        <item m="1" x="147"/>
        <item m="1" x="277"/>
        <item m="1" x="98"/>
        <item m="1" x="229"/>
        <item m="1" x="52"/>
        <item m="1" x="180"/>
        <item m="1" x="309"/>
        <item m="1" x="133"/>
        <item m="1" x="263"/>
        <item m="1" x="84"/>
        <item m="1" x="215"/>
        <item m="1" x="39"/>
        <item m="1" x="166"/>
        <item m="1" x="296"/>
        <item m="1" x="121"/>
        <item m="1" x="252"/>
        <item m="1" x="72"/>
        <item m="1" x="200"/>
        <item m="1" x="329"/>
        <item m="1" x="153"/>
        <item m="1" x="284"/>
        <item m="1" x="106"/>
        <item m="1" x="238"/>
        <item m="1" x="60"/>
        <item m="1" x="187"/>
        <item m="1" x="317"/>
        <item m="1" x="140"/>
        <item m="1" x="271"/>
        <item m="1" x="93"/>
        <item m="1" x="223"/>
        <item m="1" x="46"/>
        <item m="1" x="117"/>
        <item m="1" x="248"/>
        <item m="1" x="70"/>
        <item m="1" x="198"/>
        <item m="1" x="326"/>
        <item m="1" x="150"/>
        <item m="1" x="281"/>
        <item m="1" x="103"/>
        <item m="1" x="235"/>
        <item m="1" x="57"/>
        <item m="1" x="183"/>
        <item m="1" x="313"/>
        <item m="1" x="138"/>
        <item m="1" x="269"/>
        <item m="1" x="89"/>
        <item m="1" x="219"/>
        <item m="1" x="44"/>
        <item m="1" x="172"/>
        <item m="1" x="301"/>
        <item m="1" x="125"/>
        <item m="1" x="256"/>
        <item m="1" x="76"/>
        <item m="1" x="205"/>
        <item m="1" x="335"/>
        <item m="1" x="158"/>
        <item m="1" x="290"/>
        <item m="1" x="113"/>
        <item m="1" x="245"/>
        <item m="1" x="66"/>
        <item m="1" x="193"/>
        <item m="1" x="85"/>
        <item m="1" x="216"/>
        <item m="1" x="40"/>
        <item m="1" x="167"/>
        <item m="1" x="297"/>
        <item m="1" x="122"/>
        <item m="1" x="253"/>
        <item m="1" x="73"/>
        <item m="1" x="201"/>
        <item m="1" x="330"/>
        <item m="1" x="154"/>
        <item m="1" x="285"/>
        <item m="1" x="107"/>
        <item m="1" x="239"/>
        <item m="1" x="61"/>
        <item m="1" x="188"/>
        <item m="1" x="318"/>
        <item m="1" x="141"/>
        <item m="1" x="272"/>
        <item m="1" x="94"/>
        <item m="1" x="224"/>
        <item m="1" x="47"/>
        <item m="1" x="175"/>
        <item m="1" x="305"/>
        <item m="1" x="129"/>
        <item m="1" x="260"/>
        <item m="1" x="80"/>
        <item m="1" x="209"/>
        <item m="1" x="33"/>
        <item m="1" x="163"/>
        <item m="1" x="278"/>
        <item m="1" x="99"/>
        <item m="1" x="230"/>
        <item m="1" x="53"/>
        <item m="1" x="181"/>
        <item m="1" x="310"/>
        <item m="1" x="134"/>
        <item m="1" x="264"/>
        <item m="1" x="331"/>
        <item m="1" x="155"/>
        <item m="1" x="286"/>
        <item m="1" x="108"/>
        <item m="1" x="240"/>
        <item m="1" x="62"/>
        <item m="1" x="189"/>
        <item m="1" x="319"/>
        <item m="1" x="142"/>
        <item m="1" x="273"/>
        <item m="1" x="95"/>
        <item m="1" x="225"/>
        <item m="1" x="48"/>
        <item m="1" x="176"/>
        <item m="1" x="34"/>
        <item t="default"/>
      </items>
    </pivotField>
    <pivotField axis="axisPage" multipleItemSelectionAllowed="1" showAll="0">
      <items count="17">
        <item h="1" m="1" x="7"/>
        <item h="1" m="1" x="8"/>
        <item h="1" m="1" x="6"/>
        <item h="1" m="1" x="13"/>
        <item h="1" m="1" x="14"/>
        <item h="1" m="1" x="5"/>
        <item h="1" m="1" x="11"/>
        <item h="1" m="1" x="4"/>
        <item h="1" m="1" x="15"/>
        <item h="1" m="1" x="12"/>
        <item h="1" m="1" x="10"/>
        <item h="1" m="1" x="9"/>
        <item h="1" m="1" x="3"/>
        <item x="0"/>
        <item h="1" x="2"/>
        <item h="1" x="1"/>
        <item t="default"/>
      </items>
    </pivotField>
    <pivotField showAll="0" defaultSubtotal="0"/>
    <pivotField showAll="0" defaultSubtotal="0"/>
    <pivotField dataField="1" showAll="0" defaultSubtotal="0"/>
    <pivotField showAll="0" defaultSubtotal="0"/>
    <pivotField showAll="0" defaultSubtotal="0"/>
    <pivotField showAll="0" defaultSubtotal="0"/>
    <pivotField showAll="0"/>
    <pivotField showAll="0" defaultSubtotal="0"/>
    <pivotField dataField="1"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dataField="1"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s>
  <rowFields count="1">
    <field x="0"/>
  </rowFields>
  <rowItems count="31">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t="grand">
      <x/>
    </i>
  </rowItems>
  <colFields count="1">
    <field x="-2"/>
  </colFields>
  <colItems count="3">
    <i>
      <x/>
    </i>
    <i i="1">
      <x v="1"/>
    </i>
    <i i="2">
      <x v="2"/>
    </i>
  </colItems>
  <pageFields count="1">
    <pageField fld="1" hier="-1"/>
  </pageFields>
  <dataFields count="3">
    <dataField name="TCH_Availability_2G" fld="10" subtotal="average" baseField="0" baseItem="0"/>
    <dataField name="TCH_Availability_2G_Target" fld="29" baseField="0" baseItem="0"/>
    <dataField name="TCH_Availability_Nokia_2G" fld="4" subtotal="average" baseField="0" baseItem="72"/>
  </dataFields>
  <chartFormats count="3">
    <chartFormat chart="1" format="23" series="1">
      <pivotArea type="data" outline="0" fieldPosition="0">
        <references count="1">
          <reference field="4294967294" count="1" selected="0">
            <x v="0"/>
          </reference>
        </references>
      </pivotArea>
    </chartFormat>
    <chartFormat chart="1" format="24" series="1">
      <pivotArea type="data" outline="0" fieldPosition="0">
        <references count="1">
          <reference field="4294967294" count="1" selected="0">
            <x v="1"/>
          </reference>
        </references>
      </pivotArea>
    </chartFormat>
    <chartFormat chart="1" format="26"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0.xml><?xml version="1.0" encoding="utf-8"?>
<pivotTableDefinition xmlns="http://schemas.openxmlformats.org/spreadsheetml/2006/main" xmlns:mc="http://schemas.openxmlformats.org/markup-compatibility/2006" xmlns:xr="http://schemas.microsoft.com/office/spreadsheetml/2014/revision" mc:Ignorable="xr" xr:uid="{00000000-0007-0000-0300-00000B000000}" name="PivotTable25" cacheId="25"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13">
  <location ref="CQ3:CS33" firstHeaderRow="0" firstDataRow="1" firstDataCol="1" rowPageCount="1" colPageCount="1"/>
  <pivotFields count="43">
    <pivotField axis="axisRow" numFmtId="14" showAll="0">
      <items count="433">
        <item m="1" x="226"/>
        <item m="1" x="44"/>
        <item m="1" x="230"/>
        <item m="1" x="49"/>
        <item m="1" x="233"/>
        <item m="1" x="52"/>
        <item m="1" x="237"/>
        <item m="1" x="55"/>
        <item m="1" x="240"/>
        <item m="1" x="59"/>
        <item m="1" x="244"/>
        <item m="1" x="63"/>
        <item m="1" x="247"/>
        <item m="1" x="66"/>
        <item m="1" x="251"/>
        <item m="1" x="70"/>
        <item m="1" x="255"/>
        <item m="1" x="74"/>
        <item m="1" x="260"/>
        <item m="1" x="79"/>
        <item m="1" x="265"/>
        <item m="1" x="84"/>
        <item m="1" x="271"/>
        <item m="1" x="90"/>
        <item m="1" x="277"/>
        <item m="1" x="96"/>
        <item m="1" x="284"/>
        <item m="1" x="103"/>
        <item m="1" x="291"/>
        <item m="1" x="110"/>
        <item m="1" x="298"/>
        <item m="1" x="234"/>
        <item m="1" x="53"/>
        <item m="1" x="238"/>
        <item m="1" x="56"/>
        <item m="1" x="241"/>
        <item m="1" x="60"/>
        <item m="1" x="245"/>
        <item m="1" x="64"/>
        <item m="1" x="248"/>
        <item m="1" x="67"/>
        <item m="1" x="252"/>
        <item m="1" x="71"/>
        <item m="1" x="256"/>
        <item m="1" x="75"/>
        <item m="1" x="261"/>
        <item m="1" x="80"/>
        <item m="1" x="266"/>
        <item m="1" x="85"/>
        <item m="1" x="272"/>
        <item m="1" x="91"/>
        <item m="1" x="278"/>
        <item m="1" x="97"/>
        <item m="1" x="285"/>
        <item m="1" x="104"/>
        <item m="1" x="292"/>
        <item m="1" x="111"/>
        <item m="1" x="299"/>
        <item m="1" x="117"/>
        <item m="1" x="242"/>
        <item m="1" x="61"/>
        <item m="1" x="246"/>
        <item m="1" x="65"/>
        <item m="1" x="249"/>
        <item m="1" x="68"/>
        <item m="1" x="253"/>
        <item m="1" x="72"/>
        <item m="1" x="76"/>
        <item m="1" x="262"/>
        <item m="1" x="167"/>
        <item m="1" x="360"/>
        <item m="1" x="160"/>
        <item m="1" x="354"/>
        <item m="1" x="190"/>
        <item m="1" x="347"/>
        <item m="1" x="427"/>
        <item m="1" x="177"/>
        <item m="1" x="401"/>
        <item m="1" x="219"/>
        <item m="1" x="367"/>
        <item m="1" x="159"/>
        <item m="1" x="374"/>
        <item m="1" x="152"/>
        <item m="1" x="383"/>
        <item m="1" x="203"/>
        <item m="1" x="183"/>
        <item m="1" x="413"/>
        <item m="1" x="341"/>
        <item m="1" x="390"/>
        <item m="1" x="128"/>
        <item m="1" x="197"/>
        <item m="1" x="310"/>
        <item m="1" x="398"/>
        <item m="1" x="168"/>
        <item m="1" x="400"/>
        <item m="1" x="406"/>
        <item m="1" x="140"/>
        <item m="1" x="146"/>
        <item m="1" x="209"/>
        <item m="1" x="420"/>
        <item m="1" x="134"/>
        <item m="1" x="368"/>
        <item m="1" x="361"/>
        <item m="1" x="375"/>
        <item m="1" x="175"/>
        <item m="1" x="384"/>
        <item m="1" x="392"/>
        <item m="1" x="185"/>
        <item m="1" x="153"/>
        <item m="1" x="199"/>
        <item m="1" x="428"/>
        <item m="1" x="205"/>
        <item m="1" x="178"/>
        <item m="1" x="348"/>
        <item m="1" x="162"/>
        <item m="1" x="200"/>
        <item m="1" x="408"/>
        <item m="1" x="141"/>
        <item m="1" x="409"/>
        <item m="1" x="377"/>
        <item m="1" x="193"/>
        <item m="1" x="385"/>
        <item m="1" x="186"/>
        <item m="1" x="416"/>
        <item m="1" x="147"/>
        <item m="1" x="192"/>
        <item m="1" x="355"/>
        <item m="1" x="211"/>
        <item m="1" x="154"/>
        <item m="1" x="422"/>
        <item m="1" x="170"/>
        <item m="1" x="362"/>
        <item m="1" x="415"/>
        <item m="1" x="33"/>
        <item m="1" x="218"/>
        <item m="1" x="224"/>
        <item m="1" x="214"/>
        <item m="1" x="35"/>
        <item m="1" x="395"/>
        <item m="1" x="393"/>
        <item m="1" x="369"/>
        <item m="1" x="215"/>
        <item m="1" x="32"/>
        <item m="1" x="429"/>
        <item m="1" x="216"/>
        <item m="1" x="179"/>
        <item m="1" x="155"/>
        <item m="1" x="378"/>
        <item m="1" x="171"/>
        <item m="1" x="213"/>
        <item m="1" x="37"/>
        <item m="1" x="201"/>
        <item m="1" x="394"/>
        <item m="1" x="41"/>
        <item m="1" x="227"/>
        <item m="1" x="194"/>
        <item m="1" x="370"/>
        <item m="1" x="386"/>
        <item m="1" x="212"/>
        <item m="1" x="206"/>
        <item m="1" x="402"/>
        <item m="1" x="220"/>
        <item m="1" x="423"/>
        <item m="1" x="207"/>
        <item m="1" x="424"/>
        <item m="1" x="187"/>
        <item m="1" x="417"/>
        <item m="1" x="410"/>
        <item m="1" x="363"/>
        <item m="1" x="430"/>
        <item m="1" x="163"/>
        <item m="1" x="46"/>
        <item m="1" x="223"/>
        <item m="1" x="418"/>
        <item m="1" x="188"/>
        <item m="1" x="411"/>
        <item m="1" x="202"/>
        <item m="1" x="379"/>
        <item m="1" x="231"/>
        <item m="1" x="42"/>
        <item m="1" x="228"/>
        <item m="1" x="34"/>
        <item m="1" x="50"/>
        <item m="1" x="425"/>
        <item m="1" x="39"/>
        <item m="1" x="403"/>
        <item m="1" x="172"/>
        <item m="1" x="38"/>
        <item m="1" x="180"/>
        <item m="1" x="235"/>
        <item m="1" x="431"/>
        <item m="1" x="208"/>
        <item m="1" x="217"/>
        <item m="1" x="221"/>
        <item m="1" x="222"/>
        <item m="1" x="195"/>
        <item m="1" x="62"/>
        <item m="1" x="48"/>
        <item m="1" x="47"/>
        <item m="1" x="387"/>
        <item m="1" x="54"/>
        <item m="1" x="225"/>
        <item m="1" x="58"/>
        <item m="1" x="236"/>
        <item m="1" x="43"/>
        <item m="1" x="232"/>
        <item m="1" x="239"/>
        <item m="1" x="51"/>
        <item m="1" x="229"/>
        <item m="1" x="243"/>
        <item m="1" x="257"/>
        <item m="1" x="81"/>
        <item m="1" x="267"/>
        <item m="1" x="86"/>
        <item m="1" x="273"/>
        <item m="1" x="92"/>
        <item m="1" x="279"/>
        <item m="1" x="98"/>
        <item m="1" x="286"/>
        <item m="1" x="105"/>
        <item m="1" x="293"/>
        <item m="1" x="112"/>
        <item m="1" x="300"/>
        <item m="1" x="118"/>
        <item m="1" x="305"/>
        <item m="1" x="123"/>
        <item m="1" x="311"/>
        <item m="1" x="129"/>
        <item m="1" x="342"/>
        <item m="1" x="135"/>
        <item m="1" x="349"/>
        <item m="1" x="250"/>
        <item m="1" x="69"/>
        <item m="1" x="254"/>
        <item m="1" x="73"/>
        <item m="1" x="258"/>
        <item m="1" x="77"/>
        <item m="1" x="263"/>
        <item m="1" x="82"/>
        <item m="1" x="268"/>
        <item m="1" x="87"/>
        <item m="1" x="274"/>
        <item m="1" x="93"/>
        <item m="1" x="280"/>
        <item m="1" x="99"/>
        <item m="1" x="287"/>
        <item m="1" x="106"/>
        <item m="1" x="294"/>
        <item m="1" x="113"/>
        <item m="1" x="301"/>
        <item m="1" x="119"/>
        <item m="1" x="306"/>
        <item m="1" x="124"/>
        <item m="1" x="312"/>
        <item m="1" x="130"/>
        <item m="1" x="343"/>
        <item m="1" x="136"/>
        <item m="1" x="350"/>
        <item m="1" x="142"/>
        <item m="1" x="356"/>
        <item m="1" x="148"/>
        <item m="1" x="259"/>
        <item m="1" x="78"/>
        <item m="1" x="264"/>
        <item m="1" x="83"/>
        <item m="1" x="269"/>
        <item m="1" x="88"/>
        <item m="1" x="275"/>
        <item m="1" x="94"/>
        <item m="1" x="281"/>
        <item m="1" x="100"/>
        <item m="1" x="288"/>
        <item m="1" x="107"/>
        <item m="1" x="295"/>
        <item m="1" x="114"/>
        <item m="1" x="302"/>
        <item m="1" x="120"/>
        <item m="1" x="307"/>
        <item m="1" x="125"/>
        <item m="1" x="313"/>
        <item m="1" x="131"/>
        <item m="1" x="344"/>
        <item m="1" x="137"/>
        <item m="1" x="351"/>
        <item m="1" x="143"/>
        <item m="1" x="357"/>
        <item m="1" x="149"/>
        <item m="1" x="364"/>
        <item m="1" x="156"/>
        <item m="1" x="371"/>
        <item m="1" x="164"/>
        <item m="1" x="380"/>
        <item m="1" x="270"/>
        <item m="1" x="89"/>
        <item m="1" x="276"/>
        <item m="1" x="95"/>
        <item m="1" x="282"/>
        <item m="1" x="101"/>
        <item m="1" x="289"/>
        <item m="1" x="108"/>
        <item m="1" x="296"/>
        <item m="1" x="115"/>
        <item m="1" x="303"/>
        <item m="1" x="121"/>
        <item m="1" x="308"/>
        <item m="1" x="126"/>
        <item m="1" x="314"/>
        <item m="1" x="132"/>
        <item m="1" x="345"/>
        <item m="1" x="138"/>
        <item m="1" x="352"/>
        <item m="1" x="144"/>
        <item m="1" x="358"/>
        <item m="1" x="150"/>
        <item m="1" x="365"/>
        <item m="1" x="157"/>
        <item m="1" x="372"/>
        <item m="1" x="165"/>
        <item m="1" x="381"/>
        <item m="1" x="173"/>
        <item m="1" x="388"/>
        <item m="1" x="181"/>
        <item m="1" x="283"/>
        <item m="1" x="102"/>
        <item m="1" x="290"/>
        <item m="1" x="109"/>
        <item m="1" x="297"/>
        <item m="1" x="116"/>
        <item m="1" x="304"/>
        <item m="1" x="122"/>
        <item m="1" x="309"/>
        <item m="1" x="127"/>
        <item m="1" x="315"/>
        <item m="1" x="133"/>
        <item m="1" x="346"/>
        <item m="1" x="139"/>
        <item m="1" x="353"/>
        <item m="1" x="145"/>
        <item m="1" x="359"/>
        <item m="1" x="151"/>
        <item m="1" x="366"/>
        <item m="1" x="158"/>
        <item m="1" x="373"/>
        <item m="1" x="166"/>
        <item m="1" x="382"/>
        <item m="1" x="174"/>
        <item m="1" x="389"/>
        <item m="1" x="182"/>
        <item m="1" x="397"/>
        <item m="1" x="189"/>
        <item m="1" x="405"/>
        <item m="1" x="196"/>
        <item m="1" x="191"/>
        <item m="1" x="399"/>
        <item m="1" x="391"/>
        <item m="1" x="407"/>
        <item m="1" x="198"/>
        <item m="1" x="414"/>
        <item m="1" x="421"/>
        <item m="1" x="204"/>
        <item m="1" x="184"/>
        <item m="1" x="210"/>
        <item m="1" x="30"/>
        <item m="1" x="316"/>
        <item m="1" x="317"/>
        <item m="1" x="318"/>
        <item m="1" x="319"/>
        <item m="1" x="320"/>
        <item m="1" x="321"/>
        <item m="1" x="322"/>
        <item m="1" x="323"/>
        <item m="1" x="324"/>
        <item m="1" x="325"/>
        <item m="1" x="326"/>
        <item m="1" x="327"/>
        <item m="1" x="328"/>
        <item m="1" x="329"/>
        <item m="1" x="330"/>
        <item m="1" x="331"/>
        <item m="1" x="332"/>
        <item m="1" x="333"/>
        <item m="1" x="334"/>
        <item m="1" x="335"/>
        <item m="1" x="336"/>
        <item m="1" x="337"/>
        <item m="1" x="338"/>
        <item m="1" x="339"/>
        <item m="1" x="340"/>
        <item m="1" x="161"/>
        <item m="1" x="376"/>
        <item m="1" x="169"/>
        <item m="1" x="45"/>
        <item m="1" x="40"/>
        <item m="1" x="36"/>
        <item m="1" x="31"/>
        <item m="1" x="426"/>
        <item m="1" x="419"/>
        <item m="1" x="412"/>
        <item m="1" x="404"/>
        <item m="1" x="396"/>
        <item m="1" x="57"/>
        <item x="0"/>
        <item x="1"/>
        <item x="2"/>
        <item x="3"/>
        <item x="4"/>
        <item x="5"/>
        <item x="6"/>
        <item x="7"/>
        <item x="8"/>
        <item x="9"/>
        <item x="10"/>
        <item x="11"/>
        <item x="12"/>
        <item x="13"/>
        <item x="14"/>
        <item x="15"/>
        <item x="16"/>
        <item m="1" x="176"/>
        <item x="17"/>
        <item x="18"/>
        <item x="19"/>
        <item x="20"/>
        <item x="21"/>
        <item x="22"/>
        <item x="23"/>
        <item x="24"/>
        <item x="25"/>
        <item x="26"/>
        <item x="27"/>
        <item x="28"/>
        <item x="29"/>
        <item t="default"/>
      </items>
    </pivotField>
    <pivotField axis="axisPage" multipleItemSelectionAllowed="1" showAll="0">
      <items count="18">
        <item h="1" m="1" x="15"/>
        <item h="1" m="1" x="14"/>
        <item h="1" m="1" x="13"/>
        <item h="1" m="1" x="16"/>
        <item h="1" m="1" x="10"/>
        <item h="1" m="1" x="12"/>
        <item h="1" m="1" x="11"/>
        <item h="1" m="1" x="9"/>
        <item h="1" x="8"/>
        <item h="1" x="0"/>
        <item x="7"/>
        <item h="1" x="2"/>
        <item h="1" x="6"/>
        <item h="1" x="5"/>
        <item h="1" x="1"/>
        <item h="1" x="4"/>
        <item h="1" x="3"/>
        <item t="default"/>
      </items>
    </pivotField>
    <pivotField showAll="0" defaultSubtotal="0"/>
    <pivotField showAll="0" defaultSubtotal="0"/>
    <pivotField showAll="0" defaultSubtotal="0"/>
    <pivotField showAll="0" defaultSubtotal="0"/>
    <pivotField showAll="0" defaultSubtotal="0"/>
    <pivotField showAll="0" defaultSubtotal="0"/>
    <pivotField showAl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dataField="1"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dataField="1" showAll="0" defaultSubtotal="0"/>
    <pivotField showAll="0" defaultSubtotal="0"/>
    <pivotField showAll="0" defaultSubtotal="0"/>
    <pivotField showAll="0" defaultSubtotal="0"/>
    <pivotField showAll="0" defaultSubtotal="0"/>
    <pivotField showAll="0" defaultSubtotal="0"/>
    <pivotField showAll="0" defaultSubtotal="0"/>
  </pivotFields>
  <rowFields count="1">
    <field x="0"/>
  </rowFields>
  <rowItems count="30">
    <i>
      <x v="401"/>
    </i>
    <i>
      <x v="402"/>
    </i>
    <i>
      <x v="403"/>
    </i>
    <i>
      <x v="404"/>
    </i>
    <i>
      <x v="405"/>
    </i>
    <i>
      <x v="406"/>
    </i>
    <i>
      <x v="407"/>
    </i>
    <i>
      <x v="408"/>
    </i>
    <i>
      <x v="409"/>
    </i>
    <i>
      <x v="410"/>
    </i>
    <i>
      <x v="411"/>
    </i>
    <i>
      <x v="412"/>
    </i>
    <i>
      <x v="413"/>
    </i>
    <i>
      <x v="414"/>
    </i>
    <i>
      <x v="415"/>
    </i>
    <i>
      <x v="416"/>
    </i>
    <i>
      <x v="417"/>
    </i>
    <i>
      <x v="419"/>
    </i>
    <i>
      <x v="420"/>
    </i>
    <i>
      <x v="421"/>
    </i>
    <i>
      <x v="422"/>
    </i>
    <i>
      <x v="423"/>
    </i>
    <i>
      <x v="424"/>
    </i>
    <i>
      <x v="425"/>
    </i>
    <i>
      <x v="426"/>
    </i>
    <i>
      <x v="427"/>
    </i>
    <i>
      <x v="428"/>
    </i>
    <i>
      <x v="429"/>
    </i>
    <i>
      <x v="430"/>
    </i>
    <i>
      <x v="431"/>
    </i>
  </rowItems>
  <colFields count="1">
    <field x="-2"/>
  </colFields>
  <colItems count="2">
    <i>
      <x/>
    </i>
    <i i="1">
      <x v="1"/>
    </i>
  </colItems>
  <pageFields count="1">
    <pageField fld="1" hier="-1"/>
  </pageFields>
  <dataFields count="2">
    <dataField name="Cell_Throughput_HSDPA" fld="19" baseField="0" baseItem="401"/>
    <dataField name="Cell_Throughput_HSDPA_Target" fld="36" baseField="0" baseItem="401"/>
  </dataFields>
  <chartFormats count="2">
    <chartFormat chart="12" format="2" series="1">
      <pivotArea type="data" outline="0" fieldPosition="0">
        <references count="1">
          <reference field="4294967294" count="1" selected="0">
            <x v="0"/>
          </reference>
        </references>
      </pivotArea>
    </chartFormat>
    <chartFormat chart="12" format="3"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200-000011000000}" name="PivotTable7" cacheId="33" applyNumberFormats="0" applyBorderFormats="0" applyFontFormats="0" applyPatternFormats="0" applyAlignmentFormats="0" applyWidthHeightFormats="1" dataCaption="Values" updatedVersion="6" minRefreshableVersion="3" itemPrintTitles="1" createdVersion="6" indent="0" outline="1" outlineData="1" multipleFieldFilters="0" chartFormat="13">
  <location ref="AH3:AK34" firstHeaderRow="0" firstDataRow="1" firstDataCol="1" rowPageCount="1" colPageCount="1"/>
  <pivotFields count="43">
    <pivotField axis="axisRow" showAll="0" sortType="ascending">
      <items count="337">
        <item m="1" x="287"/>
        <item m="1" x="311"/>
        <item m="1" x="30"/>
        <item m="1" x="58"/>
        <item m="1" x="81"/>
        <item m="1" x="109"/>
        <item m="1" x="135"/>
        <item m="1" x="159"/>
        <item m="1" x="184"/>
        <item m="1" x="210"/>
        <item m="1" x="190"/>
        <item m="1" x="211"/>
        <item m="1" x="241"/>
        <item m="1" x="265"/>
        <item m="1" x="291"/>
        <item m="1" x="314"/>
        <item m="1" x="35"/>
        <item m="1" x="63"/>
        <item m="1" x="86"/>
        <item m="1" x="114"/>
        <item m="1" x="90"/>
        <item m="1" x="118"/>
        <item m="1" x="143"/>
        <item m="1" x="168"/>
        <item m="1" x="194"/>
        <item m="1" x="220"/>
        <item m="1" x="249"/>
        <item m="1" x="274"/>
        <item m="1" x="298"/>
        <item m="1" x="323"/>
        <item m="1" x="302"/>
        <item m="1" x="327"/>
        <item m="1" x="49"/>
        <item m="1" x="74"/>
        <item m="1" x="100"/>
        <item m="1" x="126"/>
        <item m="1" x="151"/>
        <item m="1" x="177"/>
        <item m="1" x="202"/>
        <item m="1" x="231"/>
        <item m="1" x="206"/>
        <item m="1" x="236"/>
        <item m="1" x="232"/>
        <item m="1" x="257"/>
        <item m="1" x="282"/>
        <item m="1" x="306"/>
        <item m="1" x="332"/>
        <item m="1" x="54"/>
        <item m="1" x="77"/>
        <item m="1" x="104"/>
        <item m="1" x="130"/>
        <item m="1" x="110"/>
        <item m="1" x="136"/>
        <item m="1" x="160"/>
        <item m="1" x="185"/>
        <item m="1" x="212"/>
        <item m="1" x="242"/>
        <item m="1" x="266"/>
        <item m="1" x="292"/>
        <item m="1" x="315"/>
        <item m="1" x="36"/>
        <item m="1" x="320"/>
        <item m="1" x="41"/>
        <item m="1" x="67"/>
        <item m="1" x="91"/>
        <item m="1" x="119"/>
        <item m="1" x="144"/>
        <item m="1" x="169"/>
        <item m="1" x="195"/>
        <item m="1" x="221"/>
        <item m="1" x="250"/>
        <item m="1" x="226"/>
        <item x="0"/>
        <item x="1"/>
        <item x="2"/>
        <item x="3"/>
        <item x="4"/>
        <item x="5"/>
        <item x="6"/>
        <item x="7"/>
        <item x="8"/>
        <item x="9"/>
        <item x="10"/>
        <item x="11"/>
        <item x="12"/>
        <item x="13"/>
        <item x="14"/>
        <item x="15"/>
        <item x="16"/>
        <item x="17"/>
        <item x="18"/>
        <item x="19"/>
        <item x="20"/>
        <item x="21"/>
        <item x="22"/>
        <item x="23"/>
        <item x="24"/>
        <item x="25"/>
        <item x="26"/>
        <item x="27"/>
        <item x="28"/>
        <item x="29"/>
        <item m="1" x="267"/>
        <item m="1" x="87"/>
        <item m="1" x="217"/>
        <item m="1" x="42"/>
        <item m="1" x="170"/>
        <item m="1" x="299"/>
        <item m="1" x="123"/>
        <item m="1" x="254"/>
        <item m="1" x="75"/>
        <item m="1" x="203"/>
        <item m="1" x="333"/>
        <item m="1" x="156"/>
        <item m="1" x="288"/>
        <item m="1" x="111"/>
        <item m="1" x="243"/>
        <item m="1" x="64"/>
        <item m="1" x="191"/>
        <item m="1" x="321"/>
        <item m="1" x="145"/>
        <item m="1" x="275"/>
        <item m="1" x="96"/>
        <item m="1" x="227"/>
        <item m="1" x="50"/>
        <item m="1" x="178"/>
        <item m="1" x="307"/>
        <item m="1" x="131"/>
        <item m="1" x="261"/>
        <item m="1" x="82"/>
        <item m="1" x="213"/>
        <item m="1" x="37"/>
        <item m="1" x="164"/>
        <item m="1" x="237"/>
        <item m="1" x="59"/>
        <item m="1" x="186"/>
        <item m="1" x="316"/>
        <item m="1" x="139"/>
        <item m="1" x="270"/>
        <item m="1" x="92"/>
        <item m="1" x="222"/>
        <item m="1" x="45"/>
        <item m="1" x="173"/>
        <item m="1" x="303"/>
        <item m="1" x="127"/>
        <item m="1" x="258"/>
        <item m="1" x="78"/>
        <item m="1" x="207"/>
        <item m="1" x="31"/>
        <item m="1" x="161"/>
        <item m="1" x="293"/>
        <item m="1" x="115"/>
        <item m="1" x="246"/>
        <item m="1" x="68"/>
        <item m="1" x="196"/>
        <item m="1" x="324"/>
        <item m="1" x="148"/>
        <item m="1" x="279"/>
        <item m="1" x="101"/>
        <item m="1" x="233"/>
        <item m="1" x="55"/>
        <item m="1" x="204"/>
        <item m="1" x="334"/>
        <item m="1" x="157"/>
        <item m="1" x="289"/>
        <item m="1" x="112"/>
        <item m="1" x="244"/>
        <item m="1" x="65"/>
        <item m="1" x="192"/>
        <item m="1" x="322"/>
        <item m="1" x="146"/>
        <item m="1" x="276"/>
        <item m="1" x="97"/>
        <item m="1" x="228"/>
        <item m="1" x="51"/>
        <item m="1" x="179"/>
        <item m="1" x="308"/>
        <item m="1" x="132"/>
        <item m="1" x="262"/>
        <item m="1" x="83"/>
        <item m="1" x="214"/>
        <item m="1" x="38"/>
        <item m="1" x="165"/>
        <item m="1" x="295"/>
        <item m="1" x="120"/>
        <item m="1" x="251"/>
        <item m="1" x="71"/>
        <item m="1" x="199"/>
        <item m="1" x="328"/>
        <item m="1" x="152"/>
        <item m="1" x="283"/>
        <item m="1" x="105"/>
        <item m="1" x="174"/>
        <item m="1" x="304"/>
        <item m="1" x="128"/>
        <item m="1" x="259"/>
        <item m="1" x="79"/>
        <item m="1" x="208"/>
        <item m="1" x="32"/>
        <item m="1" x="162"/>
        <item m="1" x="294"/>
        <item m="1" x="116"/>
        <item m="1" x="247"/>
        <item m="1" x="69"/>
        <item m="1" x="197"/>
        <item m="1" x="325"/>
        <item m="1" x="149"/>
        <item m="1" x="280"/>
        <item m="1" x="102"/>
        <item m="1" x="234"/>
        <item m="1" x="56"/>
        <item m="1" x="182"/>
        <item m="1" x="312"/>
        <item m="1" x="137"/>
        <item m="1" x="268"/>
        <item m="1" x="88"/>
        <item m="1" x="218"/>
        <item m="1" x="43"/>
        <item m="1" x="171"/>
        <item m="1" x="300"/>
        <item m="1" x="124"/>
        <item m="1" x="255"/>
        <item m="1" x="147"/>
        <item m="1" x="277"/>
        <item m="1" x="98"/>
        <item m="1" x="229"/>
        <item m="1" x="52"/>
        <item m="1" x="180"/>
        <item m="1" x="309"/>
        <item m="1" x="133"/>
        <item m="1" x="263"/>
        <item m="1" x="84"/>
        <item m="1" x="215"/>
        <item m="1" x="39"/>
        <item m="1" x="166"/>
        <item m="1" x="296"/>
        <item m="1" x="121"/>
        <item m="1" x="252"/>
        <item m="1" x="72"/>
        <item m="1" x="200"/>
        <item m="1" x="329"/>
        <item m="1" x="153"/>
        <item m="1" x="284"/>
        <item m="1" x="106"/>
        <item m="1" x="238"/>
        <item m="1" x="60"/>
        <item m="1" x="187"/>
        <item m="1" x="317"/>
        <item m="1" x="140"/>
        <item m="1" x="271"/>
        <item m="1" x="93"/>
        <item m="1" x="223"/>
        <item m="1" x="46"/>
        <item m="1" x="117"/>
        <item m="1" x="248"/>
        <item m="1" x="70"/>
        <item m="1" x="198"/>
        <item m="1" x="326"/>
        <item m="1" x="150"/>
        <item m="1" x="281"/>
        <item m="1" x="103"/>
        <item m="1" x="235"/>
        <item m="1" x="57"/>
        <item m="1" x="183"/>
        <item m="1" x="313"/>
        <item m="1" x="138"/>
        <item m="1" x="269"/>
        <item m="1" x="89"/>
        <item m="1" x="219"/>
        <item m="1" x="44"/>
        <item m="1" x="172"/>
        <item m="1" x="301"/>
        <item m="1" x="125"/>
        <item m="1" x="256"/>
        <item m="1" x="76"/>
        <item m="1" x="205"/>
        <item m="1" x="335"/>
        <item m="1" x="158"/>
        <item m="1" x="290"/>
        <item m="1" x="113"/>
        <item m="1" x="245"/>
        <item m="1" x="66"/>
        <item m="1" x="193"/>
        <item m="1" x="85"/>
        <item m="1" x="216"/>
        <item m="1" x="40"/>
        <item m="1" x="167"/>
        <item m="1" x="297"/>
        <item m="1" x="122"/>
        <item m="1" x="253"/>
        <item m="1" x="73"/>
        <item m="1" x="201"/>
        <item m="1" x="330"/>
        <item m="1" x="154"/>
        <item m="1" x="285"/>
        <item m="1" x="107"/>
        <item m="1" x="239"/>
        <item m="1" x="61"/>
        <item m="1" x="188"/>
        <item m="1" x="318"/>
        <item m="1" x="141"/>
        <item m="1" x="272"/>
        <item m="1" x="94"/>
        <item m="1" x="224"/>
        <item m="1" x="47"/>
        <item m="1" x="175"/>
        <item m="1" x="305"/>
        <item m="1" x="129"/>
        <item m="1" x="260"/>
        <item m="1" x="80"/>
        <item m="1" x="209"/>
        <item m="1" x="33"/>
        <item m="1" x="163"/>
        <item m="1" x="278"/>
        <item m="1" x="99"/>
        <item m="1" x="230"/>
        <item m="1" x="53"/>
        <item m="1" x="181"/>
        <item m="1" x="310"/>
        <item m="1" x="134"/>
        <item m="1" x="264"/>
        <item m="1" x="331"/>
        <item m="1" x="155"/>
        <item m="1" x="286"/>
        <item m="1" x="108"/>
        <item m="1" x="240"/>
        <item m="1" x="62"/>
        <item m="1" x="189"/>
        <item m="1" x="319"/>
        <item m="1" x="142"/>
        <item m="1" x="273"/>
        <item m="1" x="95"/>
        <item m="1" x="225"/>
        <item m="1" x="48"/>
        <item m="1" x="176"/>
        <item m="1" x="34"/>
        <item t="default"/>
      </items>
    </pivotField>
    <pivotField axis="axisPage" multipleItemSelectionAllowed="1" showAll="0">
      <items count="17">
        <item h="1" m="1" x="7"/>
        <item h="1" m="1" x="8"/>
        <item h="1" m="1" x="6"/>
        <item h="1" m="1" x="13"/>
        <item h="1" m="1" x="14"/>
        <item h="1" m="1" x="5"/>
        <item h="1" m="1" x="11"/>
        <item h="1" m="1" x="4"/>
        <item h="1" m="1" x="15"/>
        <item h="1" m="1" x="12"/>
        <item h="1" m="1" x="10"/>
        <item h="1" m="1" x="9"/>
        <item h="1" m="1" x="3"/>
        <item x="0"/>
        <item h="1" x="2"/>
        <item h="1" x="1"/>
        <item t="default"/>
      </items>
    </pivotField>
    <pivotField showAll="0" defaultSubtotal="0"/>
    <pivotField showAll="0" defaultSubtotal="0"/>
    <pivotField showAll="0" defaultSubtotal="0"/>
    <pivotField dataField="1" showAll="0" defaultSubtotal="0"/>
    <pivotField showAll="0" defaultSubtotal="0"/>
    <pivotField showAll="0" defaultSubtotal="0"/>
    <pivotField showAll="0"/>
    <pivotField showAll="0" defaultSubtotal="0"/>
    <pivotField showAll="0" defaultSubtotal="0"/>
    <pivotField dataField="1"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dataField="1"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s>
  <rowFields count="1">
    <field x="0"/>
  </rowFields>
  <rowItems count="31">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t="grand">
      <x/>
    </i>
  </rowItems>
  <colFields count="1">
    <field x="-2"/>
  </colFields>
  <colItems count="3">
    <i>
      <x/>
    </i>
    <i i="1">
      <x v="1"/>
    </i>
    <i i="2">
      <x v="2"/>
    </i>
  </colItems>
  <pageFields count="1">
    <pageField fld="1" hier="-1"/>
  </pageFields>
  <dataFields count="3">
    <dataField name="OHSR_2G" fld="11" subtotal="average" baseField="0" baseItem="2"/>
    <dataField name="OHSR_2G_Target" fld="30" subtotal="average" baseField="0" baseItem="0"/>
    <dataField name="OHSR_Nokia_2G" fld="5" subtotal="average" baseField="0" baseItem="72"/>
  </dataFields>
  <chartFormats count="7">
    <chartFormat chart="8" format="21" series="1">
      <pivotArea type="data" outline="0" fieldPosition="0">
        <references count="1">
          <reference field="4294967294" count="1" selected="0">
            <x v="0"/>
          </reference>
        </references>
      </pivotArea>
    </chartFormat>
    <chartFormat chart="8" format="22" series="1">
      <pivotArea type="data" outline="0" fieldPosition="0">
        <references count="1">
          <reference field="4294967294" count="1" selected="0">
            <x v="1"/>
          </reference>
        </references>
      </pivotArea>
    </chartFormat>
    <chartFormat chart="9" format="23" series="1">
      <pivotArea type="data" outline="0" fieldPosition="0">
        <references count="1">
          <reference field="4294967294" count="1" selected="0">
            <x v="0"/>
          </reference>
        </references>
      </pivotArea>
    </chartFormat>
    <chartFormat chart="9" format="24" series="1">
      <pivotArea type="data" outline="0" fieldPosition="0">
        <references count="1">
          <reference field="4294967294" count="1" selected="0">
            <x v="1"/>
          </reference>
        </references>
      </pivotArea>
    </chartFormat>
    <chartFormat chart="3" format="27" series="1">
      <pivotArea type="data" outline="0" fieldPosition="0">
        <references count="1">
          <reference field="4294967294" count="1" selected="0">
            <x v="0"/>
          </reference>
        </references>
      </pivotArea>
    </chartFormat>
    <chartFormat chart="3" format="28" series="1">
      <pivotArea type="data" outline="0" fieldPosition="0">
        <references count="1">
          <reference field="4294967294" count="1" selected="0">
            <x v="1"/>
          </reference>
        </references>
      </pivotArea>
    </chartFormat>
    <chartFormat chart="3" format="30"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200-00000F000000}" name="PivotTable5" cacheId="33" applyNumberFormats="0" applyBorderFormats="0" applyFontFormats="0" applyPatternFormats="0" applyAlignmentFormats="0" applyWidthHeightFormats="1" dataCaption="Values" updatedVersion="6" minRefreshableVersion="3" itemPrintTitles="1" createdVersion="6" indent="0" outline="1" outlineData="1" multipleFieldFilters="0" chartFormat="6">
  <location ref="AQ3:AS34" firstHeaderRow="0" firstDataRow="1" firstDataCol="1" rowPageCount="1" colPageCount="1"/>
  <pivotFields count="43">
    <pivotField axis="axisRow" showAll="0" sortType="ascending">
      <items count="337">
        <item m="1" x="287"/>
        <item m="1" x="311"/>
        <item m="1" x="30"/>
        <item m="1" x="58"/>
        <item m="1" x="81"/>
        <item m="1" x="109"/>
        <item m="1" x="135"/>
        <item m="1" x="159"/>
        <item m="1" x="184"/>
        <item m="1" x="210"/>
        <item m="1" x="190"/>
        <item m="1" x="211"/>
        <item m="1" x="241"/>
        <item m="1" x="265"/>
        <item m="1" x="291"/>
        <item m="1" x="314"/>
        <item m="1" x="35"/>
        <item m="1" x="63"/>
        <item m="1" x="86"/>
        <item m="1" x="114"/>
        <item m="1" x="90"/>
        <item m="1" x="118"/>
        <item m="1" x="143"/>
        <item m="1" x="168"/>
        <item m="1" x="194"/>
        <item m="1" x="220"/>
        <item m="1" x="249"/>
        <item m="1" x="274"/>
        <item m="1" x="298"/>
        <item m="1" x="323"/>
        <item m="1" x="302"/>
        <item m="1" x="327"/>
        <item m="1" x="49"/>
        <item m="1" x="74"/>
        <item m="1" x="100"/>
        <item m="1" x="126"/>
        <item m="1" x="151"/>
        <item m="1" x="177"/>
        <item m="1" x="202"/>
        <item m="1" x="231"/>
        <item m="1" x="206"/>
        <item m="1" x="236"/>
        <item m="1" x="232"/>
        <item m="1" x="257"/>
        <item m="1" x="282"/>
        <item m="1" x="306"/>
        <item m="1" x="332"/>
        <item m="1" x="54"/>
        <item m="1" x="77"/>
        <item m="1" x="104"/>
        <item m="1" x="130"/>
        <item m="1" x="110"/>
        <item m="1" x="136"/>
        <item m="1" x="160"/>
        <item m="1" x="185"/>
        <item m="1" x="212"/>
        <item m="1" x="242"/>
        <item m="1" x="266"/>
        <item m="1" x="292"/>
        <item m="1" x="315"/>
        <item m="1" x="36"/>
        <item m="1" x="320"/>
        <item m="1" x="41"/>
        <item m="1" x="67"/>
        <item m="1" x="91"/>
        <item m="1" x="119"/>
        <item m="1" x="144"/>
        <item m="1" x="169"/>
        <item m="1" x="195"/>
        <item m="1" x="221"/>
        <item m="1" x="250"/>
        <item m="1" x="226"/>
        <item x="0"/>
        <item x="1"/>
        <item x="2"/>
        <item x="3"/>
        <item x="4"/>
        <item x="5"/>
        <item x="6"/>
        <item x="7"/>
        <item x="8"/>
        <item x="9"/>
        <item x="10"/>
        <item x="11"/>
        <item x="12"/>
        <item x="13"/>
        <item x="14"/>
        <item x="15"/>
        <item x="16"/>
        <item x="17"/>
        <item x="18"/>
        <item x="19"/>
        <item x="20"/>
        <item x="21"/>
        <item x="22"/>
        <item x="23"/>
        <item x="24"/>
        <item x="25"/>
        <item x="26"/>
        <item x="27"/>
        <item x="28"/>
        <item x="29"/>
        <item m="1" x="267"/>
        <item m="1" x="87"/>
        <item m="1" x="217"/>
        <item m="1" x="42"/>
        <item m="1" x="170"/>
        <item m="1" x="299"/>
        <item m="1" x="123"/>
        <item m="1" x="254"/>
        <item m="1" x="75"/>
        <item m="1" x="203"/>
        <item m="1" x="333"/>
        <item m="1" x="156"/>
        <item m="1" x="288"/>
        <item m="1" x="111"/>
        <item m="1" x="243"/>
        <item m="1" x="64"/>
        <item m="1" x="191"/>
        <item m="1" x="321"/>
        <item m="1" x="145"/>
        <item m="1" x="275"/>
        <item m="1" x="96"/>
        <item m="1" x="227"/>
        <item m="1" x="50"/>
        <item m="1" x="178"/>
        <item m="1" x="307"/>
        <item m="1" x="131"/>
        <item m="1" x="261"/>
        <item m="1" x="82"/>
        <item m="1" x="213"/>
        <item m="1" x="37"/>
        <item m="1" x="164"/>
        <item m="1" x="237"/>
        <item m="1" x="59"/>
        <item m="1" x="186"/>
        <item m="1" x="316"/>
        <item m="1" x="139"/>
        <item m="1" x="270"/>
        <item m="1" x="92"/>
        <item m="1" x="222"/>
        <item m="1" x="45"/>
        <item m="1" x="173"/>
        <item m="1" x="303"/>
        <item m="1" x="127"/>
        <item m="1" x="258"/>
        <item m="1" x="78"/>
        <item m="1" x="207"/>
        <item m="1" x="31"/>
        <item m="1" x="161"/>
        <item m="1" x="293"/>
        <item m="1" x="115"/>
        <item m="1" x="246"/>
        <item m="1" x="68"/>
        <item m="1" x="196"/>
        <item m="1" x="324"/>
        <item m="1" x="148"/>
        <item m="1" x="279"/>
        <item m="1" x="101"/>
        <item m="1" x="233"/>
        <item m="1" x="55"/>
        <item m="1" x="204"/>
        <item m="1" x="334"/>
        <item m="1" x="157"/>
        <item m="1" x="289"/>
        <item m="1" x="112"/>
        <item m="1" x="244"/>
        <item m="1" x="65"/>
        <item m="1" x="192"/>
        <item m="1" x="322"/>
        <item m="1" x="146"/>
        <item m="1" x="276"/>
        <item m="1" x="97"/>
        <item m="1" x="228"/>
        <item m="1" x="51"/>
        <item m="1" x="179"/>
        <item m="1" x="308"/>
        <item m="1" x="132"/>
        <item m="1" x="262"/>
        <item m="1" x="83"/>
        <item m="1" x="214"/>
        <item m="1" x="38"/>
        <item m="1" x="165"/>
        <item m="1" x="295"/>
        <item m="1" x="120"/>
        <item m="1" x="251"/>
        <item m="1" x="71"/>
        <item m="1" x="199"/>
        <item m="1" x="328"/>
        <item m="1" x="152"/>
        <item m="1" x="283"/>
        <item m="1" x="105"/>
        <item m="1" x="174"/>
        <item m="1" x="304"/>
        <item m="1" x="128"/>
        <item m="1" x="259"/>
        <item m="1" x="79"/>
        <item m="1" x="208"/>
        <item m="1" x="32"/>
        <item m="1" x="162"/>
        <item m="1" x="294"/>
        <item m="1" x="116"/>
        <item m="1" x="247"/>
        <item m="1" x="69"/>
        <item m="1" x="197"/>
        <item m="1" x="325"/>
        <item m="1" x="149"/>
        <item m="1" x="280"/>
        <item m="1" x="102"/>
        <item m="1" x="234"/>
        <item m="1" x="56"/>
        <item m="1" x="182"/>
        <item m="1" x="312"/>
        <item m="1" x="137"/>
        <item m="1" x="268"/>
        <item m="1" x="88"/>
        <item m="1" x="218"/>
        <item m="1" x="43"/>
        <item m="1" x="171"/>
        <item m="1" x="300"/>
        <item m="1" x="124"/>
        <item m="1" x="255"/>
        <item m="1" x="147"/>
        <item m="1" x="277"/>
        <item m="1" x="98"/>
        <item m="1" x="229"/>
        <item m="1" x="52"/>
        <item m="1" x="180"/>
        <item m="1" x="309"/>
        <item m="1" x="133"/>
        <item m="1" x="263"/>
        <item m="1" x="84"/>
        <item m="1" x="215"/>
        <item m="1" x="39"/>
        <item m="1" x="166"/>
        <item m="1" x="296"/>
        <item m="1" x="121"/>
        <item m="1" x="252"/>
        <item m="1" x="72"/>
        <item m="1" x="200"/>
        <item m="1" x="329"/>
        <item m="1" x="153"/>
        <item m="1" x="284"/>
        <item m="1" x="106"/>
        <item m="1" x="238"/>
        <item m="1" x="60"/>
        <item m="1" x="187"/>
        <item m="1" x="317"/>
        <item m="1" x="140"/>
        <item m="1" x="271"/>
        <item m="1" x="93"/>
        <item m="1" x="223"/>
        <item m="1" x="46"/>
        <item m="1" x="117"/>
        <item m="1" x="248"/>
        <item m="1" x="70"/>
        <item m="1" x="198"/>
        <item m="1" x="326"/>
        <item m="1" x="150"/>
        <item m="1" x="281"/>
        <item m="1" x="103"/>
        <item m="1" x="235"/>
        <item m="1" x="57"/>
        <item m="1" x="183"/>
        <item m="1" x="313"/>
        <item m="1" x="138"/>
        <item m="1" x="269"/>
        <item m="1" x="89"/>
        <item m="1" x="219"/>
        <item m="1" x="44"/>
        <item m="1" x="172"/>
        <item m="1" x="301"/>
        <item m="1" x="125"/>
        <item m="1" x="256"/>
        <item m="1" x="76"/>
        <item m="1" x="205"/>
        <item m="1" x="335"/>
        <item m="1" x="158"/>
        <item m="1" x="290"/>
        <item m="1" x="113"/>
        <item m="1" x="245"/>
        <item m="1" x="66"/>
        <item m="1" x="193"/>
        <item m="1" x="85"/>
        <item m="1" x="216"/>
        <item m="1" x="40"/>
        <item m="1" x="167"/>
        <item m="1" x="297"/>
        <item m="1" x="122"/>
        <item m="1" x="253"/>
        <item m="1" x="73"/>
        <item m="1" x="201"/>
        <item m="1" x="330"/>
        <item m="1" x="154"/>
        <item m="1" x="285"/>
        <item m="1" x="107"/>
        <item m="1" x="239"/>
        <item m="1" x="61"/>
        <item m="1" x="188"/>
        <item m="1" x="318"/>
        <item m="1" x="141"/>
        <item m="1" x="272"/>
        <item m="1" x="94"/>
        <item m="1" x="224"/>
        <item m="1" x="47"/>
        <item m="1" x="175"/>
        <item m="1" x="305"/>
        <item m="1" x="129"/>
        <item m="1" x="260"/>
        <item m="1" x="80"/>
        <item m="1" x="209"/>
        <item m="1" x="33"/>
        <item m="1" x="163"/>
        <item m="1" x="278"/>
        <item m="1" x="99"/>
        <item m="1" x="230"/>
        <item m="1" x="53"/>
        <item m="1" x="181"/>
        <item m="1" x="310"/>
        <item m="1" x="134"/>
        <item m="1" x="264"/>
        <item m="1" x="331"/>
        <item m="1" x="155"/>
        <item m="1" x="286"/>
        <item m="1" x="108"/>
        <item m="1" x="240"/>
        <item m="1" x="62"/>
        <item m="1" x="189"/>
        <item m="1" x="319"/>
        <item m="1" x="142"/>
        <item m="1" x="273"/>
        <item m="1" x="95"/>
        <item m="1" x="225"/>
        <item m="1" x="48"/>
        <item m="1" x="176"/>
        <item m="1" x="34"/>
        <item t="default"/>
      </items>
    </pivotField>
    <pivotField axis="axisPage" multipleItemSelectionAllowed="1" showAll="0">
      <items count="17">
        <item h="1" m="1" x="7"/>
        <item h="1" m="1" x="8"/>
        <item h="1" m="1" x="6"/>
        <item h="1" m="1" x="13"/>
        <item h="1" m="1" x="14"/>
        <item h="1" m="1" x="5"/>
        <item h="1" m="1" x="11"/>
        <item h="1" m="1" x="4"/>
        <item h="1" m="1" x="15"/>
        <item h="1" m="1" x="12"/>
        <item h="1" m="1" x="10"/>
        <item h="1" m="1" x="9"/>
        <item h="1" m="1" x="3"/>
        <item x="0"/>
        <item h="1" x="2"/>
        <item h="1" x="1"/>
        <item t="default"/>
      </items>
    </pivotField>
    <pivotField showAll="0" defaultSubtotal="0"/>
    <pivotField showAll="0" defaultSubtotal="0"/>
    <pivotField showAll="0" defaultSubtotal="0"/>
    <pivotField showAll="0" defaultSubtotal="0"/>
    <pivotField showAll="0" defaultSubtotal="0"/>
    <pivotField showAll="0" defaultSubtotal="0"/>
    <pivotField showAll="0"/>
    <pivotField showAll="0" defaultSubtotal="0"/>
    <pivotField showAll="0" defaultSubtotal="0"/>
    <pivotField showAll="0" defaultSubtotal="0"/>
    <pivotField showAll="0" defaultSubtotal="0"/>
    <pivotField showAll="0" defaultSubtotal="0"/>
    <pivotField showAll="0" defaultSubtotal="0"/>
    <pivotField showAll="0" defaultSubtotal="0"/>
    <pivotField dataField="1"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dataField="1"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s>
  <rowFields count="1">
    <field x="0"/>
  </rowFields>
  <rowItems count="31">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t="grand">
      <x/>
    </i>
  </rowItems>
  <colFields count="1">
    <field x="-2"/>
  </colFields>
  <colItems count="2">
    <i>
      <x/>
    </i>
    <i i="1">
      <x v="1"/>
    </i>
  </colItems>
  <pageFields count="1">
    <pageField fld="1" hier="-1"/>
  </pageFields>
  <dataFields count="2">
    <dataField name="CDR_3G" fld="16" subtotal="average" baseField="0" baseItem="8"/>
    <dataField name="CDR_3G_Target" fld="33" subtotal="average" baseField="0" baseItem="0"/>
  </dataFields>
  <chartFormats count="2">
    <chartFormat chart="3" format="16" series="1">
      <pivotArea type="data" outline="0" fieldPosition="0">
        <references count="1">
          <reference field="4294967294" count="1" selected="0">
            <x v="0"/>
          </reference>
        </references>
      </pivotArea>
    </chartFormat>
    <chartFormat chart="3" format="17"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200-000007000000}" name="PivotTable16" cacheId="33" applyNumberFormats="0" applyBorderFormats="0" applyFontFormats="0" applyPatternFormats="0" applyAlignmentFormats="0" applyWidthHeightFormats="1" dataCaption="Values" updatedVersion="6" minRefreshableVersion="3" itemPrintTitles="1" createdVersion="6" indent="0" outline="1" outlineData="1" multipleFieldFilters="0" chartFormat="6">
  <location ref="CG3:CI34" firstHeaderRow="0" firstDataRow="1" firstDataCol="1" rowPageCount="1" colPageCount="1"/>
  <pivotFields count="43">
    <pivotField axis="axisRow" showAll="0" sortType="ascending">
      <items count="337">
        <item m="1" x="287"/>
        <item m="1" x="311"/>
        <item m="1" x="30"/>
        <item m="1" x="58"/>
        <item m="1" x="81"/>
        <item m="1" x="109"/>
        <item m="1" x="135"/>
        <item m="1" x="159"/>
        <item m="1" x="184"/>
        <item m="1" x="210"/>
        <item m="1" x="190"/>
        <item m="1" x="211"/>
        <item m="1" x="241"/>
        <item m="1" x="265"/>
        <item m="1" x="291"/>
        <item m="1" x="314"/>
        <item m="1" x="35"/>
        <item m="1" x="63"/>
        <item m="1" x="86"/>
        <item m="1" x="114"/>
        <item m="1" x="90"/>
        <item m="1" x="118"/>
        <item m="1" x="143"/>
        <item m="1" x="168"/>
        <item m="1" x="194"/>
        <item m="1" x="220"/>
        <item m="1" x="249"/>
        <item m="1" x="274"/>
        <item m="1" x="298"/>
        <item m="1" x="323"/>
        <item m="1" x="302"/>
        <item m="1" x="327"/>
        <item m="1" x="49"/>
        <item m="1" x="74"/>
        <item m="1" x="100"/>
        <item m="1" x="126"/>
        <item m="1" x="151"/>
        <item m="1" x="177"/>
        <item m="1" x="202"/>
        <item m="1" x="231"/>
        <item m="1" x="206"/>
        <item m="1" x="236"/>
        <item m="1" x="232"/>
        <item m="1" x="257"/>
        <item m="1" x="282"/>
        <item m="1" x="306"/>
        <item m="1" x="332"/>
        <item m="1" x="54"/>
        <item m="1" x="77"/>
        <item m="1" x="104"/>
        <item m="1" x="130"/>
        <item m="1" x="110"/>
        <item m="1" x="136"/>
        <item m="1" x="160"/>
        <item m="1" x="185"/>
        <item m="1" x="212"/>
        <item m="1" x="242"/>
        <item m="1" x="266"/>
        <item m="1" x="292"/>
        <item m="1" x="315"/>
        <item m="1" x="36"/>
        <item m="1" x="320"/>
        <item m="1" x="41"/>
        <item m="1" x="67"/>
        <item m="1" x="91"/>
        <item m="1" x="119"/>
        <item m="1" x="144"/>
        <item m="1" x="169"/>
        <item m="1" x="195"/>
        <item m="1" x="221"/>
        <item m="1" x="250"/>
        <item m="1" x="226"/>
        <item x="0"/>
        <item x="1"/>
        <item x="2"/>
        <item x="3"/>
        <item x="4"/>
        <item x="5"/>
        <item x="6"/>
        <item x="7"/>
        <item x="8"/>
        <item x="9"/>
        <item x="10"/>
        <item x="11"/>
        <item x="12"/>
        <item x="13"/>
        <item x="14"/>
        <item x="15"/>
        <item x="16"/>
        <item x="17"/>
        <item x="18"/>
        <item x="19"/>
        <item x="20"/>
        <item x="21"/>
        <item x="22"/>
        <item x="23"/>
        <item x="24"/>
        <item x="25"/>
        <item x="26"/>
        <item x="27"/>
        <item x="28"/>
        <item x="29"/>
        <item m="1" x="267"/>
        <item m="1" x="87"/>
        <item m="1" x="217"/>
        <item m="1" x="42"/>
        <item m="1" x="170"/>
        <item m="1" x="299"/>
        <item m="1" x="123"/>
        <item m="1" x="254"/>
        <item m="1" x="75"/>
        <item m="1" x="203"/>
        <item m="1" x="333"/>
        <item m="1" x="156"/>
        <item m="1" x="288"/>
        <item m="1" x="111"/>
        <item m="1" x="243"/>
        <item m="1" x="64"/>
        <item m="1" x="191"/>
        <item m="1" x="321"/>
        <item m="1" x="145"/>
        <item m="1" x="275"/>
        <item m="1" x="96"/>
        <item m="1" x="227"/>
        <item m="1" x="50"/>
        <item m="1" x="178"/>
        <item m="1" x="307"/>
        <item m="1" x="131"/>
        <item m="1" x="261"/>
        <item m="1" x="82"/>
        <item m="1" x="213"/>
        <item m="1" x="37"/>
        <item m="1" x="164"/>
        <item m="1" x="237"/>
        <item m="1" x="59"/>
        <item m="1" x="186"/>
        <item m="1" x="316"/>
        <item m="1" x="139"/>
        <item m="1" x="270"/>
        <item m="1" x="92"/>
        <item m="1" x="222"/>
        <item m="1" x="45"/>
        <item m="1" x="173"/>
        <item m="1" x="303"/>
        <item m="1" x="127"/>
        <item m="1" x="258"/>
        <item m="1" x="78"/>
        <item m="1" x="207"/>
        <item m="1" x="31"/>
        <item m="1" x="161"/>
        <item m="1" x="293"/>
        <item m="1" x="115"/>
        <item m="1" x="246"/>
        <item m="1" x="68"/>
        <item m="1" x="196"/>
        <item m="1" x="324"/>
        <item m="1" x="148"/>
        <item m="1" x="279"/>
        <item m="1" x="101"/>
        <item m="1" x="233"/>
        <item m="1" x="55"/>
        <item m="1" x="204"/>
        <item m="1" x="334"/>
        <item m="1" x="157"/>
        <item m="1" x="289"/>
        <item m="1" x="112"/>
        <item m="1" x="244"/>
        <item m="1" x="65"/>
        <item m="1" x="192"/>
        <item m="1" x="322"/>
        <item m="1" x="146"/>
        <item m="1" x="276"/>
        <item m="1" x="97"/>
        <item m="1" x="228"/>
        <item m="1" x="51"/>
        <item m="1" x="179"/>
        <item m="1" x="308"/>
        <item m="1" x="132"/>
        <item m="1" x="262"/>
        <item m="1" x="83"/>
        <item m="1" x="214"/>
        <item m="1" x="38"/>
        <item m="1" x="165"/>
        <item m="1" x="295"/>
        <item m="1" x="120"/>
        <item m="1" x="251"/>
        <item m="1" x="71"/>
        <item m="1" x="199"/>
        <item m="1" x="328"/>
        <item m="1" x="152"/>
        <item m="1" x="283"/>
        <item m="1" x="105"/>
        <item m="1" x="174"/>
        <item m="1" x="304"/>
        <item m="1" x="128"/>
        <item m="1" x="259"/>
        <item m="1" x="79"/>
        <item m="1" x="208"/>
        <item m="1" x="32"/>
        <item m="1" x="162"/>
        <item m="1" x="294"/>
        <item m="1" x="116"/>
        <item m="1" x="247"/>
        <item m="1" x="69"/>
        <item m="1" x="197"/>
        <item m="1" x="325"/>
        <item m="1" x="149"/>
        <item m="1" x="280"/>
        <item m="1" x="102"/>
        <item m="1" x="234"/>
        <item m="1" x="56"/>
        <item m="1" x="182"/>
        <item m="1" x="312"/>
        <item m="1" x="137"/>
        <item m="1" x="268"/>
        <item m="1" x="88"/>
        <item m="1" x="218"/>
        <item m="1" x="43"/>
        <item m="1" x="171"/>
        <item m="1" x="300"/>
        <item m="1" x="124"/>
        <item m="1" x="255"/>
        <item m="1" x="147"/>
        <item m="1" x="277"/>
        <item m="1" x="98"/>
        <item m="1" x="229"/>
        <item m="1" x="52"/>
        <item m="1" x="180"/>
        <item m="1" x="309"/>
        <item m="1" x="133"/>
        <item m="1" x="263"/>
        <item m="1" x="84"/>
        <item m="1" x="215"/>
        <item m="1" x="39"/>
        <item m="1" x="166"/>
        <item m="1" x="296"/>
        <item m="1" x="121"/>
        <item m="1" x="252"/>
        <item m="1" x="72"/>
        <item m="1" x="200"/>
        <item m="1" x="329"/>
        <item m="1" x="153"/>
        <item m="1" x="284"/>
        <item m="1" x="106"/>
        <item m="1" x="238"/>
        <item m="1" x="60"/>
        <item m="1" x="187"/>
        <item m="1" x="317"/>
        <item m="1" x="140"/>
        <item m="1" x="271"/>
        <item m="1" x="93"/>
        <item m="1" x="223"/>
        <item m="1" x="46"/>
        <item m="1" x="117"/>
        <item m="1" x="248"/>
        <item m="1" x="70"/>
        <item m="1" x="198"/>
        <item m="1" x="326"/>
        <item m="1" x="150"/>
        <item m="1" x="281"/>
        <item m="1" x="103"/>
        <item m="1" x="235"/>
        <item m="1" x="57"/>
        <item m="1" x="183"/>
        <item m="1" x="313"/>
        <item m="1" x="138"/>
        <item m="1" x="269"/>
        <item m="1" x="89"/>
        <item m="1" x="219"/>
        <item m="1" x="44"/>
        <item m="1" x="172"/>
        <item m="1" x="301"/>
        <item m="1" x="125"/>
        <item m="1" x="256"/>
        <item m="1" x="76"/>
        <item m="1" x="205"/>
        <item m="1" x="335"/>
        <item m="1" x="158"/>
        <item m="1" x="290"/>
        <item m="1" x="113"/>
        <item m="1" x="245"/>
        <item m="1" x="66"/>
        <item m="1" x="193"/>
        <item m="1" x="85"/>
        <item m="1" x="216"/>
        <item m="1" x="40"/>
        <item m="1" x="167"/>
        <item m="1" x="297"/>
        <item m="1" x="122"/>
        <item m="1" x="253"/>
        <item m="1" x="73"/>
        <item m="1" x="201"/>
        <item m="1" x="330"/>
        <item m="1" x="154"/>
        <item m="1" x="285"/>
        <item m="1" x="107"/>
        <item m="1" x="239"/>
        <item m="1" x="61"/>
        <item m="1" x="188"/>
        <item m="1" x="318"/>
        <item m="1" x="141"/>
        <item m="1" x="272"/>
        <item m="1" x="94"/>
        <item m="1" x="224"/>
        <item m="1" x="47"/>
        <item m="1" x="175"/>
        <item m="1" x="305"/>
        <item m="1" x="129"/>
        <item m="1" x="260"/>
        <item m="1" x="80"/>
        <item m="1" x="209"/>
        <item m="1" x="33"/>
        <item m="1" x="163"/>
        <item m="1" x="278"/>
        <item m="1" x="99"/>
        <item m="1" x="230"/>
        <item m="1" x="53"/>
        <item m="1" x="181"/>
        <item m="1" x="310"/>
        <item m="1" x="134"/>
        <item m="1" x="264"/>
        <item m="1" x="331"/>
        <item m="1" x="155"/>
        <item m="1" x="286"/>
        <item m="1" x="108"/>
        <item m="1" x="240"/>
        <item m="1" x="62"/>
        <item m="1" x="189"/>
        <item m="1" x="319"/>
        <item m="1" x="142"/>
        <item m="1" x="273"/>
        <item m="1" x="95"/>
        <item m="1" x="225"/>
        <item m="1" x="48"/>
        <item m="1" x="176"/>
        <item m="1" x="34"/>
        <item t="default"/>
      </items>
    </pivotField>
    <pivotField axis="axisPage" multipleItemSelectionAllowed="1" showAll="0">
      <items count="17">
        <item h="1" m="1" x="7"/>
        <item h="1" m="1" x="8"/>
        <item h="1" m="1" x="6"/>
        <item h="1" m="1" x="13"/>
        <item h="1" m="1" x="14"/>
        <item h="1" m="1" x="5"/>
        <item h="1" m="1" x="11"/>
        <item h="1" m="1" x="4"/>
        <item h="1" m="1" x="15"/>
        <item h="1" m="1" x="12"/>
        <item h="1" m="1" x="10"/>
        <item h="1" m="1" x="9"/>
        <item h="1" m="1" x="3"/>
        <item x="0"/>
        <item h="1" x="2"/>
        <item h="1" x="1"/>
        <item t="default"/>
      </items>
    </pivotField>
    <pivotField showAll="0" defaultSubtotal="0"/>
    <pivotField showAll="0" defaultSubtotal="0"/>
    <pivotField showAll="0" defaultSubtotal="0"/>
    <pivotField showAll="0" defaultSubtotal="0"/>
    <pivotField showAll="0" defaultSubtotal="0"/>
    <pivotField showAll="0" defaultSubtotal="0"/>
    <pivotField showAll="0"/>
    <pivotField showAll="0" defaultSubtotal="0"/>
    <pivotField showAll="0" defaultSubtotal="0"/>
    <pivotField showAll="0" defaultSubtotal="0"/>
    <pivotField showAll="0" defaultSubtotal="0"/>
    <pivotField showAll="0" defaultSubtotal="0"/>
    <pivotField dataField="1"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dataField="1"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s>
  <rowFields count="1">
    <field x="0"/>
  </rowFields>
  <rowItems count="31">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t="grand">
      <x/>
    </i>
  </rowItems>
  <colFields count="1">
    <field x="-2"/>
  </colFields>
  <colItems count="2">
    <i>
      <x/>
    </i>
    <i i="1">
      <x v="1"/>
    </i>
  </colItems>
  <pageFields count="1">
    <pageField fld="1" hier="-1"/>
  </pageFields>
  <dataFields count="2">
    <dataField name="HSDPA_User_Throughput_3G" fld="14" baseField="0" baseItem="72"/>
    <dataField name="HSDPA_User_Throughput_3G_Target" fld="31" subtotal="average" baseField="0" baseItem="72"/>
  </dataFields>
  <chartFormats count="2">
    <chartFormat chart="5" format="4" series="1">
      <pivotArea type="data" outline="0" fieldPosition="0">
        <references count="1">
          <reference field="4294967294" count="1" selected="0">
            <x v="1"/>
          </reference>
        </references>
      </pivotArea>
    </chartFormat>
    <chartFormat chart="5"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0000000-0007-0000-0200-00000A000000}" name="PivotTable19" cacheId="33" applyNumberFormats="0" applyBorderFormats="0" applyFontFormats="0" applyPatternFormats="0" applyAlignmentFormats="0" applyWidthHeightFormats="1" dataCaption="Values" updatedVersion="6" minRefreshableVersion="3" itemPrintTitles="1" createdVersion="6" indent="0" outline="1" outlineData="1" multipleFieldFilters="0" chartFormat="7">
  <location ref="CS3:CU34" firstHeaderRow="0" firstDataRow="1" firstDataCol="1" rowPageCount="1" colPageCount="1"/>
  <pivotFields count="43">
    <pivotField axis="axisRow" showAll="0" sortType="ascending">
      <items count="337">
        <item m="1" x="287"/>
        <item m="1" x="311"/>
        <item m="1" x="30"/>
        <item m="1" x="58"/>
        <item m="1" x="81"/>
        <item m="1" x="109"/>
        <item m="1" x="135"/>
        <item m="1" x="159"/>
        <item m="1" x="184"/>
        <item m="1" x="210"/>
        <item m="1" x="190"/>
        <item m="1" x="211"/>
        <item m="1" x="241"/>
        <item m="1" x="265"/>
        <item m="1" x="291"/>
        <item m="1" x="314"/>
        <item m="1" x="35"/>
        <item m="1" x="63"/>
        <item m="1" x="86"/>
        <item m="1" x="114"/>
        <item m="1" x="90"/>
        <item m="1" x="118"/>
        <item m="1" x="143"/>
        <item m="1" x="168"/>
        <item m="1" x="194"/>
        <item m="1" x="220"/>
        <item m="1" x="249"/>
        <item m="1" x="274"/>
        <item m="1" x="298"/>
        <item m="1" x="323"/>
        <item m="1" x="302"/>
        <item m="1" x="327"/>
        <item m="1" x="49"/>
        <item m="1" x="74"/>
        <item m="1" x="100"/>
        <item m="1" x="126"/>
        <item m="1" x="151"/>
        <item m="1" x="177"/>
        <item m="1" x="202"/>
        <item m="1" x="231"/>
        <item m="1" x="206"/>
        <item m="1" x="236"/>
        <item m="1" x="232"/>
        <item m="1" x="257"/>
        <item m="1" x="282"/>
        <item m="1" x="306"/>
        <item m="1" x="332"/>
        <item m="1" x="54"/>
        <item m="1" x="77"/>
        <item m="1" x="104"/>
        <item m="1" x="130"/>
        <item m="1" x="110"/>
        <item m="1" x="136"/>
        <item m="1" x="160"/>
        <item m="1" x="185"/>
        <item m="1" x="212"/>
        <item m="1" x="242"/>
        <item m="1" x="266"/>
        <item m="1" x="292"/>
        <item m="1" x="315"/>
        <item m="1" x="36"/>
        <item m="1" x="320"/>
        <item m="1" x="41"/>
        <item m="1" x="67"/>
        <item m="1" x="91"/>
        <item m="1" x="119"/>
        <item m="1" x="144"/>
        <item m="1" x="169"/>
        <item m="1" x="195"/>
        <item m="1" x="221"/>
        <item m="1" x="250"/>
        <item m="1" x="226"/>
        <item x="0"/>
        <item x="1"/>
        <item x="2"/>
        <item x="3"/>
        <item x="4"/>
        <item x="5"/>
        <item x="6"/>
        <item x="7"/>
        <item x="8"/>
        <item x="9"/>
        <item x="10"/>
        <item x="11"/>
        <item x="12"/>
        <item x="13"/>
        <item x="14"/>
        <item x="15"/>
        <item x="16"/>
        <item x="17"/>
        <item x="18"/>
        <item x="19"/>
        <item x="20"/>
        <item x="21"/>
        <item x="22"/>
        <item x="23"/>
        <item x="24"/>
        <item x="25"/>
        <item x="26"/>
        <item x="27"/>
        <item x="28"/>
        <item x="29"/>
        <item m="1" x="267"/>
        <item m="1" x="87"/>
        <item m="1" x="217"/>
        <item m="1" x="42"/>
        <item m="1" x="170"/>
        <item m="1" x="299"/>
        <item m="1" x="123"/>
        <item m="1" x="254"/>
        <item m="1" x="75"/>
        <item m="1" x="203"/>
        <item m="1" x="333"/>
        <item m="1" x="156"/>
        <item m="1" x="288"/>
        <item m="1" x="111"/>
        <item m="1" x="243"/>
        <item m="1" x="64"/>
        <item m="1" x="191"/>
        <item m="1" x="321"/>
        <item m="1" x="145"/>
        <item m="1" x="275"/>
        <item m="1" x="96"/>
        <item m="1" x="227"/>
        <item m="1" x="50"/>
        <item m="1" x="178"/>
        <item m="1" x="307"/>
        <item m="1" x="131"/>
        <item m="1" x="261"/>
        <item m="1" x="82"/>
        <item m="1" x="213"/>
        <item m="1" x="37"/>
        <item m="1" x="164"/>
        <item m="1" x="237"/>
        <item m="1" x="59"/>
        <item m="1" x="186"/>
        <item m="1" x="316"/>
        <item m="1" x="139"/>
        <item m="1" x="270"/>
        <item m="1" x="92"/>
        <item m="1" x="222"/>
        <item m="1" x="45"/>
        <item m="1" x="173"/>
        <item m="1" x="303"/>
        <item m="1" x="127"/>
        <item m="1" x="258"/>
        <item m="1" x="78"/>
        <item m="1" x="207"/>
        <item m="1" x="31"/>
        <item m="1" x="161"/>
        <item m="1" x="293"/>
        <item m="1" x="115"/>
        <item m="1" x="246"/>
        <item m="1" x="68"/>
        <item m="1" x="196"/>
        <item m="1" x="324"/>
        <item m="1" x="148"/>
        <item m="1" x="279"/>
        <item m="1" x="101"/>
        <item m="1" x="233"/>
        <item m="1" x="55"/>
        <item m="1" x="204"/>
        <item m="1" x="334"/>
        <item m="1" x="157"/>
        <item m="1" x="289"/>
        <item m="1" x="112"/>
        <item m="1" x="244"/>
        <item m="1" x="65"/>
        <item m="1" x="192"/>
        <item m="1" x="322"/>
        <item m="1" x="146"/>
        <item m="1" x="276"/>
        <item m="1" x="97"/>
        <item m="1" x="228"/>
        <item m="1" x="51"/>
        <item m="1" x="179"/>
        <item m="1" x="308"/>
        <item m="1" x="132"/>
        <item m="1" x="262"/>
        <item m="1" x="83"/>
        <item m="1" x="214"/>
        <item m="1" x="38"/>
        <item m="1" x="165"/>
        <item m="1" x="295"/>
        <item m="1" x="120"/>
        <item m="1" x="251"/>
        <item m="1" x="71"/>
        <item m="1" x="199"/>
        <item m="1" x="328"/>
        <item m="1" x="152"/>
        <item m="1" x="283"/>
        <item m="1" x="105"/>
        <item m="1" x="174"/>
        <item m="1" x="304"/>
        <item m="1" x="128"/>
        <item m="1" x="259"/>
        <item m="1" x="79"/>
        <item m="1" x="208"/>
        <item m="1" x="32"/>
        <item m="1" x="162"/>
        <item m="1" x="294"/>
        <item m="1" x="116"/>
        <item m="1" x="247"/>
        <item m="1" x="69"/>
        <item m="1" x="197"/>
        <item m="1" x="325"/>
        <item m="1" x="149"/>
        <item m="1" x="280"/>
        <item m="1" x="102"/>
        <item m="1" x="234"/>
        <item m="1" x="56"/>
        <item m="1" x="182"/>
        <item m="1" x="312"/>
        <item m="1" x="137"/>
        <item m="1" x="268"/>
        <item m="1" x="88"/>
        <item m="1" x="218"/>
        <item m="1" x="43"/>
        <item m="1" x="171"/>
        <item m="1" x="300"/>
        <item m="1" x="124"/>
        <item m="1" x="255"/>
        <item m="1" x="147"/>
        <item m="1" x="277"/>
        <item m="1" x="98"/>
        <item m="1" x="229"/>
        <item m="1" x="52"/>
        <item m="1" x="180"/>
        <item m="1" x="309"/>
        <item m="1" x="133"/>
        <item m="1" x="263"/>
        <item m="1" x="84"/>
        <item m="1" x="215"/>
        <item m="1" x="39"/>
        <item m="1" x="166"/>
        <item m="1" x="296"/>
        <item m="1" x="121"/>
        <item m="1" x="252"/>
        <item m="1" x="72"/>
        <item m="1" x="200"/>
        <item m="1" x="329"/>
        <item m="1" x="153"/>
        <item m="1" x="284"/>
        <item m="1" x="106"/>
        <item m="1" x="238"/>
        <item m="1" x="60"/>
        <item m="1" x="187"/>
        <item m="1" x="317"/>
        <item m="1" x="140"/>
        <item m="1" x="271"/>
        <item m="1" x="93"/>
        <item m="1" x="223"/>
        <item m="1" x="46"/>
        <item m="1" x="117"/>
        <item m="1" x="248"/>
        <item m="1" x="70"/>
        <item m="1" x="198"/>
        <item m="1" x="326"/>
        <item m="1" x="150"/>
        <item m="1" x="281"/>
        <item m="1" x="103"/>
        <item m="1" x="235"/>
        <item m="1" x="57"/>
        <item m="1" x="183"/>
        <item m="1" x="313"/>
        <item m="1" x="138"/>
        <item m="1" x="269"/>
        <item m="1" x="89"/>
        <item m="1" x="219"/>
        <item m="1" x="44"/>
        <item m="1" x="172"/>
        <item m="1" x="301"/>
        <item m="1" x="125"/>
        <item m="1" x="256"/>
        <item m="1" x="76"/>
        <item m="1" x="205"/>
        <item m="1" x="335"/>
        <item m="1" x="158"/>
        <item m="1" x="290"/>
        <item m="1" x="113"/>
        <item m="1" x="245"/>
        <item m="1" x="66"/>
        <item m="1" x="193"/>
        <item m="1" x="85"/>
        <item m="1" x="216"/>
        <item m="1" x="40"/>
        <item m="1" x="167"/>
        <item m="1" x="297"/>
        <item m="1" x="122"/>
        <item m="1" x="253"/>
        <item m="1" x="73"/>
        <item m="1" x="201"/>
        <item m="1" x="330"/>
        <item m="1" x="154"/>
        <item m="1" x="285"/>
        <item m="1" x="107"/>
        <item m="1" x="239"/>
        <item m="1" x="61"/>
        <item m="1" x="188"/>
        <item m="1" x="318"/>
        <item m="1" x="141"/>
        <item m="1" x="272"/>
        <item m="1" x="94"/>
        <item m="1" x="224"/>
        <item m="1" x="47"/>
        <item m="1" x="175"/>
        <item m="1" x="305"/>
        <item m="1" x="129"/>
        <item m="1" x="260"/>
        <item m="1" x="80"/>
        <item m="1" x="209"/>
        <item m="1" x="33"/>
        <item m="1" x="163"/>
        <item m="1" x="278"/>
        <item m="1" x="99"/>
        <item m="1" x="230"/>
        <item m="1" x="53"/>
        <item m="1" x="181"/>
        <item m="1" x="310"/>
        <item m="1" x="134"/>
        <item m="1" x="264"/>
        <item m="1" x="331"/>
        <item m="1" x="155"/>
        <item m="1" x="286"/>
        <item m="1" x="108"/>
        <item m="1" x="240"/>
        <item m="1" x="62"/>
        <item m="1" x="189"/>
        <item m="1" x="319"/>
        <item m="1" x="142"/>
        <item m="1" x="273"/>
        <item m="1" x="95"/>
        <item m="1" x="225"/>
        <item m="1" x="48"/>
        <item m="1" x="176"/>
        <item m="1" x="34"/>
        <item t="default"/>
      </items>
    </pivotField>
    <pivotField axis="axisPage" multipleItemSelectionAllowed="1" showAll="0">
      <items count="17">
        <item h="1" m="1" x="7"/>
        <item h="1" m="1" x="8"/>
        <item h="1" m="1" x="6"/>
        <item h="1" m="1" x="13"/>
        <item h="1" m="1" x="14"/>
        <item h="1" m="1" x="5"/>
        <item h="1" m="1" x="11"/>
        <item h="1" m="1" x="4"/>
        <item h="1" m="1" x="15"/>
        <item h="1" m="1" x="12"/>
        <item h="1" m="1" x="10"/>
        <item h="1" m="1" x="9"/>
        <item h="1" m="1" x="3"/>
        <item x="0"/>
        <item h="1" x="2"/>
        <item h="1" x="1"/>
        <item t="default"/>
      </items>
    </pivotField>
    <pivotField showAll="0" defaultSubtotal="0"/>
    <pivotField showAll="0" defaultSubtotal="0"/>
    <pivotField showAll="0" defaultSubtotal="0"/>
    <pivotField showAll="0" defaultSubtotal="0"/>
    <pivotField showAll="0" defaultSubtotal="0"/>
    <pivotField showAll="0" defaultSubtotal="0"/>
    <pivotField showAl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dataField="1"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dataField="1" showAll="0" defaultSubtotal="0"/>
    <pivotField showAll="0" defaultSubtotal="0"/>
    <pivotField showAll="0" defaultSubtotal="0"/>
    <pivotField showAll="0" defaultSubtotal="0"/>
    <pivotField showAll="0" defaultSubtotal="0"/>
    <pivotField showAll="0" defaultSubtotal="0"/>
    <pivotField showAll="0" defaultSubtotal="0"/>
  </pivotFields>
  <rowFields count="1">
    <field x="0"/>
  </rowFields>
  <rowItems count="31">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t="grand">
      <x/>
    </i>
  </rowItems>
  <colFields count="1">
    <field x="-2"/>
  </colFields>
  <colItems count="2">
    <i>
      <x/>
    </i>
    <i i="1">
      <x v="1"/>
    </i>
  </colItems>
  <pageFields count="1">
    <pageField fld="1" hier="-1"/>
  </pageFields>
  <dataFields count="2">
    <dataField name="Cell_Throughput_HSDPA" fld="19" subtotal="average" baseField="0" baseItem="74"/>
    <dataField name="Cell_Throughput_HSDPA_Target" fld="36" baseField="0" baseItem="74"/>
  </dataFields>
  <chartFormats count="2">
    <chartFormat chart="6" format="2" series="1">
      <pivotArea type="data" outline="0" fieldPosition="0">
        <references count="1">
          <reference field="4294967294" count="1" selected="0">
            <x v="0"/>
          </reference>
        </references>
      </pivotArea>
    </chartFormat>
    <chartFormat chart="6" format="3"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0000000-0007-0000-0200-00000B000000}" name="PivotTable2" cacheId="33" applyNumberFormats="0" applyBorderFormats="0" applyFontFormats="0" applyPatternFormats="0" applyAlignmentFormats="0" applyWidthHeightFormats="1" dataCaption="Values" updatedVersion="6" minRefreshableVersion="3" itemPrintTitles="1" createdVersion="6" indent="0" outline="1" outlineData="1" multipleFieldFilters="0" chartFormat="4">
  <location ref="AU3:AW34" firstHeaderRow="0" firstDataRow="1" firstDataCol="1" rowPageCount="1" colPageCount="1"/>
  <pivotFields count="43">
    <pivotField axis="axisRow" showAll="0" sortType="ascending">
      <items count="337">
        <item m="1" x="287"/>
        <item m="1" x="311"/>
        <item m="1" x="30"/>
        <item m="1" x="58"/>
        <item m="1" x="81"/>
        <item m="1" x="109"/>
        <item m="1" x="135"/>
        <item m="1" x="159"/>
        <item m="1" x="184"/>
        <item m="1" x="210"/>
        <item m="1" x="190"/>
        <item m="1" x="211"/>
        <item m="1" x="241"/>
        <item m="1" x="265"/>
        <item m="1" x="291"/>
        <item m="1" x="314"/>
        <item m="1" x="35"/>
        <item m="1" x="63"/>
        <item m="1" x="86"/>
        <item m="1" x="114"/>
        <item m="1" x="90"/>
        <item m="1" x="118"/>
        <item m="1" x="143"/>
        <item m="1" x="168"/>
        <item m="1" x="194"/>
        <item m="1" x="220"/>
        <item m="1" x="249"/>
        <item m="1" x="274"/>
        <item m="1" x="298"/>
        <item m="1" x="323"/>
        <item m="1" x="302"/>
        <item m="1" x="327"/>
        <item m="1" x="49"/>
        <item m="1" x="74"/>
        <item m="1" x="100"/>
        <item m="1" x="126"/>
        <item m="1" x="151"/>
        <item m="1" x="177"/>
        <item m="1" x="202"/>
        <item m="1" x="231"/>
        <item m="1" x="206"/>
        <item m="1" x="236"/>
        <item m="1" x="232"/>
        <item m="1" x="257"/>
        <item m="1" x="282"/>
        <item m="1" x="306"/>
        <item m="1" x="332"/>
        <item m="1" x="54"/>
        <item m="1" x="77"/>
        <item m="1" x="104"/>
        <item m="1" x="130"/>
        <item m="1" x="110"/>
        <item m="1" x="136"/>
        <item m="1" x="160"/>
        <item m="1" x="185"/>
        <item m="1" x="212"/>
        <item m="1" x="242"/>
        <item m="1" x="266"/>
        <item m="1" x="292"/>
        <item m="1" x="315"/>
        <item m="1" x="36"/>
        <item m="1" x="320"/>
        <item m="1" x="41"/>
        <item m="1" x="67"/>
        <item m="1" x="91"/>
        <item m="1" x="119"/>
        <item m="1" x="144"/>
        <item m="1" x="169"/>
        <item m="1" x="195"/>
        <item m="1" x="221"/>
        <item m="1" x="250"/>
        <item m="1" x="226"/>
        <item x="0"/>
        <item x="1"/>
        <item x="2"/>
        <item x="3"/>
        <item x="4"/>
        <item x="5"/>
        <item x="6"/>
        <item x="7"/>
        <item x="8"/>
        <item x="9"/>
        <item x="10"/>
        <item x="11"/>
        <item x="12"/>
        <item x="13"/>
        <item x="14"/>
        <item x="15"/>
        <item x="16"/>
        <item x="17"/>
        <item x="18"/>
        <item x="19"/>
        <item x="20"/>
        <item x="21"/>
        <item x="22"/>
        <item x="23"/>
        <item x="24"/>
        <item x="25"/>
        <item x="26"/>
        <item x="27"/>
        <item x="28"/>
        <item x="29"/>
        <item m="1" x="267"/>
        <item m="1" x="87"/>
        <item m="1" x="217"/>
        <item m="1" x="42"/>
        <item m="1" x="170"/>
        <item m="1" x="299"/>
        <item m="1" x="123"/>
        <item m="1" x="254"/>
        <item m="1" x="75"/>
        <item m="1" x="203"/>
        <item m="1" x="333"/>
        <item m="1" x="156"/>
        <item m="1" x="288"/>
        <item m="1" x="111"/>
        <item m="1" x="243"/>
        <item m="1" x="64"/>
        <item m="1" x="191"/>
        <item m="1" x="321"/>
        <item m="1" x="145"/>
        <item m="1" x="275"/>
        <item m="1" x="96"/>
        <item m="1" x="227"/>
        <item m="1" x="50"/>
        <item m="1" x="178"/>
        <item m="1" x="307"/>
        <item m="1" x="131"/>
        <item m="1" x="261"/>
        <item m="1" x="82"/>
        <item m="1" x="213"/>
        <item m="1" x="37"/>
        <item m="1" x="164"/>
        <item m="1" x="237"/>
        <item m="1" x="59"/>
        <item m="1" x="186"/>
        <item m="1" x="316"/>
        <item m="1" x="139"/>
        <item m="1" x="270"/>
        <item m="1" x="92"/>
        <item m="1" x="222"/>
        <item m="1" x="45"/>
        <item m="1" x="173"/>
        <item m="1" x="303"/>
        <item m="1" x="127"/>
        <item m="1" x="258"/>
        <item m="1" x="78"/>
        <item m="1" x="207"/>
        <item m="1" x="31"/>
        <item m="1" x="161"/>
        <item m="1" x="293"/>
        <item m="1" x="115"/>
        <item m="1" x="246"/>
        <item m="1" x="68"/>
        <item m="1" x="196"/>
        <item m="1" x="324"/>
        <item m="1" x="148"/>
        <item m="1" x="279"/>
        <item m="1" x="101"/>
        <item m="1" x="233"/>
        <item m="1" x="55"/>
        <item m="1" x="204"/>
        <item m="1" x="334"/>
        <item m="1" x="157"/>
        <item m="1" x="289"/>
        <item m="1" x="112"/>
        <item m="1" x="244"/>
        <item m="1" x="65"/>
        <item m="1" x="192"/>
        <item m="1" x="322"/>
        <item m="1" x="146"/>
        <item m="1" x="276"/>
        <item m="1" x="97"/>
        <item m="1" x="228"/>
        <item m="1" x="51"/>
        <item m="1" x="179"/>
        <item m="1" x="308"/>
        <item m="1" x="132"/>
        <item m="1" x="262"/>
        <item m="1" x="83"/>
        <item m="1" x="214"/>
        <item m="1" x="38"/>
        <item m="1" x="165"/>
        <item m="1" x="295"/>
        <item m="1" x="120"/>
        <item m="1" x="251"/>
        <item m="1" x="71"/>
        <item m="1" x="199"/>
        <item m="1" x="328"/>
        <item m="1" x="152"/>
        <item m="1" x="283"/>
        <item m="1" x="105"/>
        <item m="1" x="174"/>
        <item m="1" x="304"/>
        <item m="1" x="128"/>
        <item m="1" x="259"/>
        <item m="1" x="79"/>
        <item m="1" x="208"/>
        <item m="1" x="32"/>
        <item m="1" x="162"/>
        <item m="1" x="294"/>
        <item m="1" x="116"/>
        <item m="1" x="247"/>
        <item m="1" x="69"/>
        <item m="1" x="197"/>
        <item m="1" x="325"/>
        <item m="1" x="149"/>
        <item m="1" x="280"/>
        <item m="1" x="102"/>
        <item m="1" x="234"/>
        <item m="1" x="56"/>
        <item m="1" x="182"/>
        <item m="1" x="312"/>
        <item m="1" x="137"/>
        <item m="1" x="268"/>
        <item m="1" x="88"/>
        <item m="1" x="218"/>
        <item m="1" x="43"/>
        <item m="1" x="171"/>
        <item m="1" x="300"/>
        <item m="1" x="124"/>
        <item m="1" x="255"/>
        <item m="1" x="147"/>
        <item m="1" x="277"/>
        <item m="1" x="98"/>
        <item m="1" x="229"/>
        <item m="1" x="52"/>
        <item m="1" x="180"/>
        <item m="1" x="309"/>
        <item m="1" x="133"/>
        <item m="1" x="263"/>
        <item m="1" x="84"/>
        <item m="1" x="215"/>
        <item m="1" x="39"/>
        <item m="1" x="166"/>
        <item m="1" x="296"/>
        <item m="1" x="121"/>
        <item m="1" x="252"/>
        <item m="1" x="72"/>
        <item m="1" x="200"/>
        <item m="1" x="329"/>
        <item m="1" x="153"/>
        <item m="1" x="284"/>
        <item m="1" x="106"/>
        <item m="1" x="238"/>
        <item m="1" x="60"/>
        <item m="1" x="187"/>
        <item m="1" x="317"/>
        <item m="1" x="140"/>
        <item m="1" x="271"/>
        <item m="1" x="93"/>
        <item m="1" x="223"/>
        <item m="1" x="46"/>
        <item m="1" x="117"/>
        <item m="1" x="248"/>
        <item m="1" x="70"/>
        <item m="1" x="198"/>
        <item m="1" x="326"/>
        <item m="1" x="150"/>
        <item m="1" x="281"/>
        <item m="1" x="103"/>
        <item m="1" x="235"/>
        <item m="1" x="57"/>
        <item m="1" x="183"/>
        <item m="1" x="313"/>
        <item m="1" x="138"/>
        <item m="1" x="269"/>
        <item m="1" x="89"/>
        <item m="1" x="219"/>
        <item m="1" x="44"/>
        <item m="1" x="172"/>
        <item m="1" x="301"/>
        <item m="1" x="125"/>
        <item m="1" x="256"/>
        <item m="1" x="76"/>
        <item m="1" x="205"/>
        <item m="1" x="335"/>
        <item m="1" x="158"/>
        <item m="1" x="290"/>
        <item m="1" x="113"/>
        <item m="1" x="245"/>
        <item m="1" x="66"/>
        <item m="1" x="193"/>
        <item m="1" x="85"/>
        <item m="1" x="216"/>
        <item m="1" x="40"/>
        <item m="1" x="167"/>
        <item m="1" x="297"/>
        <item m="1" x="122"/>
        <item m="1" x="253"/>
        <item m="1" x="73"/>
        <item m="1" x="201"/>
        <item m="1" x="330"/>
        <item m="1" x="154"/>
        <item m="1" x="285"/>
        <item m="1" x="107"/>
        <item m="1" x="239"/>
        <item m="1" x="61"/>
        <item m="1" x="188"/>
        <item m="1" x="318"/>
        <item m="1" x="141"/>
        <item m="1" x="272"/>
        <item m="1" x="94"/>
        <item m="1" x="224"/>
        <item m="1" x="47"/>
        <item m="1" x="175"/>
        <item m="1" x="305"/>
        <item m="1" x="129"/>
        <item m="1" x="260"/>
        <item m="1" x="80"/>
        <item m="1" x="209"/>
        <item m="1" x="33"/>
        <item m="1" x="163"/>
        <item m="1" x="278"/>
        <item m="1" x="99"/>
        <item m="1" x="230"/>
        <item m="1" x="53"/>
        <item m="1" x="181"/>
        <item m="1" x="310"/>
        <item m="1" x="134"/>
        <item m="1" x="264"/>
        <item m="1" x="331"/>
        <item m="1" x="155"/>
        <item m="1" x="286"/>
        <item m="1" x="108"/>
        <item m="1" x="240"/>
        <item m="1" x="62"/>
        <item m="1" x="189"/>
        <item m="1" x="319"/>
        <item m="1" x="142"/>
        <item m="1" x="273"/>
        <item m="1" x="95"/>
        <item m="1" x="225"/>
        <item m="1" x="48"/>
        <item m="1" x="176"/>
        <item m="1" x="34"/>
        <item t="default"/>
      </items>
    </pivotField>
    <pivotField axis="axisPage" multipleItemSelectionAllowed="1" showAll="0">
      <items count="17">
        <item h="1" m="1" x="7"/>
        <item h="1" m="1" x="8"/>
        <item h="1" m="1" x="6"/>
        <item h="1" m="1" x="13"/>
        <item h="1" m="1" x="14"/>
        <item h="1" m="1" x="5"/>
        <item h="1" m="1" x="11"/>
        <item h="1" m="1" x="4"/>
        <item h="1" m="1" x="15"/>
        <item h="1" m="1" x="12"/>
        <item h="1" m="1" x="10"/>
        <item h="1" m="1" x="9"/>
        <item h="1" m="1" x="3"/>
        <item x="0"/>
        <item h="1" x="2"/>
        <item h="1" x="1"/>
        <item t="default"/>
      </items>
    </pivotField>
    <pivotField showAll="0" defaultSubtotal="0"/>
    <pivotField showAll="0" defaultSubtotal="0"/>
    <pivotField showAll="0" defaultSubtotal="0"/>
    <pivotField showAll="0" defaultSubtotal="0"/>
    <pivotField showAll="0" defaultSubtotal="0"/>
    <pivotField showAll="0" defaultSubtotal="0"/>
    <pivotField showAl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dataField="1"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dataField="1"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s>
  <rowFields count="1">
    <field x="0"/>
  </rowFields>
  <rowItems count="31">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t="grand">
      <x/>
    </i>
  </rowItems>
  <colFields count="1">
    <field x="-2"/>
  </colFields>
  <colItems count="2">
    <i>
      <x/>
    </i>
    <i i="1">
      <x v="1"/>
    </i>
  </colItems>
  <pageFields count="1">
    <pageField fld="1" hier="-1"/>
  </pageFields>
  <dataFields count="2">
    <dataField name="Rad_Net_Availability_Rate_3G" fld="17" subtotal="average" baseField="0" baseItem="13"/>
    <dataField name="Rad_Net_Availability_Rate_3G_Target" fld="34" subtotal="average" baseField="0" baseItem="13"/>
  </dataFields>
  <chartFormats count="2">
    <chartFormat chart="3" format="23" series="1">
      <pivotArea type="data" outline="0" fieldPosition="0">
        <references count="1">
          <reference field="4294967294" count="1" selected="0">
            <x v="0"/>
          </reference>
        </references>
      </pivotArea>
    </chartFormat>
    <chartFormat chart="3" format="24"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VINCE1" xr10:uid="{00000000-0013-0000-FFFF-FFFF01000000}" sourceName="PROVINCE">
  <pivotTables>
    <pivotTable tabId="16" name="PivotTable2"/>
    <pivotTable tabId="16" name="PivotTable3"/>
    <pivotTable tabId="16" name="PivotTable4"/>
    <pivotTable tabId="16" name="PivotTable5"/>
    <pivotTable tabId="16" name="PivotTable6"/>
    <pivotTable tabId="16" name="PivotTable7"/>
    <pivotTable tabId="16" name="PivotTable8"/>
    <pivotTable tabId="16" name="PivotTable9"/>
    <pivotTable tabId="16" name="PivotTable1"/>
    <pivotTable tabId="16" name="PivotTable10"/>
    <pivotTable tabId="16" name="PivotTable11"/>
    <pivotTable tabId="16" name="PivotTable12"/>
    <pivotTable tabId="16" name="PivotTable19"/>
    <pivotTable tabId="16" name="PivotTable20"/>
    <pivotTable tabId="16" name="PivotTable21"/>
    <pivotTable tabId="16" name="PivotTable22"/>
    <pivotTable tabId="16" name="PivotTable23"/>
    <pivotTable tabId="16" name="PivotTable24"/>
    <pivotTable tabId="16" name="PivotTable25"/>
    <pivotTable tabId="16" name="PivotTable26"/>
  </pivotTables>
  <data>
    <tabular pivotCacheId="40">
      <items count="17">
        <i x="0"/>
        <i x="1"/>
        <i x="2"/>
        <i x="3"/>
        <i x="4"/>
        <i x="5"/>
        <i x="6"/>
        <i x="7" s="1"/>
        <i x="8"/>
        <i x="15" nd="1"/>
        <i x="14" nd="1"/>
        <i x="13" nd="1"/>
        <i x="16" nd="1"/>
        <i x="10" nd="1"/>
        <i x="12" nd="1"/>
        <i x="11" nd="1"/>
        <i x="9"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ERIOD_START_TIME" xr10:uid="{00000000-0013-0000-FFFF-FFFF02000000}" sourceName="PERIOD_START_TIME">
  <pivotTables>
    <pivotTable tabId="16" name="PivotTable4"/>
    <pivotTable tabId="16" name="PivotTable2"/>
    <pivotTable tabId="16" name="PivotTable3"/>
    <pivotTable tabId="16" name="PivotTable5"/>
    <pivotTable tabId="16" name="PivotTable6"/>
    <pivotTable tabId="16" name="PivotTable7"/>
    <pivotTable tabId="16" name="PivotTable8"/>
    <pivotTable tabId="16" name="PivotTable9"/>
    <pivotTable tabId="16" name="PivotTable1"/>
    <pivotTable tabId="16" name="PivotTable10"/>
    <pivotTable tabId="16" name="PivotTable11"/>
    <pivotTable tabId="16" name="PivotTable12"/>
    <pivotTable tabId="16" name="PivotTable19"/>
    <pivotTable tabId="16" name="PivotTable20"/>
    <pivotTable tabId="16" name="PivotTable21"/>
    <pivotTable tabId="16" name="PivotTable22"/>
    <pivotTable tabId="16" name="PivotTable23"/>
    <pivotTable tabId="16" name="PivotTable24"/>
    <pivotTable tabId="16" name="PivotTable25"/>
    <pivotTable tabId="16" name="PivotTable26"/>
  </pivotTables>
  <data>
    <tabular pivotCacheId="40">
      <items count="432">
        <i x="0" s="1"/>
        <i x="1" s="1"/>
        <i x="2" s="1"/>
        <i x="3" s="1"/>
        <i x="4" s="1"/>
        <i x="5" s="1"/>
        <i x="6" s="1"/>
        <i x="7" s="1"/>
        <i x="8" s="1"/>
        <i x="9" s="1"/>
        <i x="10" s="1"/>
        <i x="11" s="1"/>
        <i x="12" s="1"/>
        <i x="13" s="1"/>
        <i x="14" s="1"/>
        <i x="15" s="1"/>
        <i x="16" s="1"/>
        <i x="17" s="1"/>
        <i x="18" s="1"/>
        <i x="19" s="1"/>
        <i x="20" s="1"/>
        <i x="21" s="1"/>
        <i x="22" s="1"/>
        <i x="23" s="1"/>
        <i x="24" s="1"/>
        <i x="25" s="1"/>
        <i x="26" s="1"/>
        <i x="27" s="1"/>
        <i x="28" s="1"/>
        <i x="29" s="1"/>
        <i x="45" s="1" nd="1"/>
        <i x="316" s="1" nd="1"/>
        <i x="40" s="1" nd="1"/>
        <i x="317" s="1" nd="1"/>
        <i x="36" s="1" nd="1"/>
        <i x="318" s="1" nd="1"/>
        <i x="31" s="1" nd="1"/>
        <i x="319" s="1" nd="1"/>
        <i x="426" s="1" nd="1"/>
        <i x="320" s="1" nd="1"/>
        <i x="419" s="1" nd="1"/>
        <i x="321" s="1" nd="1"/>
        <i x="412" s="1" nd="1"/>
        <i x="322" s="1" nd="1"/>
        <i x="404" s="1" nd="1"/>
        <i x="323" s="1" nd="1"/>
        <i x="396" s="1" nd="1"/>
        <i x="324" s="1" nd="1"/>
        <i x="57" s="1" nd="1"/>
        <i x="325" s="1" nd="1"/>
        <i x="326" s="1" nd="1"/>
        <i x="327" s="1" nd="1"/>
        <i x="328" s="1" nd="1"/>
        <i x="329" s="1" nd="1"/>
        <i x="330" s="1" nd="1"/>
        <i x="331" s="1" nd="1"/>
        <i x="332" s="1" nd="1"/>
        <i x="333" s="1" nd="1"/>
        <i x="334" s="1" nd="1"/>
        <i x="335" s="1" nd="1"/>
        <i x="336" s="1" nd="1"/>
        <i x="337" s="1" nd="1"/>
        <i x="338" s="1" nd="1"/>
        <i x="339" s="1" nd="1"/>
        <i x="340" s="1" nd="1"/>
        <i x="360" s="1" nd="1"/>
        <i x="152" s="1" nd="1"/>
        <i x="367" s="1" nd="1"/>
        <i x="159" s="1" nd="1"/>
        <i x="374" s="1" nd="1"/>
        <i x="167" s="1" nd="1"/>
        <i x="383" s="1" nd="1"/>
        <i x="175" s="1" nd="1"/>
        <i x="390" s="1" nd="1"/>
        <i x="183" s="1" nd="1"/>
        <i x="398" s="1" nd="1"/>
        <i x="190" s="1" nd="1"/>
        <i x="406" s="1" nd="1"/>
        <i x="197" s="1" nd="1"/>
        <i x="413" s="1" nd="1"/>
        <i x="203" s="1" nd="1"/>
        <i x="420" s="1" nd="1"/>
        <i x="209" s="1" nd="1"/>
        <i x="427" s="1" nd="1"/>
        <i x="310" s="1" nd="1"/>
        <i x="128" s="1" nd="1"/>
        <i x="341" s="1" nd="1"/>
        <i x="134" s="1" nd="1"/>
        <i x="347" s="1" nd="1"/>
        <i x="140" s="1" nd="1"/>
        <i x="354" s="1" nd="1"/>
        <i x="146" s="1" nd="1"/>
        <i x="361" s="1" nd="1"/>
        <i x="153" s="1" nd="1"/>
        <i x="368" s="1" nd="1"/>
        <i x="160" s="1" nd="1"/>
        <i x="375" s="1" nd="1"/>
        <i x="168" s="1" nd="1"/>
        <i x="384" s="1" nd="1"/>
        <i x="177" s="1" nd="1"/>
        <i x="392" s="1" nd="1"/>
        <i x="185" s="1" nd="1"/>
        <i x="400" s="1" nd="1"/>
        <i x="192" s="1" nd="1"/>
        <i x="408" s="1" nd="1"/>
        <i x="199" s="1" nd="1"/>
        <i x="415" s="1" nd="1"/>
        <i x="205" s="1" nd="1"/>
        <i x="422" s="1" nd="1"/>
        <i x="211" s="1" nd="1"/>
        <i x="428" s="1" nd="1"/>
        <i x="215" s="1" nd="1"/>
        <i x="32" s="1" nd="1"/>
        <i x="219" s="1" nd="1"/>
        <i x="348" s="1" nd="1"/>
        <i x="141" s="1" nd="1"/>
        <i x="355" s="1" nd="1"/>
        <i x="147" s="1" nd="1"/>
        <i x="362" s="1" nd="1"/>
        <i x="154" s="1" nd="1"/>
        <i x="369" s="1" nd="1"/>
        <i x="162" s="1" nd="1"/>
        <i x="377" s="1" nd="1"/>
        <i x="170" s="1" nd="1"/>
        <i x="385" s="1" nd="1"/>
        <i x="178" s="1" nd="1"/>
        <i x="393" s="1" nd="1"/>
        <i x="186" s="1" nd="1"/>
        <i x="401" s="1" nd="1"/>
        <i x="193" s="1" nd="1"/>
        <i x="409" s="1" nd="1"/>
        <i x="200" s="1" nd="1"/>
        <i x="416" s="1" nd="1"/>
        <i x="206" s="1" nd="1"/>
        <i x="423" s="1" nd="1"/>
        <i x="212" s="1" nd="1"/>
        <i x="429" s="1" nd="1"/>
        <i x="216" s="1" nd="1"/>
        <i x="33" s="1" nd="1"/>
        <i x="220" s="1" nd="1"/>
        <i x="37" s="1" nd="1"/>
        <i x="223" s="1" nd="1"/>
        <i x="41" s="1" nd="1"/>
        <i x="227" s="1" nd="1"/>
        <i x="46" s="1" nd="1"/>
        <i x="363" s="1" nd="1"/>
        <i x="155" s="1" nd="1"/>
        <i x="370" s="1" nd="1"/>
        <i x="163" s="1" nd="1"/>
        <i x="378" s="1" nd="1"/>
        <i x="171" s="1" nd="1"/>
        <i x="386" s="1" nd="1"/>
        <i x="179" s="1" nd="1"/>
        <i x="394" s="1" nd="1"/>
        <i x="187" s="1" nd="1"/>
        <i x="402" s="1" nd="1"/>
        <i x="194" s="1" nd="1"/>
        <i x="410" s="1" nd="1"/>
        <i x="201" s="1" nd="1"/>
        <i x="417" s="1" nd="1"/>
        <i x="207" s="1" nd="1"/>
        <i x="424" s="1" nd="1"/>
        <i x="213" s="1" nd="1"/>
        <i x="430" s="1" nd="1"/>
        <i x="217" s="1" nd="1"/>
        <i x="34" s="1" nd="1"/>
        <i x="221" s="1" nd="1"/>
        <i x="38" s="1" nd="1"/>
        <i x="224" s="1" nd="1"/>
        <i x="42" s="1" nd="1"/>
        <i x="228" s="1" nd="1"/>
        <i x="47" s="1" nd="1"/>
        <i x="231" s="1" nd="1"/>
        <i x="50" s="1" nd="1"/>
        <i x="235" s="1" nd="1"/>
        <i x="379" s="1" nd="1"/>
        <i x="172" s="1" nd="1"/>
        <i x="387" s="1" nd="1"/>
        <i x="180" s="1" nd="1"/>
        <i x="395" s="1" nd="1"/>
        <i x="188" s="1" nd="1"/>
        <i x="403" s="1" nd="1"/>
        <i x="195" s="1" nd="1"/>
        <i x="411" s="1" nd="1"/>
        <i x="202" s="1" nd="1"/>
        <i x="418" s="1" nd="1"/>
        <i x="208" s="1" nd="1"/>
        <i x="425" s="1" nd="1"/>
        <i x="214" s="1" nd="1"/>
        <i x="431" s="1" nd="1"/>
        <i x="218" s="1" nd="1"/>
        <i x="35" s="1" nd="1"/>
        <i x="222" s="1" nd="1"/>
        <i x="39" s="1" nd="1"/>
        <i x="225" s="1" nd="1"/>
        <i x="43" s="1" nd="1"/>
        <i x="229" s="1" nd="1"/>
        <i x="48" s="1" nd="1"/>
        <i x="232" s="1" nd="1"/>
        <i x="51" s="1" nd="1"/>
        <i x="236" s="1" nd="1"/>
        <i x="54" s="1" nd="1"/>
        <i x="239" s="1" nd="1"/>
        <i x="58" s="1" nd="1"/>
        <i x="243" s="1" nd="1"/>
        <i x="62" s="1" nd="1"/>
        <i x="226" s="1" nd="1"/>
        <i x="44" s="1" nd="1"/>
        <i x="230" s="1" nd="1"/>
        <i x="49" s="1" nd="1"/>
        <i x="233" s="1" nd="1"/>
        <i x="52" s="1" nd="1"/>
        <i x="237" s="1" nd="1"/>
        <i x="55" s="1" nd="1"/>
        <i x="240" s="1" nd="1"/>
        <i x="59" s="1" nd="1"/>
        <i x="244" s="1" nd="1"/>
        <i x="63" s="1" nd="1"/>
        <i x="247" s="1" nd="1"/>
        <i x="66" s="1" nd="1"/>
        <i x="251" s="1" nd="1"/>
        <i x="70" s="1" nd="1"/>
        <i x="255" s="1" nd="1"/>
        <i x="74" s="1" nd="1"/>
        <i x="260" s="1" nd="1"/>
        <i x="79" s="1" nd="1"/>
        <i x="265" s="1" nd="1"/>
        <i x="84" s="1" nd="1"/>
        <i x="271" s="1" nd="1"/>
        <i x="90" s="1" nd="1"/>
        <i x="277" s="1" nd="1"/>
        <i x="96" s="1" nd="1"/>
        <i x="284" s="1" nd="1"/>
        <i x="103" s="1" nd="1"/>
        <i x="291" s="1" nd="1"/>
        <i x="110" s="1" nd="1"/>
        <i x="298" s="1" nd="1"/>
        <i x="234" s="1" nd="1"/>
        <i x="53" s="1" nd="1"/>
        <i x="238" s="1" nd="1"/>
        <i x="56" s="1" nd="1"/>
        <i x="241" s="1" nd="1"/>
        <i x="60" s="1" nd="1"/>
        <i x="245" s="1" nd="1"/>
        <i x="64" s="1" nd="1"/>
        <i x="248" s="1" nd="1"/>
        <i x="67" s="1" nd="1"/>
        <i x="252" s="1" nd="1"/>
        <i x="71" s="1" nd="1"/>
        <i x="256" s="1" nd="1"/>
        <i x="75" s="1" nd="1"/>
        <i x="261" s="1" nd="1"/>
        <i x="80" s="1" nd="1"/>
        <i x="266" s="1" nd="1"/>
        <i x="85" s="1" nd="1"/>
        <i x="272" s="1" nd="1"/>
        <i x="91" s="1" nd="1"/>
        <i x="278" s="1" nd="1"/>
        <i x="97" s="1" nd="1"/>
        <i x="285" s="1" nd="1"/>
        <i x="104" s="1" nd="1"/>
        <i x="292" s="1" nd="1"/>
        <i x="111" s="1" nd="1"/>
        <i x="299" s="1" nd="1"/>
        <i x="117" s="1" nd="1"/>
        <i x="242" s="1" nd="1"/>
        <i x="61" s="1" nd="1"/>
        <i x="246" s="1" nd="1"/>
        <i x="65" s="1" nd="1"/>
        <i x="249" s="1" nd="1"/>
        <i x="68" s="1" nd="1"/>
        <i x="253" s="1" nd="1"/>
        <i x="72" s="1" nd="1"/>
        <i x="257" s="1" nd="1"/>
        <i x="76" s="1" nd="1"/>
        <i x="262" s="1" nd="1"/>
        <i x="81" s="1" nd="1"/>
        <i x="267" s="1" nd="1"/>
        <i x="86" s="1" nd="1"/>
        <i x="273" s="1" nd="1"/>
        <i x="92" s="1" nd="1"/>
        <i x="279" s="1" nd="1"/>
        <i x="98" s="1" nd="1"/>
        <i x="286" s="1" nd="1"/>
        <i x="105" s="1" nd="1"/>
        <i x="293" s="1" nd="1"/>
        <i x="112" s="1" nd="1"/>
        <i x="300" s="1" nd="1"/>
        <i x="118" s="1" nd="1"/>
        <i x="305" s="1" nd="1"/>
        <i x="123" s="1" nd="1"/>
        <i x="311" s="1" nd="1"/>
        <i x="129" s="1" nd="1"/>
        <i x="342" s="1" nd="1"/>
        <i x="135" s="1" nd="1"/>
        <i x="349" s="1" nd="1"/>
        <i x="250" s="1" nd="1"/>
        <i x="69" s="1" nd="1"/>
        <i x="254" s="1" nd="1"/>
        <i x="73" s="1" nd="1"/>
        <i x="258" s="1" nd="1"/>
        <i x="77" s="1" nd="1"/>
        <i x="263" s="1" nd="1"/>
        <i x="82" s="1" nd="1"/>
        <i x="268" s="1" nd="1"/>
        <i x="87" s="1" nd="1"/>
        <i x="274" s="1" nd="1"/>
        <i x="93" s="1" nd="1"/>
        <i x="280" s="1" nd="1"/>
        <i x="99" s="1" nd="1"/>
        <i x="287" s="1" nd="1"/>
        <i x="106" s="1" nd="1"/>
        <i x="294" s="1" nd="1"/>
        <i x="113" s="1" nd="1"/>
        <i x="301" s="1" nd="1"/>
        <i x="119" s="1" nd="1"/>
        <i x="306" s="1" nd="1"/>
        <i x="124" s="1" nd="1"/>
        <i x="312" s="1" nd="1"/>
        <i x="130" s="1" nd="1"/>
        <i x="343" s="1" nd="1"/>
        <i x="136" s="1" nd="1"/>
        <i x="350" s="1" nd="1"/>
        <i x="142" s="1" nd="1"/>
        <i x="356" s="1" nd="1"/>
        <i x="148" s="1" nd="1"/>
        <i x="259" s="1" nd="1"/>
        <i x="78" s="1" nd="1"/>
        <i x="264" s="1" nd="1"/>
        <i x="83" s="1" nd="1"/>
        <i x="269" s="1" nd="1"/>
        <i x="88" s="1" nd="1"/>
        <i x="275" s="1" nd="1"/>
        <i x="94" s="1" nd="1"/>
        <i x="281" s="1" nd="1"/>
        <i x="100" s="1" nd="1"/>
        <i x="288" s="1" nd="1"/>
        <i x="107" s="1" nd="1"/>
        <i x="295" s="1" nd="1"/>
        <i x="114" s="1" nd="1"/>
        <i x="302" s="1" nd="1"/>
        <i x="120" s="1" nd="1"/>
        <i x="307" s="1" nd="1"/>
        <i x="125" s="1" nd="1"/>
        <i x="313" s="1" nd="1"/>
        <i x="131" s="1" nd="1"/>
        <i x="344" s="1" nd="1"/>
        <i x="137" s="1" nd="1"/>
        <i x="351" s="1" nd="1"/>
        <i x="143" s="1" nd="1"/>
        <i x="357" s="1" nd="1"/>
        <i x="149" s="1" nd="1"/>
        <i x="364" s="1" nd="1"/>
        <i x="156" s="1" nd="1"/>
        <i x="371" s="1" nd="1"/>
        <i x="164" s="1" nd="1"/>
        <i x="380" s="1" nd="1"/>
        <i x="270" s="1" nd="1"/>
        <i x="89" s="1" nd="1"/>
        <i x="276" s="1" nd="1"/>
        <i x="95" s="1" nd="1"/>
        <i x="282" s="1" nd="1"/>
        <i x="101" s="1" nd="1"/>
        <i x="289" s="1" nd="1"/>
        <i x="108" s="1" nd="1"/>
        <i x="296" s="1" nd="1"/>
        <i x="115" s="1" nd="1"/>
        <i x="303" s="1" nd="1"/>
        <i x="121" s="1" nd="1"/>
        <i x="308" s="1" nd="1"/>
        <i x="126" s="1" nd="1"/>
        <i x="314" s="1" nd="1"/>
        <i x="132" s="1" nd="1"/>
        <i x="345" s="1" nd="1"/>
        <i x="138" s="1" nd="1"/>
        <i x="352" s="1" nd="1"/>
        <i x="144" s="1" nd="1"/>
        <i x="358" s="1" nd="1"/>
        <i x="150" s="1" nd="1"/>
        <i x="365" s="1" nd="1"/>
        <i x="157" s="1" nd="1"/>
        <i x="372" s="1" nd="1"/>
        <i x="165" s="1" nd="1"/>
        <i x="381" s="1" nd="1"/>
        <i x="173" s="1" nd="1"/>
        <i x="388" s="1" nd="1"/>
        <i x="181" s="1" nd="1"/>
        <i x="283" s="1" nd="1"/>
        <i x="102" s="1" nd="1"/>
        <i x="290" s="1" nd="1"/>
        <i x="109" s="1" nd="1"/>
        <i x="297" s="1" nd="1"/>
        <i x="116" s="1" nd="1"/>
        <i x="304" s="1" nd="1"/>
        <i x="122" s="1" nd="1"/>
        <i x="309" s="1" nd="1"/>
        <i x="127" s="1" nd="1"/>
        <i x="315" s="1" nd="1"/>
        <i x="133" s="1" nd="1"/>
        <i x="346" s="1" nd="1"/>
        <i x="139" s="1" nd="1"/>
        <i x="353" s="1" nd="1"/>
        <i x="145" s="1" nd="1"/>
        <i x="359" s="1" nd="1"/>
        <i x="151" s="1" nd="1"/>
        <i x="366" s="1" nd="1"/>
        <i x="158" s="1" nd="1"/>
        <i x="373" s="1" nd="1"/>
        <i x="166" s="1" nd="1"/>
        <i x="382" s="1" nd="1"/>
        <i x="174" s="1" nd="1"/>
        <i x="389" s="1" nd="1"/>
        <i x="182" s="1" nd="1"/>
        <i x="397" s="1" nd="1"/>
        <i x="189" s="1" nd="1"/>
        <i x="405" s="1" nd="1"/>
        <i x="196" s="1" nd="1"/>
        <i x="176" s="1" nd="1"/>
        <i x="391" s="1" nd="1"/>
        <i x="184" s="1" nd="1"/>
        <i x="399" s="1" nd="1"/>
        <i x="191" s="1" nd="1"/>
        <i x="407" s="1" nd="1"/>
        <i x="198" s="1" nd="1"/>
        <i x="414" s="1" nd="1"/>
        <i x="204" s="1" nd="1"/>
        <i x="421" s="1" nd="1"/>
        <i x="210" s="1" nd="1"/>
        <i x="161" s="1" nd="1"/>
        <i x="376" s="1" nd="1"/>
        <i x="169" s="1" nd="1"/>
        <i x="30"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1" xr10:uid="{00000000-0013-0000-FFFF-FFFF03000000}" sourceName="date">
  <pivotTables>
    <pivotTable tabId="11" name="PivotTable13"/>
    <pivotTable tabId="11" name="PivotTable14"/>
    <pivotTable tabId="11" name="PivotTable24"/>
    <pivotTable tabId="11" name="PivotTable2"/>
    <pivotTable tabId="11" name="PivotTable4"/>
    <pivotTable tabId="11" name="PivotTable5"/>
    <pivotTable tabId="11" name="PivotTable6"/>
    <pivotTable tabId="11" name="PivotTable7"/>
    <pivotTable tabId="11" name="PivotTable1"/>
    <pivotTable tabId="11" name="PivotTable3"/>
    <pivotTable tabId="11" name="PivotTable8"/>
    <pivotTable tabId="11" name="PivotTable10"/>
    <pivotTable tabId="11" name="PivotTable9"/>
    <pivotTable tabId="11" name="PivotTable11"/>
    <pivotTable tabId="11" name="PivotTable12"/>
    <pivotTable tabId="11" name="PivotTable16"/>
    <pivotTable tabId="11" name="PivotTable17"/>
    <pivotTable tabId="11" name="PivotTable18"/>
    <pivotTable tabId="11" name="PivotTable19"/>
    <pivotTable tabId="11" name="PivotTable20"/>
  </pivotTables>
  <data>
    <tabular pivotCacheId="42">
      <items count="336">
        <i x="0" s="1"/>
        <i x="1" s="1"/>
        <i x="2" s="1"/>
        <i x="3" s="1"/>
        <i x="4" s="1"/>
        <i x="5" s="1"/>
        <i x="6" s="1"/>
        <i x="7" s="1"/>
        <i x="8" s="1"/>
        <i x="9" s="1"/>
        <i x="10" s="1"/>
        <i x="11" s="1"/>
        <i x="12" s="1"/>
        <i x="13" s="1"/>
        <i x="14" s="1"/>
        <i x="15" s="1"/>
        <i x="16" s="1"/>
        <i x="17" s="1"/>
        <i x="18" s="1"/>
        <i x="19" s="1"/>
        <i x="20" s="1"/>
        <i x="21" s="1"/>
        <i x="22" s="1"/>
        <i x="23" s="1"/>
        <i x="24" s="1"/>
        <i x="25" s="1"/>
        <i x="26" s="1"/>
        <i x="27" s="1"/>
        <i x="28" s="1"/>
        <i x="29" s="1"/>
        <i x="287" s="1" nd="1"/>
        <i x="311" s="1" nd="1"/>
        <i x="30" s="1" nd="1"/>
        <i x="58" s="1" nd="1"/>
        <i x="81" s="1" nd="1"/>
        <i x="109" s="1" nd="1"/>
        <i x="135" s="1" nd="1"/>
        <i x="159" s="1" nd="1"/>
        <i x="184" s="1" nd="1"/>
        <i x="210" s="1" nd="1"/>
        <i x="190" s="1" nd="1"/>
        <i x="211" s="1" nd="1"/>
        <i x="241" s="1" nd="1"/>
        <i x="265" s="1" nd="1"/>
        <i x="291" s="1" nd="1"/>
        <i x="314" s="1" nd="1"/>
        <i x="35" s="1" nd="1"/>
        <i x="63" s="1" nd="1"/>
        <i x="86" s="1" nd="1"/>
        <i x="114" s="1" nd="1"/>
        <i x="90" s="1" nd="1"/>
        <i x="118" s="1" nd="1"/>
        <i x="143" s="1" nd="1"/>
        <i x="168" s="1" nd="1"/>
        <i x="194" s="1" nd="1"/>
        <i x="220" s="1" nd="1"/>
        <i x="249" s="1" nd="1"/>
        <i x="274" s="1" nd="1"/>
        <i x="298" s="1" nd="1"/>
        <i x="323" s="1" nd="1"/>
        <i x="302" s="1" nd="1"/>
        <i x="327" s="1" nd="1"/>
        <i x="49" s="1" nd="1"/>
        <i x="74" s="1" nd="1"/>
        <i x="100" s="1" nd="1"/>
        <i x="126" s="1" nd="1"/>
        <i x="151" s="1" nd="1"/>
        <i x="177" s="1" nd="1"/>
        <i x="202" s="1" nd="1"/>
        <i x="231" s="1" nd="1"/>
        <i x="206" s="1" nd="1"/>
        <i x="236" s="1" nd="1"/>
        <i x="232" s="1" nd="1"/>
        <i x="257" s="1" nd="1"/>
        <i x="282" s="1" nd="1"/>
        <i x="306" s="1" nd="1"/>
        <i x="332" s="1" nd="1"/>
        <i x="54" s="1" nd="1"/>
        <i x="77" s="1" nd="1"/>
        <i x="104" s="1" nd="1"/>
        <i x="130" s="1" nd="1"/>
        <i x="110" s="1" nd="1"/>
        <i x="136" s="1" nd="1"/>
        <i x="160" s="1" nd="1"/>
        <i x="185" s="1" nd="1"/>
        <i x="212" s="1" nd="1"/>
        <i x="242" s="1" nd="1"/>
        <i x="266" s="1" nd="1"/>
        <i x="292" s="1" nd="1"/>
        <i x="315" s="1" nd="1"/>
        <i x="36" s="1" nd="1"/>
        <i x="320" s="1" nd="1"/>
        <i x="41" s="1" nd="1"/>
        <i x="67" s="1" nd="1"/>
        <i x="91" s="1" nd="1"/>
        <i x="119" s="1" nd="1"/>
        <i x="144" s="1" nd="1"/>
        <i x="169" s="1" nd="1"/>
        <i x="195" s="1" nd="1"/>
        <i x="221" s="1" nd="1"/>
        <i x="250" s="1" nd="1"/>
        <i x="226" s="1" nd="1"/>
        <i x="267" s="1" nd="1"/>
        <i x="87" s="1" nd="1"/>
        <i x="217" s="1" nd="1"/>
        <i x="42" s="1" nd="1"/>
        <i x="170" s="1" nd="1"/>
        <i x="299" s="1" nd="1"/>
        <i x="123" s="1" nd="1"/>
        <i x="254" s="1" nd="1"/>
        <i x="75" s="1" nd="1"/>
        <i x="203" s="1" nd="1"/>
        <i x="333" s="1" nd="1"/>
        <i x="156" s="1" nd="1"/>
        <i x="288" s="1" nd="1"/>
        <i x="111" s="1" nd="1"/>
        <i x="243" s="1" nd="1"/>
        <i x="64" s="1" nd="1"/>
        <i x="191" s="1" nd="1"/>
        <i x="321" s="1" nd="1"/>
        <i x="145" s="1" nd="1"/>
        <i x="275" s="1" nd="1"/>
        <i x="96" s="1" nd="1"/>
        <i x="227" s="1" nd="1"/>
        <i x="50" s="1" nd="1"/>
        <i x="178" s="1" nd="1"/>
        <i x="307" s="1" nd="1"/>
        <i x="131" s="1" nd="1"/>
        <i x="261" s="1" nd="1"/>
        <i x="82" s="1" nd="1"/>
        <i x="213" s="1" nd="1"/>
        <i x="37" s="1" nd="1"/>
        <i x="164" s="1" nd="1"/>
        <i x="237" s="1" nd="1"/>
        <i x="59" s="1" nd="1"/>
        <i x="186" s="1" nd="1"/>
        <i x="316" s="1" nd="1"/>
        <i x="139" s="1" nd="1"/>
        <i x="270" s="1" nd="1"/>
        <i x="92" s="1" nd="1"/>
        <i x="222" s="1" nd="1"/>
        <i x="45" s="1" nd="1"/>
        <i x="173" s="1" nd="1"/>
        <i x="303" s="1" nd="1"/>
        <i x="127" s="1" nd="1"/>
        <i x="258" s="1" nd="1"/>
        <i x="78" s="1" nd="1"/>
        <i x="207" s="1" nd="1"/>
        <i x="31" s="1" nd="1"/>
        <i x="161" s="1" nd="1"/>
        <i x="293" s="1" nd="1"/>
        <i x="115" s="1" nd="1"/>
        <i x="246" s="1" nd="1"/>
        <i x="68" s="1" nd="1"/>
        <i x="196" s="1" nd="1"/>
        <i x="324" s="1" nd="1"/>
        <i x="148" s="1" nd="1"/>
        <i x="279" s="1" nd="1"/>
        <i x="101" s="1" nd="1"/>
        <i x="233" s="1" nd="1"/>
        <i x="55" s="1" nd="1"/>
        <i x="204" s="1" nd="1"/>
        <i x="334" s="1" nd="1"/>
        <i x="157" s="1" nd="1"/>
        <i x="289" s="1" nd="1"/>
        <i x="112" s="1" nd="1"/>
        <i x="244" s="1" nd="1"/>
        <i x="65" s="1" nd="1"/>
        <i x="192" s="1" nd="1"/>
        <i x="322" s="1" nd="1"/>
        <i x="146" s="1" nd="1"/>
        <i x="276" s="1" nd="1"/>
        <i x="97" s="1" nd="1"/>
        <i x="228" s="1" nd="1"/>
        <i x="51" s="1" nd="1"/>
        <i x="179" s="1" nd="1"/>
        <i x="308" s="1" nd="1"/>
        <i x="132" s="1" nd="1"/>
        <i x="262" s="1" nd="1"/>
        <i x="83" s="1" nd="1"/>
        <i x="214" s="1" nd="1"/>
        <i x="38" s="1" nd="1"/>
        <i x="165" s="1" nd="1"/>
        <i x="295" s="1" nd="1"/>
        <i x="120" s="1" nd="1"/>
        <i x="251" s="1" nd="1"/>
        <i x="71" s="1" nd="1"/>
        <i x="199" s="1" nd="1"/>
        <i x="328" s="1" nd="1"/>
        <i x="152" s="1" nd="1"/>
        <i x="283" s="1" nd="1"/>
        <i x="105" s="1" nd="1"/>
        <i x="174" s="1" nd="1"/>
        <i x="304" s="1" nd="1"/>
        <i x="128" s="1" nd="1"/>
        <i x="259" s="1" nd="1"/>
        <i x="79" s="1" nd="1"/>
        <i x="208" s="1" nd="1"/>
        <i x="32" s="1" nd="1"/>
        <i x="162" s="1" nd="1"/>
        <i x="294" s="1" nd="1"/>
        <i x="116" s="1" nd="1"/>
        <i x="247" s="1" nd="1"/>
        <i x="69" s="1" nd="1"/>
        <i x="197" s="1" nd="1"/>
        <i x="325" s="1" nd="1"/>
        <i x="149" s="1" nd="1"/>
        <i x="280" s="1" nd="1"/>
        <i x="102" s="1" nd="1"/>
        <i x="234" s="1" nd="1"/>
        <i x="56" s="1" nd="1"/>
        <i x="182" s="1" nd="1"/>
        <i x="312" s="1" nd="1"/>
        <i x="137" s="1" nd="1"/>
        <i x="268" s="1" nd="1"/>
        <i x="88" s="1" nd="1"/>
        <i x="218" s="1" nd="1"/>
        <i x="43" s="1" nd="1"/>
        <i x="171" s="1" nd="1"/>
        <i x="300" s="1" nd="1"/>
        <i x="124" s="1" nd="1"/>
        <i x="255" s="1" nd="1"/>
        <i x="147" s="1" nd="1"/>
        <i x="277" s="1" nd="1"/>
        <i x="98" s="1" nd="1"/>
        <i x="229" s="1" nd="1"/>
        <i x="52" s="1" nd="1"/>
        <i x="180" s="1" nd="1"/>
        <i x="309" s="1" nd="1"/>
        <i x="133" s="1" nd="1"/>
        <i x="263" s="1" nd="1"/>
        <i x="84" s="1" nd="1"/>
        <i x="215" s="1" nd="1"/>
        <i x="39" s="1" nd="1"/>
        <i x="166" s="1" nd="1"/>
        <i x="296" s="1" nd="1"/>
        <i x="121" s="1" nd="1"/>
        <i x="252" s="1" nd="1"/>
        <i x="72" s="1" nd="1"/>
        <i x="200" s="1" nd="1"/>
        <i x="329" s="1" nd="1"/>
        <i x="153" s="1" nd="1"/>
        <i x="284" s="1" nd="1"/>
        <i x="106" s="1" nd="1"/>
        <i x="238" s="1" nd="1"/>
        <i x="60" s="1" nd="1"/>
        <i x="187" s="1" nd="1"/>
        <i x="317" s="1" nd="1"/>
        <i x="140" s="1" nd="1"/>
        <i x="271" s="1" nd="1"/>
        <i x="93" s="1" nd="1"/>
        <i x="223" s="1" nd="1"/>
        <i x="46" s="1" nd="1"/>
        <i x="117" s="1" nd="1"/>
        <i x="248" s="1" nd="1"/>
        <i x="70" s="1" nd="1"/>
        <i x="198" s="1" nd="1"/>
        <i x="326" s="1" nd="1"/>
        <i x="150" s="1" nd="1"/>
        <i x="281" s="1" nd="1"/>
        <i x="103" s="1" nd="1"/>
        <i x="235" s="1" nd="1"/>
        <i x="57" s="1" nd="1"/>
        <i x="183" s="1" nd="1"/>
        <i x="313" s="1" nd="1"/>
        <i x="138" s="1" nd="1"/>
        <i x="269" s="1" nd="1"/>
        <i x="89" s="1" nd="1"/>
        <i x="219" s="1" nd="1"/>
        <i x="44" s="1" nd="1"/>
        <i x="172" s="1" nd="1"/>
        <i x="301" s="1" nd="1"/>
        <i x="125" s="1" nd="1"/>
        <i x="256" s="1" nd="1"/>
        <i x="76" s="1" nd="1"/>
        <i x="205" s="1" nd="1"/>
        <i x="335" s="1" nd="1"/>
        <i x="158" s="1" nd="1"/>
        <i x="290" s="1" nd="1"/>
        <i x="113" s="1" nd="1"/>
        <i x="245" s="1" nd="1"/>
        <i x="66" s="1" nd="1"/>
        <i x="193" s="1" nd="1"/>
        <i x="85" s="1" nd="1"/>
        <i x="216" s="1" nd="1"/>
        <i x="40" s="1" nd="1"/>
        <i x="167" s="1" nd="1"/>
        <i x="297" s="1" nd="1"/>
        <i x="122" s="1" nd="1"/>
        <i x="253" s="1" nd="1"/>
        <i x="73" s="1" nd="1"/>
        <i x="201" s="1" nd="1"/>
        <i x="330" s="1" nd="1"/>
        <i x="154" s="1" nd="1"/>
        <i x="285" s="1" nd="1"/>
        <i x="107" s="1" nd="1"/>
        <i x="239" s="1" nd="1"/>
        <i x="61" s="1" nd="1"/>
        <i x="188" s="1" nd="1"/>
        <i x="318" s="1" nd="1"/>
        <i x="141" s="1" nd="1"/>
        <i x="272" s="1" nd="1"/>
        <i x="94" s="1" nd="1"/>
        <i x="224" s="1" nd="1"/>
        <i x="47" s="1" nd="1"/>
        <i x="175" s="1" nd="1"/>
        <i x="305" s="1" nd="1"/>
        <i x="129" s="1" nd="1"/>
        <i x="260" s="1" nd="1"/>
        <i x="80" s="1" nd="1"/>
        <i x="209" s="1" nd="1"/>
        <i x="33" s="1" nd="1"/>
        <i x="163" s="1" nd="1"/>
        <i x="278" s="1" nd="1"/>
        <i x="99" s="1" nd="1"/>
        <i x="230" s="1" nd="1"/>
        <i x="53" s="1" nd="1"/>
        <i x="181" s="1" nd="1"/>
        <i x="310" s="1" nd="1"/>
        <i x="134" s="1" nd="1"/>
        <i x="264" s="1" nd="1"/>
        <i x="331" s="1" nd="1"/>
        <i x="155" s="1" nd="1"/>
        <i x="286" s="1" nd="1"/>
        <i x="108" s="1" nd="1"/>
        <i x="240" s="1" nd="1"/>
        <i x="62" s="1" nd="1"/>
        <i x="189" s="1" nd="1"/>
        <i x="319" s="1" nd="1"/>
        <i x="142" s="1" nd="1"/>
        <i x="273" s="1" nd="1"/>
        <i x="95" s="1" nd="1"/>
        <i x="225" s="1" nd="1"/>
        <i x="48" s="1" nd="1"/>
        <i x="176" s="1" nd="1"/>
        <i x="34"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0000000-0013-0000-FFFF-FFFF04000000}" sourceName="Region">
  <pivotTables>
    <pivotTable tabId="11" name="PivotTable2"/>
    <pivotTable tabId="11" name="PivotTable13"/>
    <pivotTable tabId="11" name="PivotTable14"/>
    <pivotTable tabId="11" name="PivotTable24"/>
    <pivotTable tabId="11" name="PivotTable4"/>
    <pivotTable tabId="11" name="PivotTable5"/>
    <pivotTable tabId="11" name="PivotTable6"/>
    <pivotTable tabId="11" name="PivotTable7"/>
    <pivotTable tabId="11" name="PivotTable1"/>
    <pivotTable tabId="11" name="PivotTable3"/>
    <pivotTable tabId="11" name="PivotTable8"/>
    <pivotTable tabId="11" name="PivotTable10"/>
    <pivotTable tabId="11" name="PivotTable9"/>
    <pivotTable tabId="11" name="PivotTable11"/>
    <pivotTable tabId="11" name="PivotTable12"/>
    <pivotTable tabId="11" name="PivotTable16"/>
    <pivotTable tabId="11" name="PivotTable17"/>
    <pivotTable tabId="11" name="PivotTable18"/>
    <pivotTable tabId="11" name="PivotTable19"/>
    <pivotTable tabId="11" name="PivotTable20"/>
  </pivotTables>
  <data>
    <tabular pivotCacheId="42">
      <items count="16">
        <i x="0" s="1"/>
        <i x="1"/>
        <i x="2"/>
        <i x="12" nd="1"/>
        <i x="11" nd="1"/>
        <i x="13" nd="1"/>
        <i x="10" nd="1"/>
        <i x="15" nd="1"/>
        <i x="4" nd="1"/>
        <i x="6" nd="1"/>
        <i x="9" nd="1"/>
        <i x="7" nd="1"/>
        <i x="8" nd="1"/>
        <i x="14" nd="1"/>
        <i x="5" nd="1"/>
        <i x="3"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xr10:uid="{00000000-0014-0000-FFFF-FFFF01000000}" cache="Slicer_date1" caption="date" startItem="131" rowHeight="193675"/>
  <slicer name="Region" xr10:uid="{00000000-0014-0000-FFFF-FFFF02000000}" cache="Slicer_Region" caption="Region" style="SlicerStyleDark5" rowHeight="19367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VINCE 1" xr10:uid="{00000000-0014-0000-FFFF-FFFF03000000}" cache="Slicer_PROVINCE1" caption="PROVINCE" style="SlicerStyleDark5" rowHeight="193675"/>
  <slicer name="PERIOD_START_TIME" xr10:uid="{00000000-0014-0000-FFFF-FFFF04000000}" cache="Slicer_PERIOD_START_TIME" caption="PERIOD_START_TIME" startItem="276" rowHeight="1936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0000000}" name="Table24" displayName="Table24" ref="A1:AQ91" totalsRowShown="0" headerRowDxfId="88">
  <autoFilter ref="A1:AQ91" xr:uid="{00000000-0009-0000-0100-000003000000}"/>
  <tableColumns count="43">
    <tableColumn id="1" xr3:uid="{00000000-0010-0000-0000-000001000000}" name="date" dataDxfId="87"/>
    <tableColumn id="2" xr3:uid="{00000000-0010-0000-0000-000002000000}" name="Region" dataDxfId="86"/>
    <tableColumn id="12" xr3:uid="{00000000-0010-0000-0000-00000C000000}" name="2G_CSSR_Nokia" dataDxfId="85">
      <calculatedColumnFormula>SUMIFS(Table242[2G_CSSR_Nokia],Table242[date],A2,Table242[Region],B2)</calculatedColumnFormula>
    </tableColumn>
    <tableColumn id="43" xr3:uid="{00000000-0010-0000-0000-00002B000000}" name="2G_CDR_Nokia">
      <calculatedColumnFormula>SUMIFS(Table242[2G_CDR_Nokia],Table242[date],A2,Table242[Region],B2)</calculatedColumnFormula>
    </tableColumn>
    <tableColumn id="42" xr3:uid="{00000000-0010-0000-0000-00002A000000}" name="2G_TCH_Availability_Nokia">
      <calculatedColumnFormula>SUMIFS(Table242[2G_TCH_Availability_Nokia],Table242[date],A2,Table242[Region],B2)</calculatedColumnFormula>
    </tableColumn>
    <tableColumn id="41" xr3:uid="{00000000-0010-0000-0000-000029000000}" name="2G_OHSR_Nokia">
      <calculatedColumnFormula>SUMIFS(Table242[2G_OHSR_Nokia],Table242[date],A2,Table242[Region],B2)</calculatedColumnFormula>
    </tableColumn>
    <tableColumn id="44" xr3:uid="{00000000-0010-0000-0000-00002C000000}" name="2G_tch_traffic_Nokia">
      <calculatedColumnFormula>SUMIFS(Table242[2G_tch_traffic_Nokia],Table242[date],A2,Table242[Region],B2)</calculatedColumnFormula>
    </tableColumn>
    <tableColumn id="17" xr3:uid="{00000000-0010-0000-0000-000011000000}" name="2G_tch_traffic2"/>
    <tableColumn id="3" xr3:uid="{00000000-0010-0000-0000-000003000000}" name="2G_CSSR" dataDxfId="84"/>
    <tableColumn id="4" xr3:uid="{00000000-0010-0000-0000-000004000000}" name="2G_CDR" dataDxfId="83"/>
    <tableColumn id="19" xr3:uid="{00000000-0010-0000-0000-000013000000}" name="2G_TCH_Availability"/>
    <tableColumn id="20" xr3:uid="{00000000-0010-0000-0000-000014000000}" name="2G_OHSR"/>
    <tableColumn id="36" xr3:uid="{00000000-0010-0000-0000-000024000000}" name="3G_Erlang_Speech"/>
    <tableColumn id="35" xr3:uid="{00000000-0010-0000-0000-000023000000}" name="3G_Total_Payload"/>
    <tableColumn id="34" xr3:uid="{00000000-0010-0000-0000-000022000000}" name="3G_HSDPA_User_Throughput"/>
    <tableColumn id="8" xr3:uid="{00000000-0010-0000-0000-000008000000}" name="3G_CS_CSSR " dataDxfId="82"/>
    <tableColumn id="9" xr3:uid="{00000000-0010-0000-0000-000009000000}" name="3G_CDR" dataDxfId="81"/>
    <tableColumn id="21" xr3:uid="{00000000-0010-0000-0000-000015000000}" name="3G_Rad_Net_Availability_Rate"/>
    <tableColumn id="22" xr3:uid="{00000000-0010-0000-0000-000016000000}" name="3G_CS_IRAT_HO_Success_Rate"/>
    <tableColumn id="32" xr3:uid="{00000000-0010-0000-0000-000020000000}" name="HSDPA_Cell_Throughput"/>
    <tableColumn id="38" xr3:uid="{00000000-0010-0000-0000-000026000000}" name="4G_Total_Traffic(TB)"/>
    <tableColumn id="37" xr3:uid="{00000000-0010-0000-0000-000025000000}" name="4G_Avg_User_Throughput(MB)"/>
    <tableColumn id="14" xr3:uid="{00000000-0010-0000-0000-00000E000000}" name="4G_E-RAB_Setup_Success_Rate" dataDxfId="80"/>
    <tableColumn id="25" xr3:uid="{00000000-0010-0000-0000-000019000000}" name="4G_CDR" dataDxfId="79"/>
    <tableColumn id="24" xr3:uid="{00000000-0010-0000-0000-000018000000}" name="4G_ Availability_Rate_Include_Blocking"/>
    <tableColumn id="23" xr3:uid="{00000000-0010-0000-0000-000017000000}" name="4G_HO_Success_Rate"/>
    <tableColumn id="33" xr3:uid="{00000000-0010-0000-0000-000021000000}" name="4G_DL_Cell_Throughput"/>
    <tableColumn id="5" xr3:uid="{00000000-0010-0000-0000-000005000000}" name="2G_CSSR2" dataDxfId="78">
      <calculatedColumnFormula>VLOOKUP(B2:B25,Reg_Target!A:Q,2,0)</calculatedColumnFormula>
    </tableColumn>
    <tableColumn id="6" xr3:uid="{00000000-0010-0000-0000-000006000000}" name="2G_CDR3" dataDxfId="77">
      <calculatedColumnFormula>VLOOKUP(B2:B25,Reg_Target!A:Q,3,0)</calculatedColumnFormula>
    </tableColumn>
    <tableColumn id="7" xr3:uid="{00000000-0010-0000-0000-000007000000}" name="2G_TCH_Availability4" dataDxfId="76">
      <calculatedColumnFormula>VLOOKUP(B2:B25,Reg_Target!A:Q,4,0)</calculatedColumnFormula>
    </tableColumn>
    <tableColumn id="10" xr3:uid="{00000000-0010-0000-0000-00000A000000}" name="2G_OHSR2" dataDxfId="75">
      <calculatedColumnFormula>VLOOKUP(B2:B25,Reg_Target!A:Q,5,0)</calculatedColumnFormula>
    </tableColumn>
    <tableColumn id="31" xr3:uid="{00000000-0010-0000-0000-00001F000000}" name="3G_HSDPA_User_Throughput2" dataDxfId="74">
      <calculatedColumnFormula>VLOOKUP(B2:B25,Reg_Target!A:Q,6,0)</calculatedColumnFormula>
    </tableColumn>
    <tableColumn id="11" xr3:uid="{00000000-0010-0000-0000-00000B000000}" name="3G_CS_CSSR 6" dataDxfId="73">
      <calculatedColumnFormula>VLOOKUP(B2:B25,Reg_Target!A:Q,7,0)</calculatedColumnFormula>
    </tableColumn>
    <tableColumn id="13" xr3:uid="{00000000-0010-0000-0000-00000D000000}" name="3G_CDR7" dataDxfId="72">
      <calculatedColumnFormula>VLOOKUP(B2:B25,Reg_Target!A:Q,8,0)</calculatedColumnFormula>
    </tableColumn>
    <tableColumn id="16" xr3:uid="{00000000-0010-0000-0000-000010000000}" name="3G_Rad_Net_Availability_Rate8" dataDxfId="71">
      <calculatedColumnFormula>VLOOKUP(B2:B25,Reg_Target!A:Q,9,0)</calculatedColumnFormula>
    </tableColumn>
    <tableColumn id="18" xr3:uid="{00000000-0010-0000-0000-000012000000}" name="3G_CS_IRAT_HO_Success_Rate9" dataDxfId="70">
      <calculatedColumnFormula>VLOOKUP(B2:B25,Reg_Target!A:Q,10,0)</calculatedColumnFormula>
    </tableColumn>
    <tableColumn id="40" xr3:uid="{00000000-0010-0000-0000-000028000000}" name="HSDPA_Cell_Throughput2" dataDxfId="69">
      <calculatedColumnFormula>VLOOKUP(B2:B91,Reg_Target!A:Q,11,0)</calculatedColumnFormula>
    </tableColumn>
    <tableColumn id="39" xr3:uid="{00000000-0010-0000-0000-000027000000}" name="4G_Avg_User_Throughput(MB)2" dataDxfId="68">
      <calculatedColumnFormula>VLOOKUP(B2:B91,Reg_Target!A:Q,12,0)</calculatedColumnFormula>
    </tableColumn>
    <tableColumn id="26" xr3:uid="{00000000-0010-0000-0000-00001A000000}" name="4G_E-RAB_Setup_Success_Rate2" dataDxfId="67">
      <calculatedColumnFormula>VLOOKUP(B2:B91,Reg_Target!A:Q,13,0)</calculatedColumnFormula>
    </tableColumn>
    <tableColumn id="27" xr3:uid="{00000000-0010-0000-0000-00001B000000}" name="4G_ Availability_Rate_Include_Blocking3" dataDxfId="66">
      <calculatedColumnFormula>VLOOKUP(B2:B91,Reg_Target!A:Q,15,0)</calculatedColumnFormula>
    </tableColumn>
    <tableColumn id="28" xr3:uid="{00000000-0010-0000-0000-00001C000000}" name="4G_CDR4" dataDxfId="65">
      <calculatedColumnFormula>VLOOKUP(B2:B91,Reg_Target!A:Q,14,0)</calculatedColumnFormula>
    </tableColumn>
    <tableColumn id="29" xr3:uid="{00000000-0010-0000-0000-00001D000000}" name="4G_HO_Success_Rate5" dataDxfId="64">
      <calculatedColumnFormula>VLOOKUP(B2:B91,Reg_Target!A:Q,16,0)</calculatedColumnFormula>
    </tableColumn>
    <tableColumn id="15" xr3:uid="{00000000-0010-0000-0000-00000F000000}" name="4G_DL_Cell_Throughput2" dataDxfId="63">
      <calculatedColumnFormula>VLOOKUP(B2:B91,Reg_Target!A:Q,17,0)</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22D7047-C2F1-4EAC-80B2-2B994CDAC1B8}" name="Table242" displayName="Table242" ref="A1:G25" totalsRowShown="0" headerRowDxfId="62">
  <autoFilter ref="A1:G25" xr:uid="{1D6DAD72-1BBA-4D7F-B27D-6832A1C698C1}"/>
  <tableColumns count="7">
    <tableColumn id="1" xr3:uid="{802F9CA4-195B-4D5F-9296-43EE0F1FFF29}" name="date" dataDxfId="61"/>
    <tableColumn id="2" xr3:uid="{59E3D9C7-DA5D-4A46-91BC-BB542570E630}" name="Region" dataDxfId="60"/>
    <tableColumn id="12" xr3:uid="{AB216C8A-4A0C-4E30-A180-554CA2113C5E}" name="2G_CSSR_Nokia"/>
    <tableColumn id="43" xr3:uid="{ECAF573A-826C-46FE-9D5D-5953E6B54A87}" name="2G_CDR_Nokia"/>
    <tableColumn id="42" xr3:uid="{011909A6-2AC0-4A7E-9BAC-B60E581F7F1E}" name="2G_TCH_Availability_Nokia"/>
    <tableColumn id="41" xr3:uid="{E977FB2E-5055-4DCE-9C3E-568EC3372183}" name="2G_OHSR_Nokia"/>
    <tableColumn id="44" xr3:uid="{BBF13021-9623-43E3-8140-2E1CD2771D7F}" name="2G_tch_traffic_Nokia"/>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 displayName="Table2" ref="A1:AQ265" totalsRowShown="0" headerRowDxfId="59" headerRowBorderDxfId="58" tableBorderDxfId="57">
  <autoFilter ref="A1:AQ265" xr:uid="{00000000-0009-0000-0100-000002000000}"/>
  <tableColumns count="43">
    <tableColumn id="1" xr3:uid="{00000000-0010-0000-0100-000001000000}" name="PERIOD_START_TIME" dataDxfId="56"/>
    <tableColumn id="2" xr3:uid="{00000000-0010-0000-0100-000002000000}" name="PROVINCE"/>
    <tableColumn id="28" xr3:uid="{00000000-0010-0000-0100-00001C000000}" name="2G_CSSR_Nokia" dataDxfId="55">
      <calculatedColumnFormula>SUMIFS(Table25[2G_CSSR_Nokia],Table25[PERIOD_START_TIME],A2,Table25[PROVINCE],B2)</calculatedColumnFormula>
    </tableColumn>
    <tableColumn id="45" xr3:uid="{00000000-0010-0000-0100-00002D000000}" name="2G_CDR_Nokia" dataDxfId="54">
      <calculatedColumnFormula>SUMIFS(Table25[2G_CDR_Nokia],Table25[PERIOD_START_TIME],A2,Table25[PROVINCE],B2)</calculatedColumnFormula>
    </tableColumn>
    <tableColumn id="44" xr3:uid="{00000000-0010-0000-0100-00002C000000}" name="2G_TCH_Availability_Nokia" dataDxfId="53">
      <calculatedColumnFormula>SUMIFS(Table25[2G_TCH_Availability_Nokia],Table25[PERIOD_START_TIME],A2,Table25[PROVINCE],B2)</calculatedColumnFormula>
    </tableColumn>
    <tableColumn id="43" xr3:uid="{00000000-0010-0000-0100-00002B000000}" name="2G_OHSR_Nokia" dataDxfId="52">
      <calculatedColumnFormula>SUMIFS(Table25[2G_OHSR_Nokia],Table25[PERIOD_START_TIME],A2,Table25[PROVINCE],B2)</calculatedColumnFormula>
    </tableColumn>
    <tableColumn id="46" xr3:uid="{00000000-0010-0000-0100-00002E000000}" name="2G_tch_traffic_Nokia">
      <calculatedColumnFormula>SUMIFS(Table25[2G_tch_traffic_Nokia],Table25[PERIOD_START_TIME],A2,Table25[PROVINCE],B2)</calculatedColumnFormula>
    </tableColumn>
    <tableColumn id="27" xr3:uid="{00000000-0010-0000-0100-00001B000000}" name="2G_tch_traffic" dataDxfId="51"/>
    <tableColumn id="3" xr3:uid="{00000000-0010-0000-0100-000003000000}" name="2G_CSSR"/>
    <tableColumn id="4" xr3:uid="{00000000-0010-0000-0100-000004000000}" name="2G_CDR"/>
    <tableColumn id="19" xr3:uid="{00000000-0010-0000-0100-000013000000}" name="2G_TCH_Availability"/>
    <tableColumn id="20" xr3:uid="{00000000-0010-0000-0100-000014000000}" name="2G_OHSR"/>
    <tableColumn id="31" xr3:uid="{00000000-0010-0000-0100-00001F000000}" name="3G_Erlang_Speech"/>
    <tableColumn id="30" xr3:uid="{00000000-0010-0000-0100-00001E000000}" name="3G_Total_Payload"/>
    <tableColumn id="29" xr3:uid="{00000000-0010-0000-0100-00001D000000}" name="3G_HSDPA_User_Throughput"/>
    <tableColumn id="21" xr3:uid="{00000000-0010-0000-0100-000015000000}" name="3G_CS_CSSR "/>
    <tableColumn id="22" xr3:uid="{00000000-0010-0000-0100-000016000000}" name="3G_CDR"/>
    <tableColumn id="8" xr3:uid="{00000000-0010-0000-0100-000008000000}" name="3G_Rad_Net_Availability_Rate"/>
    <tableColumn id="9" xr3:uid="{00000000-0010-0000-0100-000009000000}" name="3G_CS_IRAT_HO_Success_Rate"/>
    <tableColumn id="37" xr3:uid="{00000000-0010-0000-0100-000025000000}" name="HSDPA_Cell_Throughput"/>
    <tableColumn id="33" xr3:uid="{00000000-0010-0000-0100-000021000000}" name="4G_Total_Traffic(TB)"/>
    <tableColumn id="32" xr3:uid="{00000000-0010-0000-0100-000020000000}" name="4G_Avg_User_Throughput(MB)"/>
    <tableColumn id="12" xr3:uid="{00000000-0010-0000-0100-00000C000000}" name="4G_E-RAB_Setup_Success_Rate"/>
    <tableColumn id="15" xr3:uid="{00000000-0010-0000-0100-00000F000000}" name="4G_CDR"/>
    <tableColumn id="16" xr3:uid="{00000000-0010-0000-0100-000010000000}" name="4G_ Availability_Rate_Include_Blocking"/>
    <tableColumn id="14" xr3:uid="{00000000-0010-0000-0100-00000E000000}" name="4G_HO_Success_Rate" dataDxfId="50"/>
    <tableColumn id="35" xr3:uid="{00000000-0010-0000-0100-000023000000}" name="4G_DL_Cell_Throughput"/>
    <tableColumn id="5" xr3:uid="{00000000-0010-0000-0100-000005000000}" name="2G_CSSR2" dataDxfId="49">
      <calculatedColumnFormula>VLOOKUP(B2:B25,Pro_Target!A:Q,2,0)</calculatedColumnFormula>
    </tableColumn>
    <tableColumn id="6" xr3:uid="{00000000-0010-0000-0100-000006000000}" name="2G_CDR3" dataDxfId="48">
      <calculatedColumnFormula>VLOOKUP(B2:B25,Pro_Target!A:Q,3,0)</calculatedColumnFormula>
    </tableColumn>
    <tableColumn id="7" xr3:uid="{00000000-0010-0000-0100-000007000000}" name="2G_TCH_Availability4" dataDxfId="47">
      <calculatedColumnFormula>VLOOKUP(B2:B25,Pro_Target!A:Q,4,0)</calculatedColumnFormula>
    </tableColumn>
    <tableColumn id="10" xr3:uid="{00000000-0010-0000-0100-00000A000000}" name="2G_OHSR5" dataDxfId="46">
      <calculatedColumnFormula>VLOOKUP(B2:B25,Pro_Target!A:Q,5,0)</calculatedColumnFormula>
    </tableColumn>
    <tableColumn id="36" xr3:uid="{00000000-0010-0000-0100-000024000000}" name="3G_HSDPA_User_Throughput2" dataDxfId="45">
      <calculatedColumnFormula>VLOOKUP(B2:B25,Pro_Target!A:Q,6,0)</calculatedColumnFormula>
    </tableColumn>
    <tableColumn id="11" xr3:uid="{00000000-0010-0000-0100-00000B000000}" name="3G_CS_CSSR 6" dataDxfId="44">
      <calculatedColumnFormula>VLOOKUP(B2:B25,Pro_Target!A:Q,7,0)</calculatedColumnFormula>
    </tableColumn>
    <tableColumn id="13" xr3:uid="{00000000-0010-0000-0100-00000D000000}" name="3G_CDR7" dataDxfId="43">
      <calculatedColumnFormula>VLOOKUP(B2:B25,Pro_Target!A:Q,8,0)</calculatedColumnFormula>
    </tableColumn>
    <tableColumn id="17" xr3:uid="{00000000-0010-0000-0100-000011000000}" name="3G_Rad_Net_Availability_Rate8" dataDxfId="42">
      <calculatedColumnFormula>VLOOKUP(B2:B25,Pro_Target!A:Q,9,0)</calculatedColumnFormula>
    </tableColumn>
    <tableColumn id="18" xr3:uid="{00000000-0010-0000-0100-000012000000}" name="3G_CS_IRAT_HO_Success_Rate9" dataDxfId="41">
      <calculatedColumnFormula>VLOOKUP(B2:B25,Pro_Target!A:Q,10,0)</calculatedColumnFormula>
    </tableColumn>
    <tableColumn id="34" xr3:uid="{00000000-0010-0000-0100-000022000000}" name="HSDPA_Cell_Throughput2" dataDxfId="40">
      <calculatedColumnFormula>VLOOKUP(B2:B271,Pro_Target!A:Q,11,0)</calculatedColumnFormula>
    </tableColumn>
    <tableColumn id="39" xr3:uid="{00000000-0010-0000-0100-000027000000}" name="4G_Avg_User_Throughput(MB)2" dataDxfId="39">
      <calculatedColumnFormula>VLOOKUP(B2:B271,Pro_Target!A:Q,12,0)</calculatedColumnFormula>
    </tableColumn>
    <tableColumn id="23" xr3:uid="{00000000-0010-0000-0100-000017000000}" name="4G_E-RAB_Setup_Success_Rate2" dataDxfId="38">
      <calculatedColumnFormula>VLOOKUP(B2:B271,Pro_Target!A:Q,13,0)</calculatedColumnFormula>
    </tableColumn>
    <tableColumn id="42" xr3:uid="{00000000-0010-0000-0100-00002A000000}" name="4G_ Availability_Rate_Include_Blocking3" dataDxfId="37">
      <calculatedColumnFormula>VLOOKUP(B2:B271,Pro_Target!A:Q,15)</calculatedColumnFormula>
    </tableColumn>
    <tableColumn id="24" xr3:uid="{00000000-0010-0000-0100-000018000000}" name="4G_CDR42" dataDxfId="36">
      <calculatedColumnFormula>VLOOKUP(B2:B271,Pro_Target!A:Q,14,0)</calculatedColumnFormula>
    </tableColumn>
    <tableColumn id="25" xr3:uid="{00000000-0010-0000-0100-000019000000}" name="4G_HO_Success_Rate2" dataDxfId="35">
      <calculatedColumnFormula>VLOOKUP(B2:B271,Pro_Target!A:Q,16,0)</calculatedColumnFormula>
    </tableColumn>
    <tableColumn id="26" xr3:uid="{00000000-0010-0000-0100-00001A000000}" name="4G_DL_Cell_Throughput2" dataDxfId="34">
      <calculatedColumnFormula>VLOOKUP(B2:B271,Pro_Target!A:Q,17,0)</calculatedColumn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11B90C4-7539-46CE-8068-07773CEC7C12}" name="Table25" displayName="Table25" ref="A1:G136" totalsRowShown="0" headerRowDxfId="33" headerRowBorderDxfId="32" tableBorderDxfId="31">
  <autoFilter ref="A1:G136" xr:uid="{5F5BB618-1F51-469D-B832-05856E078DBF}"/>
  <tableColumns count="7">
    <tableColumn id="1" xr3:uid="{2281A2AF-CC22-426D-8A4F-5C2FC317D0F7}" name="PERIOD_START_TIME" dataDxfId="30"/>
    <tableColumn id="2" xr3:uid="{28573722-2032-45A9-8FAB-438605C81176}" name="PROVINCE"/>
    <tableColumn id="28" xr3:uid="{B3786A23-1C0C-4265-B5B3-A030626AE6B1}" name="2G_CSSR_Nokia" dataDxfId="29"/>
    <tableColumn id="45" xr3:uid="{89C14106-1B09-4D67-AA81-CFE655107AB6}" name="2G_CDR_Nokia" dataDxfId="28"/>
    <tableColumn id="44" xr3:uid="{BC3716B7-C262-438F-B33D-BB8ABB0922BA}" name="2G_TCH_Availability_Nokia" dataDxfId="27"/>
    <tableColumn id="43" xr3:uid="{E10A7815-2B1F-4E62-97FA-05E5FA772FC8}" name="2G_OHSR_Nokia" dataDxfId="26"/>
    <tableColumn id="46" xr3:uid="{3F1431BC-04D1-424C-B3D8-2D68B7AB6486}" name="2G_tch_traffic_Nokia" dataDxfId="25"/>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tables/table1.xml" Type="http://schemas.openxmlformats.org/officeDocument/2006/relationships/table"/></Relationships>
</file>

<file path=xl/worksheets/_rels/sheet2.xml.rels><?xml version="1.0" encoding="UTF-8" standalone="no"?><Relationships xmlns="http://schemas.openxmlformats.org/package/2006/relationships"><Relationship Id="rId1" Target="../tables/table2.xml" Type="http://schemas.openxmlformats.org/officeDocument/2006/relationships/table"/></Relationships>
</file>

<file path=xl/worksheets/_rels/sheet3.xml.rels><?xml version="1.0" encoding="UTF-8" standalone="no"?><Relationships xmlns="http://schemas.openxmlformats.org/package/2006/relationships"><Relationship Id="rId1" Target="../tables/table3.xml" Type="http://schemas.openxmlformats.org/officeDocument/2006/relationships/table"/></Relationships>
</file>

<file path=xl/worksheets/_rels/sheet4.xml.rels><?xml version="1.0" encoding="UTF-8" standalone="no"?><Relationships xmlns="http://schemas.openxmlformats.org/package/2006/relationships"><Relationship Id="rId1" Target="../tables/table4.xml" Type="http://schemas.openxmlformats.org/officeDocument/2006/relationships/table"/></Relationships>
</file>

<file path=xl/worksheets/_rels/sheet5.xml.rels><?xml version="1.0" encoding="UTF-8" standalone="no"?><Relationships xmlns="http://schemas.openxmlformats.org/package/2006/relationships"><Relationship Id="rId1" Target="../pivotTables/pivotTable1.xml" Type="http://schemas.openxmlformats.org/officeDocument/2006/relationships/pivotTable"/><Relationship Id="rId10" Target="../pivotTables/pivotTable10.xml" Type="http://schemas.openxmlformats.org/officeDocument/2006/relationships/pivotTable"/><Relationship Id="rId11" Target="../pivotTables/pivotTable11.xml" Type="http://schemas.openxmlformats.org/officeDocument/2006/relationships/pivotTable"/><Relationship Id="rId12" Target="../pivotTables/pivotTable12.xml" Type="http://schemas.openxmlformats.org/officeDocument/2006/relationships/pivotTable"/><Relationship Id="rId13" Target="../pivotTables/pivotTable13.xml" Type="http://schemas.openxmlformats.org/officeDocument/2006/relationships/pivotTable"/><Relationship Id="rId14" Target="../pivotTables/pivotTable14.xml" Type="http://schemas.openxmlformats.org/officeDocument/2006/relationships/pivotTable"/><Relationship Id="rId15" Target="../pivotTables/pivotTable15.xml" Type="http://schemas.openxmlformats.org/officeDocument/2006/relationships/pivotTable"/><Relationship Id="rId16" Target="../pivotTables/pivotTable16.xml" Type="http://schemas.openxmlformats.org/officeDocument/2006/relationships/pivotTable"/><Relationship Id="rId17" Target="../pivotTables/pivotTable17.xml" Type="http://schemas.openxmlformats.org/officeDocument/2006/relationships/pivotTable"/><Relationship Id="rId18" Target="../pivotTables/pivotTable18.xml" Type="http://schemas.openxmlformats.org/officeDocument/2006/relationships/pivotTable"/><Relationship Id="rId19" Target="../pivotTables/pivotTable19.xml" Type="http://schemas.openxmlformats.org/officeDocument/2006/relationships/pivotTable"/><Relationship Id="rId2" Target="../pivotTables/pivotTable2.xml" Type="http://schemas.openxmlformats.org/officeDocument/2006/relationships/pivotTable"/><Relationship Id="rId20" Target="../pivotTables/pivotTable20.xml" Type="http://schemas.openxmlformats.org/officeDocument/2006/relationships/pivotTable"/><Relationship Id="rId21" Target="../printerSettings/printerSettings2.bin" Type="http://schemas.openxmlformats.org/officeDocument/2006/relationships/printerSettings"/><Relationship Id="rId22" Target="../drawings/drawing1.xml" Type="http://schemas.openxmlformats.org/officeDocument/2006/relationships/drawing"/><Relationship Id="rId23" Target="../slicers/slicer1.xml" Type="http://schemas.microsoft.com/office/2007/relationships/slicer"/><Relationship Id="rId3" Target="../pivotTables/pivotTable3.xml" Type="http://schemas.openxmlformats.org/officeDocument/2006/relationships/pivotTable"/><Relationship Id="rId4" Target="../pivotTables/pivotTable4.xml" Type="http://schemas.openxmlformats.org/officeDocument/2006/relationships/pivotTable"/><Relationship Id="rId5" Target="../pivotTables/pivotTable5.xml" Type="http://schemas.openxmlformats.org/officeDocument/2006/relationships/pivotTable"/><Relationship Id="rId6" Target="../pivotTables/pivotTable6.xml" Type="http://schemas.openxmlformats.org/officeDocument/2006/relationships/pivotTable"/><Relationship Id="rId7" Target="../pivotTables/pivotTable7.xml" Type="http://schemas.openxmlformats.org/officeDocument/2006/relationships/pivotTable"/><Relationship Id="rId8" Target="../pivotTables/pivotTable8.xml" Type="http://schemas.openxmlformats.org/officeDocument/2006/relationships/pivotTable"/><Relationship Id="rId9" Target="../pivotTables/pivotTable9.xml" Type="http://schemas.openxmlformats.org/officeDocument/2006/relationships/pivotTable"/></Relationships>
</file>

<file path=xl/worksheets/_rels/sheet6.xml.rels><?xml version="1.0" encoding="UTF-8" standalone="no"?><Relationships xmlns="http://schemas.openxmlformats.org/package/2006/relationships"><Relationship Id="rId1" Target="../pivotTables/pivotTable21.xml" Type="http://schemas.openxmlformats.org/officeDocument/2006/relationships/pivotTable"/><Relationship Id="rId10" Target="../pivotTables/pivotTable30.xml" Type="http://schemas.openxmlformats.org/officeDocument/2006/relationships/pivotTable"/><Relationship Id="rId11" Target="../pivotTables/pivotTable31.xml" Type="http://schemas.openxmlformats.org/officeDocument/2006/relationships/pivotTable"/><Relationship Id="rId12" Target="../pivotTables/pivotTable32.xml" Type="http://schemas.openxmlformats.org/officeDocument/2006/relationships/pivotTable"/><Relationship Id="rId13" Target="../pivotTables/pivotTable33.xml" Type="http://schemas.openxmlformats.org/officeDocument/2006/relationships/pivotTable"/><Relationship Id="rId14" Target="../pivotTables/pivotTable34.xml" Type="http://schemas.openxmlformats.org/officeDocument/2006/relationships/pivotTable"/><Relationship Id="rId15" Target="../pivotTables/pivotTable35.xml" Type="http://schemas.openxmlformats.org/officeDocument/2006/relationships/pivotTable"/><Relationship Id="rId16" Target="../pivotTables/pivotTable36.xml" Type="http://schemas.openxmlformats.org/officeDocument/2006/relationships/pivotTable"/><Relationship Id="rId17" Target="../pivotTables/pivotTable37.xml" Type="http://schemas.openxmlformats.org/officeDocument/2006/relationships/pivotTable"/><Relationship Id="rId18" Target="../pivotTables/pivotTable38.xml" Type="http://schemas.openxmlformats.org/officeDocument/2006/relationships/pivotTable"/><Relationship Id="rId19" Target="../pivotTables/pivotTable39.xml" Type="http://schemas.openxmlformats.org/officeDocument/2006/relationships/pivotTable"/><Relationship Id="rId2" Target="../pivotTables/pivotTable22.xml" Type="http://schemas.openxmlformats.org/officeDocument/2006/relationships/pivotTable"/><Relationship Id="rId20" Target="../pivotTables/pivotTable40.xml" Type="http://schemas.openxmlformats.org/officeDocument/2006/relationships/pivotTable"/><Relationship Id="rId21" Target="../printerSettings/printerSettings3.bin" Type="http://schemas.openxmlformats.org/officeDocument/2006/relationships/printerSettings"/><Relationship Id="rId22" Target="../drawings/drawing2.xml" Type="http://schemas.openxmlformats.org/officeDocument/2006/relationships/drawing"/><Relationship Id="rId23" Target="../slicers/slicer2.xml" Type="http://schemas.microsoft.com/office/2007/relationships/slicer"/><Relationship Id="rId3" Target="../pivotTables/pivotTable23.xml" Type="http://schemas.openxmlformats.org/officeDocument/2006/relationships/pivotTable"/><Relationship Id="rId4" Target="../pivotTables/pivotTable24.xml" Type="http://schemas.openxmlformats.org/officeDocument/2006/relationships/pivotTable"/><Relationship Id="rId5" Target="../pivotTables/pivotTable25.xml" Type="http://schemas.openxmlformats.org/officeDocument/2006/relationships/pivotTable"/><Relationship Id="rId6" Target="../pivotTables/pivotTable26.xml" Type="http://schemas.openxmlformats.org/officeDocument/2006/relationships/pivotTable"/><Relationship Id="rId7" Target="../pivotTables/pivotTable27.xml" Type="http://schemas.openxmlformats.org/officeDocument/2006/relationships/pivotTable"/><Relationship Id="rId8" Target="../pivotTables/pivotTable28.xml" Type="http://schemas.openxmlformats.org/officeDocument/2006/relationships/pivotTable"/><Relationship Id="rId9" Target="../pivotTables/pivotTable29.xml" Type="http://schemas.openxmlformats.org/officeDocument/2006/relationships/pivotTable"/></Relationships>
</file>

<file path=xl/worksheets/_rels/sheet7.xml.rels><?xml version="1.0" encoding="UTF-8" standalone="no"?><Relationships xmlns="http://schemas.openxmlformats.org/package/2006/relationships"><Relationship Id="rId1" Target="../printerSettings/printerSettings4.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AQ579"/>
  <sheetViews>
    <sheetView workbookViewId="0">
      <pane ySplit="1" topLeftCell="A2" activePane="bottomLeft" state="frozen"/>
      <selection pane="bottomLeft" activeCell="C2" sqref="C2"/>
    </sheetView>
  </sheetViews>
  <sheetFormatPr defaultRowHeight="11.25" x14ac:dyDescent="0.2"/>
  <cols>
    <col min="1" max="1" customWidth="true" style="8" width="32.83203125" collapsed="true"/>
    <col min="2" max="2" customWidth="true" width="21.83203125" collapsed="true"/>
    <col min="3" max="8" customWidth="true" width="16.6640625" collapsed="true"/>
    <col min="9" max="9" bestFit="true" customWidth="true" width="11.5" collapsed="true"/>
    <col min="10" max="10" bestFit="true" customWidth="true" width="10.33203125" collapsed="true"/>
    <col min="11" max="11" customWidth="true" width="22.1640625" collapsed="true"/>
    <col min="12" max="12" customWidth="true" width="16.6640625" collapsed="true"/>
    <col min="13" max="13" customWidth="true" width="20.83203125" collapsed="true"/>
    <col min="14" max="14" customWidth="true" width="16.6640625" collapsed="true"/>
    <col min="15" max="15" customWidth="true" width="24.83203125" collapsed="true"/>
    <col min="16" max="16" customWidth="true" width="19.33203125" collapsed="true"/>
    <col min="17" max="17" customWidth="true" width="18.1640625" collapsed="true"/>
    <col min="18" max="18" customWidth="true" width="31.1640625" collapsed="true"/>
    <col min="19" max="19" customWidth="true" width="35.0" collapsed="true"/>
    <col min="20" max="20" customWidth="true" width="12.6640625" collapsed="true"/>
    <col min="21" max="21" customWidth="true" width="19.83203125" collapsed="true"/>
    <col min="22" max="22" customWidth="true" width="27.0" collapsed="true"/>
    <col min="23" max="23" customWidth="true" width="16.33203125" collapsed="true"/>
    <col min="24" max="24" customWidth="true" width="9.0" collapsed="true"/>
    <col min="25" max="25" customWidth="true" width="16.33203125" collapsed="true"/>
    <col min="28" max="28" customWidth="true" width="12.0" collapsed="true"/>
    <col min="29" max="29" customWidth="true" width="8.1640625" collapsed="true"/>
    <col min="31" max="32" customWidth="true" width="12.0" collapsed="true"/>
    <col min="33" max="33" customWidth="true" width="14.0" collapsed="true"/>
    <col min="42" max="42" customWidth="true" width="23.83203125" collapsed="true"/>
  </cols>
  <sheetData>
    <row r="1" spans="1:43" s="47" customFormat="1" ht="28.5" customHeight="1" x14ac:dyDescent="0.2">
      <c r="A1" s="46" t="s">
        <v>8</v>
      </c>
      <c r="B1" s="47" t="s">
        <v>9</v>
      </c>
      <c r="C1" s="47" t="s">
        <v>81</v>
      </c>
      <c r="D1" s="48" t="s">
        <v>91</v>
      </c>
      <c r="E1" s="49" t="s">
        <v>92</v>
      </c>
      <c r="F1" s="49" t="s">
        <v>93</v>
      </c>
      <c r="G1" s="52" t="s">
        <v>94</v>
      </c>
      <c r="H1" s="47" t="s">
        <v>83</v>
      </c>
      <c r="I1" s="47" t="s">
        <v>2</v>
      </c>
      <c r="J1" s="47" t="s">
        <v>20</v>
      </c>
      <c r="K1" s="50" t="s">
        <v>21</v>
      </c>
      <c r="L1" s="50" t="s">
        <v>22</v>
      </c>
      <c r="M1" s="64" t="s">
        <v>84</v>
      </c>
      <c r="N1" s="64" t="s">
        <v>85</v>
      </c>
      <c r="O1" s="64" t="s">
        <v>122</v>
      </c>
      <c r="P1" s="65" t="s">
        <v>23</v>
      </c>
      <c r="Q1" s="65" t="s">
        <v>24</v>
      </c>
      <c r="R1" s="64" t="s">
        <v>25</v>
      </c>
      <c r="S1" s="64" t="s">
        <v>26</v>
      </c>
      <c r="T1" s="64" t="s">
        <v>120</v>
      </c>
      <c r="U1" s="66" t="s">
        <v>119</v>
      </c>
      <c r="V1" s="66" t="s">
        <v>129</v>
      </c>
      <c r="W1" s="67" t="s">
        <v>27</v>
      </c>
      <c r="X1" s="66" t="s">
        <v>29</v>
      </c>
      <c r="Y1" s="67" t="s">
        <v>28</v>
      </c>
      <c r="Z1" s="67" t="s">
        <v>30</v>
      </c>
      <c r="AA1" s="67" t="s">
        <v>128</v>
      </c>
      <c r="AB1" s="47" t="s">
        <v>31</v>
      </c>
      <c r="AC1" s="47" t="s">
        <v>32</v>
      </c>
      <c r="AD1" s="50" t="s">
        <v>33</v>
      </c>
      <c r="AE1" s="50" t="s">
        <v>43</v>
      </c>
      <c r="AF1" s="64" t="s">
        <v>123</v>
      </c>
      <c r="AG1" s="65" t="s">
        <v>35</v>
      </c>
      <c r="AH1" s="65" t="s">
        <v>36</v>
      </c>
      <c r="AI1" s="64" t="s">
        <v>37</v>
      </c>
      <c r="AJ1" s="64" t="s">
        <v>38</v>
      </c>
      <c r="AK1" s="64" t="s">
        <v>121</v>
      </c>
      <c r="AL1" s="66" t="s">
        <v>130</v>
      </c>
      <c r="AM1" s="67" t="s">
        <v>39</v>
      </c>
      <c r="AN1" s="67" t="s">
        <v>40</v>
      </c>
      <c r="AO1" s="66" t="s">
        <v>41</v>
      </c>
      <c r="AP1" s="67" t="s">
        <v>42</v>
      </c>
      <c r="AQ1" s="67" t="s">
        <v>127</v>
      </c>
    </row>
    <row r="2">
      <c r="A2" t="s">
        <v>15</v>
      </c>
      <c r="B2" t="s">
        <v>19</v>
      </c>
      <c r="C2" t="n">
        <f>SUMIFS(Table242[2G_CSSR_Nokia],Table242[date],A2:A91,Table242[Region],B2:B91)</f>
        <v>0.0</v>
      </c>
      <c r="D2" t="n">
        <f>SUMIFS(Table242[2G_CDR_Nokia],Table242[date],A2:A91,Table242[Region],B2:B91)</f>
        <v>0.0</v>
      </c>
      <c r="E2" t="n">
        <f>SUMIFS(Table242[2G_TCH_Availability_Nokia],Table242[date],A2:A91,Table242[Region],B2:B91)</f>
        <v>0.0</v>
      </c>
      <c r="F2" t="n">
        <f>SUMIFS(Table242[2G_OHSR_Nokia],Table242[date],A2:A91,Table242[Region],B2:B91)</f>
        <v>0.0</v>
      </c>
      <c r="G2" t="n">
        <f>SUMIFS(Table242[2G_tch_traffic_Nokia],Table242[date],A2:A91,Table242[Region],B2:B91)</f>
        <v>0.0</v>
      </c>
      <c r="H2" t="n">
        <v>464.7154541015625</v>
      </c>
      <c r="I2" t="n">
        <v>99.4371853535</v>
      </c>
      <c r="J2" t="n">
        <v>0.11926169839</v>
      </c>
      <c r="K2" t="n">
        <v>99.398401755</v>
      </c>
      <c r="L2" t="n">
        <v>98.2688729481</v>
      </c>
      <c r="M2" t="n">
        <v>17303.9833984375</v>
      </c>
      <c r="N2" t="n">
        <v>65.21643621113282</v>
      </c>
      <c r="O2" t="n">
        <v>2.161858406923828</v>
      </c>
      <c r="P2" t="n">
        <v>99.9520594475</v>
      </c>
      <c r="Q2" t="n">
        <v>0.0340245683219</v>
      </c>
      <c r="R2" t="n">
        <v>99.7308464658</v>
      </c>
      <c r="S2" t="n">
        <v>97.412931053</v>
      </c>
      <c r="T2" t="n">
        <v>3.66148528477</v>
      </c>
      <c r="U2" t="n">
        <v>140.18637805371094</v>
      </c>
      <c r="V2" t="n">
        <v>16.7643849413</v>
      </c>
      <c r="W2" t="n">
        <v>99.9462892356</v>
      </c>
      <c r="X2" t="n">
        <v>0.0749495632314</v>
      </c>
      <c r="Y2" t="n">
        <v>99.8098495617</v>
      </c>
      <c r="Z2" t="n">
        <v>99.822316967</v>
      </c>
      <c r="AA2" t="n">
        <v>24.2179418971</v>
      </c>
      <c r="AB2" t="n">
        <f>VLOOKUP(B2:B91,Reg_Target!A:Q,2,0)</f>
        <v>98.0</v>
      </c>
      <c r="AC2" t="n">
        <f>VLOOKUP(B2:B91,Reg_Target!A:Q,3,0)</f>
        <v>0.4</v>
      </c>
      <c r="AD2" t="n">
        <f>VLOOKUP(B2:B91,Reg_Target!A:Q,4,0)</f>
        <v>97.0</v>
      </c>
      <c r="AE2" t="n">
        <f>VLOOKUP(B2:B91,Reg_Target!A:Q,5,0)</f>
        <v>96.0</v>
      </c>
      <c r="AF2" t="n">
        <f>VLOOKUP(B2:B91,Reg_Target!A:Q,6,0)</f>
        <v>3.0</v>
      </c>
      <c r="AG2" t="n">
        <f>VLOOKUP(B2:B91,Reg_Target!A:Q,7,0)</f>
        <v>99.5</v>
      </c>
      <c r="AH2" t="n">
        <f>VLOOKUP(B2:B91,Reg_Target!A:Q,8,0)</f>
        <v>0.15</v>
      </c>
      <c r="AI2" t="n">
        <f>VLOOKUP(B2:B91,Reg_Target!A:Q,9,0)</f>
        <v>99.0</v>
      </c>
      <c r="AJ2" t="n">
        <f>VLOOKUP(B2:B91,Reg_Target!A:Q,10,0)</f>
        <v>99.0</v>
      </c>
      <c r="AK2" t="n">
        <f>VLOOKUP(B2:B91,Reg_Target!A:Q,11,0)</f>
        <v>3.0</v>
      </c>
      <c r="AL2" t="n">
        <f>VLOOKUP(B2:B91,Reg_Target!A:Q,12,0)</f>
        <v>10.0</v>
      </c>
      <c r="AM2" t="n">
        <f>VLOOKUP(B2:B91,Reg_Target!A:Q,13,0)</f>
        <v>99.5</v>
      </c>
      <c r="AN2" t="n">
        <f>VLOOKUP(B2:B91,Reg_Target!A:Q,15,0)</f>
        <v>99.0</v>
      </c>
      <c r="AO2" t="n">
        <f>VLOOKUP(B2:B91,Reg_Target!A:Q,14,0)</f>
        <v>0.1</v>
      </c>
      <c r="AP2" t="n">
        <f>VLOOKUP(B2:B91,Reg_Target!A:Q,16,0)</f>
        <v>99.0</v>
      </c>
      <c r="AQ2" t="n">
        <f>VLOOKUP(B2:B91,Reg_Target!A:Q,17,0)</f>
        <v>10.0</v>
      </c>
    </row>
    <row r="3">
      <c r="A3" t="s">
        <v>15</v>
      </c>
      <c r="B3" t="s">
        <v>18</v>
      </c>
      <c r="C3" t="n">
        <f>SUMIFS(Table242[2G_CSSR_Nokia],Table242[date],A2:A91,Table242[Region],B2:B91)</f>
        <v>0.0</v>
      </c>
      <c r="D3" t="n">
        <f>SUMIFS(Table242[2G_CDR_Nokia],Table242[date],A2:A91,Table242[Region],B2:B91)</f>
        <v>0.0</v>
      </c>
      <c r="E3" t="n">
        <f>SUMIFS(Table242[2G_TCH_Availability_Nokia],Table242[date],A2:A91,Table242[Region],B2:B91)</f>
        <v>0.0</v>
      </c>
      <c r="F3" t="n">
        <f>SUMIFS(Table242[2G_OHSR_Nokia],Table242[date],A2:A91,Table242[Region],B2:B91)</f>
        <v>0.0</v>
      </c>
      <c r="G3" t="n">
        <f>SUMIFS(Table242[2G_tch_traffic_Nokia],Table242[date],A2:A91,Table242[Region],B2:B91)</f>
        <v>0.0</v>
      </c>
      <c r="H3" t="n">
        <v>615.77752734375</v>
      </c>
      <c r="I3" t="n">
        <v>98.1745293481</v>
      </c>
      <c r="J3" t="n">
        <v>0.260246030073</v>
      </c>
      <c r="K3" t="n">
        <v>98.7864468652</v>
      </c>
      <c r="L3" t="n">
        <v>98.2532375814</v>
      </c>
      <c r="M3" t="n">
        <v>17552.982421875</v>
      </c>
      <c r="N3" t="n">
        <v>113.97997508691407</v>
      </c>
      <c r="O3" t="n">
        <v>2.161302900419922</v>
      </c>
      <c r="P3" t="n">
        <v>99.9004262835</v>
      </c>
      <c r="Q3" t="n">
        <v>0.0691783575711</v>
      </c>
      <c r="R3" t="n">
        <v>99.7706738919</v>
      </c>
      <c r="S3" t="n">
        <v>97.5311329633</v>
      </c>
      <c r="T3" t="n">
        <v>3.92471193957</v>
      </c>
      <c r="U3" t="n">
        <v>221.23132432421875</v>
      </c>
      <c r="V3" t="n">
        <v>15.4796998768</v>
      </c>
      <c r="W3" t="n">
        <v>99.8637325067</v>
      </c>
      <c r="X3" t="n">
        <v>0.112589996114</v>
      </c>
      <c r="Y3" t="n">
        <v>99.8796082854</v>
      </c>
      <c r="Z3" t="n">
        <v>99.7001784222</v>
      </c>
      <c r="AA3" t="n">
        <v>25.1141405643</v>
      </c>
      <c r="AB3" t="n">
        <f>VLOOKUP(B2:B91,Reg_Target!A:Q,2,0)</f>
        <v>98.0</v>
      </c>
      <c r="AC3" t="n">
        <f>VLOOKUP(B2:B91,Reg_Target!A:Q,3,0)</f>
        <v>0.4</v>
      </c>
      <c r="AD3" t="n">
        <f>VLOOKUP(B2:B91,Reg_Target!A:Q,4,0)</f>
        <v>97.0</v>
      </c>
      <c r="AE3" t="n">
        <f>VLOOKUP(B2:B91,Reg_Target!A:Q,5,0)</f>
        <v>96.0</v>
      </c>
      <c r="AF3" t="n">
        <f>VLOOKUP(B2:B91,Reg_Target!A:Q,6,0)</f>
        <v>3.0</v>
      </c>
      <c r="AG3" t="n">
        <f>VLOOKUP(B2:B91,Reg_Target!A:Q,7,0)</f>
        <v>99.5</v>
      </c>
      <c r="AH3" t="n">
        <f>VLOOKUP(B2:B91,Reg_Target!A:Q,8,0)</f>
        <v>0.15</v>
      </c>
      <c r="AI3" t="n">
        <f>VLOOKUP(B2:B91,Reg_Target!A:Q,9,0)</f>
        <v>99.0</v>
      </c>
      <c r="AJ3" t="n">
        <f>VLOOKUP(B2:B91,Reg_Target!A:Q,10,0)</f>
        <v>99.0</v>
      </c>
      <c r="AK3" t="n">
        <f>VLOOKUP(B2:B91,Reg_Target!A:Q,11,0)</f>
        <v>3.0</v>
      </c>
      <c r="AL3" t="n">
        <f>VLOOKUP(B2:B91,Reg_Target!A:Q,12,0)</f>
        <v>10.0</v>
      </c>
      <c r="AM3" t="n">
        <f>VLOOKUP(B2:B91,Reg_Target!A:Q,13,0)</f>
        <v>99.5</v>
      </c>
      <c r="AN3" t="n">
        <f>VLOOKUP(B2:B91,Reg_Target!A:Q,15,0)</f>
        <v>99.0</v>
      </c>
      <c r="AO3" t="n">
        <f>VLOOKUP(B2:B91,Reg_Target!A:Q,14,0)</f>
        <v>0.1</v>
      </c>
      <c r="AP3" t="n">
        <f>VLOOKUP(B2:B91,Reg_Target!A:Q,16,0)</f>
        <v>99.0</v>
      </c>
      <c r="AQ3" t="n">
        <f>VLOOKUP(B2:B91,Reg_Target!A:Q,17,0)</f>
        <v>10.0</v>
      </c>
    </row>
    <row r="4">
      <c r="A4" t="s">
        <v>15</v>
      </c>
      <c r="B4" t="s">
        <v>17</v>
      </c>
      <c r="C4" t="n">
        <f>SUMIFS(Table242[2G_CSSR_Nokia],Table242[date],A2:A91,Table242[Region],B2:B91)</f>
        <v>0.0</v>
      </c>
      <c r="D4" t="n">
        <f>SUMIFS(Table242[2G_CDR_Nokia],Table242[date],A2:A91,Table242[Region],B2:B91)</f>
        <v>0.0</v>
      </c>
      <c r="E4" t="n">
        <f>SUMIFS(Table242[2G_TCH_Availability_Nokia],Table242[date],A2:A91,Table242[Region],B2:B91)</f>
        <v>0.0</v>
      </c>
      <c r="F4" t="n">
        <f>SUMIFS(Table242[2G_OHSR_Nokia],Table242[date],A2:A91,Table242[Region],B2:B91)</f>
        <v>0.0</v>
      </c>
      <c r="G4" t="n">
        <f>SUMIFS(Table242[2G_tch_traffic_Nokia],Table242[date],A2:A91,Table242[Region],B2:B91)</f>
        <v>0.0</v>
      </c>
      <c r="H4" t="n">
        <v>705.22411328125</v>
      </c>
      <c r="I4" t="n">
        <v>99.5662170508</v>
      </c>
      <c r="J4" t="n">
        <v>0.216994544475</v>
      </c>
      <c r="K4" t="n">
        <v>99.4583043514</v>
      </c>
      <c r="L4" t="n">
        <v>98.1685593444</v>
      </c>
      <c r="M4" t="n">
        <v>23879.7109375</v>
      </c>
      <c r="N4" t="n">
        <v>97.15661262802735</v>
      </c>
      <c r="O4" t="n">
        <v>1.9267008853027343</v>
      </c>
      <c r="P4" t="n">
        <v>99.8997920443</v>
      </c>
      <c r="Q4" t="n">
        <v>0.0270994360936</v>
      </c>
      <c r="R4" t="n">
        <v>99.8971317826</v>
      </c>
      <c r="S4" t="n">
        <v>97.6408704549</v>
      </c>
      <c r="T4" t="n">
        <v>3.54906386229</v>
      </c>
      <c r="U4" t="n">
        <v>231.3763965390625</v>
      </c>
      <c r="V4" t="n">
        <v>12.8969980266</v>
      </c>
      <c r="W4" t="n">
        <v>99.9131721222</v>
      </c>
      <c r="X4" t="n">
        <v>0.143985755746</v>
      </c>
      <c r="Y4" t="n">
        <v>99.7643489763</v>
      </c>
      <c r="Z4" t="n">
        <v>99.8965774886</v>
      </c>
      <c r="AA4" t="n">
        <v>24.1169314141</v>
      </c>
      <c r="AB4" t="n">
        <f>VLOOKUP(B2:B91,Reg_Target!A:Q,2,0)</f>
        <v>98.0</v>
      </c>
      <c r="AC4" t="n">
        <f>VLOOKUP(B2:B91,Reg_Target!A:Q,3,0)</f>
        <v>0.4</v>
      </c>
      <c r="AD4" t="n">
        <f>VLOOKUP(B2:B91,Reg_Target!A:Q,4,0)</f>
        <v>97.0</v>
      </c>
      <c r="AE4" t="n">
        <f>VLOOKUP(B2:B91,Reg_Target!A:Q,5,0)</f>
        <v>96.0</v>
      </c>
      <c r="AF4" t="n">
        <f>VLOOKUP(B2:B91,Reg_Target!A:Q,6,0)</f>
        <v>3.0</v>
      </c>
      <c r="AG4" t="n">
        <f>VLOOKUP(B2:B91,Reg_Target!A:Q,7,0)</f>
        <v>99.5</v>
      </c>
      <c r="AH4" t="n">
        <f>VLOOKUP(B2:B91,Reg_Target!A:Q,8,0)</f>
        <v>0.15</v>
      </c>
      <c r="AI4" t="n">
        <f>VLOOKUP(B2:B91,Reg_Target!A:Q,9,0)</f>
        <v>99.0</v>
      </c>
      <c r="AJ4" t="n">
        <f>VLOOKUP(B2:B91,Reg_Target!A:Q,10,0)</f>
        <v>99.0</v>
      </c>
      <c r="AK4" t="n">
        <f>VLOOKUP(B2:B91,Reg_Target!A:Q,11,0)</f>
        <v>3.0</v>
      </c>
      <c r="AL4" t="n">
        <f>VLOOKUP(B2:B91,Reg_Target!A:Q,12,0)</f>
        <v>10.0</v>
      </c>
      <c r="AM4" t="n">
        <f>VLOOKUP(B2:B91,Reg_Target!A:Q,13,0)</f>
        <v>99.5</v>
      </c>
      <c r="AN4" t="n">
        <f>VLOOKUP(B2:B91,Reg_Target!A:Q,15,0)</f>
        <v>99.0</v>
      </c>
      <c r="AO4" t="n">
        <f>VLOOKUP(B2:B91,Reg_Target!A:Q,14,0)</f>
        <v>0.1</v>
      </c>
      <c r="AP4" t="n">
        <f>VLOOKUP(B2:B91,Reg_Target!A:Q,16,0)</f>
        <v>99.0</v>
      </c>
      <c r="AQ4" t="n">
        <f>VLOOKUP(B2:B91,Reg_Target!A:Q,17,0)</f>
        <v>10.0</v>
      </c>
    </row>
    <row r="5">
      <c r="A5" t="s">
        <v>16</v>
      </c>
      <c r="B5" t="s">
        <v>19</v>
      </c>
      <c r="C5" t="n">
        <f>SUMIFS(Table242[2G_CSSR_Nokia],Table242[date],A2:A91,Table242[Region],B2:B91)</f>
        <v>0.0</v>
      </c>
      <c r="D5" t="n">
        <f>SUMIFS(Table242[2G_CDR_Nokia],Table242[date],A2:A91,Table242[Region],B2:B91)</f>
        <v>0.0</v>
      </c>
      <c r="E5" t="n">
        <f>SUMIFS(Table242[2G_TCH_Availability_Nokia],Table242[date],A2:A91,Table242[Region],B2:B91)</f>
        <v>0.0</v>
      </c>
      <c r="F5" t="n">
        <f>SUMIFS(Table242[2G_OHSR_Nokia],Table242[date],A2:A91,Table242[Region],B2:B91)</f>
        <v>0.0</v>
      </c>
      <c r="G5" t="n">
        <f>SUMIFS(Table242[2G_tch_traffic_Nokia],Table242[date],A2:A91,Table242[Region],B2:B91)</f>
        <v>0.0</v>
      </c>
      <c r="H5" t="n">
        <v>474.6813642578125</v>
      </c>
      <c r="I5" t="n">
        <v>99.1216165691</v>
      </c>
      <c r="J5" t="n">
        <v>0.122820627051</v>
      </c>
      <c r="K5" t="n">
        <v>99.5300639871</v>
      </c>
      <c r="L5" t="n">
        <v>98.2695534694</v>
      </c>
      <c r="M5" t="n">
        <v>17650.861328125</v>
      </c>
      <c r="N5" t="n">
        <v>67.57956789326172</v>
      </c>
      <c r="O5" t="n">
        <v>2.1682964974609376</v>
      </c>
      <c r="P5" t="n">
        <v>99.8531865445</v>
      </c>
      <c r="Q5" t="n">
        <v>0.0368056099335</v>
      </c>
      <c r="R5" t="n">
        <v>99.8243718016</v>
      </c>
      <c r="S5" t="n">
        <v>97.4301833205</v>
      </c>
      <c r="T5" t="n">
        <v>3.6847764282</v>
      </c>
      <c r="U5" t="n">
        <v>144.3531570234375</v>
      </c>
      <c r="V5" t="n">
        <v>16.4834480366</v>
      </c>
      <c r="W5" t="n">
        <v>99.9425917826</v>
      </c>
      <c r="X5" t="n">
        <v>0.0780078248413</v>
      </c>
      <c r="Y5" t="n">
        <v>99.725208284</v>
      </c>
      <c r="Z5" t="n">
        <v>99.8291720438</v>
      </c>
      <c r="AA5" t="n">
        <v>24.3446504007</v>
      </c>
      <c r="AB5" t="n">
        <f>VLOOKUP(B2:B91,Reg_Target!A:Q,2,0)</f>
        <v>98.0</v>
      </c>
      <c r="AC5" t="n">
        <f>VLOOKUP(B2:B91,Reg_Target!A:Q,3,0)</f>
        <v>0.4</v>
      </c>
      <c r="AD5" t="n">
        <f>VLOOKUP(B2:B91,Reg_Target!A:Q,4,0)</f>
        <v>97.0</v>
      </c>
      <c r="AE5" t="n">
        <f>VLOOKUP(B2:B91,Reg_Target!A:Q,5,0)</f>
        <v>96.0</v>
      </c>
      <c r="AF5" t="n">
        <f>VLOOKUP(B2:B91,Reg_Target!A:Q,6,0)</f>
        <v>3.0</v>
      </c>
      <c r="AG5" t="n">
        <f>VLOOKUP(B2:B91,Reg_Target!A:Q,7,0)</f>
        <v>99.5</v>
      </c>
      <c r="AH5" t="n">
        <f>VLOOKUP(B2:B91,Reg_Target!A:Q,8,0)</f>
        <v>0.15</v>
      </c>
      <c r="AI5" t="n">
        <f>VLOOKUP(B2:B91,Reg_Target!A:Q,9,0)</f>
        <v>99.0</v>
      </c>
      <c r="AJ5" t="n">
        <f>VLOOKUP(B2:B91,Reg_Target!A:Q,10,0)</f>
        <v>99.0</v>
      </c>
      <c r="AK5" t="n">
        <f>VLOOKUP(B2:B91,Reg_Target!A:Q,11,0)</f>
        <v>3.0</v>
      </c>
      <c r="AL5" t="n">
        <f>VLOOKUP(B2:B91,Reg_Target!A:Q,12,0)</f>
        <v>10.0</v>
      </c>
      <c r="AM5" t="n">
        <f>VLOOKUP(B2:B91,Reg_Target!A:Q,13,0)</f>
        <v>99.5</v>
      </c>
      <c r="AN5" t="n">
        <f>VLOOKUP(B2:B91,Reg_Target!A:Q,15,0)</f>
        <v>99.0</v>
      </c>
      <c r="AO5" t="n">
        <f>VLOOKUP(B2:B91,Reg_Target!A:Q,14,0)</f>
        <v>0.1</v>
      </c>
      <c r="AP5" t="n">
        <f>VLOOKUP(B2:B91,Reg_Target!A:Q,16,0)</f>
        <v>99.0</v>
      </c>
      <c r="AQ5" t="n">
        <f>VLOOKUP(B2:B91,Reg_Target!A:Q,17,0)</f>
        <v>10.0</v>
      </c>
    </row>
    <row r="6">
      <c r="A6" t="s">
        <v>16</v>
      </c>
      <c r="B6" t="s">
        <v>18</v>
      </c>
      <c r="C6" t="n">
        <f>SUMIFS(Table242[2G_CSSR_Nokia],Table242[date],A2:A91,Table242[Region],B2:B91)</f>
        <v>0.0</v>
      </c>
      <c r="D6" t="n">
        <f>SUMIFS(Table242[2G_CDR_Nokia],Table242[date],A2:A91,Table242[Region],B2:B91)</f>
        <v>0.0</v>
      </c>
      <c r="E6" t="n">
        <f>SUMIFS(Table242[2G_TCH_Availability_Nokia],Table242[date],A2:A91,Table242[Region],B2:B91)</f>
        <v>0.0</v>
      </c>
      <c r="F6" t="n">
        <f>SUMIFS(Table242[2G_OHSR_Nokia],Table242[date],A2:A91,Table242[Region],B2:B91)</f>
        <v>0.0</v>
      </c>
      <c r="G6" t="n">
        <f>SUMIFS(Table242[2G_tch_traffic_Nokia],Table242[date],A2:A91,Table242[Region],B2:B91)</f>
        <v>0.0</v>
      </c>
      <c r="H6" t="n">
        <v>621.0413525390625</v>
      </c>
      <c r="I6" t="n">
        <v>99.15405907</v>
      </c>
      <c r="J6" t="n">
        <v>0.258887126021</v>
      </c>
      <c r="K6" t="n">
        <v>99.0452514352</v>
      </c>
      <c r="L6" t="n">
        <v>98.2562941087</v>
      </c>
      <c r="M6" t="n">
        <v>17956.1416015625</v>
      </c>
      <c r="N6" t="n">
        <v>116.90386327832032</v>
      </c>
      <c r="O6" t="n">
        <v>2.1339550475</v>
      </c>
      <c r="P6" t="n">
        <v>99.9281742069</v>
      </c>
      <c r="Q6" t="n">
        <v>0.0704496969771</v>
      </c>
      <c r="R6" t="n">
        <v>99.8210719995</v>
      </c>
      <c r="S6" t="n">
        <v>97.6536703465</v>
      </c>
      <c r="T6" t="n">
        <v>3.92353407124</v>
      </c>
      <c r="U6" t="n">
        <v>225.0865642285156</v>
      </c>
      <c r="V6" t="n">
        <v>14.8949816798</v>
      </c>
      <c r="W6" t="n">
        <v>99.8478082736</v>
      </c>
      <c r="X6" t="n">
        <v>0.141518880519</v>
      </c>
      <c r="Y6" t="n">
        <v>99.7991696575</v>
      </c>
      <c r="Z6" t="n">
        <v>99.6539764632</v>
      </c>
      <c r="AA6" t="n">
        <v>25.0539633351</v>
      </c>
      <c r="AB6" t="n">
        <f>VLOOKUP(B2:B91,Reg_Target!A:Q,2,0)</f>
        <v>98.0</v>
      </c>
      <c r="AC6" t="n">
        <f>VLOOKUP(B2:B91,Reg_Target!A:Q,3,0)</f>
        <v>0.4</v>
      </c>
      <c r="AD6" t="n">
        <f>VLOOKUP(B2:B91,Reg_Target!A:Q,4,0)</f>
        <v>97.0</v>
      </c>
      <c r="AE6" t="n">
        <f>VLOOKUP(B2:B91,Reg_Target!A:Q,5,0)</f>
        <v>96.0</v>
      </c>
      <c r="AF6" t="n">
        <f>VLOOKUP(B2:B91,Reg_Target!A:Q,6,0)</f>
        <v>3.0</v>
      </c>
      <c r="AG6" t="n">
        <f>VLOOKUP(B2:B91,Reg_Target!A:Q,7,0)</f>
        <v>99.5</v>
      </c>
      <c r="AH6" t="n">
        <f>VLOOKUP(B2:B91,Reg_Target!A:Q,8,0)</f>
        <v>0.15</v>
      </c>
      <c r="AI6" t="n">
        <f>VLOOKUP(B2:B91,Reg_Target!A:Q,9,0)</f>
        <v>99.0</v>
      </c>
      <c r="AJ6" t="n">
        <f>VLOOKUP(B2:B91,Reg_Target!A:Q,10,0)</f>
        <v>99.0</v>
      </c>
      <c r="AK6" t="n">
        <f>VLOOKUP(B2:B91,Reg_Target!A:Q,11,0)</f>
        <v>3.0</v>
      </c>
      <c r="AL6" t="n">
        <f>VLOOKUP(B2:B91,Reg_Target!A:Q,12,0)</f>
        <v>10.0</v>
      </c>
      <c r="AM6" t="n">
        <f>VLOOKUP(B2:B91,Reg_Target!A:Q,13,0)</f>
        <v>99.5</v>
      </c>
      <c r="AN6" t="n">
        <f>VLOOKUP(B2:B91,Reg_Target!A:Q,15,0)</f>
        <v>99.0</v>
      </c>
      <c r="AO6" t="n">
        <f>VLOOKUP(B2:B91,Reg_Target!A:Q,14,0)</f>
        <v>0.1</v>
      </c>
      <c r="AP6" t="n">
        <f>VLOOKUP(B2:B91,Reg_Target!A:Q,16,0)</f>
        <v>99.0</v>
      </c>
      <c r="AQ6" t="n">
        <f>VLOOKUP(B2:B91,Reg_Target!A:Q,17,0)</f>
        <v>10.0</v>
      </c>
    </row>
    <row r="7">
      <c r="A7" t="s">
        <v>16</v>
      </c>
      <c r="B7" t="s">
        <v>17</v>
      </c>
      <c r="C7" t="n">
        <f>SUMIFS(Table242[2G_CSSR_Nokia],Table242[date],A2:A91,Table242[Region],B2:B91)</f>
        <v>0.0</v>
      </c>
      <c r="D7" t="n">
        <f>SUMIFS(Table242[2G_CDR_Nokia],Table242[date],A2:A91,Table242[Region],B2:B91)</f>
        <v>0.0</v>
      </c>
      <c r="E7" t="n">
        <f>SUMIFS(Table242[2G_TCH_Availability_Nokia],Table242[date],A2:A91,Table242[Region],B2:B91)</f>
        <v>0.0</v>
      </c>
      <c r="F7" t="n">
        <f>SUMIFS(Table242[2G_OHSR_Nokia],Table242[date],A2:A91,Table242[Region],B2:B91)</f>
        <v>0.0</v>
      </c>
      <c r="G7" t="n">
        <f>SUMIFS(Table242[2G_tch_traffic_Nokia],Table242[date],A2:A91,Table242[Region],B2:B91)</f>
        <v>0.0</v>
      </c>
      <c r="H7" t="n">
        <v>706.20567578125</v>
      </c>
      <c r="I7" t="n">
        <v>99.5477213204</v>
      </c>
      <c r="J7" t="n">
        <v>0.226766146977</v>
      </c>
      <c r="K7" t="n">
        <v>99.5049424331</v>
      </c>
      <c r="L7" t="n">
        <v>98.1589854601</v>
      </c>
      <c r="M7" t="n">
        <v>24501.4541015625</v>
      </c>
      <c r="N7" t="n">
        <v>102.29372599414063</v>
      </c>
      <c r="O7" t="n">
        <v>1.9139611991015626</v>
      </c>
      <c r="P7" t="n">
        <v>99.9002211155</v>
      </c>
      <c r="Q7" t="n">
        <v>0.0271179221274</v>
      </c>
      <c r="R7" t="n">
        <v>99.9311503562</v>
      </c>
      <c r="S7" t="n">
        <v>97.6579498233</v>
      </c>
      <c r="T7" t="n">
        <v>3.58591341251</v>
      </c>
      <c r="U7" t="n">
        <v>239.11942573144532</v>
      </c>
      <c r="V7" t="n">
        <v>12.3953178626</v>
      </c>
      <c r="W7" t="n">
        <v>99.9059976874</v>
      </c>
      <c r="X7" t="n">
        <v>0.149058347988</v>
      </c>
      <c r="Y7" t="n">
        <v>99.8069926441</v>
      </c>
      <c r="Z7" t="n">
        <v>99.8983809254</v>
      </c>
      <c r="AA7" t="n">
        <v>24.3617848279</v>
      </c>
      <c r="AB7" t="n">
        <f>VLOOKUP(B2:B91,Reg_Target!A:Q,2,0)</f>
        <v>98.0</v>
      </c>
      <c r="AC7" t="n">
        <f>VLOOKUP(B2:B91,Reg_Target!A:Q,3,0)</f>
        <v>0.4</v>
      </c>
      <c r="AD7" t="n">
        <f>VLOOKUP(B2:B91,Reg_Target!A:Q,4,0)</f>
        <v>97.0</v>
      </c>
      <c r="AE7" t="n">
        <f>VLOOKUP(B2:B91,Reg_Target!A:Q,5,0)</f>
        <v>96.0</v>
      </c>
      <c r="AF7" t="n">
        <f>VLOOKUP(B2:B91,Reg_Target!A:Q,6,0)</f>
        <v>3.0</v>
      </c>
      <c r="AG7" t="n">
        <f>VLOOKUP(B2:B91,Reg_Target!A:Q,7,0)</f>
        <v>99.5</v>
      </c>
      <c r="AH7" t="n">
        <f>VLOOKUP(B2:B91,Reg_Target!A:Q,8,0)</f>
        <v>0.15</v>
      </c>
      <c r="AI7" t="n">
        <f>VLOOKUP(B2:B91,Reg_Target!A:Q,9,0)</f>
        <v>99.0</v>
      </c>
      <c r="AJ7" t="n">
        <f>VLOOKUP(B2:B91,Reg_Target!A:Q,10,0)</f>
        <v>99.0</v>
      </c>
      <c r="AK7" t="n">
        <f>VLOOKUP(B2:B91,Reg_Target!A:Q,11,0)</f>
        <v>3.0</v>
      </c>
      <c r="AL7" t="n">
        <f>VLOOKUP(B2:B91,Reg_Target!A:Q,12,0)</f>
        <v>10.0</v>
      </c>
      <c r="AM7" t="n">
        <f>VLOOKUP(B2:B91,Reg_Target!A:Q,13,0)</f>
        <v>99.5</v>
      </c>
      <c r="AN7" t="n">
        <f>VLOOKUP(B2:B91,Reg_Target!A:Q,15,0)</f>
        <v>99.0</v>
      </c>
      <c r="AO7" t="n">
        <f>VLOOKUP(B2:B91,Reg_Target!A:Q,14,0)</f>
        <v>0.1</v>
      </c>
      <c r="AP7" t="n">
        <f>VLOOKUP(B2:B91,Reg_Target!A:Q,16,0)</f>
        <v>99.0</v>
      </c>
      <c r="AQ7" t="n">
        <f>VLOOKUP(B2:B91,Reg_Target!A:Q,17,0)</f>
        <v>10.0</v>
      </c>
    </row>
    <row r="8">
      <c r="A8" t="s">
        <v>53</v>
      </c>
      <c r="B8" t="s">
        <v>19</v>
      </c>
      <c r="C8" t="n">
        <f>SUMIFS(Table242[2G_CSSR_Nokia],Table242[date],A2:A91,Table242[Region],B2:B91)</f>
        <v>0.0</v>
      </c>
      <c r="D8" t="n">
        <f>SUMIFS(Table242[2G_CDR_Nokia],Table242[date],A2:A91,Table242[Region],B2:B91)</f>
        <v>0.0</v>
      </c>
      <c r="E8" t="n">
        <f>SUMIFS(Table242[2G_TCH_Availability_Nokia],Table242[date],A2:A91,Table242[Region],B2:B91)</f>
        <v>0.0</v>
      </c>
      <c r="F8" t="n">
        <f>SUMIFS(Table242[2G_OHSR_Nokia],Table242[date],A2:A91,Table242[Region],B2:B91)</f>
        <v>0.0</v>
      </c>
      <c r="G8" t="n">
        <f>SUMIFS(Table242[2G_tch_traffic_Nokia],Table242[date],A2:A91,Table242[Region],B2:B91)</f>
        <v>0.0</v>
      </c>
      <c r="H8" t="n">
        <v>467.9553720703125</v>
      </c>
      <c r="I8" t="n">
        <v>99.5007491642</v>
      </c>
      <c r="J8" t="n">
        <v>0.122587890805</v>
      </c>
      <c r="K8" t="n">
        <v>99.4825764813</v>
      </c>
      <c r="L8" t="n">
        <v>98.2064704102</v>
      </c>
      <c r="M8" t="n">
        <v>17502.5888671875</v>
      </c>
      <c r="N8" t="n">
        <v>79.54721480185547</v>
      </c>
      <c r="O8" t="n">
        <v>1.9062614689746094</v>
      </c>
      <c r="P8" t="n">
        <v>99.9274694984</v>
      </c>
      <c r="Q8" t="n">
        <v>0.0379992956302</v>
      </c>
      <c r="R8" t="n">
        <v>99.7903070663</v>
      </c>
      <c r="S8" t="n">
        <v>97.4830736678</v>
      </c>
      <c r="T8" t="n">
        <v>3.69859737255</v>
      </c>
      <c r="U8" t="n">
        <v>169.96323249707032</v>
      </c>
      <c r="V8" t="n">
        <v>13.5513395224</v>
      </c>
      <c r="W8" t="n">
        <v>99.9407866516</v>
      </c>
      <c r="X8" t="n">
        <v>0.0770760309335</v>
      </c>
      <c r="Y8" t="n">
        <v>99.9443259891</v>
      </c>
      <c r="Z8" t="n">
        <v>99.833014254</v>
      </c>
      <c r="AA8" t="n">
        <v>24.6408165707</v>
      </c>
      <c r="AB8" t="n">
        <f>VLOOKUP(B2:B91,Reg_Target!A:Q,2,0)</f>
        <v>98.0</v>
      </c>
      <c r="AC8" t="n">
        <f>VLOOKUP(B2:B91,Reg_Target!A:Q,3,0)</f>
        <v>0.4</v>
      </c>
      <c r="AD8" t="n">
        <f>VLOOKUP(B2:B91,Reg_Target!A:Q,4,0)</f>
        <v>97.0</v>
      </c>
      <c r="AE8" t="n">
        <f>VLOOKUP(B2:B91,Reg_Target!A:Q,5,0)</f>
        <v>96.0</v>
      </c>
      <c r="AF8" t="n">
        <f>VLOOKUP(B2:B91,Reg_Target!A:Q,6,0)</f>
        <v>3.0</v>
      </c>
      <c r="AG8" t="n">
        <f>VLOOKUP(B2:B91,Reg_Target!A:Q,7,0)</f>
        <v>99.5</v>
      </c>
      <c r="AH8" t="n">
        <f>VLOOKUP(B2:B91,Reg_Target!A:Q,8,0)</f>
        <v>0.15</v>
      </c>
      <c r="AI8" t="n">
        <f>VLOOKUP(B2:B91,Reg_Target!A:Q,9,0)</f>
        <v>99.0</v>
      </c>
      <c r="AJ8" t="n">
        <f>VLOOKUP(B2:B91,Reg_Target!A:Q,10,0)</f>
        <v>99.0</v>
      </c>
      <c r="AK8" t="n">
        <f>VLOOKUP(B2:B91,Reg_Target!A:Q,11,0)</f>
        <v>3.0</v>
      </c>
      <c r="AL8" t="n">
        <f>VLOOKUP(B2:B91,Reg_Target!A:Q,12,0)</f>
        <v>10.0</v>
      </c>
      <c r="AM8" t="n">
        <f>VLOOKUP(B2:B91,Reg_Target!A:Q,13,0)</f>
        <v>99.5</v>
      </c>
      <c r="AN8" t="n">
        <f>VLOOKUP(B2:B91,Reg_Target!A:Q,15,0)</f>
        <v>99.0</v>
      </c>
      <c r="AO8" t="n">
        <f>VLOOKUP(B2:B91,Reg_Target!A:Q,14,0)</f>
        <v>0.1</v>
      </c>
      <c r="AP8" t="n">
        <f>VLOOKUP(B2:B91,Reg_Target!A:Q,16,0)</f>
        <v>99.0</v>
      </c>
      <c r="AQ8" t="n">
        <f>VLOOKUP(B2:B91,Reg_Target!A:Q,17,0)</f>
        <v>10.0</v>
      </c>
    </row>
    <row r="9">
      <c r="A9" t="s">
        <v>53</v>
      </c>
      <c r="B9" t="s">
        <v>18</v>
      </c>
      <c r="C9" t="n">
        <f>SUMIFS(Table242[2G_CSSR_Nokia],Table242[date],A2:A91,Table242[Region],B2:B91)</f>
        <v>0.0</v>
      </c>
      <c r="D9" t="n">
        <f>SUMIFS(Table242[2G_CDR_Nokia],Table242[date],A2:A91,Table242[Region],B2:B91)</f>
        <v>0.0</v>
      </c>
      <c r="E9" t="n">
        <f>SUMIFS(Table242[2G_TCH_Availability_Nokia],Table242[date],A2:A91,Table242[Region],B2:B91)</f>
        <v>0.0</v>
      </c>
      <c r="F9" t="n">
        <f>SUMIFS(Table242[2G_OHSR_Nokia],Table242[date],A2:A91,Table242[Region],B2:B91)</f>
        <v>0.0</v>
      </c>
      <c r="G9" t="n">
        <f>SUMIFS(Table242[2G_tch_traffic_Nokia],Table242[date],A2:A91,Table242[Region],B2:B91)</f>
        <v>0.0</v>
      </c>
      <c r="H9" t="n">
        <v>623.24126953125</v>
      </c>
      <c r="I9" t="n">
        <v>99.3486209554</v>
      </c>
      <c r="J9" t="n">
        <v>0.282023545385</v>
      </c>
      <c r="K9" t="n">
        <v>98.8946437773</v>
      </c>
      <c r="L9" t="n">
        <v>98.2104922176</v>
      </c>
      <c r="M9" t="n">
        <v>17941.9560546875</v>
      </c>
      <c r="N9" t="n">
        <v>129.3392762783203</v>
      </c>
      <c r="O9" t="n">
        <v>1.9010498918945313</v>
      </c>
      <c r="P9" t="n">
        <v>99.9120149035</v>
      </c>
      <c r="Q9" t="n">
        <v>0.0764381611757</v>
      </c>
      <c r="R9" t="n">
        <v>99.6963467595</v>
      </c>
      <c r="S9" t="n">
        <v>97.7154177711</v>
      </c>
      <c r="T9" t="n">
        <v>3.92345781607</v>
      </c>
      <c r="U9" t="n">
        <v>253.36458474023436</v>
      </c>
      <c r="V9" t="n">
        <v>12.465345882</v>
      </c>
      <c r="W9" t="n">
        <v>99.8772677298</v>
      </c>
      <c r="X9" t="n">
        <v>0.123280774182</v>
      </c>
      <c r="Y9" t="n">
        <v>99.6995599164</v>
      </c>
      <c r="Z9" t="n">
        <v>99.7088243149</v>
      </c>
      <c r="AA9" t="n">
        <v>25.3152436962</v>
      </c>
      <c r="AB9" t="n">
        <f>VLOOKUP(B2:B91,Reg_Target!A:Q,2,0)</f>
        <v>98.0</v>
      </c>
      <c r="AC9" t="n">
        <f>VLOOKUP(B2:B91,Reg_Target!A:Q,3,0)</f>
        <v>0.4</v>
      </c>
      <c r="AD9" t="n">
        <f>VLOOKUP(B2:B91,Reg_Target!A:Q,4,0)</f>
        <v>97.0</v>
      </c>
      <c r="AE9" t="n">
        <f>VLOOKUP(B2:B91,Reg_Target!A:Q,5,0)</f>
        <v>96.0</v>
      </c>
      <c r="AF9" t="n">
        <f>VLOOKUP(B2:B91,Reg_Target!A:Q,6,0)</f>
        <v>3.0</v>
      </c>
      <c r="AG9" t="n">
        <f>VLOOKUP(B2:B91,Reg_Target!A:Q,7,0)</f>
        <v>99.5</v>
      </c>
      <c r="AH9" t="n">
        <f>VLOOKUP(B2:B91,Reg_Target!A:Q,8,0)</f>
        <v>0.15</v>
      </c>
      <c r="AI9" t="n">
        <f>VLOOKUP(B2:B91,Reg_Target!A:Q,9,0)</f>
        <v>99.0</v>
      </c>
      <c r="AJ9" t="n">
        <f>VLOOKUP(B2:B91,Reg_Target!A:Q,10,0)</f>
        <v>99.0</v>
      </c>
      <c r="AK9" t="n">
        <f>VLOOKUP(B2:B91,Reg_Target!A:Q,11,0)</f>
        <v>3.0</v>
      </c>
      <c r="AL9" t="n">
        <f>VLOOKUP(B2:B91,Reg_Target!A:Q,12,0)</f>
        <v>10.0</v>
      </c>
      <c r="AM9" t="n">
        <f>VLOOKUP(B2:B91,Reg_Target!A:Q,13,0)</f>
        <v>99.5</v>
      </c>
      <c r="AN9" t="n">
        <f>VLOOKUP(B2:B91,Reg_Target!A:Q,15,0)</f>
        <v>99.0</v>
      </c>
      <c r="AO9" t="n">
        <f>VLOOKUP(B2:B91,Reg_Target!A:Q,14,0)</f>
        <v>0.1</v>
      </c>
      <c r="AP9" t="n">
        <f>VLOOKUP(B2:B91,Reg_Target!A:Q,16,0)</f>
        <v>99.0</v>
      </c>
      <c r="AQ9" t="n">
        <f>VLOOKUP(B2:B91,Reg_Target!A:Q,17,0)</f>
        <v>10.0</v>
      </c>
    </row>
    <row r="10">
      <c r="A10" t="s">
        <v>53</v>
      </c>
      <c r="B10" t="s">
        <v>17</v>
      </c>
      <c r="C10" t="n">
        <f>SUMIFS(Table242[2G_CSSR_Nokia],Table242[date],A2:A91,Table242[Region],B2:B91)</f>
        <v>0.0</v>
      </c>
      <c r="D10" t="n">
        <f>SUMIFS(Table242[2G_CDR_Nokia],Table242[date],A2:A91,Table242[Region],B2:B91)</f>
        <v>0.0</v>
      </c>
      <c r="E10" t="n">
        <f>SUMIFS(Table242[2G_TCH_Availability_Nokia],Table242[date],A2:A91,Table242[Region],B2:B91)</f>
        <v>0.0</v>
      </c>
      <c r="F10" t="n">
        <f>SUMIFS(Table242[2G_OHSR_Nokia],Table242[date],A2:A91,Table242[Region],B2:B91)</f>
        <v>0.0</v>
      </c>
      <c r="G10" t="n">
        <f>SUMIFS(Table242[2G_tch_traffic_Nokia],Table242[date],A2:A91,Table242[Region],B2:B91)</f>
        <v>0.0</v>
      </c>
      <c r="H10" t="n">
        <v>709.85190234375</v>
      </c>
      <c r="I10" t="n">
        <v>99.4379522566</v>
      </c>
      <c r="J10" t="n">
        <v>0.263962706457</v>
      </c>
      <c r="K10" t="n">
        <v>99.4142983952</v>
      </c>
      <c r="L10" t="n">
        <v>98.0998268857</v>
      </c>
      <c r="M10" t="n">
        <v>24083.365234375</v>
      </c>
      <c r="N10" t="n">
        <v>117.91959970703125</v>
      </c>
      <c r="O10" t="n">
        <v>1.6858732115234376</v>
      </c>
      <c r="P10" t="n">
        <v>99.9439728608</v>
      </c>
      <c r="Q10" t="n">
        <v>0.0289943318908</v>
      </c>
      <c r="R10" t="n">
        <v>99.8603233438</v>
      </c>
      <c r="S10" t="n">
        <v>97.7147755523</v>
      </c>
      <c r="T10" t="n">
        <v>3.58992438558</v>
      </c>
      <c r="U10" t="n">
        <v>275.07000699121096</v>
      </c>
      <c r="V10" t="n">
        <v>10.0052298193</v>
      </c>
      <c r="W10" t="n">
        <v>99.9389452529</v>
      </c>
      <c r="X10" t="n">
        <v>0.156098266907</v>
      </c>
      <c r="Y10" t="n">
        <v>99.7471111029</v>
      </c>
      <c r="Z10" t="n">
        <v>99.906860725</v>
      </c>
      <c r="AA10" t="n">
        <v>24.3393874008</v>
      </c>
      <c r="AB10" t="n">
        <f>VLOOKUP(B2:B91,Reg_Target!A:Q,2,0)</f>
        <v>98.0</v>
      </c>
      <c r="AC10" t="n">
        <f>VLOOKUP(B2:B91,Reg_Target!A:Q,3,0)</f>
        <v>0.4</v>
      </c>
      <c r="AD10" t="n">
        <f>VLOOKUP(B2:B91,Reg_Target!A:Q,4,0)</f>
        <v>97.0</v>
      </c>
      <c r="AE10" t="n">
        <f>VLOOKUP(B2:B91,Reg_Target!A:Q,5,0)</f>
        <v>96.0</v>
      </c>
      <c r="AF10" t="n">
        <f>VLOOKUP(B2:B91,Reg_Target!A:Q,6,0)</f>
        <v>3.0</v>
      </c>
      <c r="AG10" t="n">
        <f>VLOOKUP(B2:B91,Reg_Target!A:Q,7,0)</f>
        <v>99.5</v>
      </c>
      <c r="AH10" t="n">
        <f>VLOOKUP(B2:B91,Reg_Target!A:Q,8,0)</f>
        <v>0.15</v>
      </c>
      <c r="AI10" t="n">
        <f>VLOOKUP(B2:B91,Reg_Target!A:Q,9,0)</f>
        <v>99.0</v>
      </c>
      <c r="AJ10" t="n">
        <f>VLOOKUP(B2:B91,Reg_Target!A:Q,10,0)</f>
        <v>99.0</v>
      </c>
      <c r="AK10" t="n">
        <f>VLOOKUP(B2:B91,Reg_Target!A:Q,11,0)</f>
        <v>3.0</v>
      </c>
      <c r="AL10" t="n">
        <f>VLOOKUP(B2:B91,Reg_Target!A:Q,12,0)</f>
        <v>10.0</v>
      </c>
      <c r="AM10" t="n">
        <f>VLOOKUP(B2:B91,Reg_Target!A:Q,13,0)</f>
        <v>99.5</v>
      </c>
      <c r="AN10" t="n">
        <f>VLOOKUP(B2:B91,Reg_Target!A:Q,15,0)</f>
        <v>99.0</v>
      </c>
      <c r="AO10" t="n">
        <f>VLOOKUP(B2:B91,Reg_Target!A:Q,14,0)</f>
        <v>0.1</v>
      </c>
      <c r="AP10" t="n">
        <f>VLOOKUP(B2:B91,Reg_Target!A:Q,16,0)</f>
        <v>99.0</v>
      </c>
      <c r="AQ10" t="n">
        <f>VLOOKUP(B2:B91,Reg_Target!A:Q,17,0)</f>
        <v>10.0</v>
      </c>
    </row>
    <row r="11">
      <c r="A11" t="s">
        <v>80</v>
      </c>
      <c r="B11" t="s">
        <v>19</v>
      </c>
      <c r="C11" t="n">
        <f>SUMIFS(Table242[2G_CSSR_Nokia],Table242[date],A2:A91,Table242[Region],B2:B91)</f>
        <v>0.0</v>
      </c>
      <c r="D11" t="n">
        <f>SUMIFS(Table242[2G_CDR_Nokia],Table242[date],A2:A91,Table242[Region],B2:B91)</f>
        <v>0.0</v>
      </c>
      <c r="E11" t="n">
        <f>SUMIFS(Table242[2G_TCH_Availability_Nokia],Table242[date],A2:A91,Table242[Region],B2:B91)</f>
        <v>0.0</v>
      </c>
      <c r="F11" t="n">
        <f>SUMIFS(Table242[2G_OHSR_Nokia],Table242[date],A2:A91,Table242[Region],B2:B91)</f>
        <v>0.0</v>
      </c>
      <c r="G11" t="n">
        <f>SUMIFS(Table242[2G_tch_traffic_Nokia],Table242[date],A2:A91,Table242[Region],B2:B91)</f>
        <v>0.0</v>
      </c>
      <c r="H11" t="n">
        <v>459.274919921875</v>
      </c>
      <c r="I11" t="n">
        <v>99.4734886593</v>
      </c>
      <c r="J11" t="n">
        <v>0.117886598417</v>
      </c>
      <c r="K11" t="n">
        <v>99.6065342733</v>
      </c>
      <c r="L11" t="n">
        <v>98.2645793164</v>
      </c>
      <c r="M11" t="n">
        <v>16893.9443359375</v>
      </c>
      <c r="N11" t="n">
        <v>66.17309695478515</v>
      </c>
      <c r="O11" t="n">
        <v>2.1663713216992186</v>
      </c>
      <c r="P11" t="n">
        <v>99.929253845</v>
      </c>
      <c r="Q11" t="n">
        <v>0.0371787347069</v>
      </c>
      <c r="R11" t="n">
        <v>99.767887568</v>
      </c>
      <c r="S11" t="n">
        <v>97.3175279255</v>
      </c>
      <c r="T11" t="n">
        <v>3.63243199665</v>
      </c>
      <c r="U11" t="n">
        <v>139.7927122236328</v>
      </c>
      <c r="V11" t="n">
        <v>17.4088827631</v>
      </c>
      <c r="W11" t="n">
        <v>99.9451178723</v>
      </c>
      <c r="X11" t="n">
        <v>0.0742044912471</v>
      </c>
      <c r="Y11" t="n">
        <v>99.9147837203</v>
      </c>
      <c r="Z11" t="n">
        <v>99.8342608366</v>
      </c>
      <c r="AA11" t="n">
        <v>24.3038867721</v>
      </c>
      <c r="AB11" t="n">
        <f>VLOOKUP(B2:B91,Reg_Target!A:Q,2,0)</f>
        <v>98.0</v>
      </c>
      <c r="AC11" t="n">
        <f>VLOOKUP(B2:B91,Reg_Target!A:Q,3,0)</f>
        <v>0.4</v>
      </c>
      <c r="AD11" t="n">
        <f>VLOOKUP(B2:B91,Reg_Target!A:Q,4,0)</f>
        <v>97.0</v>
      </c>
      <c r="AE11" t="n">
        <f>VLOOKUP(B2:B91,Reg_Target!A:Q,5,0)</f>
        <v>96.0</v>
      </c>
      <c r="AF11" t="n">
        <f>VLOOKUP(B2:B91,Reg_Target!A:Q,6,0)</f>
        <v>3.0</v>
      </c>
      <c r="AG11" t="n">
        <f>VLOOKUP(B2:B91,Reg_Target!A:Q,7,0)</f>
        <v>99.5</v>
      </c>
      <c r="AH11" t="n">
        <f>VLOOKUP(B2:B91,Reg_Target!A:Q,8,0)</f>
        <v>0.15</v>
      </c>
      <c r="AI11" t="n">
        <f>VLOOKUP(B2:B91,Reg_Target!A:Q,9,0)</f>
        <v>99.0</v>
      </c>
      <c r="AJ11" t="n">
        <f>VLOOKUP(B2:B91,Reg_Target!A:Q,10,0)</f>
        <v>99.0</v>
      </c>
      <c r="AK11" t="n">
        <f>VLOOKUP(B2:B91,Reg_Target!A:Q,11,0)</f>
        <v>3.0</v>
      </c>
      <c r="AL11" t="n">
        <f>VLOOKUP(B2:B91,Reg_Target!A:Q,12,0)</f>
        <v>10.0</v>
      </c>
      <c r="AM11" t="n">
        <f>VLOOKUP(B2:B91,Reg_Target!A:Q,13,0)</f>
        <v>99.5</v>
      </c>
      <c r="AN11" t="n">
        <f>VLOOKUP(B2:B91,Reg_Target!A:Q,15,0)</f>
        <v>99.0</v>
      </c>
      <c r="AO11" t="n">
        <f>VLOOKUP(B2:B91,Reg_Target!A:Q,14,0)</f>
        <v>0.1</v>
      </c>
      <c r="AP11" t="n">
        <f>VLOOKUP(B2:B91,Reg_Target!A:Q,16,0)</f>
        <v>99.0</v>
      </c>
      <c r="AQ11" t="n">
        <f>VLOOKUP(B2:B91,Reg_Target!A:Q,17,0)</f>
        <v>10.0</v>
      </c>
    </row>
    <row r="12">
      <c r="A12" t="s">
        <v>80</v>
      </c>
      <c r="B12" t="s">
        <v>18</v>
      </c>
      <c r="C12" t="n">
        <f>SUMIFS(Table242[2G_CSSR_Nokia],Table242[date],A2:A91,Table242[Region],B2:B91)</f>
        <v>0.0</v>
      </c>
      <c r="D12" t="n">
        <f>SUMIFS(Table242[2G_CDR_Nokia],Table242[date],A2:A91,Table242[Region],B2:B91)</f>
        <v>0.0</v>
      </c>
      <c r="E12" t="n">
        <f>SUMIFS(Table242[2G_TCH_Availability_Nokia],Table242[date],A2:A91,Table242[Region],B2:B91)</f>
        <v>0.0</v>
      </c>
      <c r="F12" t="n">
        <f>SUMIFS(Table242[2G_OHSR_Nokia],Table242[date],A2:A91,Table242[Region],B2:B91)</f>
        <v>0.0</v>
      </c>
      <c r="G12" t="n">
        <f>SUMIFS(Table242[2G_tch_traffic_Nokia],Table242[date],A2:A91,Table242[Region],B2:B91)</f>
        <v>0.0</v>
      </c>
      <c r="H12" t="n">
        <v>617.6863876953125</v>
      </c>
      <c r="I12" t="n">
        <v>99.4839756629</v>
      </c>
      <c r="J12" t="n">
        <v>0.267974816707</v>
      </c>
      <c r="K12" t="n">
        <v>98.9554279439</v>
      </c>
      <c r="L12" t="n">
        <v>98.2833459767</v>
      </c>
      <c r="M12" t="n">
        <v>17616.076171875</v>
      </c>
      <c r="N12" t="n">
        <v>114.657219734375</v>
      </c>
      <c r="O12" t="n">
        <v>2.166926366308594</v>
      </c>
      <c r="P12" t="n">
        <v>99.9362255314</v>
      </c>
      <c r="Q12" t="n">
        <v>0.0713944220122</v>
      </c>
      <c r="R12" t="n">
        <v>99.8107835714</v>
      </c>
      <c r="S12" t="n">
        <v>97.6593306153</v>
      </c>
      <c r="T12" t="n">
        <v>3.89004175448</v>
      </c>
      <c r="U12" t="n">
        <v>224.81942875</v>
      </c>
      <c r="V12" t="n">
        <v>15.577833498</v>
      </c>
      <c r="W12" t="n">
        <v>99.8746148687</v>
      </c>
      <c r="X12" t="n">
        <v>0.116031223867</v>
      </c>
      <c r="Y12" t="n">
        <v>99.9195804966</v>
      </c>
      <c r="Z12" t="n">
        <v>99.6774099909</v>
      </c>
      <c r="AA12" t="n">
        <v>25.2635531637</v>
      </c>
      <c r="AB12" t="n">
        <f>VLOOKUP(B2:B91,Reg_Target!A:Q,2,0)</f>
        <v>98.0</v>
      </c>
      <c r="AC12" t="n">
        <f>VLOOKUP(B2:B91,Reg_Target!A:Q,3,0)</f>
        <v>0.4</v>
      </c>
      <c r="AD12" t="n">
        <f>VLOOKUP(B2:B91,Reg_Target!A:Q,4,0)</f>
        <v>97.0</v>
      </c>
      <c r="AE12" t="n">
        <f>VLOOKUP(B2:B91,Reg_Target!A:Q,5,0)</f>
        <v>96.0</v>
      </c>
      <c r="AF12" t="n">
        <f>VLOOKUP(B2:B91,Reg_Target!A:Q,6,0)</f>
        <v>3.0</v>
      </c>
      <c r="AG12" t="n">
        <f>VLOOKUP(B2:B91,Reg_Target!A:Q,7,0)</f>
        <v>99.5</v>
      </c>
      <c r="AH12" t="n">
        <f>VLOOKUP(B2:B91,Reg_Target!A:Q,8,0)</f>
        <v>0.15</v>
      </c>
      <c r="AI12" t="n">
        <f>VLOOKUP(B2:B91,Reg_Target!A:Q,9,0)</f>
        <v>99.0</v>
      </c>
      <c r="AJ12" t="n">
        <f>VLOOKUP(B2:B91,Reg_Target!A:Q,10,0)</f>
        <v>99.0</v>
      </c>
      <c r="AK12" t="n">
        <f>VLOOKUP(B2:B91,Reg_Target!A:Q,11,0)</f>
        <v>3.0</v>
      </c>
      <c r="AL12" t="n">
        <f>VLOOKUP(B2:B91,Reg_Target!A:Q,12,0)</f>
        <v>10.0</v>
      </c>
      <c r="AM12" t="n">
        <f>VLOOKUP(B2:B91,Reg_Target!A:Q,13,0)</f>
        <v>99.5</v>
      </c>
      <c r="AN12" t="n">
        <f>VLOOKUP(B2:B91,Reg_Target!A:Q,15,0)</f>
        <v>99.0</v>
      </c>
      <c r="AO12" t="n">
        <f>VLOOKUP(B2:B91,Reg_Target!A:Q,14,0)</f>
        <v>0.1</v>
      </c>
      <c r="AP12" t="n">
        <f>VLOOKUP(B2:B91,Reg_Target!A:Q,16,0)</f>
        <v>99.0</v>
      </c>
      <c r="AQ12" t="n">
        <f>VLOOKUP(B2:B91,Reg_Target!A:Q,17,0)</f>
        <v>10.0</v>
      </c>
    </row>
    <row r="13">
      <c r="A13" t="s">
        <v>80</v>
      </c>
      <c r="B13" t="s">
        <v>17</v>
      </c>
      <c r="C13" t="n">
        <f>SUMIFS(Table242[2G_CSSR_Nokia],Table242[date],A2:A91,Table242[Region],B2:B91)</f>
        <v>0.0</v>
      </c>
      <c r="D13" t="n">
        <f>SUMIFS(Table242[2G_CDR_Nokia],Table242[date],A2:A91,Table242[Region],B2:B91)</f>
        <v>0.0</v>
      </c>
      <c r="E13" t="n">
        <f>SUMIFS(Table242[2G_TCH_Availability_Nokia],Table242[date],A2:A91,Table242[Region],B2:B91)</f>
        <v>0.0</v>
      </c>
      <c r="F13" t="n">
        <f>SUMIFS(Table242[2G_OHSR_Nokia],Table242[date],A2:A91,Table242[Region],B2:B91)</f>
        <v>0.0</v>
      </c>
      <c r="G13" t="n">
        <f>SUMIFS(Table242[2G_tch_traffic_Nokia],Table242[date],A2:A91,Table242[Region],B2:B91)</f>
        <v>0.0</v>
      </c>
      <c r="H13" t="n">
        <v>696.9545888671875</v>
      </c>
      <c r="I13" t="n">
        <v>99.5063482486</v>
      </c>
      <c r="J13" t="n">
        <v>0.217021029722</v>
      </c>
      <c r="K13" t="n">
        <v>99.5697886602</v>
      </c>
      <c r="L13" t="n">
        <v>98.1913242121</v>
      </c>
      <c r="M13" t="n">
        <v>23606.017578125</v>
      </c>
      <c r="N13" t="n">
        <v>99.60333992773438</v>
      </c>
      <c r="O13" t="n">
        <v>1.9269091292382812</v>
      </c>
      <c r="P13" t="n">
        <v>99.9558889515</v>
      </c>
      <c r="Q13" t="n">
        <v>0.0268593105763</v>
      </c>
      <c r="R13" t="n">
        <v>99.8606850936</v>
      </c>
      <c r="S13" t="n">
        <v>97.6583813766</v>
      </c>
      <c r="T13" t="n">
        <v>3.54198263638</v>
      </c>
      <c r="U13" t="n">
        <v>231.38300165429686</v>
      </c>
      <c r="V13" t="n">
        <v>12.5476860987</v>
      </c>
      <c r="W13" t="n">
        <v>99.9404824622</v>
      </c>
      <c r="X13" t="n">
        <v>0.15112732507</v>
      </c>
      <c r="Y13" t="n">
        <v>99.7982796904</v>
      </c>
      <c r="Z13" t="n">
        <v>99.9068970092</v>
      </c>
      <c r="AA13" t="n">
        <v>23.9492653352</v>
      </c>
      <c r="AB13" t="n">
        <f>VLOOKUP(B2:B91,Reg_Target!A:Q,2,0)</f>
        <v>98.0</v>
      </c>
      <c r="AC13" t="n">
        <f>VLOOKUP(B2:B91,Reg_Target!A:Q,3,0)</f>
        <v>0.4</v>
      </c>
      <c r="AD13" t="n">
        <f>VLOOKUP(B2:B91,Reg_Target!A:Q,4,0)</f>
        <v>97.0</v>
      </c>
      <c r="AE13" t="n">
        <f>VLOOKUP(B2:B91,Reg_Target!A:Q,5,0)</f>
        <v>96.0</v>
      </c>
      <c r="AF13" t="n">
        <f>VLOOKUP(B2:B91,Reg_Target!A:Q,6,0)</f>
        <v>3.0</v>
      </c>
      <c r="AG13" t="n">
        <f>VLOOKUP(B2:B91,Reg_Target!A:Q,7,0)</f>
        <v>99.5</v>
      </c>
      <c r="AH13" t="n">
        <f>VLOOKUP(B2:B91,Reg_Target!A:Q,8,0)</f>
        <v>0.15</v>
      </c>
      <c r="AI13" t="n">
        <f>VLOOKUP(B2:B91,Reg_Target!A:Q,9,0)</f>
        <v>99.0</v>
      </c>
      <c r="AJ13" t="n">
        <f>VLOOKUP(B2:B91,Reg_Target!A:Q,10,0)</f>
        <v>99.0</v>
      </c>
      <c r="AK13" t="n">
        <f>VLOOKUP(B2:B91,Reg_Target!A:Q,11,0)</f>
        <v>3.0</v>
      </c>
      <c r="AL13" t="n">
        <f>VLOOKUP(B2:B91,Reg_Target!A:Q,12,0)</f>
        <v>10.0</v>
      </c>
      <c r="AM13" t="n">
        <f>VLOOKUP(B2:B91,Reg_Target!A:Q,13,0)</f>
        <v>99.5</v>
      </c>
      <c r="AN13" t="n">
        <f>VLOOKUP(B2:B91,Reg_Target!A:Q,15,0)</f>
        <v>99.0</v>
      </c>
      <c r="AO13" t="n">
        <f>VLOOKUP(B2:B91,Reg_Target!A:Q,14,0)</f>
        <v>0.1</v>
      </c>
      <c r="AP13" t="n">
        <f>VLOOKUP(B2:B91,Reg_Target!A:Q,16,0)</f>
        <v>99.0</v>
      </c>
      <c r="AQ13" t="n">
        <f>VLOOKUP(B2:B91,Reg_Target!A:Q,17,0)</f>
        <v>10.0</v>
      </c>
    </row>
    <row r="14">
      <c r="A14" t="s">
        <v>106</v>
      </c>
      <c r="B14" t="s">
        <v>19</v>
      </c>
      <c r="C14" t="n">
        <f>SUMIFS(Table242[2G_CSSR_Nokia],Table242[date],A2:A91,Table242[Region],B2:B91)</f>
        <v>0.0</v>
      </c>
      <c r="D14" t="n">
        <f>SUMIFS(Table242[2G_CDR_Nokia],Table242[date],A2:A91,Table242[Region],B2:B91)</f>
        <v>0.0</v>
      </c>
      <c r="E14" t="n">
        <f>SUMIFS(Table242[2G_TCH_Availability_Nokia],Table242[date],A2:A91,Table242[Region],B2:B91)</f>
        <v>0.0</v>
      </c>
      <c r="F14" t="n">
        <f>SUMIFS(Table242[2G_OHSR_Nokia],Table242[date],A2:A91,Table242[Region],B2:B91)</f>
        <v>0.0</v>
      </c>
      <c r="G14" t="n">
        <f>SUMIFS(Table242[2G_tch_traffic_Nokia],Table242[date],A2:A91,Table242[Region],B2:B91)</f>
        <v>0.0</v>
      </c>
      <c r="H14" t="n">
        <v>438.8871171875</v>
      </c>
      <c r="I14" t="n">
        <v>99.4965803602</v>
      </c>
      <c r="J14" t="n">
        <v>0.119564767487</v>
      </c>
      <c r="K14" t="n">
        <v>99.629190392</v>
      </c>
      <c r="L14" t="n">
        <v>98.2773844756</v>
      </c>
      <c r="M14" t="n">
        <v>16156.853515625</v>
      </c>
      <c r="N14" t="n">
        <v>66.61530677490235</v>
      </c>
      <c r="O14" t="n">
        <v>2.1961200507714844</v>
      </c>
      <c r="P14" t="n">
        <v>99.9271225034</v>
      </c>
      <c r="Q14" t="n">
        <v>0.0356765058085</v>
      </c>
      <c r="R14" t="n">
        <v>99.8702029059</v>
      </c>
      <c r="S14" t="n">
        <v>97.3331507273</v>
      </c>
      <c r="T14" t="n">
        <v>3.69858758511</v>
      </c>
      <c r="U14" t="n">
        <v>141.94770759570312</v>
      </c>
      <c r="V14" t="n">
        <v>17.5137634557</v>
      </c>
      <c r="W14" t="n">
        <v>99.9422592051</v>
      </c>
      <c r="X14" t="n">
        <v>0.0878974552061</v>
      </c>
      <c r="Y14" t="n">
        <v>99.9189247216</v>
      </c>
      <c r="Z14" t="n">
        <v>99.8278264085</v>
      </c>
      <c r="AA14" t="n">
        <v>24.6985967413</v>
      </c>
      <c r="AB14" t="n">
        <f>VLOOKUP(B2:B91,Reg_Target!A:Q,2,0)</f>
        <v>98.0</v>
      </c>
      <c r="AC14" t="n">
        <f>VLOOKUP(B2:B91,Reg_Target!A:Q,3,0)</f>
        <v>0.4</v>
      </c>
      <c r="AD14" t="n">
        <f>VLOOKUP(B2:B91,Reg_Target!A:Q,4,0)</f>
        <v>97.0</v>
      </c>
      <c r="AE14" t="n">
        <f>VLOOKUP(B2:B91,Reg_Target!A:Q,5,0)</f>
        <v>96.0</v>
      </c>
      <c r="AF14" t="n">
        <f>VLOOKUP(B2:B91,Reg_Target!A:Q,6,0)</f>
        <v>3.0</v>
      </c>
      <c r="AG14" t="n">
        <f>VLOOKUP(B2:B91,Reg_Target!A:Q,7,0)</f>
        <v>99.5</v>
      </c>
      <c r="AH14" t="n">
        <f>VLOOKUP(B2:B91,Reg_Target!A:Q,8,0)</f>
        <v>0.15</v>
      </c>
      <c r="AI14" t="n">
        <f>VLOOKUP(B2:B91,Reg_Target!A:Q,9,0)</f>
        <v>99.0</v>
      </c>
      <c r="AJ14" t="n">
        <f>VLOOKUP(B2:B91,Reg_Target!A:Q,10,0)</f>
        <v>99.0</v>
      </c>
      <c r="AK14" t="n">
        <f>VLOOKUP(B2:B91,Reg_Target!A:Q,11,0)</f>
        <v>3.0</v>
      </c>
      <c r="AL14" t="n">
        <f>VLOOKUP(B2:B91,Reg_Target!A:Q,12,0)</f>
        <v>10.0</v>
      </c>
      <c r="AM14" t="n">
        <f>VLOOKUP(B2:B91,Reg_Target!A:Q,13,0)</f>
        <v>99.5</v>
      </c>
      <c r="AN14" t="n">
        <f>VLOOKUP(B2:B91,Reg_Target!A:Q,15,0)</f>
        <v>99.0</v>
      </c>
      <c r="AO14" t="n">
        <f>VLOOKUP(B2:B91,Reg_Target!A:Q,14,0)</f>
        <v>0.1</v>
      </c>
      <c r="AP14" t="n">
        <f>VLOOKUP(B2:B91,Reg_Target!A:Q,16,0)</f>
        <v>99.0</v>
      </c>
      <c r="AQ14" t="n">
        <f>VLOOKUP(B2:B91,Reg_Target!A:Q,17,0)</f>
        <v>10.0</v>
      </c>
    </row>
    <row r="15">
      <c r="A15" t="s">
        <v>106</v>
      </c>
      <c r="B15" t="s">
        <v>18</v>
      </c>
      <c r="C15" t="n">
        <f>SUMIFS(Table242[2G_CSSR_Nokia],Table242[date],A2:A91,Table242[Region],B2:B91)</f>
        <v>0.0</v>
      </c>
      <c r="D15" t="n">
        <f>SUMIFS(Table242[2G_CDR_Nokia],Table242[date],A2:A91,Table242[Region],B2:B91)</f>
        <v>0.0</v>
      </c>
      <c r="E15" t="n">
        <f>SUMIFS(Table242[2G_TCH_Availability_Nokia],Table242[date],A2:A91,Table242[Region],B2:B91)</f>
        <v>0.0</v>
      </c>
      <c r="F15" t="n">
        <f>SUMIFS(Table242[2G_OHSR_Nokia],Table242[date],A2:A91,Table242[Region],B2:B91)</f>
        <v>0.0</v>
      </c>
      <c r="G15" t="n">
        <f>SUMIFS(Table242[2G_tch_traffic_Nokia],Table242[date],A2:A91,Table242[Region],B2:B91)</f>
        <v>0.0</v>
      </c>
      <c r="H15" t="n">
        <v>587.4423193359376</v>
      </c>
      <c r="I15" t="n">
        <v>99.467692232</v>
      </c>
      <c r="J15" t="n">
        <v>0.246629152849</v>
      </c>
      <c r="K15" t="n">
        <v>98.9711368577</v>
      </c>
      <c r="L15" t="n">
        <v>98.2854204246</v>
      </c>
      <c r="M15" t="n">
        <v>16864.5087890625</v>
      </c>
      <c r="N15" t="n">
        <v>116.23599958984374</v>
      </c>
      <c r="O15" t="n">
        <v>2.18273563875</v>
      </c>
      <c r="P15" t="n">
        <v>99.9380498421</v>
      </c>
      <c r="Q15" t="n">
        <v>0.0694998771554</v>
      </c>
      <c r="R15" t="n">
        <v>99.8467596516</v>
      </c>
      <c r="S15" t="n">
        <v>97.69581358</v>
      </c>
      <c r="T15" t="n">
        <v>3.95079466739</v>
      </c>
      <c r="U15" t="n">
        <v>229.77725860058592</v>
      </c>
      <c r="V15" t="n">
        <v>15.6935087667</v>
      </c>
      <c r="W15" t="n">
        <v>99.8639140345</v>
      </c>
      <c r="X15" t="n">
        <v>0.112631660013</v>
      </c>
      <c r="Y15" t="n">
        <v>99.9461006869</v>
      </c>
      <c r="Z15" t="n">
        <v>99.6741023437</v>
      </c>
      <c r="AA15" t="n">
        <v>25.6752047978</v>
      </c>
      <c r="AB15" t="n">
        <f>VLOOKUP(B2:B91,Reg_Target!A:Q,2,0)</f>
        <v>98.0</v>
      </c>
      <c r="AC15" t="n">
        <f>VLOOKUP(B2:B91,Reg_Target!A:Q,3,0)</f>
        <v>0.4</v>
      </c>
      <c r="AD15" t="n">
        <f>VLOOKUP(B2:B91,Reg_Target!A:Q,4,0)</f>
        <v>97.0</v>
      </c>
      <c r="AE15" t="n">
        <f>VLOOKUP(B2:B91,Reg_Target!A:Q,5,0)</f>
        <v>96.0</v>
      </c>
      <c r="AF15" t="n">
        <f>VLOOKUP(B2:B91,Reg_Target!A:Q,6,0)</f>
        <v>3.0</v>
      </c>
      <c r="AG15" t="n">
        <f>VLOOKUP(B2:B91,Reg_Target!A:Q,7,0)</f>
        <v>99.5</v>
      </c>
      <c r="AH15" t="n">
        <f>VLOOKUP(B2:B91,Reg_Target!A:Q,8,0)</f>
        <v>0.15</v>
      </c>
      <c r="AI15" t="n">
        <f>VLOOKUP(B2:B91,Reg_Target!A:Q,9,0)</f>
        <v>99.0</v>
      </c>
      <c r="AJ15" t="n">
        <f>VLOOKUP(B2:B91,Reg_Target!A:Q,10,0)</f>
        <v>99.0</v>
      </c>
      <c r="AK15" t="n">
        <f>VLOOKUP(B2:B91,Reg_Target!A:Q,11,0)</f>
        <v>3.0</v>
      </c>
      <c r="AL15" t="n">
        <f>VLOOKUP(B2:B91,Reg_Target!A:Q,12,0)</f>
        <v>10.0</v>
      </c>
      <c r="AM15" t="n">
        <f>VLOOKUP(B2:B91,Reg_Target!A:Q,13,0)</f>
        <v>99.5</v>
      </c>
      <c r="AN15" t="n">
        <f>VLOOKUP(B2:B91,Reg_Target!A:Q,15,0)</f>
        <v>99.0</v>
      </c>
      <c r="AO15" t="n">
        <f>VLOOKUP(B2:B91,Reg_Target!A:Q,14,0)</f>
        <v>0.1</v>
      </c>
      <c r="AP15" t="n">
        <f>VLOOKUP(B2:B91,Reg_Target!A:Q,16,0)</f>
        <v>99.0</v>
      </c>
      <c r="AQ15" t="n">
        <f>VLOOKUP(B2:B91,Reg_Target!A:Q,17,0)</f>
        <v>10.0</v>
      </c>
    </row>
    <row r="16">
      <c r="A16" t="s">
        <v>106</v>
      </c>
      <c r="B16" t="s">
        <v>17</v>
      </c>
      <c r="C16" t="n">
        <f>SUMIFS(Table242[2G_CSSR_Nokia],Table242[date],A2:A91,Table242[Region],B2:B91)</f>
        <v>0.0</v>
      </c>
      <c r="D16" t="n">
        <f>SUMIFS(Table242[2G_CDR_Nokia],Table242[date],A2:A91,Table242[Region],B2:B91)</f>
        <v>0.0</v>
      </c>
      <c r="E16" t="n">
        <f>SUMIFS(Table242[2G_TCH_Availability_Nokia],Table242[date],A2:A91,Table242[Region],B2:B91)</f>
        <v>0.0</v>
      </c>
      <c r="F16" t="n">
        <f>SUMIFS(Table242[2G_OHSR_Nokia],Table242[date],A2:A91,Table242[Region],B2:B91)</f>
        <v>0.0</v>
      </c>
      <c r="G16" t="n">
        <f>SUMIFS(Table242[2G_tch_traffic_Nokia],Table242[date],A2:A91,Table242[Region],B2:B91)</f>
        <v>0.0</v>
      </c>
      <c r="H16" t="n">
        <v>659.196814453125</v>
      </c>
      <c r="I16" t="n">
        <v>99.3374158943</v>
      </c>
      <c r="J16" t="n">
        <v>0.215664481858</v>
      </c>
      <c r="K16" t="n">
        <v>99.6867989378</v>
      </c>
      <c r="L16" t="n">
        <v>98.2269920777</v>
      </c>
      <c r="M16" t="n">
        <v>22618.3125</v>
      </c>
      <c r="N16" t="n">
        <v>99.27276018652344</v>
      </c>
      <c r="O16" t="n">
        <v>1.9771223577539063</v>
      </c>
      <c r="P16" t="n">
        <v>99.9598581772</v>
      </c>
      <c r="Q16" t="n">
        <v>0.0260758245644</v>
      </c>
      <c r="R16" t="n">
        <v>99.9138975204</v>
      </c>
      <c r="S16" t="n">
        <v>97.695125125</v>
      </c>
      <c r="T16" t="n">
        <v>3.60733010612</v>
      </c>
      <c r="U16" t="n">
        <v>231.4580849345703</v>
      </c>
      <c r="V16" t="n">
        <v>12.7861266884</v>
      </c>
      <c r="W16" t="n">
        <v>99.9387999154</v>
      </c>
      <c r="X16" t="n">
        <v>0.145115834859</v>
      </c>
      <c r="Y16" t="n">
        <v>99.8198938633</v>
      </c>
      <c r="Z16" t="n">
        <v>99.9110747532</v>
      </c>
      <c r="AA16" t="n">
        <v>24.1223338518</v>
      </c>
      <c r="AB16" t="n">
        <f>VLOOKUP(B2:B91,Reg_Target!A:Q,2,0)</f>
        <v>98.0</v>
      </c>
      <c r="AC16" t="n">
        <f>VLOOKUP(B2:B91,Reg_Target!A:Q,3,0)</f>
        <v>0.4</v>
      </c>
      <c r="AD16" t="n">
        <f>VLOOKUP(B2:B91,Reg_Target!A:Q,4,0)</f>
        <v>97.0</v>
      </c>
      <c r="AE16" t="n">
        <f>VLOOKUP(B2:B91,Reg_Target!A:Q,5,0)</f>
        <v>96.0</v>
      </c>
      <c r="AF16" t="n">
        <f>VLOOKUP(B2:B91,Reg_Target!A:Q,6,0)</f>
        <v>3.0</v>
      </c>
      <c r="AG16" t="n">
        <f>VLOOKUP(B2:B91,Reg_Target!A:Q,7,0)</f>
        <v>99.5</v>
      </c>
      <c r="AH16" t="n">
        <f>VLOOKUP(B2:B91,Reg_Target!A:Q,8,0)</f>
        <v>0.15</v>
      </c>
      <c r="AI16" t="n">
        <f>VLOOKUP(B2:B91,Reg_Target!A:Q,9,0)</f>
        <v>99.0</v>
      </c>
      <c r="AJ16" t="n">
        <f>VLOOKUP(B2:B91,Reg_Target!A:Q,10,0)</f>
        <v>99.0</v>
      </c>
      <c r="AK16" t="n">
        <f>VLOOKUP(B2:B91,Reg_Target!A:Q,11,0)</f>
        <v>3.0</v>
      </c>
      <c r="AL16" t="n">
        <f>VLOOKUP(B2:B91,Reg_Target!A:Q,12,0)</f>
        <v>10.0</v>
      </c>
      <c r="AM16" t="n">
        <f>VLOOKUP(B2:B91,Reg_Target!A:Q,13,0)</f>
        <v>99.5</v>
      </c>
      <c r="AN16" t="n">
        <f>VLOOKUP(B2:B91,Reg_Target!A:Q,15,0)</f>
        <v>99.0</v>
      </c>
      <c r="AO16" t="n">
        <f>VLOOKUP(B2:B91,Reg_Target!A:Q,14,0)</f>
        <v>0.1</v>
      </c>
      <c r="AP16" t="n">
        <f>VLOOKUP(B2:B91,Reg_Target!A:Q,16,0)</f>
        <v>99.0</v>
      </c>
      <c r="AQ16" t="n">
        <f>VLOOKUP(B2:B91,Reg_Target!A:Q,17,0)</f>
        <v>10.0</v>
      </c>
    </row>
    <row r="17">
      <c r="A17" t="s">
        <v>107</v>
      </c>
      <c r="B17" t="s">
        <v>19</v>
      </c>
      <c r="C17" t="n">
        <f>SUMIFS(Table242[2G_CSSR_Nokia],Table242[date],A2:A91,Table242[Region],B2:B91)</f>
        <v>0.0</v>
      </c>
      <c r="D17" t="n">
        <f>SUMIFS(Table242[2G_CDR_Nokia],Table242[date],A2:A91,Table242[Region],B2:B91)</f>
        <v>0.0</v>
      </c>
      <c r="E17" t="n">
        <f>SUMIFS(Table242[2G_TCH_Availability_Nokia],Table242[date],A2:A91,Table242[Region],B2:B91)</f>
        <v>0.0</v>
      </c>
      <c r="F17" t="n">
        <f>SUMIFS(Table242[2G_OHSR_Nokia],Table242[date],A2:A91,Table242[Region],B2:B91)</f>
        <v>0.0</v>
      </c>
      <c r="G17" t="n">
        <f>SUMIFS(Table242[2G_tch_traffic_Nokia],Table242[date],A2:A91,Table242[Region],B2:B91)</f>
        <v>0.0</v>
      </c>
      <c r="H17" t="n">
        <v>390.29449609375</v>
      </c>
      <c r="I17" t="n">
        <v>99.4417353565</v>
      </c>
      <c r="J17" t="n">
        <v>0.138479078605</v>
      </c>
      <c r="K17" t="n">
        <v>99.6881180993</v>
      </c>
      <c r="L17" t="n">
        <v>98.0867221894</v>
      </c>
      <c r="M17" t="n">
        <v>13541.6455078125</v>
      </c>
      <c r="N17" t="n">
        <v>68.49315701015625</v>
      </c>
      <c r="O17" t="n">
        <v>2.170787294921875</v>
      </c>
      <c r="P17" t="n">
        <v>99.9449451148</v>
      </c>
      <c r="Q17" t="n">
        <v>0.038088345308</v>
      </c>
      <c r="R17" t="n">
        <v>99.913965984</v>
      </c>
      <c r="S17" t="n">
        <v>97.0901875674</v>
      </c>
      <c r="T17" t="n">
        <v>3.74030568136</v>
      </c>
      <c r="U17" t="n">
        <v>147.76311296679688</v>
      </c>
      <c r="V17" t="n">
        <v>16.7390404828</v>
      </c>
      <c r="W17" t="n">
        <v>99.945621202</v>
      </c>
      <c r="X17" t="n">
        <v>0.0665112578527</v>
      </c>
      <c r="Y17" t="n">
        <v>99.9999432401</v>
      </c>
      <c r="Z17" t="n">
        <v>99.7903956614</v>
      </c>
      <c r="AA17" t="n">
        <v>24.7291724535</v>
      </c>
      <c r="AB17" t="n">
        <f>VLOOKUP(B2:B91,Reg_Target!A:Q,2,0)</f>
        <v>98.0</v>
      </c>
      <c r="AC17" t="n">
        <f>VLOOKUP(B2:B91,Reg_Target!A:Q,3,0)</f>
        <v>0.4</v>
      </c>
      <c r="AD17" t="n">
        <f>VLOOKUP(B2:B91,Reg_Target!A:Q,4,0)</f>
        <v>97.0</v>
      </c>
      <c r="AE17" t="n">
        <f>VLOOKUP(B2:B91,Reg_Target!A:Q,5,0)</f>
        <v>96.0</v>
      </c>
      <c r="AF17" t="n">
        <f>VLOOKUP(B2:B91,Reg_Target!A:Q,6,0)</f>
        <v>3.0</v>
      </c>
      <c r="AG17" t="n">
        <f>VLOOKUP(B2:B91,Reg_Target!A:Q,7,0)</f>
        <v>99.5</v>
      </c>
      <c r="AH17" t="n">
        <f>VLOOKUP(B2:B91,Reg_Target!A:Q,8,0)</f>
        <v>0.15</v>
      </c>
      <c r="AI17" t="n">
        <f>VLOOKUP(B2:B91,Reg_Target!A:Q,9,0)</f>
        <v>99.0</v>
      </c>
      <c r="AJ17" t="n">
        <f>VLOOKUP(B2:B91,Reg_Target!A:Q,10,0)</f>
        <v>99.0</v>
      </c>
      <c r="AK17" t="n">
        <f>VLOOKUP(B2:B91,Reg_Target!A:Q,11,0)</f>
        <v>3.0</v>
      </c>
      <c r="AL17" t="n">
        <f>VLOOKUP(B2:B91,Reg_Target!A:Q,12,0)</f>
        <v>10.0</v>
      </c>
      <c r="AM17" t="n">
        <f>VLOOKUP(B2:B91,Reg_Target!A:Q,13,0)</f>
        <v>99.5</v>
      </c>
      <c r="AN17" t="n">
        <f>VLOOKUP(B2:B91,Reg_Target!A:Q,15,0)</f>
        <v>99.0</v>
      </c>
      <c r="AO17" t="n">
        <f>VLOOKUP(B2:B91,Reg_Target!A:Q,14,0)</f>
        <v>0.1</v>
      </c>
      <c r="AP17" t="n">
        <f>VLOOKUP(B2:B91,Reg_Target!A:Q,16,0)</f>
        <v>99.0</v>
      </c>
      <c r="AQ17" t="n">
        <f>VLOOKUP(B2:B91,Reg_Target!A:Q,17,0)</f>
        <v>10.0</v>
      </c>
    </row>
    <row r="18">
      <c r="A18" t="s">
        <v>107</v>
      </c>
      <c r="B18" t="s">
        <v>18</v>
      </c>
      <c r="C18" t="n">
        <f>SUMIFS(Table242[2G_CSSR_Nokia],Table242[date],A2:A91,Table242[Region],B2:B91)</f>
        <v>0.0</v>
      </c>
      <c r="D18" t="n">
        <f>SUMIFS(Table242[2G_CDR_Nokia],Table242[date],A2:A91,Table242[Region],B2:B91)</f>
        <v>0.0</v>
      </c>
      <c r="E18" t="n">
        <f>SUMIFS(Table242[2G_TCH_Availability_Nokia],Table242[date],A2:A91,Table242[Region],B2:B91)</f>
        <v>0.0</v>
      </c>
      <c r="F18" t="n">
        <f>SUMIFS(Table242[2G_OHSR_Nokia],Table242[date],A2:A91,Table242[Region],B2:B91)</f>
        <v>0.0</v>
      </c>
      <c r="G18" t="n">
        <f>SUMIFS(Table242[2G_tch_traffic_Nokia],Table242[date],A2:A91,Table242[Region],B2:B91)</f>
        <v>0.0</v>
      </c>
      <c r="H18" t="n">
        <v>520.49129296875</v>
      </c>
      <c r="I18" t="n">
        <v>99.3759695345</v>
      </c>
      <c r="J18" t="n">
        <v>0.284666734216</v>
      </c>
      <c r="K18" t="n">
        <v>99.0808885223</v>
      </c>
      <c r="L18" t="n">
        <v>98.2133637836</v>
      </c>
      <c r="M18" t="n">
        <v>14875.9150390625</v>
      </c>
      <c r="N18" t="n">
        <v>120.65099122363281</v>
      </c>
      <c r="O18" t="n">
        <v>2.108650031113281</v>
      </c>
      <c r="P18" t="n">
        <v>99.9319308103</v>
      </c>
      <c r="Q18" t="n">
        <v>0.0665140209638</v>
      </c>
      <c r="R18" t="n">
        <v>99.9202932753</v>
      </c>
      <c r="S18" t="n">
        <v>97.6612372313</v>
      </c>
      <c r="T18" t="n">
        <v>3.99655065438</v>
      </c>
      <c r="U18" t="n">
        <v>240.0622558232422</v>
      </c>
      <c r="V18" t="n">
        <v>15.0116035807</v>
      </c>
      <c r="W18" t="n">
        <v>99.8748795327</v>
      </c>
      <c r="X18" t="n">
        <v>0.0984943952212</v>
      </c>
      <c r="Y18" t="n">
        <v>99.981191269</v>
      </c>
      <c r="Z18" t="n">
        <v>99.6904258355</v>
      </c>
      <c r="AA18" t="n">
        <v>25.7481925166</v>
      </c>
      <c r="AB18" t="n">
        <f>VLOOKUP(B2:B91,Reg_Target!A:Q,2,0)</f>
        <v>98.0</v>
      </c>
      <c r="AC18" t="n">
        <f>VLOOKUP(B2:B91,Reg_Target!A:Q,3,0)</f>
        <v>0.4</v>
      </c>
      <c r="AD18" t="n">
        <f>VLOOKUP(B2:B91,Reg_Target!A:Q,4,0)</f>
        <v>97.0</v>
      </c>
      <c r="AE18" t="n">
        <f>VLOOKUP(B2:B91,Reg_Target!A:Q,5,0)</f>
        <v>96.0</v>
      </c>
      <c r="AF18" t="n">
        <f>VLOOKUP(B2:B91,Reg_Target!A:Q,6,0)</f>
        <v>3.0</v>
      </c>
      <c r="AG18" t="n">
        <f>VLOOKUP(B2:B91,Reg_Target!A:Q,7,0)</f>
        <v>99.5</v>
      </c>
      <c r="AH18" t="n">
        <f>VLOOKUP(B2:B91,Reg_Target!A:Q,8,0)</f>
        <v>0.15</v>
      </c>
      <c r="AI18" t="n">
        <f>VLOOKUP(B2:B91,Reg_Target!A:Q,9,0)</f>
        <v>99.0</v>
      </c>
      <c r="AJ18" t="n">
        <f>VLOOKUP(B2:B91,Reg_Target!A:Q,10,0)</f>
        <v>99.0</v>
      </c>
      <c r="AK18" t="n">
        <f>VLOOKUP(B2:B91,Reg_Target!A:Q,11,0)</f>
        <v>3.0</v>
      </c>
      <c r="AL18" t="n">
        <f>VLOOKUP(B2:B91,Reg_Target!A:Q,12,0)</f>
        <v>10.0</v>
      </c>
      <c r="AM18" t="n">
        <f>VLOOKUP(B2:B91,Reg_Target!A:Q,13,0)</f>
        <v>99.5</v>
      </c>
      <c r="AN18" t="n">
        <f>VLOOKUP(B2:B91,Reg_Target!A:Q,15,0)</f>
        <v>99.0</v>
      </c>
      <c r="AO18" t="n">
        <f>VLOOKUP(B2:B91,Reg_Target!A:Q,14,0)</f>
        <v>0.1</v>
      </c>
      <c r="AP18" t="n">
        <f>VLOOKUP(B2:B91,Reg_Target!A:Q,16,0)</f>
        <v>99.0</v>
      </c>
      <c r="AQ18" t="n">
        <f>VLOOKUP(B2:B91,Reg_Target!A:Q,17,0)</f>
        <v>10.0</v>
      </c>
    </row>
    <row r="19">
      <c r="A19" t="s">
        <v>107</v>
      </c>
      <c r="B19" t="s">
        <v>17</v>
      </c>
      <c r="C19" t="n">
        <f>SUMIFS(Table242[2G_CSSR_Nokia],Table242[date],A2:A91,Table242[Region],B2:B91)</f>
        <v>0.0</v>
      </c>
      <c r="D19" t="n">
        <f>SUMIFS(Table242[2G_CDR_Nokia],Table242[date],A2:A91,Table242[Region],B2:B91)</f>
        <v>0.0</v>
      </c>
      <c r="E19" t="n">
        <f>SUMIFS(Table242[2G_TCH_Availability_Nokia],Table242[date],A2:A91,Table242[Region],B2:B91)</f>
        <v>0.0</v>
      </c>
      <c r="F19" t="n">
        <f>SUMIFS(Table242[2G_OHSR_Nokia],Table242[date],A2:A91,Table242[Region],B2:B91)</f>
        <v>0.0</v>
      </c>
      <c r="G19" t="n">
        <f>SUMIFS(Table242[2G_tch_traffic_Nokia],Table242[date],A2:A91,Table242[Region],B2:B91)</f>
        <v>0.0</v>
      </c>
      <c r="H19" t="n">
        <v>566.7591982421875</v>
      </c>
      <c r="I19" t="n">
        <v>99.417214264</v>
      </c>
      <c r="J19" t="n">
        <v>0.259154709711</v>
      </c>
      <c r="K19" t="n">
        <v>99.643959954</v>
      </c>
      <c r="L19" t="n">
        <v>98.105502087</v>
      </c>
      <c r="M19" t="n">
        <v>18999.2294921875</v>
      </c>
      <c r="N19" t="n">
        <v>102.98122352734374</v>
      </c>
      <c r="O19" t="n">
        <v>1.9415524048339843</v>
      </c>
      <c r="P19" t="n">
        <v>99.9530415194</v>
      </c>
      <c r="Q19" t="n">
        <v>0.0279121027644</v>
      </c>
      <c r="R19" t="n">
        <v>99.8926761613</v>
      </c>
      <c r="S19" t="n">
        <v>97.6327419719</v>
      </c>
      <c r="T19" t="n">
        <v>3.63986137817</v>
      </c>
      <c r="U19" t="n">
        <v>239.59999580664064</v>
      </c>
      <c r="V19" t="n">
        <v>12.3853097244</v>
      </c>
      <c r="W19" t="n">
        <v>99.9309158592</v>
      </c>
      <c r="X19" t="n">
        <v>0.129618131386</v>
      </c>
      <c r="Y19" t="n">
        <v>99.8055083563</v>
      </c>
      <c r="Z19" t="n">
        <v>99.896858572</v>
      </c>
      <c r="AA19" t="n">
        <v>24.2172099203</v>
      </c>
      <c r="AB19" t="n">
        <f>VLOOKUP(B2:B91,Reg_Target!A:Q,2,0)</f>
        <v>98.0</v>
      </c>
      <c r="AC19" t="n">
        <f>VLOOKUP(B2:B91,Reg_Target!A:Q,3,0)</f>
        <v>0.4</v>
      </c>
      <c r="AD19" t="n">
        <f>VLOOKUP(B2:B91,Reg_Target!A:Q,4,0)</f>
        <v>97.0</v>
      </c>
      <c r="AE19" t="n">
        <f>VLOOKUP(B2:B91,Reg_Target!A:Q,5,0)</f>
        <v>96.0</v>
      </c>
      <c r="AF19" t="n">
        <f>VLOOKUP(B2:B91,Reg_Target!A:Q,6,0)</f>
        <v>3.0</v>
      </c>
      <c r="AG19" t="n">
        <f>VLOOKUP(B2:B91,Reg_Target!A:Q,7,0)</f>
        <v>99.5</v>
      </c>
      <c r="AH19" t="n">
        <f>VLOOKUP(B2:B91,Reg_Target!A:Q,8,0)</f>
        <v>0.15</v>
      </c>
      <c r="AI19" t="n">
        <f>VLOOKUP(B2:B91,Reg_Target!A:Q,9,0)</f>
        <v>99.0</v>
      </c>
      <c r="AJ19" t="n">
        <f>VLOOKUP(B2:B91,Reg_Target!A:Q,10,0)</f>
        <v>99.0</v>
      </c>
      <c r="AK19" t="n">
        <f>VLOOKUP(B2:B91,Reg_Target!A:Q,11,0)</f>
        <v>3.0</v>
      </c>
      <c r="AL19" t="n">
        <f>VLOOKUP(B2:B91,Reg_Target!A:Q,12,0)</f>
        <v>10.0</v>
      </c>
      <c r="AM19" t="n">
        <f>VLOOKUP(B2:B91,Reg_Target!A:Q,13,0)</f>
        <v>99.5</v>
      </c>
      <c r="AN19" t="n">
        <f>VLOOKUP(B2:B91,Reg_Target!A:Q,15,0)</f>
        <v>99.0</v>
      </c>
      <c r="AO19" t="n">
        <f>VLOOKUP(B2:B91,Reg_Target!A:Q,14,0)</f>
        <v>0.1</v>
      </c>
      <c r="AP19" t="n">
        <f>VLOOKUP(B2:B91,Reg_Target!A:Q,16,0)</f>
        <v>99.0</v>
      </c>
      <c r="AQ19" t="n">
        <f>VLOOKUP(B2:B91,Reg_Target!A:Q,17,0)</f>
        <v>10.0</v>
      </c>
    </row>
    <row r="20">
      <c r="A20" t="s">
        <v>108</v>
      </c>
      <c r="B20" t="s">
        <v>19</v>
      </c>
      <c r="C20" t="n">
        <f>SUMIFS(Table242[2G_CSSR_Nokia],Table242[date],A2:A91,Table242[Region],B2:B91)</f>
        <v>0.0</v>
      </c>
      <c r="D20" t="n">
        <f>SUMIFS(Table242[2G_CDR_Nokia],Table242[date],A2:A91,Table242[Region],B2:B91)</f>
        <v>0.0</v>
      </c>
      <c r="E20" t="n">
        <f>SUMIFS(Table242[2G_TCH_Availability_Nokia],Table242[date],A2:A91,Table242[Region],B2:B91)</f>
        <v>0.0</v>
      </c>
      <c r="F20" t="n">
        <f>SUMIFS(Table242[2G_OHSR_Nokia],Table242[date],A2:A91,Table242[Region],B2:B91)</f>
        <v>0.0</v>
      </c>
      <c r="G20" t="n">
        <f>SUMIFS(Table242[2G_tch_traffic_Nokia],Table242[date],A2:A91,Table242[Region],B2:B91)</f>
        <v>0.0</v>
      </c>
      <c r="H20" t="n">
        <v>490.536814453125</v>
      </c>
      <c r="I20" t="n">
        <v>99.5716897308</v>
      </c>
      <c r="J20" t="n">
        <v>0.113216860552</v>
      </c>
      <c r="K20" t="n">
        <v>99.587644663</v>
      </c>
      <c r="L20" t="n">
        <v>98.3213740858</v>
      </c>
      <c r="M20" t="n">
        <v>17920.13671875</v>
      </c>
      <c r="N20" t="n">
        <v>70.16792407138672</v>
      </c>
      <c r="O20" t="n">
        <v>2.1601070450878908</v>
      </c>
      <c r="P20" t="n">
        <v>99.9556004019</v>
      </c>
      <c r="Q20" t="n">
        <v>0.0335613813432</v>
      </c>
      <c r="R20" t="n">
        <v>99.8870956267</v>
      </c>
      <c r="S20" t="n">
        <v>97.3576560171</v>
      </c>
      <c r="T20" t="n">
        <v>3.656017426</v>
      </c>
      <c r="U20" t="n">
        <v>151.33458767480468</v>
      </c>
      <c r="V20" t="n">
        <v>16.7056955017</v>
      </c>
      <c r="W20" t="n">
        <v>99.9460152178</v>
      </c>
      <c r="X20" t="n">
        <v>0.0751408298637</v>
      </c>
      <c r="Y20" t="n">
        <v>99.9979837914</v>
      </c>
      <c r="Z20" t="n">
        <v>99.8366493735</v>
      </c>
      <c r="AA20" t="n">
        <v>24.4425611232</v>
      </c>
      <c r="AB20" t="n">
        <f>VLOOKUP(B2:B91,Reg_Target!A:Q,2,0)</f>
        <v>98.0</v>
      </c>
      <c r="AC20" t="n">
        <f>VLOOKUP(B2:B91,Reg_Target!A:Q,3,0)</f>
        <v>0.4</v>
      </c>
      <c r="AD20" t="n">
        <f>VLOOKUP(B2:B91,Reg_Target!A:Q,4,0)</f>
        <v>97.0</v>
      </c>
      <c r="AE20" t="n">
        <f>VLOOKUP(B2:B91,Reg_Target!A:Q,5,0)</f>
        <v>96.0</v>
      </c>
      <c r="AF20" t="n">
        <f>VLOOKUP(B2:B91,Reg_Target!A:Q,6,0)</f>
        <v>3.0</v>
      </c>
      <c r="AG20" t="n">
        <f>VLOOKUP(B2:B91,Reg_Target!A:Q,7,0)</f>
        <v>99.5</v>
      </c>
      <c r="AH20" t="n">
        <f>VLOOKUP(B2:B91,Reg_Target!A:Q,8,0)</f>
        <v>0.15</v>
      </c>
      <c r="AI20" t="n">
        <f>VLOOKUP(B2:B91,Reg_Target!A:Q,9,0)</f>
        <v>99.0</v>
      </c>
      <c r="AJ20" t="n">
        <f>VLOOKUP(B2:B91,Reg_Target!A:Q,10,0)</f>
        <v>99.0</v>
      </c>
      <c r="AK20" t="n">
        <f>VLOOKUP(B2:B91,Reg_Target!A:Q,11,0)</f>
        <v>3.0</v>
      </c>
      <c r="AL20" t="n">
        <f>VLOOKUP(B2:B91,Reg_Target!A:Q,12,0)</f>
        <v>10.0</v>
      </c>
      <c r="AM20" t="n">
        <f>VLOOKUP(B2:B91,Reg_Target!A:Q,13,0)</f>
        <v>99.5</v>
      </c>
      <c r="AN20" t="n">
        <f>VLOOKUP(B2:B91,Reg_Target!A:Q,15,0)</f>
        <v>99.0</v>
      </c>
      <c r="AO20" t="n">
        <f>VLOOKUP(B2:B91,Reg_Target!A:Q,14,0)</f>
        <v>0.1</v>
      </c>
      <c r="AP20" t="n">
        <f>VLOOKUP(B2:B91,Reg_Target!A:Q,16,0)</f>
        <v>99.0</v>
      </c>
      <c r="AQ20" t="n">
        <f>VLOOKUP(B2:B91,Reg_Target!A:Q,17,0)</f>
        <v>10.0</v>
      </c>
    </row>
    <row r="21">
      <c r="A21" t="s">
        <v>108</v>
      </c>
      <c r="B21" t="s">
        <v>18</v>
      </c>
      <c r="C21" t="n">
        <f>SUMIFS(Table242[2G_CSSR_Nokia],Table242[date],A2:A91,Table242[Region],B2:B91)</f>
        <v>0.0</v>
      </c>
      <c r="D21" t="n">
        <f>SUMIFS(Table242[2G_CDR_Nokia],Table242[date],A2:A91,Table242[Region],B2:B91)</f>
        <v>0.0</v>
      </c>
      <c r="E21" t="n">
        <f>SUMIFS(Table242[2G_TCH_Availability_Nokia],Table242[date],A2:A91,Table242[Region],B2:B91)</f>
        <v>0.0</v>
      </c>
      <c r="F21" t="n">
        <f>SUMIFS(Table242[2G_OHSR_Nokia],Table242[date],A2:A91,Table242[Region],B2:B91)</f>
        <v>0.0</v>
      </c>
      <c r="G21" t="n">
        <f>SUMIFS(Table242[2G_tch_traffic_Nokia],Table242[date],A2:A91,Table242[Region],B2:B91)</f>
        <v>0.0</v>
      </c>
      <c r="H21" t="n">
        <v>667.781287109375</v>
      </c>
      <c r="I21" t="n">
        <v>99.5601215634</v>
      </c>
      <c r="J21" t="n">
        <v>0.233510450346</v>
      </c>
      <c r="K21" t="n">
        <v>99.1611171438</v>
      </c>
      <c r="L21" t="n">
        <v>98.3152620923</v>
      </c>
      <c r="M21" t="n">
        <v>18815.9365234375</v>
      </c>
      <c r="N21" t="n">
        <v>121.43127349511718</v>
      </c>
      <c r="O21" t="n">
        <v>2.1128080182128905</v>
      </c>
      <c r="P21" t="n">
        <v>99.936568609</v>
      </c>
      <c r="Q21" t="n">
        <v>0.0684923131764</v>
      </c>
      <c r="R21" t="n">
        <v>99.91286612</v>
      </c>
      <c r="S21" t="n">
        <v>97.7766800873</v>
      </c>
      <c r="T21" t="n">
        <v>3.89615982504</v>
      </c>
      <c r="U21" t="n">
        <v>239.5861932167969</v>
      </c>
      <c r="V21" t="n">
        <v>14.7192845481</v>
      </c>
      <c r="W21" t="n">
        <v>99.8668910173</v>
      </c>
      <c r="X21" t="n">
        <v>0.113376903086</v>
      </c>
      <c r="Y21" t="n">
        <v>99.9609723461</v>
      </c>
      <c r="Z21" t="n">
        <v>99.7358115819</v>
      </c>
      <c r="AA21" t="n">
        <v>25.1587024828</v>
      </c>
      <c r="AB21" t="n">
        <f>VLOOKUP(B2:B91,Reg_Target!A:Q,2,0)</f>
        <v>98.0</v>
      </c>
      <c r="AC21" t="n">
        <f>VLOOKUP(B2:B91,Reg_Target!A:Q,3,0)</f>
        <v>0.4</v>
      </c>
      <c r="AD21" t="n">
        <f>VLOOKUP(B2:B91,Reg_Target!A:Q,4,0)</f>
        <v>97.0</v>
      </c>
      <c r="AE21" t="n">
        <f>VLOOKUP(B2:B91,Reg_Target!A:Q,5,0)</f>
        <v>96.0</v>
      </c>
      <c r="AF21" t="n">
        <f>VLOOKUP(B2:B91,Reg_Target!A:Q,6,0)</f>
        <v>3.0</v>
      </c>
      <c r="AG21" t="n">
        <f>VLOOKUP(B2:B91,Reg_Target!A:Q,7,0)</f>
        <v>99.5</v>
      </c>
      <c r="AH21" t="n">
        <f>VLOOKUP(B2:B91,Reg_Target!A:Q,8,0)</f>
        <v>0.15</v>
      </c>
      <c r="AI21" t="n">
        <f>VLOOKUP(B2:B91,Reg_Target!A:Q,9,0)</f>
        <v>99.0</v>
      </c>
      <c r="AJ21" t="n">
        <f>VLOOKUP(B2:B91,Reg_Target!A:Q,10,0)</f>
        <v>99.0</v>
      </c>
      <c r="AK21" t="n">
        <f>VLOOKUP(B2:B91,Reg_Target!A:Q,11,0)</f>
        <v>3.0</v>
      </c>
      <c r="AL21" t="n">
        <f>VLOOKUP(B2:B91,Reg_Target!A:Q,12,0)</f>
        <v>10.0</v>
      </c>
      <c r="AM21" t="n">
        <f>VLOOKUP(B2:B91,Reg_Target!A:Q,13,0)</f>
        <v>99.5</v>
      </c>
      <c r="AN21" t="n">
        <f>VLOOKUP(B2:B91,Reg_Target!A:Q,15,0)</f>
        <v>99.0</v>
      </c>
      <c r="AO21" t="n">
        <f>VLOOKUP(B2:B91,Reg_Target!A:Q,14,0)</f>
        <v>0.1</v>
      </c>
      <c r="AP21" t="n">
        <f>VLOOKUP(B2:B91,Reg_Target!A:Q,16,0)</f>
        <v>99.0</v>
      </c>
      <c r="AQ21" t="n">
        <f>VLOOKUP(B2:B91,Reg_Target!A:Q,17,0)</f>
        <v>10.0</v>
      </c>
    </row>
    <row r="22">
      <c r="A22" t="s">
        <v>108</v>
      </c>
      <c r="B22" t="s">
        <v>17</v>
      </c>
      <c r="C22" t="n">
        <f>SUMIFS(Table242[2G_CSSR_Nokia],Table242[date],A2:A91,Table242[Region],B2:B91)</f>
        <v>0.0</v>
      </c>
      <c r="D22" t="n">
        <f>SUMIFS(Table242[2G_CDR_Nokia],Table242[date],A2:A91,Table242[Region],B2:B91)</f>
        <v>0.0</v>
      </c>
      <c r="E22" t="n">
        <f>SUMIFS(Table242[2G_TCH_Availability_Nokia],Table242[date],A2:A91,Table242[Region],B2:B91)</f>
        <v>0.0</v>
      </c>
      <c r="F22" t="n">
        <f>SUMIFS(Table242[2G_OHSR_Nokia],Table242[date],A2:A91,Table242[Region],B2:B91)</f>
        <v>0.0</v>
      </c>
      <c r="G22" t="n">
        <f>SUMIFS(Table242[2G_tch_traffic_Nokia],Table242[date],A2:A91,Table242[Region],B2:B91)</f>
        <v>0.0</v>
      </c>
      <c r="H22" t="n">
        <v>750.6433076171875</v>
      </c>
      <c r="I22" t="n">
        <v>99.6075772709</v>
      </c>
      <c r="J22" t="n">
        <v>0.221170394296</v>
      </c>
      <c r="K22" t="n">
        <v>99.7505976852</v>
      </c>
      <c r="L22" t="n">
        <v>98.2066761921</v>
      </c>
      <c r="M22" t="n">
        <v>25151.4765625</v>
      </c>
      <c r="N22" t="n">
        <v>104.43863765429687</v>
      </c>
      <c r="O22" t="n">
        <v>1.9457368796972656</v>
      </c>
      <c r="P22" t="n">
        <v>99.9593384106</v>
      </c>
      <c r="Q22" t="n">
        <v>0.0250312533937</v>
      </c>
      <c r="R22" t="n">
        <v>99.9341509076</v>
      </c>
      <c r="S22" t="n">
        <v>97.6843397942</v>
      </c>
      <c r="T22" t="n">
        <v>3.56884042589</v>
      </c>
      <c r="U22" t="n">
        <v>244.91107474804687</v>
      </c>
      <c r="V22" t="n">
        <v>12.0924513261</v>
      </c>
      <c r="W22" t="n">
        <v>99.942274765</v>
      </c>
      <c r="X22" t="n">
        <v>0.152647403274</v>
      </c>
      <c r="Y22" t="n">
        <v>99.8124326214</v>
      </c>
      <c r="Z22" t="n">
        <v>99.9162628933</v>
      </c>
      <c r="AA22" t="n">
        <v>23.9890990067</v>
      </c>
      <c r="AB22" t="n">
        <f>VLOOKUP(B2:B91,Reg_Target!A:Q,2,0)</f>
        <v>98.0</v>
      </c>
      <c r="AC22" t="n">
        <f>VLOOKUP(B2:B91,Reg_Target!A:Q,3,0)</f>
        <v>0.4</v>
      </c>
      <c r="AD22" t="n">
        <f>VLOOKUP(B2:B91,Reg_Target!A:Q,4,0)</f>
        <v>97.0</v>
      </c>
      <c r="AE22" t="n">
        <f>VLOOKUP(B2:B91,Reg_Target!A:Q,5,0)</f>
        <v>96.0</v>
      </c>
      <c r="AF22" t="n">
        <f>VLOOKUP(B2:B91,Reg_Target!A:Q,6,0)</f>
        <v>3.0</v>
      </c>
      <c r="AG22" t="n">
        <f>VLOOKUP(B2:B91,Reg_Target!A:Q,7,0)</f>
        <v>99.5</v>
      </c>
      <c r="AH22" t="n">
        <f>VLOOKUP(B2:B91,Reg_Target!A:Q,8,0)</f>
        <v>0.15</v>
      </c>
      <c r="AI22" t="n">
        <f>VLOOKUP(B2:B91,Reg_Target!A:Q,9,0)</f>
        <v>99.0</v>
      </c>
      <c r="AJ22" t="n">
        <f>VLOOKUP(B2:B91,Reg_Target!A:Q,10,0)</f>
        <v>99.0</v>
      </c>
      <c r="AK22" t="n">
        <f>VLOOKUP(B2:B91,Reg_Target!A:Q,11,0)</f>
        <v>3.0</v>
      </c>
      <c r="AL22" t="n">
        <f>VLOOKUP(B2:B91,Reg_Target!A:Q,12,0)</f>
        <v>10.0</v>
      </c>
      <c r="AM22" t="n">
        <f>VLOOKUP(B2:B91,Reg_Target!A:Q,13,0)</f>
        <v>99.5</v>
      </c>
      <c r="AN22" t="n">
        <f>VLOOKUP(B2:B91,Reg_Target!A:Q,15,0)</f>
        <v>99.0</v>
      </c>
      <c r="AO22" t="n">
        <f>VLOOKUP(B2:B91,Reg_Target!A:Q,14,0)</f>
        <v>0.1</v>
      </c>
      <c r="AP22" t="n">
        <f>VLOOKUP(B2:B91,Reg_Target!A:Q,16,0)</f>
        <v>99.0</v>
      </c>
      <c r="AQ22" t="n">
        <f>VLOOKUP(B2:B91,Reg_Target!A:Q,17,0)</f>
        <v>10.0</v>
      </c>
    </row>
    <row r="23">
      <c r="A23" t="s">
        <v>109</v>
      </c>
      <c r="B23" t="s">
        <v>19</v>
      </c>
      <c r="C23" t="n">
        <f>SUMIFS(Table242[2G_CSSR_Nokia],Table242[date],A2:A91,Table242[Region],B2:B91)</f>
        <v>0.0</v>
      </c>
      <c r="D23" t="n">
        <f>SUMIFS(Table242[2G_CDR_Nokia],Table242[date],A2:A91,Table242[Region],B2:B91)</f>
        <v>0.0</v>
      </c>
      <c r="E23" t="n">
        <f>SUMIFS(Table242[2G_TCH_Availability_Nokia],Table242[date],A2:A91,Table242[Region],B2:B91)</f>
        <v>0.0</v>
      </c>
      <c r="F23" t="n">
        <f>SUMIFS(Table242[2G_OHSR_Nokia],Table242[date],A2:A91,Table242[Region],B2:B91)</f>
        <v>0.0</v>
      </c>
      <c r="G23" t="n">
        <f>SUMIFS(Table242[2G_tch_traffic_Nokia],Table242[date],A2:A91,Table242[Region],B2:B91)</f>
        <v>0.0</v>
      </c>
      <c r="H23" t="n">
        <v>477.66866015625</v>
      </c>
      <c r="I23" t="n">
        <v>98.0444224535</v>
      </c>
      <c r="J23" t="n">
        <v>0.125349083527</v>
      </c>
      <c r="K23" t="n">
        <v>99.3501426026</v>
      </c>
      <c r="L23" t="n">
        <v>98.3527947034</v>
      </c>
      <c r="M23" t="n">
        <v>17388.3203125</v>
      </c>
      <c r="N23" t="n">
        <v>66.20262882353515</v>
      </c>
      <c r="O23" t="n">
        <v>2.178056839873047</v>
      </c>
      <c r="P23" t="n">
        <v>99.8480192825</v>
      </c>
      <c r="Q23" t="n">
        <v>0.0356627859155</v>
      </c>
      <c r="R23" t="n">
        <v>99.7661511953</v>
      </c>
      <c r="S23" t="n">
        <v>97.4344604198</v>
      </c>
      <c r="T23" t="n">
        <v>3.66613654128</v>
      </c>
      <c r="U23" t="n">
        <v>142.51426625878906</v>
      </c>
      <c r="V23" t="n">
        <v>16.9819520025</v>
      </c>
      <c r="W23" t="n">
        <v>99.9417359541</v>
      </c>
      <c r="X23" t="n">
        <v>0.0745384524455</v>
      </c>
      <c r="Y23" t="n">
        <v>99.9334700505</v>
      </c>
      <c r="Z23" t="n">
        <v>99.8488002526</v>
      </c>
      <c r="AA23" t="n">
        <v>24.5232684471</v>
      </c>
      <c r="AB23" t="n">
        <f>VLOOKUP(B2:B91,Reg_Target!A:Q,2,0)</f>
        <v>98.0</v>
      </c>
      <c r="AC23" t="n">
        <f>VLOOKUP(B2:B91,Reg_Target!A:Q,3,0)</f>
        <v>0.4</v>
      </c>
      <c r="AD23" t="n">
        <f>VLOOKUP(B2:B91,Reg_Target!A:Q,4,0)</f>
        <v>97.0</v>
      </c>
      <c r="AE23" t="n">
        <f>VLOOKUP(B2:B91,Reg_Target!A:Q,5,0)</f>
        <v>96.0</v>
      </c>
      <c r="AF23" t="n">
        <f>VLOOKUP(B2:B91,Reg_Target!A:Q,6,0)</f>
        <v>3.0</v>
      </c>
      <c r="AG23" t="n">
        <f>VLOOKUP(B2:B91,Reg_Target!A:Q,7,0)</f>
        <v>99.5</v>
      </c>
      <c r="AH23" t="n">
        <f>VLOOKUP(B2:B91,Reg_Target!A:Q,8,0)</f>
        <v>0.15</v>
      </c>
      <c r="AI23" t="n">
        <f>VLOOKUP(B2:B91,Reg_Target!A:Q,9,0)</f>
        <v>99.0</v>
      </c>
      <c r="AJ23" t="n">
        <f>VLOOKUP(B2:B91,Reg_Target!A:Q,10,0)</f>
        <v>99.0</v>
      </c>
      <c r="AK23" t="n">
        <f>VLOOKUP(B2:B91,Reg_Target!A:Q,11,0)</f>
        <v>3.0</v>
      </c>
      <c r="AL23" t="n">
        <f>VLOOKUP(B2:B91,Reg_Target!A:Q,12,0)</f>
        <v>10.0</v>
      </c>
      <c r="AM23" t="n">
        <f>VLOOKUP(B2:B91,Reg_Target!A:Q,13,0)</f>
        <v>99.5</v>
      </c>
      <c r="AN23" t="n">
        <f>VLOOKUP(B2:B91,Reg_Target!A:Q,15,0)</f>
        <v>99.0</v>
      </c>
      <c r="AO23" t="n">
        <f>VLOOKUP(B2:B91,Reg_Target!A:Q,14,0)</f>
        <v>0.1</v>
      </c>
      <c r="AP23" t="n">
        <f>VLOOKUP(B2:B91,Reg_Target!A:Q,16,0)</f>
        <v>99.0</v>
      </c>
      <c r="AQ23" t="n">
        <f>VLOOKUP(B2:B91,Reg_Target!A:Q,17,0)</f>
        <v>10.0</v>
      </c>
    </row>
    <row r="24">
      <c r="A24" t="s">
        <v>109</v>
      </c>
      <c r="B24" t="s">
        <v>18</v>
      </c>
      <c r="C24" t="n">
        <f>SUMIFS(Table242[2G_CSSR_Nokia],Table242[date],A2:A91,Table242[Region],B2:B91)</f>
        <v>0.0</v>
      </c>
      <c r="D24" t="n">
        <f>SUMIFS(Table242[2G_CDR_Nokia],Table242[date],A2:A91,Table242[Region],B2:B91)</f>
        <v>0.0</v>
      </c>
      <c r="E24" t="n">
        <f>SUMIFS(Table242[2G_TCH_Availability_Nokia],Table242[date],A2:A91,Table242[Region],B2:B91)</f>
        <v>0.0</v>
      </c>
      <c r="F24" t="n">
        <f>SUMIFS(Table242[2G_OHSR_Nokia],Table242[date],A2:A91,Table242[Region],B2:B91)</f>
        <v>0.0</v>
      </c>
      <c r="G24" t="n">
        <f>SUMIFS(Table242[2G_tch_traffic_Nokia],Table242[date],A2:A91,Table242[Region],B2:B91)</f>
        <v>0.0</v>
      </c>
      <c r="H24" t="n">
        <v>657.184900390625</v>
      </c>
      <c r="I24" t="n">
        <v>99.4552119678</v>
      </c>
      <c r="J24" t="n">
        <v>0.266729459898</v>
      </c>
      <c r="K24" t="n">
        <v>98.9420323246</v>
      </c>
      <c r="L24" t="n">
        <v>98.2216155193</v>
      </c>
      <c r="M24" t="n">
        <v>18285.25390625</v>
      </c>
      <c r="N24" t="n">
        <v>116.22751005078125</v>
      </c>
      <c r="O24" t="n">
        <v>2.0779564368554686</v>
      </c>
      <c r="P24" t="n">
        <v>99.9309860152</v>
      </c>
      <c r="Q24" t="n">
        <v>0.0695992207178</v>
      </c>
      <c r="R24" t="n">
        <v>99.8713282721</v>
      </c>
      <c r="S24" t="n">
        <v>97.7630634727</v>
      </c>
      <c r="T24" t="n">
        <v>3.86728064477</v>
      </c>
      <c r="U24" t="n">
        <v>228.75989055761718</v>
      </c>
      <c r="V24" t="n">
        <v>14.6376931903</v>
      </c>
      <c r="W24" t="n">
        <v>99.8628975697</v>
      </c>
      <c r="X24" t="n">
        <v>0.117812772685</v>
      </c>
      <c r="Y24" t="n">
        <v>99.9846115077</v>
      </c>
      <c r="Z24" t="n">
        <v>99.7055117017</v>
      </c>
      <c r="AA24" t="n">
        <v>25.2013872337</v>
      </c>
      <c r="AB24" t="n">
        <f>VLOOKUP(B2:B91,Reg_Target!A:Q,2,0)</f>
        <v>98.0</v>
      </c>
      <c r="AC24" t="n">
        <f>VLOOKUP(B2:B91,Reg_Target!A:Q,3,0)</f>
        <v>0.4</v>
      </c>
      <c r="AD24" t="n">
        <f>VLOOKUP(B2:B91,Reg_Target!A:Q,4,0)</f>
        <v>97.0</v>
      </c>
      <c r="AE24" t="n">
        <f>VLOOKUP(B2:B91,Reg_Target!A:Q,5,0)</f>
        <v>96.0</v>
      </c>
      <c r="AF24" t="n">
        <f>VLOOKUP(B2:B91,Reg_Target!A:Q,6,0)</f>
        <v>3.0</v>
      </c>
      <c r="AG24" t="n">
        <f>VLOOKUP(B2:B91,Reg_Target!A:Q,7,0)</f>
        <v>99.5</v>
      </c>
      <c r="AH24" t="n">
        <f>VLOOKUP(B2:B91,Reg_Target!A:Q,8,0)</f>
        <v>0.15</v>
      </c>
      <c r="AI24" t="n">
        <f>VLOOKUP(B2:B91,Reg_Target!A:Q,9,0)</f>
        <v>99.0</v>
      </c>
      <c r="AJ24" t="n">
        <f>VLOOKUP(B2:B91,Reg_Target!A:Q,10,0)</f>
        <v>99.0</v>
      </c>
      <c r="AK24" t="n">
        <f>VLOOKUP(B2:B91,Reg_Target!A:Q,11,0)</f>
        <v>3.0</v>
      </c>
      <c r="AL24" t="n">
        <f>VLOOKUP(B2:B91,Reg_Target!A:Q,12,0)</f>
        <v>10.0</v>
      </c>
      <c r="AM24" t="n">
        <f>VLOOKUP(B2:B91,Reg_Target!A:Q,13,0)</f>
        <v>99.5</v>
      </c>
      <c r="AN24" t="n">
        <f>VLOOKUP(B2:B91,Reg_Target!A:Q,15,0)</f>
        <v>99.0</v>
      </c>
      <c r="AO24" t="n">
        <f>VLOOKUP(B2:B91,Reg_Target!A:Q,14,0)</f>
        <v>0.1</v>
      </c>
      <c r="AP24" t="n">
        <f>VLOOKUP(B2:B91,Reg_Target!A:Q,16,0)</f>
        <v>99.0</v>
      </c>
      <c r="AQ24" t="n">
        <f>VLOOKUP(B2:B91,Reg_Target!A:Q,17,0)</f>
        <v>10.0</v>
      </c>
    </row>
    <row r="25">
      <c r="A25" t="s">
        <v>109</v>
      </c>
      <c r="B25" t="s">
        <v>17</v>
      </c>
      <c r="C25" t="n">
        <f>SUMIFS(Table242[2G_CSSR_Nokia],Table242[date],A2:A91,Table242[Region],B2:B91)</f>
        <v>0.0</v>
      </c>
      <c r="D25" t="n">
        <f>SUMIFS(Table242[2G_CDR_Nokia],Table242[date],A2:A91,Table242[Region],B2:B91)</f>
        <v>0.0</v>
      </c>
      <c r="E25" t="n">
        <f>SUMIFS(Table242[2G_TCH_Availability_Nokia],Table242[date],A2:A91,Table242[Region],B2:B91)</f>
        <v>0.0</v>
      </c>
      <c r="F25" t="n">
        <f>SUMIFS(Table242[2G_OHSR_Nokia],Table242[date],A2:A91,Table242[Region],B2:B91)</f>
        <v>0.0</v>
      </c>
      <c r="G25" t="n">
        <f>SUMIFS(Table242[2G_tch_traffic_Nokia],Table242[date],A2:A91,Table242[Region],B2:B91)</f>
        <v>0.0</v>
      </c>
      <c r="H25" t="n">
        <v>741.9247998046875</v>
      </c>
      <c r="I25" t="n">
        <v>99.5881802183</v>
      </c>
      <c r="J25" t="n">
        <v>0.22196935176</v>
      </c>
      <c r="K25" t="n">
        <v>99.6123439562</v>
      </c>
      <c r="L25" t="n">
        <v>98.1889137137</v>
      </c>
      <c r="M25" t="n">
        <v>24311.9716796875</v>
      </c>
      <c r="N25" t="n">
        <v>99.58532251171874</v>
      </c>
      <c r="O25" t="n">
        <v>1.938367736220703</v>
      </c>
      <c r="P25" t="n">
        <v>99.9449845174</v>
      </c>
      <c r="Q25" t="n">
        <v>0.0254677331395</v>
      </c>
      <c r="R25" t="n">
        <v>99.8544846594</v>
      </c>
      <c r="S25" t="n">
        <v>97.7302266431</v>
      </c>
      <c r="T25" t="n">
        <v>3.56494952442</v>
      </c>
      <c r="U25" t="n">
        <v>234.74694577246095</v>
      </c>
      <c r="V25" t="n">
        <v>12.5139385358</v>
      </c>
      <c r="W25" t="n">
        <v>99.9156813606</v>
      </c>
      <c r="X25" t="n">
        <v>0.152313605332</v>
      </c>
      <c r="Y25" t="n">
        <v>99.8299527734</v>
      </c>
      <c r="Z25" t="n">
        <v>99.9130716611</v>
      </c>
      <c r="AA25" t="n">
        <v>24.2029842757</v>
      </c>
      <c r="AB25" t="n">
        <f>VLOOKUP(B2:B91,Reg_Target!A:Q,2,0)</f>
        <v>98.0</v>
      </c>
      <c r="AC25" t="n">
        <f>VLOOKUP(B2:B91,Reg_Target!A:Q,3,0)</f>
        <v>0.4</v>
      </c>
      <c r="AD25" t="n">
        <f>VLOOKUP(B2:B91,Reg_Target!A:Q,4,0)</f>
        <v>97.0</v>
      </c>
      <c r="AE25" t="n">
        <f>VLOOKUP(B2:B91,Reg_Target!A:Q,5,0)</f>
        <v>96.0</v>
      </c>
      <c r="AF25" t="n">
        <f>VLOOKUP(B2:B91,Reg_Target!A:Q,6,0)</f>
        <v>3.0</v>
      </c>
      <c r="AG25" t="n">
        <f>VLOOKUP(B2:B91,Reg_Target!A:Q,7,0)</f>
        <v>99.5</v>
      </c>
      <c r="AH25" t="n">
        <f>VLOOKUP(B2:B91,Reg_Target!A:Q,8,0)</f>
        <v>0.15</v>
      </c>
      <c r="AI25" t="n">
        <f>VLOOKUP(B2:B91,Reg_Target!A:Q,9,0)</f>
        <v>99.0</v>
      </c>
      <c r="AJ25" t="n">
        <f>VLOOKUP(B2:B91,Reg_Target!A:Q,10,0)</f>
        <v>99.0</v>
      </c>
      <c r="AK25" t="n">
        <f>VLOOKUP(B2:B91,Reg_Target!A:Q,11,0)</f>
        <v>3.0</v>
      </c>
      <c r="AL25" t="n">
        <f>VLOOKUP(B2:B91,Reg_Target!A:Q,12,0)</f>
        <v>10.0</v>
      </c>
      <c r="AM25" t="n">
        <f>VLOOKUP(B2:B91,Reg_Target!A:Q,13,0)</f>
        <v>99.5</v>
      </c>
      <c r="AN25" t="n">
        <f>VLOOKUP(B2:B91,Reg_Target!A:Q,15,0)</f>
        <v>99.0</v>
      </c>
      <c r="AO25" t="n">
        <f>VLOOKUP(B2:B91,Reg_Target!A:Q,14,0)</f>
        <v>0.1</v>
      </c>
      <c r="AP25" t="n">
        <f>VLOOKUP(B2:B91,Reg_Target!A:Q,16,0)</f>
        <v>99.0</v>
      </c>
      <c r="AQ25" t="n">
        <f>VLOOKUP(B2:B91,Reg_Target!A:Q,17,0)</f>
        <v>10.0</v>
      </c>
    </row>
    <row r="26">
      <c r="A26" t="s">
        <v>110</v>
      </c>
      <c r="B26" t="s">
        <v>19</v>
      </c>
      <c r="C26" t="n">
        <f>SUMIFS(Table242[2G_CSSR_Nokia],Table242[date],A2:A91,Table242[Region],B2:B91)</f>
        <v>0.0</v>
      </c>
      <c r="D26" t="n">
        <f>SUMIFS(Table242[2G_CDR_Nokia],Table242[date],A2:A91,Table242[Region],B2:B91)</f>
        <v>0.0</v>
      </c>
      <c r="E26" t="n">
        <f>SUMIFS(Table242[2G_TCH_Availability_Nokia],Table242[date],A2:A91,Table242[Region],B2:B91)</f>
        <v>0.0</v>
      </c>
      <c r="F26" t="n">
        <f>SUMIFS(Table242[2G_OHSR_Nokia],Table242[date],A2:A91,Table242[Region],B2:B91)</f>
        <v>0.0</v>
      </c>
      <c r="G26" t="n">
        <f>SUMIFS(Table242[2G_tch_traffic_Nokia],Table242[date],A2:A91,Table242[Region],B2:B91)</f>
        <v>0.0</v>
      </c>
      <c r="H26" t="n">
        <v>480.5351240234375</v>
      </c>
      <c r="I26" t="n">
        <v>99.5152976903</v>
      </c>
      <c r="J26" t="n">
        <v>0.1109857202</v>
      </c>
      <c r="K26" t="n">
        <v>99.5696101176</v>
      </c>
      <c r="L26" t="n">
        <v>98.3428335618</v>
      </c>
      <c r="M26" t="n">
        <v>17084.50390625</v>
      </c>
      <c r="N26" t="n">
        <v>61.59368337226562</v>
      </c>
      <c r="O26" t="n">
        <v>2.216597613359375</v>
      </c>
      <c r="P26" t="n">
        <v>99.9350108052</v>
      </c>
      <c r="Q26" t="n">
        <v>0.0326854136239</v>
      </c>
      <c r="R26" t="n">
        <v>99.8988445233</v>
      </c>
      <c r="S26" t="n">
        <v>97.4370604852</v>
      </c>
      <c r="T26" t="n">
        <v>3.65108353942</v>
      </c>
      <c r="U26" t="n">
        <v>135.60076214453125</v>
      </c>
      <c r="V26" t="n">
        <v>17.5129794707</v>
      </c>
      <c r="W26" t="n">
        <v>99.9489850724</v>
      </c>
      <c r="X26" t="n">
        <v>0.0727431707582</v>
      </c>
      <c r="Y26" t="n">
        <v>99.9771702006</v>
      </c>
      <c r="Z26" t="n">
        <v>99.8518281295</v>
      </c>
      <c r="AA26" t="n">
        <v>24.6863915836</v>
      </c>
      <c r="AB26" t="n">
        <f>VLOOKUP(B2:B91,Reg_Target!A:Q,2,0)</f>
        <v>98.0</v>
      </c>
      <c r="AC26" t="n">
        <f>VLOOKUP(B2:B91,Reg_Target!A:Q,3,0)</f>
        <v>0.4</v>
      </c>
      <c r="AD26" t="n">
        <f>VLOOKUP(B2:B91,Reg_Target!A:Q,4,0)</f>
        <v>97.0</v>
      </c>
      <c r="AE26" t="n">
        <f>VLOOKUP(B2:B91,Reg_Target!A:Q,5,0)</f>
        <v>96.0</v>
      </c>
      <c r="AF26" t="n">
        <f>VLOOKUP(B2:B91,Reg_Target!A:Q,6,0)</f>
        <v>3.0</v>
      </c>
      <c r="AG26" t="n">
        <f>VLOOKUP(B2:B91,Reg_Target!A:Q,7,0)</f>
        <v>99.5</v>
      </c>
      <c r="AH26" t="n">
        <f>VLOOKUP(B2:B91,Reg_Target!A:Q,8,0)</f>
        <v>0.15</v>
      </c>
      <c r="AI26" t="n">
        <f>VLOOKUP(B2:B91,Reg_Target!A:Q,9,0)</f>
        <v>99.0</v>
      </c>
      <c r="AJ26" t="n">
        <f>VLOOKUP(B2:B91,Reg_Target!A:Q,10,0)</f>
        <v>99.0</v>
      </c>
      <c r="AK26" t="n">
        <f>VLOOKUP(B2:B91,Reg_Target!A:Q,11,0)</f>
        <v>3.0</v>
      </c>
      <c r="AL26" t="n">
        <f>VLOOKUP(B2:B91,Reg_Target!A:Q,12,0)</f>
        <v>10.0</v>
      </c>
      <c r="AM26" t="n">
        <f>VLOOKUP(B2:B91,Reg_Target!A:Q,13,0)</f>
        <v>99.5</v>
      </c>
      <c r="AN26" t="n">
        <f>VLOOKUP(B2:B91,Reg_Target!A:Q,15,0)</f>
        <v>99.0</v>
      </c>
      <c r="AO26" t="n">
        <f>VLOOKUP(B2:B91,Reg_Target!A:Q,14,0)</f>
        <v>0.1</v>
      </c>
      <c r="AP26" t="n">
        <f>VLOOKUP(B2:B91,Reg_Target!A:Q,16,0)</f>
        <v>99.0</v>
      </c>
      <c r="AQ26" t="n">
        <f>VLOOKUP(B2:B91,Reg_Target!A:Q,17,0)</f>
        <v>10.0</v>
      </c>
    </row>
    <row r="27">
      <c r="A27" t="s">
        <v>110</v>
      </c>
      <c r="B27" t="s">
        <v>18</v>
      </c>
      <c r="C27" t="n">
        <f>SUMIFS(Table242[2G_CSSR_Nokia],Table242[date],A2:A91,Table242[Region],B2:B91)</f>
        <v>0.0</v>
      </c>
      <c r="D27" t="n">
        <f>SUMIFS(Table242[2G_CDR_Nokia],Table242[date],A2:A91,Table242[Region],B2:B91)</f>
        <v>0.0</v>
      </c>
      <c r="E27" t="n">
        <f>SUMIFS(Table242[2G_TCH_Availability_Nokia],Table242[date],A2:A91,Table242[Region],B2:B91)</f>
        <v>0.0</v>
      </c>
      <c r="F27" t="n">
        <f>SUMIFS(Table242[2G_OHSR_Nokia],Table242[date],A2:A91,Table242[Region],B2:B91)</f>
        <v>0.0</v>
      </c>
      <c r="G27" t="n">
        <f>SUMIFS(Table242[2G_tch_traffic_Nokia],Table242[date],A2:A91,Table242[Region],B2:B91)</f>
        <v>0.0</v>
      </c>
      <c r="H27" t="n">
        <v>678.580392578125</v>
      </c>
      <c r="I27" t="n">
        <v>99.3766810522</v>
      </c>
      <c r="J27" t="n">
        <v>0.260927208361</v>
      </c>
      <c r="K27" t="n">
        <v>98.8450978427</v>
      </c>
      <c r="L27" t="n">
        <v>98.2549916525</v>
      </c>
      <c r="M27" t="n">
        <v>18203.876953125</v>
      </c>
      <c r="N27" t="n">
        <v>108.70639043261718</v>
      </c>
      <c r="O27" t="n">
        <v>2.1592742672753906</v>
      </c>
      <c r="P27" t="n">
        <v>99.9309165392</v>
      </c>
      <c r="Q27" t="n">
        <v>0.0689308236039</v>
      </c>
      <c r="R27" t="n">
        <v>99.7782201548</v>
      </c>
      <c r="S27" t="n">
        <v>97.697336459</v>
      </c>
      <c r="T27" t="n">
        <v>3.85867350411</v>
      </c>
      <c r="U27" t="n">
        <v>213.28530909570313</v>
      </c>
      <c r="V27" t="n">
        <v>15.4740610804</v>
      </c>
      <c r="W27" t="n">
        <v>99.8635682061</v>
      </c>
      <c r="X27" t="n">
        <v>0.114470434618</v>
      </c>
      <c r="Y27" t="n">
        <v>99.8928701226</v>
      </c>
      <c r="Z27" t="n">
        <v>99.7038001313</v>
      </c>
      <c r="AA27" t="n">
        <v>25.129466109</v>
      </c>
      <c r="AB27" t="n">
        <f>VLOOKUP(B2:B91,Reg_Target!A:Q,2,0)</f>
        <v>98.0</v>
      </c>
      <c r="AC27" t="n">
        <f>VLOOKUP(B2:B91,Reg_Target!A:Q,3,0)</f>
        <v>0.4</v>
      </c>
      <c r="AD27" t="n">
        <f>VLOOKUP(B2:B91,Reg_Target!A:Q,4,0)</f>
        <v>97.0</v>
      </c>
      <c r="AE27" t="n">
        <f>VLOOKUP(B2:B91,Reg_Target!A:Q,5,0)</f>
        <v>96.0</v>
      </c>
      <c r="AF27" t="n">
        <f>VLOOKUP(B2:B91,Reg_Target!A:Q,6,0)</f>
        <v>3.0</v>
      </c>
      <c r="AG27" t="n">
        <f>VLOOKUP(B2:B91,Reg_Target!A:Q,7,0)</f>
        <v>99.5</v>
      </c>
      <c r="AH27" t="n">
        <f>VLOOKUP(B2:B91,Reg_Target!A:Q,8,0)</f>
        <v>0.15</v>
      </c>
      <c r="AI27" t="n">
        <f>VLOOKUP(B2:B91,Reg_Target!A:Q,9,0)</f>
        <v>99.0</v>
      </c>
      <c r="AJ27" t="n">
        <f>VLOOKUP(B2:B91,Reg_Target!A:Q,10,0)</f>
        <v>99.0</v>
      </c>
      <c r="AK27" t="n">
        <f>VLOOKUP(B2:B91,Reg_Target!A:Q,11,0)</f>
        <v>3.0</v>
      </c>
      <c r="AL27" t="n">
        <f>VLOOKUP(B2:B91,Reg_Target!A:Q,12,0)</f>
        <v>10.0</v>
      </c>
      <c r="AM27" t="n">
        <f>VLOOKUP(B2:B91,Reg_Target!A:Q,13,0)</f>
        <v>99.5</v>
      </c>
      <c r="AN27" t="n">
        <f>VLOOKUP(B2:B91,Reg_Target!A:Q,15,0)</f>
        <v>99.0</v>
      </c>
      <c r="AO27" t="n">
        <f>VLOOKUP(B2:B91,Reg_Target!A:Q,14,0)</f>
        <v>0.1</v>
      </c>
      <c r="AP27" t="n">
        <f>VLOOKUP(B2:B91,Reg_Target!A:Q,16,0)</f>
        <v>99.0</v>
      </c>
      <c r="AQ27" t="n">
        <f>VLOOKUP(B2:B91,Reg_Target!A:Q,17,0)</f>
        <v>10.0</v>
      </c>
    </row>
    <row r="28">
      <c r="A28" t="s">
        <v>110</v>
      </c>
      <c r="B28" t="s">
        <v>17</v>
      </c>
      <c r="C28" t="n">
        <f>SUMIFS(Table242[2G_CSSR_Nokia],Table242[date],A2:A91,Table242[Region],B2:B91)</f>
        <v>0.0</v>
      </c>
      <c r="D28" t="n">
        <f>SUMIFS(Table242[2G_CDR_Nokia],Table242[date],A2:A91,Table242[Region],B2:B91)</f>
        <v>0.0</v>
      </c>
      <c r="E28" t="n">
        <f>SUMIFS(Table242[2G_TCH_Availability_Nokia],Table242[date],A2:A91,Table242[Region],B2:B91)</f>
        <v>0.0</v>
      </c>
      <c r="F28" t="n">
        <f>SUMIFS(Table242[2G_OHSR_Nokia],Table242[date],A2:A91,Table242[Region],B2:B91)</f>
        <v>0.0</v>
      </c>
      <c r="G28" t="n">
        <f>SUMIFS(Table242[2G_tch_traffic_Nokia],Table242[date],A2:A91,Table242[Region],B2:B91)</f>
        <v>0.0</v>
      </c>
      <c r="H28" t="n">
        <v>757.530263671875</v>
      </c>
      <c r="I28" t="n">
        <v>99.6096508199</v>
      </c>
      <c r="J28" t="n">
        <v>0.219519673932</v>
      </c>
      <c r="K28" t="n">
        <v>99.6536035716</v>
      </c>
      <c r="L28" t="n">
        <v>98.2162994045</v>
      </c>
      <c r="M28" t="n">
        <v>24184.8603515625</v>
      </c>
      <c r="N28" t="n">
        <v>94.33990016123047</v>
      </c>
      <c r="O28" t="n">
        <v>1.9437966253613281</v>
      </c>
      <c r="P28" t="n">
        <v>99.9601725488</v>
      </c>
      <c r="Q28" t="n">
        <v>0.0246659114116</v>
      </c>
      <c r="R28" t="n">
        <v>99.881590582</v>
      </c>
      <c r="S28" t="n">
        <v>97.6686484611</v>
      </c>
      <c r="T28" t="n">
        <v>3.55804261475</v>
      </c>
      <c r="U28" t="n">
        <v>224.39596182226563</v>
      </c>
      <c r="V28" t="n">
        <v>12.621804965</v>
      </c>
      <c r="W28" t="n">
        <v>99.9382987672</v>
      </c>
      <c r="X28" t="n">
        <v>0.149998285538</v>
      </c>
      <c r="Y28" t="n">
        <v>99.8951686293</v>
      </c>
      <c r="Z28" t="n">
        <v>99.9120858191</v>
      </c>
      <c r="AA28" t="n">
        <v>24.0802167344</v>
      </c>
      <c r="AB28" t="n">
        <f>VLOOKUP(B2:B91,Reg_Target!A:Q,2,0)</f>
        <v>98.0</v>
      </c>
      <c r="AC28" t="n">
        <f>VLOOKUP(B2:B91,Reg_Target!A:Q,3,0)</f>
        <v>0.4</v>
      </c>
      <c r="AD28" t="n">
        <f>VLOOKUP(B2:B91,Reg_Target!A:Q,4,0)</f>
        <v>97.0</v>
      </c>
      <c r="AE28" t="n">
        <f>VLOOKUP(B2:B91,Reg_Target!A:Q,5,0)</f>
        <v>96.0</v>
      </c>
      <c r="AF28" t="n">
        <f>VLOOKUP(B2:B91,Reg_Target!A:Q,6,0)</f>
        <v>3.0</v>
      </c>
      <c r="AG28" t="n">
        <f>VLOOKUP(B2:B91,Reg_Target!A:Q,7,0)</f>
        <v>99.5</v>
      </c>
      <c r="AH28" t="n">
        <f>VLOOKUP(B2:B91,Reg_Target!A:Q,8,0)</f>
        <v>0.15</v>
      </c>
      <c r="AI28" t="n">
        <f>VLOOKUP(B2:B91,Reg_Target!A:Q,9,0)</f>
        <v>99.0</v>
      </c>
      <c r="AJ28" t="n">
        <f>VLOOKUP(B2:B91,Reg_Target!A:Q,10,0)</f>
        <v>99.0</v>
      </c>
      <c r="AK28" t="n">
        <f>VLOOKUP(B2:B91,Reg_Target!A:Q,11,0)</f>
        <v>3.0</v>
      </c>
      <c r="AL28" t="n">
        <f>VLOOKUP(B2:B91,Reg_Target!A:Q,12,0)</f>
        <v>10.0</v>
      </c>
      <c r="AM28" t="n">
        <f>VLOOKUP(B2:B91,Reg_Target!A:Q,13,0)</f>
        <v>99.5</v>
      </c>
      <c r="AN28" t="n">
        <f>VLOOKUP(B2:B91,Reg_Target!A:Q,15,0)</f>
        <v>99.0</v>
      </c>
      <c r="AO28" t="n">
        <f>VLOOKUP(B2:B91,Reg_Target!A:Q,14,0)</f>
        <v>0.1</v>
      </c>
      <c r="AP28" t="n">
        <f>VLOOKUP(B2:B91,Reg_Target!A:Q,16,0)</f>
        <v>99.0</v>
      </c>
      <c r="AQ28" t="n">
        <f>VLOOKUP(B2:B91,Reg_Target!A:Q,17,0)</f>
        <v>10.0</v>
      </c>
    </row>
    <row r="29">
      <c r="A29" t="s">
        <v>111</v>
      </c>
      <c r="B29" t="s">
        <v>19</v>
      </c>
      <c r="C29" t="n">
        <f>SUMIFS(Table242[2G_CSSR_Nokia],Table242[date],A2:A91,Table242[Region],B2:B91)</f>
        <v>0.0</v>
      </c>
      <c r="D29" t="n">
        <f>SUMIFS(Table242[2G_CDR_Nokia],Table242[date],A2:A91,Table242[Region],B2:B91)</f>
        <v>0.0</v>
      </c>
      <c r="E29" t="n">
        <f>SUMIFS(Table242[2G_TCH_Availability_Nokia],Table242[date],A2:A91,Table242[Region],B2:B91)</f>
        <v>0.0</v>
      </c>
      <c r="F29" t="n">
        <f>SUMIFS(Table242[2G_OHSR_Nokia],Table242[date],A2:A91,Table242[Region],B2:B91)</f>
        <v>0.0</v>
      </c>
      <c r="G29" t="n">
        <f>SUMIFS(Table242[2G_tch_traffic_Nokia],Table242[date],A2:A91,Table242[Region],B2:B91)</f>
        <v>0.0</v>
      </c>
      <c r="H29" t="n">
        <v>467.7790791015625</v>
      </c>
      <c r="I29" t="n">
        <v>99.5395285106</v>
      </c>
      <c r="J29" t="n">
        <v>0.119859699018</v>
      </c>
      <c r="K29" t="n">
        <v>99.6597704852</v>
      </c>
      <c r="L29" t="n">
        <v>98.3084254997</v>
      </c>
      <c r="M29" t="n">
        <v>16471.2646484375</v>
      </c>
      <c r="N29" t="n">
        <v>59.800361774804685</v>
      </c>
      <c r="O29" t="n">
        <v>2.266682283955078</v>
      </c>
      <c r="P29" t="n">
        <v>99.946540064</v>
      </c>
      <c r="Q29" t="n">
        <v>0.0321705327474</v>
      </c>
      <c r="R29" t="n">
        <v>99.8640946937</v>
      </c>
      <c r="S29" t="n">
        <v>97.3231879245</v>
      </c>
      <c r="T29" t="n">
        <v>3.60553311505</v>
      </c>
      <c r="U29" t="n">
        <v>135.28632249023437</v>
      </c>
      <c r="V29" t="n">
        <v>18.0724604496</v>
      </c>
      <c r="W29" t="n">
        <v>99.9479109434</v>
      </c>
      <c r="X29" t="n">
        <v>0.0790485331501</v>
      </c>
      <c r="Y29" t="n">
        <v>99.9876238845</v>
      </c>
      <c r="Z29" t="n">
        <v>99.8265179197</v>
      </c>
      <c r="AA29" t="n">
        <v>24.4687638168</v>
      </c>
      <c r="AB29" t="n">
        <f>VLOOKUP(B2:B91,Reg_Target!A:Q,2,0)</f>
        <v>98.0</v>
      </c>
      <c r="AC29" t="n">
        <f>VLOOKUP(B2:B91,Reg_Target!A:Q,3,0)</f>
        <v>0.4</v>
      </c>
      <c r="AD29" t="n">
        <f>VLOOKUP(B2:B91,Reg_Target!A:Q,4,0)</f>
        <v>97.0</v>
      </c>
      <c r="AE29" t="n">
        <f>VLOOKUP(B2:B91,Reg_Target!A:Q,5,0)</f>
        <v>96.0</v>
      </c>
      <c r="AF29" t="n">
        <f>VLOOKUP(B2:B91,Reg_Target!A:Q,6,0)</f>
        <v>3.0</v>
      </c>
      <c r="AG29" t="n">
        <f>VLOOKUP(B2:B91,Reg_Target!A:Q,7,0)</f>
        <v>99.5</v>
      </c>
      <c r="AH29" t="n">
        <f>VLOOKUP(B2:B91,Reg_Target!A:Q,8,0)</f>
        <v>0.15</v>
      </c>
      <c r="AI29" t="n">
        <f>VLOOKUP(B2:B91,Reg_Target!A:Q,9,0)</f>
        <v>99.0</v>
      </c>
      <c r="AJ29" t="n">
        <f>VLOOKUP(B2:B91,Reg_Target!A:Q,10,0)</f>
        <v>99.0</v>
      </c>
      <c r="AK29" t="n">
        <f>VLOOKUP(B2:B91,Reg_Target!A:Q,11,0)</f>
        <v>3.0</v>
      </c>
      <c r="AL29" t="n">
        <f>VLOOKUP(B2:B91,Reg_Target!A:Q,12,0)</f>
        <v>10.0</v>
      </c>
      <c r="AM29" t="n">
        <f>VLOOKUP(B2:B91,Reg_Target!A:Q,13,0)</f>
        <v>99.5</v>
      </c>
      <c r="AN29" t="n">
        <f>VLOOKUP(B2:B91,Reg_Target!A:Q,15,0)</f>
        <v>99.0</v>
      </c>
      <c r="AO29" t="n">
        <f>VLOOKUP(B2:B91,Reg_Target!A:Q,14,0)</f>
        <v>0.1</v>
      </c>
      <c r="AP29" t="n">
        <f>VLOOKUP(B2:B91,Reg_Target!A:Q,16,0)</f>
        <v>99.0</v>
      </c>
      <c r="AQ29" t="n">
        <f>VLOOKUP(B2:B91,Reg_Target!A:Q,17,0)</f>
        <v>10.0</v>
      </c>
    </row>
    <row r="30">
      <c r="A30" t="s">
        <v>111</v>
      </c>
      <c r="B30" t="s">
        <v>18</v>
      </c>
      <c r="C30" t="n">
        <f>SUMIFS(Table242[2G_CSSR_Nokia],Table242[date],A2:A91,Table242[Region],B2:B91)</f>
        <v>0.0</v>
      </c>
      <c r="D30" t="n">
        <f>SUMIFS(Table242[2G_CDR_Nokia],Table242[date],A2:A91,Table242[Region],B2:B91)</f>
        <v>0.0</v>
      </c>
      <c r="E30" t="n">
        <f>SUMIFS(Table242[2G_TCH_Availability_Nokia],Table242[date],A2:A91,Table242[Region],B2:B91)</f>
        <v>0.0</v>
      </c>
      <c r="F30" t="n">
        <f>SUMIFS(Table242[2G_OHSR_Nokia],Table242[date],A2:A91,Table242[Region],B2:B91)</f>
        <v>0.0</v>
      </c>
      <c r="G30" t="n">
        <f>SUMIFS(Table242[2G_tch_traffic_Nokia],Table242[date],A2:A91,Table242[Region],B2:B91)</f>
        <v>0.0</v>
      </c>
      <c r="H30" t="n">
        <v>653.573490234375</v>
      </c>
      <c r="I30" t="n">
        <v>99.4496336481</v>
      </c>
      <c r="J30" t="n">
        <v>0.242818278899</v>
      </c>
      <c r="K30" t="n">
        <v>98.8523317516</v>
      </c>
      <c r="L30" t="n">
        <v>98.3246151997</v>
      </c>
      <c r="M30" t="n">
        <v>17508.634765625</v>
      </c>
      <c r="N30" t="n">
        <v>104.11467696289063</v>
      </c>
      <c r="O30" t="n">
        <v>2.2654501759472656</v>
      </c>
      <c r="P30" t="n">
        <v>99.9409264883</v>
      </c>
      <c r="Q30" t="n">
        <v>0.0669717450582</v>
      </c>
      <c r="R30" t="n">
        <v>99.8520209663</v>
      </c>
      <c r="S30" t="n">
        <v>97.7352976276</v>
      </c>
      <c r="T30" t="n">
        <v>3.84654452113</v>
      </c>
      <c r="U30" t="n">
        <v>206.5699898408203</v>
      </c>
      <c r="V30" t="n">
        <v>16.4207094004</v>
      </c>
      <c r="W30" t="n">
        <v>99.8528342205</v>
      </c>
      <c r="X30" t="n">
        <v>0.113756703946</v>
      </c>
      <c r="Y30" t="n">
        <v>99.9462659324</v>
      </c>
      <c r="Z30" t="n">
        <v>99.67723068</v>
      </c>
      <c r="AA30" t="n">
        <v>24.9409613508</v>
      </c>
      <c r="AB30" t="n">
        <f>VLOOKUP(B2:B91,Reg_Target!A:Q,2,0)</f>
        <v>98.0</v>
      </c>
      <c r="AC30" t="n">
        <f>VLOOKUP(B2:B91,Reg_Target!A:Q,3,0)</f>
        <v>0.4</v>
      </c>
      <c r="AD30" t="n">
        <f>VLOOKUP(B2:B91,Reg_Target!A:Q,4,0)</f>
        <v>97.0</v>
      </c>
      <c r="AE30" t="n">
        <f>VLOOKUP(B2:B91,Reg_Target!A:Q,5,0)</f>
        <v>96.0</v>
      </c>
      <c r="AF30" t="n">
        <f>VLOOKUP(B2:B91,Reg_Target!A:Q,6,0)</f>
        <v>3.0</v>
      </c>
      <c r="AG30" t="n">
        <f>VLOOKUP(B2:B91,Reg_Target!A:Q,7,0)</f>
        <v>99.5</v>
      </c>
      <c r="AH30" t="n">
        <f>VLOOKUP(B2:B91,Reg_Target!A:Q,8,0)</f>
        <v>0.15</v>
      </c>
      <c r="AI30" t="n">
        <f>VLOOKUP(B2:B91,Reg_Target!A:Q,9,0)</f>
        <v>99.0</v>
      </c>
      <c r="AJ30" t="n">
        <f>VLOOKUP(B2:B91,Reg_Target!A:Q,10,0)</f>
        <v>99.0</v>
      </c>
      <c r="AK30" t="n">
        <f>VLOOKUP(B2:B91,Reg_Target!A:Q,11,0)</f>
        <v>3.0</v>
      </c>
      <c r="AL30" t="n">
        <f>VLOOKUP(B2:B91,Reg_Target!A:Q,12,0)</f>
        <v>10.0</v>
      </c>
      <c r="AM30" t="n">
        <f>VLOOKUP(B2:B91,Reg_Target!A:Q,13,0)</f>
        <v>99.5</v>
      </c>
      <c r="AN30" t="n">
        <f>VLOOKUP(B2:B91,Reg_Target!A:Q,15,0)</f>
        <v>99.0</v>
      </c>
      <c r="AO30" t="n">
        <f>VLOOKUP(B2:B91,Reg_Target!A:Q,14,0)</f>
        <v>0.1</v>
      </c>
      <c r="AP30" t="n">
        <f>VLOOKUP(B2:B91,Reg_Target!A:Q,16,0)</f>
        <v>99.0</v>
      </c>
      <c r="AQ30" t="n">
        <f>VLOOKUP(B2:B91,Reg_Target!A:Q,17,0)</f>
        <v>10.0</v>
      </c>
    </row>
    <row r="31">
      <c r="A31" t="s">
        <v>111</v>
      </c>
      <c r="B31" t="s">
        <v>17</v>
      </c>
      <c r="C31" t="n">
        <f>SUMIFS(Table242[2G_CSSR_Nokia],Table242[date],A2:A91,Table242[Region],B2:B91)</f>
        <v>0.0</v>
      </c>
      <c r="D31" t="n">
        <f>SUMIFS(Table242[2G_CDR_Nokia],Table242[date],A2:A91,Table242[Region],B2:B91)</f>
        <v>0.0</v>
      </c>
      <c r="E31" t="n">
        <f>SUMIFS(Table242[2G_TCH_Availability_Nokia],Table242[date],A2:A91,Table242[Region],B2:B91)</f>
        <v>0.0</v>
      </c>
      <c r="F31" t="n">
        <f>SUMIFS(Table242[2G_OHSR_Nokia],Table242[date],A2:A91,Table242[Region],B2:B91)</f>
        <v>0.0</v>
      </c>
      <c r="G31" t="n">
        <f>SUMIFS(Table242[2G_tch_traffic_Nokia],Table242[date],A2:A91,Table242[Region],B2:B91)</f>
        <v>0.0</v>
      </c>
      <c r="H31" t="n">
        <v>734.511400390625</v>
      </c>
      <c r="I31" t="n">
        <v>99.5701615431</v>
      </c>
      <c r="J31" t="n">
        <v>0.216623489857</v>
      </c>
      <c r="K31" t="n">
        <v>99.6532548978</v>
      </c>
      <c r="L31" t="n">
        <v>98.2214298815</v>
      </c>
      <c r="M31" t="n">
        <v>23360.240234375</v>
      </c>
      <c r="N31" t="n">
        <v>92.5876652024414</v>
      </c>
      <c r="O31" t="n">
        <v>2.0294769211523436</v>
      </c>
      <c r="P31" t="n">
        <v>99.958952296</v>
      </c>
      <c r="Q31" t="n">
        <v>0.024642175072</v>
      </c>
      <c r="R31" t="n">
        <v>99.741805347</v>
      </c>
      <c r="S31" t="n">
        <v>97.6803197496</v>
      </c>
      <c r="T31" t="n">
        <v>3.5473333491</v>
      </c>
      <c r="U31" t="n">
        <v>224.2453181953125</v>
      </c>
      <c r="V31" t="n">
        <v>13.272334696</v>
      </c>
      <c r="W31" t="n">
        <v>99.9394703775</v>
      </c>
      <c r="X31" t="n">
        <v>0.147757552753</v>
      </c>
      <c r="Y31" t="n">
        <v>99.8540683316</v>
      </c>
      <c r="Z31" t="n">
        <v>99.9063494623</v>
      </c>
      <c r="AA31" t="n">
        <v>24.1213829886</v>
      </c>
      <c r="AB31" t="n">
        <f>VLOOKUP(B2:B91,Reg_Target!A:Q,2,0)</f>
        <v>98.0</v>
      </c>
      <c r="AC31" t="n">
        <f>VLOOKUP(B2:B91,Reg_Target!A:Q,3,0)</f>
        <v>0.4</v>
      </c>
      <c r="AD31" t="n">
        <f>VLOOKUP(B2:B91,Reg_Target!A:Q,4,0)</f>
        <v>97.0</v>
      </c>
      <c r="AE31" t="n">
        <f>VLOOKUP(B2:B91,Reg_Target!A:Q,5,0)</f>
        <v>96.0</v>
      </c>
      <c r="AF31" t="n">
        <f>VLOOKUP(B2:B91,Reg_Target!A:Q,6,0)</f>
        <v>3.0</v>
      </c>
      <c r="AG31" t="n">
        <f>VLOOKUP(B2:B91,Reg_Target!A:Q,7,0)</f>
        <v>99.5</v>
      </c>
      <c r="AH31" t="n">
        <f>VLOOKUP(B2:B91,Reg_Target!A:Q,8,0)</f>
        <v>0.15</v>
      </c>
      <c r="AI31" t="n">
        <f>VLOOKUP(B2:B91,Reg_Target!A:Q,9,0)</f>
        <v>99.0</v>
      </c>
      <c r="AJ31" t="n">
        <f>VLOOKUP(B2:B91,Reg_Target!A:Q,10,0)</f>
        <v>99.0</v>
      </c>
      <c r="AK31" t="n">
        <f>VLOOKUP(B2:B91,Reg_Target!A:Q,11,0)</f>
        <v>3.0</v>
      </c>
      <c r="AL31" t="n">
        <f>VLOOKUP(B2:B91,Reg_Target!A:Q,12,0)</f>
        <v>10.0</v>
      </c>
      <c r="AM31" t="n">
        <f>VLOOKUP(B2:B91,Reg_Target!A:Q,13,0)</f>
        <v>99.5</v>
      </c>
      <c r="AN31" t="n">
        <f>VLOOKUP(B2:B91,Reg_Target!A:Q,15,0)</f>
        <v>99.0</v>
      </c>
      <c r="AO31" t="n">
        <f>VLOOKUP(B2:B91,Reg_Target!A:Q,14,0)</f>
        <v>0.1</v>
      </c>
      <c r="AP31" t="n">
        <f>VLOOKUP(B2:B91,Reg_Target!A:Q,16,0)</f>
        <v>99.0</v>
      </c>
      <c r="AQ31" t="n">
        <f>VLOOKUP(B2:B91,Reg_Target!A:Q,17,0)</f>
        <v>10.0</v>
      </c>
    </row>
    <row r="32">
      <c r="A32" t="s">
        <v>113</v>
      </c>
      <c r="B32" t="s">
        <v>19</v>
      </c>
      <c r="C32" t="n">
        <f>SUMIFS(Table242[2G_CSSR_Nokia],Table242[date],A2:A91,Table242[Region],B2:B91)</f>
        <v>0.0</v>
      </c>
      <c r="D32" t="n">
        <f>SUMIFS(Table242[2G_CDR_Nokia],Table242[date],A2:A91,Table242[Region],B2:B91)</f>
        <v>0.0</v>
      </c>
      <c r="E32" t="n">
        <f>SUMIFS(Table242[2G_TCH_Availability_Nokia],Table242[date],A2:A91,Table242[Region],B2:B91)</f>
        <v>0.0</v>
      </c>
      <c r="F32" t="n">
        <f>SUMIFS(Table242[2G_OHSR_Nokia],Table242[date],A2:A91,Table242[Region],B2:B91)</f>
        <v>0.0</v>
      </c>
      <c r="G32" t="n">
        <f>SUMIFS(Table242[2G_tch_traffic_Nokia],Table242[date],A2:A91,Table242[Region],B2:B91)</f>
        <v>0.0</v>
      </c>
      <c r="H32" t="n">
        <v>454.0165517578125</v>
      </c>
      <c r="I32" t="n">
        <v>99.3926120619</v>
      </c>
      <c r="J32" t="n">
        <v>0.125802311741</v>
      </c>
      <c r="K32" t="n">
        <v>99.4266435365</v>
      </c>
      <c r="L32" t="n">
        <v>98.3801712645</v>
      </c>
      <c r="M32" t="n">
        <v>16434.984375</v>
      </c>
      <c r="N32" t="n">
        <v>55.73054747285156</v>
      </c>
      <c r="O32" t="n">
        <v>2.3513547219921875</v>
      </c>
      <c r="P32" t="n">
        <v>99.9561829824</v>
      </c>
      <c r="Q32" t="n">
        <v>0.0352933102113</v>
      </c>
      <c r="R32" t="n">
        <v>99.7798203803</v>
      </c>
      <c r="S32" t="n">
        <v>97.3207412941</v>
      </c>
      <c r="T32" t="n">
        <v>3.54195076904</v>
      </c>
      <c r="U32" t="n">
        <v>127.76960931542969</v>
      </c>
      <c r="V32" t="n">
        <v>19.1406516285</v>
      </c>
      <c r="W32" t="n">
        <v>99.9489028538</v>
      </c>
      <c r="X32" t="n">
        <v>0.0887259278651</v>
      </c>
      <c r="Y32" t="n">
        <v>99.879748085</v>
      </c>
      <c r="Z32" t="n">
        <v>99.8372107848</v>
      </c>
      <c r="AA32" t="n">
        <v>23.9195531156</v>
      </c>
      <c r="AB32" t="n">
        <f>VLOOKUP(B2:B91,Reg_Target!A:Q,2,0)</f>
        <v>98.0</v>
      </c>
      <c r="AC32" t="n">
        <f>VLOOKUP(B2:B91,Reg_Target!A:Q,3,0)</f>
        <v>0.4</v>
      </c>
      <c r="AD32" t="n">
        <f>VLOOKUP(B2:B91,Reg_Target!A:Q,4,0)</f>
        <v>97.0</v>
      </c>
      <c r="AE32" t="n">
        <f>VLOOKUP(B2:B91,Reg_Target!A:Q,5,0)</f>
        <v>96.0</v>
      </c>
      <c r="AF32" t="n">
        <f>VLOOKUP(B2:B91,Reg_Target!A:Q,6,0)</f>
        <v>3.0</v>
      </c>
      <c r="AG32" t="n">
        <f>VLOOKUP(B2:B91,Reg_Target!A:Q,7,0)</f>
        <v>99.5</v>
      </c>
      <c r="AH32" t="n">
        <f>VLOOKUP(B2:B91,Reg_Target!A:Q,8,0)</f>
        <v>0.15</v>
      </c>
      <c r="AI32" t="n">
        <f>VLOOKUP(B2:B91,Reg_Target!A:Q,9,0)</f>
        <v>99.0</v>
      </c>
      <c r="AJ32" t="n">
        <f>VLOOKUP(B2:B91,Reg_Target!A:Q,10,0)</f>
        <v>99.0</v>
      </c>
      <c r="AK32" t="n">
        <f>VLOOKUP(B2:B91,Reg_Target!A:Q,11,0)</f>
        <v>3.0</v>
      </c>
      <c r="AL32" t="n">
        <f>VLOOKUP(B2:B91,Reg_Target!A:Q,12,0)</f>
        <v>10.0</v>
      </c>
      <c r="AM32" t="n">
        <f>VLOOKUP(B2:B91,Reg_Target!A:Q,13,0)</f>
        <v>99.5</v>
      </c>
      <c r="AN32" t="n">
        <f>VLOOKUP(B2:B91,Reg_Target!A:Q,15,0)</f>
        <v>99.0</v>
      </c>
      <c r="AO32" t="n">
        <f>VLOOKUP(B2:B91,Reg_Target!A:Q,14,0)</f>
        <v>0.1</v>
      </c>
      <c r="AP32" t="n">
        <f>VLOOKUP(B2:B91,Reg_Target!A:Q,16,0)</f>
        <v>99.0</v>
      </c>
      <c r="AQ32" t="n">
        <f>VLOOKUP(B2:B91,Reg_Target!A:Q,17,0)</f>
        <v>10.0</v>
      </c>
    </row>
    <row r="33">
      <c r="A33" t="s">
        <v>113</v>
      </c>
      <c r="B33" t="s">
        <v>18</v>
      </c>
      <c r="C33" t="n">
        <f>SUMIFS(Table242[2G_CSSR_Nokia],Table242[date],A2:A91,Table242[Region],B2:B91)</f>
        <v>0.0</v>
      </c>
      <c r="D33" t="n">
        <f>SUMIFS(Table242[2G_CDR_Nokia],Table242[date],A2:A91,Table242[Region],B2:B91)</f>
        <v>0.0</v>
      </c>
      <c r="E33" t="n">
        <f>SUMIFS(Table242[2G_TCH_Availability_Nokia],Table242[date],A2:A91,Table242[Region],B2:B91)</f>
        <v>0.0</v>
      </c>
      <c r="F33" t="n">
        <f>SUMIFS(Table242[2G_OHSR_Nokia],Table242[date],A2:A91,Table242[Region],B2:B91)</f>
        <v>0.0</v>
      </c>
      <c r="G33" t="n">
        <f>SUMIFS(Table242[2G_tch_traffic_Nokia],Table242[date],A2:A91,Table242[Region],B2:B91)</f>
        <v>0.0</v>
      </c>
      <c r="H33" t="n">
        <v>628.0428212890625</v>
      </c>
      <c r="I33" t="n">
        <v>99.4463116871</v>
      </c>
      <c r="J33" t="n">
        <v>0.242036608932</v>
      </c>
      <c r="K33" t="n">
        <v>98.6711475183</v>
      </c>
      <c r="L33" t="n">
        <v>98.3796722319</v>
      </c>
      <c r="M33" t="n">
        <v>17482.7265625</v>
      </c>
      <c r="N33" t="n">
        <v>92.44140132939454</v>
      </c>
      <c r="O33" t="n">
        <v>2.462452956875</v>
      </c>
      <c r="P33" t="n">
        <v>99.9398112134</v>
      </c>
      <c r="Q33" t="n">
        <v>0.0689637755635</v>
      </c>
      <c r="R33" t="n">
        <v>99.7488926426</v>
      </c>
      <c r="S33" t="n">
        <v>97.7497621541</v>
      </c>
      <c r="T33" t="n">
        <v>3.75326901133</v>
      </c>
      <c r="U33" t="n">
        <v>188.8738994970703</v>
      </c>
      <c r="V33" t="n">
        <v>19.3358395166</v>
      </c>
      <c r="W33" t="n">
        <v>99.8863843899</v>
      </c>
      <c r="X33" t="n">
        <v>0.112704015929</v>
      </c>
      <c r="Y33" t="n">
        <v>99.8205330609</v>
      </c>
      <c r="Z33" t="n">
        <v>99.7659476243</v>
      </c>
      <c r="AA33" t="n">
        <v>24.490668587</v>
      </c>
      <c r="AB33" t="n">
        <f>VLOOKUP(B2:B91,Reg_Target!A:Q,2,0)</f>
        <v>98.0</v>
      </c>
      <c r="AC33" t="n">
        <f>VLOOKUP(B2:B91,Reg_Target!A:Q,3,0)</f>
        <v>0.4</v>
      </c>
      <c r="AD33" t="n">
        <f>VLOOKUP(B2:B91,Reg_Target!A:Q,4,0)</f>
        <v>97.0</v>
      </c>
      <c r="AE33" t="n">
        <f>VLOOKUP(B2:B91,Reg_Target!A:Q,5,0)</f>
        <v>96.0</v>
      </c>
      <c r="AF33" t="n">
        <f>VLOOKUP(B2:B91,Reg_Target!A:Q,6,0)</f>
        <v>3.0</v>
      </c>
      <c r="AG33" t="n">
        <f>VLOOKUP(B2:B91,Reg_Target!A:Q,7,0)</f>
        <v>99.5</v>
      </c>
      <c r="AH33" t="n">
        <f>VLOOKUP(B2:B91,Reg_Target!A:Q,8,0)</f>
        <v>0.15</v>
      </c>
      <c r="AI33" t="n">
        <f>VLOOKUP(B2:B91,Reg_Target!A:Q,9,0)</f>
        <v>99.0</v>
      </c>
      <c r="AJ33" t="n">
        <f>VLOOKUP(B2:B91,Reg_Target!A:Q,10,0)</f>
        <v>99.0</v>
      </c>
      <c r="AK33" t="n">
        <f>VLOOKUP(B2:B91,Reg_Target!A:Q,11,0)</f>
        <v>3.0</v>
      </c>
      <c r="AL33" t="n">
        <f>VLOOKUP(B2:B91,Reg_Target!A:Q,12,0)</f>
        <v>10.0</v>
      </c>
      <c r="AM33" t="n">
        <f>VLOOKUP(B2:B91,Reg_Target!A:Q,13,0)</f>
        <v>99.5</v>
      </c>
      <c r="AN33" t="n">
        <f>VLOOKUP(B2:B91,Reg_Target!A:Q,15,0)</f>
        <v>99.0</v>
      </c>
      <c r="AO33" t="n">
        <f>VLOOKUP(B2:B91,Reg_Target!A:Q,14,0)</f>
        <v>0.1</v>
      </c>
      <c r="AP33" t="n">
        <f>VLOOKUP(B2:B91,Reg_Target!A:Q,16,0)</f>
        <v>99.0</v>
      </c>
      <c r="AQ33" t="n">
        <f>VLOOKUP(B2:B91,Reg_Target!A:Q,17,0)</f>
        <v>10.0</v>
      </c>
    </row>
    <row r="34">
      <c r="A34" t="s">
        <v>113</v>
      </c>
      <c r="B34" t="s">
        <v>17</v>
      </c>
      <c r="C34" t="n">
        <f>SUMIFS(Table242[2G_CSSR_Nokia],Table242[date],A2:A91,Table242[Region],B2:B91)</f>
        <v>0.0</v>
      </c>
      <c r="D34" t="n">
        <f>SUMIFS(Table242[2G_CDR_Nokia],Table242[date],A2:A91,Table242[Region],B2:B91)</f>
        <v>0.0</v>
      </c>
      <c r="E34" t="n">
        <f>SUMIFS(Table242[2G_TCH_Availability_Nokia],Table242[date],A2:A91,Table242[Region],B2:B91)</f>
        <v>0.0</v>
      </c>
      <c r="F34" t="n">
        <f>SUMIFS(Table242[2G_OHSR_Nokia],Table242[date],A2:A91,Table242[Region],B2:B91)</f>
        <v>0.0</v>
      </c>
      <c r="G34" t="n">
        <f>SUMIFS(Table242[2G_tch_traffic_Nokia],Table242[date],A2:A91,Table242[Region],B2:B91)</f>
        <v>0.0</v>
      </c>
      <c r="H34" t="n">
        <v>707.4913271484374</v>
      </c>
      <c r="I34" t="n">
        <v>99.4881636099</v>
      </c>
      <c r="J34" t="n">
        <v>0.221308199805</v>
      </c>
      <c r="K34" t="n">
        <v>99.683264426</v>
      </c>
      <c r="L34" t="n">
        <v>98.2258711483</v>
      </c>
      <c r="M34" t="n">
        <v>23414.3740234375</v>
      </c>
      <c r="N34" t="n">
        <v>85.64722664472656</v>
      </c>
      <c r="O34" t="n">
        <v>2.115401199248047</v>
      </c>
      <c r="P34" t="n">
        <v>99.9294297053</v>
      </c>
      <c r="Q34" t="n">
        <v>0.0273562864078</v>
      </c>
      <c r="R34" t="n">
        <v>99.8134548611</v>
      </c>
      <c r="S34" t="n">
        <v>97.6475626371</v>
      </c>
      <c r="T34" t="n">
        <v>3.47883380388</v>
      </c>
      <c r="U34" t="n">
        <v>214.31726554492187</v>
      </c>
      <c r="V34" t="n">
        <v>14.2096998308</v>
      </c>
      <c r="W34" t="n">
        <v>99.9101262118</v>
      </c>
      <c r="X34" t="n">
        <v>0.150216413842</v>
      </c>
      <c r="Y34" t="n">
        <v>99.8806513552</v>
      </c>
      <c r="Z34" t="n">
        <v>99.9070596998</v>
      </c>
      <c r="AA34" t="n">
        <v>23.5899940054</v>
      </c>
      <c r="AB34" t="n">
        <f>VLOOKUP(B2:B91,Reg_Target!A:Q,2,0)</f>
        <v>98.0</v>
      </c>
      <c r="AC34" t="n">
        <f>VLOOKUP(B2:B91,Reg_Target!A:Q,3,0)</f>
        <v>0.4</v>
      </c>
      <c r="AD34" t="n">
        <f>VLOOKUP(B2:B91,Reg_Target!A:Q,4,0)</f>
        <v>97.0</v>
      </c>
      <c r="AE34" t="n">
        <f>VLOOKUP(B2:B91,Reg_Target!A:Q,5,0)</f>
        <v>96.0</v>
      </c>
      <c r="AF34" t="n">
        <f>VLOOKUP(B2:B91,Reg_Target!A:Q,6,0)</f>
        <v>3.0</v>
      </c>
      <c r="AG34" t="n">
        <f>VLOOKUP(B2:B91,Reg_Target!A:Q,7,0)</f>
        <v>99.5</v>
      </c>
      <c r="AH34" t="n">
        <f>VLOOKUP(B2:B91,Reg_Target!A:Q,8,0)</f>
        <v>0.15</v>
      </c>
      <c r="AI34" t="n">
        <f>VLOOKUP(B2:B91,Reg_Target!A:Q,9,0)</f>
        <v>99.0</v>
      </c>
      <c r="AJ34" t="n">
        <f>VLOOKUP(B2:B91,Reg_Target!A:Q,10,0)</f>
        <v>99.0</v>
      </c>
      <c r="AK34" t="n">
        <f>VLOOKUP(B2:B91,Reg_Target!A:Q,11,0)</f>
        <v>3.0</v>
      </c>
      <c r="AL34" t="n">
        <f>VLOOKUP(B2:B91,Reg_Target!A:Q,12,0)</f>
        <v>10.0</v>
      </c>
      <c r="AM34" t="n">
        <f>VLOOKUP(B2:B91,Reg_Target!A:Q,13,0)</f>
        <v>99.5</v>
      </c>
      <c r="AN34" t="n">
        <f>VLOOKUP(B2:B91,Reg_Target!A:Q,15,0)</f>
        <v>99.0</v>
      </c>
      <c r="AO34" t="n">
        <f>VLOOKUP(B2:B91,Reg_Target!A:Q,14,0)</f>
        <v>0.1</v>
      </c>
      <c r="AP34" t="n">
        <f>VLOOKUP(B2:B91,Reg_Target!A:Q,16,0)</f>
        <v>99.0</v>
      </c>
      <c r="AQ34" t="n">
        <f>VLOOKUP(B2:B91,Reg_Target!A:Q,17,0)</f>
        <v>10.0</v>
      </c>
    </row>
    <row r="35">
      <c r="A35" t="s">
        <v>114</v>
      </c>
      <c r="B35" t="s">
        <v>19</v>
      </c>
      <c r="C35" t="n">
        <f>SUMIFS(Table242[2G_CSSR_Nokia],Table242[date],A2:A91,Table242[Region],B2:B91)</f>
        <v>0.0</v>
      </c>
      <c r="D35" t="n">
        <f>SUMIFS(Table242[2G_CDR_Nokia],Table242[date],A2:A91,Table242[Region],B2:B91)</f>
        <v>0.0</v>
      </c>
      <c r="E35" t="n">
        <f>SUMIFS(Table242[2G_TCH_Availability_Nokia],Table242[date],A2:A91,Table242[Region],B2:B91)</f>
        <v>0.0</v>
      </c>
      <c r="F35" t="n">
        <f>SUMIFS(Table242[2G_OHSR_Nokia],Table242[date],A2:A91,Table242[Region],B2:B91)</f>
        <v>0.0</v>
      </c>
      <c r="G35" t="n">
        <f>SUMIFS(Table242[2G_tch_traffic_Nokia],Table242[date],A2:A91,Table242[Region],B2:B91)</f>
        <v>0.0</v>
      </c>
      <c r="H35" t="n">
        <v>427.328212890625</v>
      </c>
      <c r="I35" t="n">
        <v>99.3755562196</v>
      </c>
      <c r="J35" t="n">
        <v>0.122679974812</v>
      </c>
      <c r="K35" t="n">
        <v>99.1504895241</v>
      </c>
      <c r="L35" t="n">
        <v>98.3877860018</v>
      </c>
      <c r="M35" t="n">
        <v>15951.8017578125</v>
      </c>
      <c r="N35" t="n">
        <v>58.06782369658203</v>
      </c>
      <c r="O35" t="n">
        <v>2.328633290654297</v>
      </c>
      <c r="P35" t="n">
        <v>99.9562096637</v>
      </c>
      <c r="Q35" t="n">
        <v>0.0344547829203</v>
      </c>
      <c r="R35" t="n">
        <v>99.8145546588</v>
      </c>
      <c r="S35" t="n">
        <v>97.3376379541</v>
      </c>
      <c r="T35" t="n">
        <v>3.55575833615</v>
      </c>
      <c r="U35" t="n">
        <v>134.5806199921875</v>
      </c>
      <c r="V35" t="n">
        <v>18.9975296403</v>
      </c>
      <c r="W35" t="n">
        <v>99.9503748965</v>
      </c>
      <c r="X35" t="n">
        <v>0.0702073817529</v>
      </c>
      <c r="Y35" t="n">
        <v>99.9045447366</v>
      </c>
      <c r="Z35" t="n">
        <v>99.8372080608</v>
      </c>
      <c r="AA35" t="n">
        <v>24.0535754516</v>
      </c>
      <c r="AB35" t="n">
        <f>VLOOKUP(B2:B91,Reg_Target!A:Q,2,0)</f>
        <v>98.0</v>
      </c>
      <c r="AC35" t="n">
        <f>VLOOKUP(B2:B91,Reg_Target!A:Q,3,0)</f>
        <v>0.4</v>
      </c>
      <c r="AD35" t="n">
        <f>VLOOKUP(B2:B91,Reg_Target!A:Q,4,0)</f>
        <v>97.0</v>
      </c>
      <c r="AE35" t="n">
        <f>VLOOKUP(B2:B91,Reg_Target!A:Q,5,0)</f>
        <v>96.0</v>
      </c>
      <c r="AF35" t="n">
        <f>VLOOKUP(B2:B91,Reg_Target!A:Q,6,0)</f>
        <v>3.0</v>
      </c>
      <c r="AG35" t="n">
        <f>VLOOKUP(B2:B91,Reg_Target!A:Q,7,0)</f>
        <v>99.5</v>
      </c>
      <c r="AH35" t="n">
        <f>VLOOKUP(B2:B91,Reg_Target!A:Q,8,0)</f>
        <v>0.15</v>
      </c>
      <c r="AI35" t="n">
        <f>VLOOKUP(B2:B91,Reg_Target!A:Q,9,0)</f>
        <v>99.0</v>
      </c>
      <c r="AJ35" t="n">
        <f>VLOOKUP(B2:B91,Reg_Target!A:Q,10,0)</f>
        <v>99.0</v>
      </c>
      <c r="AK35" t="n">
        <f>VLOOKUP(B2:B91,Reg_Target!A:Q,11,0)</f>
        <v>3.0</v>
      </c>
      <c r="AL35" t="n">
        <f>VLOOKUP(B2:B91,Reg_Target!A:Q,12,0)</f>
        <v>10.0</v>
      </c>
      <c r="AM35" t="n">
        <f>VLOOKUP(B2:B91,Reg_Target!A:Q,13,0)</f>
        <v>99.5</v>
      </c>
      <c r="AN35" t="n">
        <f>VLOOKUP(B2:B91,Reg_Target!A:Q,15,0)</f>
        <v>99.0</v>
      </c>
      <c r="AO35" t="n">
        <f>VLOOKUP(B2:B91,Reg_Target!A:Q,14,0)</f>
        <v>0.1</v>
      </c>
      <c r="AP35" t="n">
        <f>VLOOKUP(B2:B91,Reg_Target!A:Q,16,0)</f>
        <v>99.0</v>
      </c>
      <c r="AQ35" t="n">
        <f>VLOOKUP(B2:B91,Reg_Target!A:Q,17,0)</f>
        <v>10.0</v>
      </c>
    </row>
    <row r="36">
      <c r="A36" t="s">
        <v>114</v>
      </c>
      <c r="B36" t="s">
        <v>18</v>
      </c>
      <c r="C36" t="n">
        <f>SUMIFS(Table242[2G_CSSR_Nokia],Table242[date],A2:A91,Table242[Region],B2:B91)</f>
        <v>0.0</v>
      </c>
      <c r="D36" t="n">
        <f>SUMIFS(Table242[2G_CDR_Nokia],Table242[date],A2:A91,Table242[Region],B2:B91)</f>
        <v>0.0</v>
      </c>
      <c r="E36" t="n">
        <f>SUMIFS(Table242[2G_TCH_Availability_Nokia],Table242[date],A2:A91,Table242[Region],B2:B91)</f>
        <v>0.0</v>
      </c>
      <c r="F36" t="n">
        <f>SUMIFS(Table242[2G_OHSR_Nokia],Table242[date],A2:A91,Table242[Region],B2:B91)</f>
        <v>0.0</v>
      </c>
      <c r="G36" t="n">
        <f>SUMIFS(Table242[2G_tch_traffic_Nokia],Table242[date],A2:A91,Table242[Region],B2:B91)</f>
        <v>0.0</v>
      </c>
      <c r="H36" t="n">
        <v>587.7411630859375</v>
      </c>
      <c r="I36" t="n">
        <v>99.4878637977</v>
      </c>
      <c r="J36" t="n">
        <v>0.239206937481</v>
      </c>
      <c r="K36" t="n">
        <v>98.7921904734</v>
      </c>
      <c r="L36" t="n">
        <v>98.3628462584</v>
      </c>
      <c r="M36" t="n">
        <v>16954.84765625</v>
      </c>
      <c r="N36" t="n">
        <v>97.29736844257812</v>
      </c>
      <c r="O36" t="n">
        <v>2.4089190916113283</v>
      </c>
      <c r="P36" t="n">
        <v>99.9296937736</v>
      </c>
      <c r="Q36" t="n">
        <v>0.0705768280768</v>
      </c>
      <c r="R36" t="n">
        <v>99.7663362581</v>
      </c>
      <c r="S36" t="n">
        <v>97.7766867999</v>
      </c>
      <c r="T36" t="n">
        <v>3.77168178473</v>
      </c>
      <c r="U36" t="n">
        <v>199.40934980859376</v>
      </c>
      <c r="V36" t="n">
        <v>18.7577574462</v>
      </c>
      <c r="W36" t="n">
        <v>99.9035965317</v>
      </c>
      <c r="X36" t="n">
        <v>0.105492803278</v>
      </c>
      <c r="Y36" t="n">
        <v>99.8386594711</v>
      </c>
      <c r="Z36" t="n">
        <v>99.8136521724</v>
      </c>
      <c r="AA36" t="n">
        <v>24.6632713952</v>
      </c>
      <c r="AB36" t="n">
        <f>VLOOKUP(B2:B91,Reg_Target!A:Q,2,0)</f>
        <v>98.0</v>
      </c>
      <c r="AC36" t="n">
        <f>VLOOKUP(B2:B91,Reg_Target!A:Q,3,0)</f>
        <v>0.4</v>
      </c>
      <c r="AD36" t="n">
        <f>VLOOKUP(B2:B91,Reg_Target!A:Q,4,0)</f>
        <v>97.0</v>
      </c>
      <c r="AE36" t="n">
        <f>VLOOKUP(B2:B91,Reg_Target!A:Q,5,0)</f>
        <v>96.0</v>
      </c>
      <c r="AF36" t="n">
        <f>VLOOKUP(B2:B91,Reg_Target!A:Q,6,0)</f>
        <v>3.0</v>
      </c>
      <c r="AG36" t="n">
        <f>VLOOKUP(B2:B91,Reg_Target!A:Q,7,0)</f>
        <v>99.5</v>
      </c>
      <c r="AH36" t="n">
        <f>VLOOKUP(B2:B91,Reg_Target!A:Q,8,0)</f>
        <v>0.15</v>
      </c>
      <c r="AI36" t="n">
        <f>VLOOKUP(B2:B91,Reg_Target!A:Q,9,0)</f>
        <v>99.0</v>
      </c>
      <c r="AJ36" t="n">
        <f>VLOOKUP(B2:B91,Reg_Target!A:Q,10,0)</f>
        <v>99.0</v>
      </c>
      <c r="AK36" t="n">
        <f>VLOOKUP(B2:B91,Reg_Target!A:Q,11,0)</f>
        <v>3.0</v>
      </c>
      <c r="AL36" t="n">
        <f>VLOOKUP(B2:B91,Reg_Target!A:Q,12,0)</f>
        <v>10.0</v>
      </c>
      <c r="AM36" t="n">
        <f>VLOOKUP(B2:B91,Reg_Target!A:Q,13,0)</f>
        <v>99.5</v>
      </c>
      <c r="AN36" t="n">
        <f>VLOOKUP(B2:B91,Reg_Target!A:Q,15,0)</f>
        <v>99.0</v>
      </c>
      <c r="AO36" t="n">
        <f>VLOOKUP(B2:B91,Reg_Target!A:Q,14,0)</f>
        <v>0.1</v>
      </c>
      <c r="AP36" t="n">
        <f>VLOOKUP(B2:B91,Reg_Target!A:Q,16,0)</f>
        <v>99.0</v>
      </c>
      <c r="AQ36" t="n">
        <f>VLOOKUP(B2:B91,Reg_Target!A:Q,17,0)</f>
        <v>10.0</v>
      </c>
    </row>
    <row r="37">
      <c r="A37" t="s">
        <v>114</v>
      </c>
      <c r="B37" t="s">
        <v>17</v>
      </c>
      <c r="C37" t="n">
        <f>SUMIFS(Table242[2G_CSSR_Nokia],Table242[date],A2:A91,Table242[Region],B2:B91)</f>
        <v>0.0</v>
      </c>
      <c r="D37" t="n">
        <f>SUMIFS(Table242[2G_CDR_Nokia],Table242[date],A2:A91,Table242[Region],B2:B91)</f>
        <v>0.0</v>
      </c>
      <c r="E37" t="n">
        <f>SUMIFS(Table242[2G_TCH_Availability_Nokia],Table242[date],A2:A91,Table242[Region],B2:B91)</f>
        <v>0.0</v>
      </c>
      <c r="F37" t="n">
        <f>SUMIFS(Table242[2G_OHSR_Nokia],Table242[date],A2:A91,Table242[Region],B2:B91)</f>
        <v>0.0</v>
      </c>
      <c r="G37" t="n">
        <f>SUMIFS(Table242[2G_tch_traffic_Nokia],Table242[date],A2:A91,Table242[Region],B2:B91)</f>
        <v>0.0</v>
      </c>
      <c r="H37" t="n">
        <v>657.064203125</v>
      </c>
      <c r="I37" t="n">
        <v>99.6206851435</v>
      </c>
      <c r="J37" t="n">
        <v>0.20533859406</v>
      </c>
      <c r="K37" t="n">
        <v>99.7282769439</v>
      </c>
      <c r="L37" t="n">
        <v>98.2655317078</v>
      </c>
      <c r="M37" t="n">
        <v>22784.55859375</v>
      </c>
      <c r="N37" t="n">
        <v>88.94605985253907</v>
      </c>
      <c r="O37" t="n">
        <v>2.0833755814941406</v>
      </c>
      <c r="P37" t="n">
        <v>99.9580270392</v>
      </c>
      <c r="Q37" t="n">
        <v>0.0273632195943</v>
      </c>
      <c r="R37" t="n">
        <v>99.835297863</v>
      </c>
      <c r="S37" t="n">
        <v>97.6868322672</v>
      </c>
      <c r="T37" t="n">
        <v>3.47710464349</v>
      </c>
      <c r="U37" t="n">
        <v>224.23196451367187</v>
      </c>
      <c r="V37" t="n">
        <v>14.3362086607</v>
      </c>
      <c r="W37" t="n">
        <v>99.9435754295</v>
      </c>
      <c r="X37" t="n">
        <v>0.144385584425</v>
      </c>
      <c r="Y37" t="n">
        <v>99.8480598963</v>
      </c>
      <c r="Z37" t="n">
        <v>99.9046511788</v>
      </c>
      <c r="AA37" t="n">
        <v>23.7702310816</v>
      </c>
      <c r="AB37" t="n">
        <f>VLOOKUP(B2:B91,Reg_Target!A:Q,2,0)</f>
        <v>98.0</v>
      </c>
      <c r="AC37" t="n">
        <f>VLOOKUP(B2:B91,Reg_Target!A:Q,3,0)</f>
        <v>0.4</v>
      </c>
      <c r="AD37" t="n">
        <f>VLOOKUP(B2:B91,Reg_Target!A:Q,4,0)</f>
        <v>97.0</v>
      </c>
      <c r="AE37" t="n">
        <f>VLOOKUP(B2:B91,Reg_Target!A:Q,5,0)</f>
        <v>96.0</v>
      </c>
      <c r="AF37" t="n">
        <f>VLOOKUP(B2:B91,Reg_Target!A:Q,6,0)</f>
        <v>3.0</v>
      </c>
      <c r="AG37" t="n">
        <f>VLOOKUP(B2:B91,Reg_Target!A:Q,7,0)</f>
        <v>99.5</v>
      </c>
      <c r="AH37" t="n">
        <f>VLOOKUP(B2:B91,Reg_Target!A:Q,8,0)</f>
        <v>0.15</v>
      </c>
      <c r="AI37" t="n">
        <f>VLOOKUP(B2:B91,Reg_Target!A:Q,9,0)</f>
        <v>99.0</v>
      </c>
      <c r="AJ37" t="n">
        <f>VLOOKUP(B2:B91,Reg_Target!A:Q,10,0)</f>
        <v>99.0</v>
      </c>
      <c r="AK37" t="n">
        <f>VLOOKUP(B2:B91,Reg_Target!A:Q,11,0)</f>
        <v>3.0</v>
      </c>
      <c r="AL37" t="n">
        <f>VLOOKUP(B2:B91,Reg_Target!A:Q,12,0)</f>
        <v>10.0</v>
      </c>
      <c r="AM37" t="n">
        <f>VLOOKUP(B2:B91,Reg_Target!A:Q,13,0)</f>
        <v>99.5</v>
      </c>
      <c r="AN37" t="n">
        <f>VLOOKUP(B2:B91,Reg_Target!A:Q,15,0)</f>
        <v>99.0</v>
      </c>
      <c r="AO37" t="n">
        <f>VLOOKUP(B2:B91,Reg_Target!A:Q,14,0)</f>
        <v>0.1</v>
      </c>
      <c r="AP37" t="n">
        <f>VLOOKUP(B2:B91,Reg_Target!A:Q,16,0)</f>
        <v>99.0</v>
      </c>
      <c r="AQ37" t="n">
        <f>VLOOKUP(B2:B91,Reg_Target!A:Q,17,0)</f>
        <v>10.0</v>
      </c>
    </row>
    <row r="38">
      <c r="A38" t="s">
        <v>115</v>
      </c>
      <c r="B38" t="s">
        <v>19</v>
      </c>
      <c r="C38" t="n">
        <f>SUMIFS(Table242[2G_CSSR_Nokia],Table242[date],A2:A91,Table242[Region],B2:B91)</f>
        <v>0.0</v>
      </c>
      <c r="D38" t="n">
        <f>SUMIFS(Table242[2G_CDR_Nokia],Table242[date],A2:A91,Table242[Region],B2:B91)</f>
        <v>0.0</v>
      </c>
      <c r="E38" t="n">
        <f>SUMIFS(Table242[2G_TCH_Availability_Nokia],Table242[date],A2:A91,Table242[Region],B2:B91)</f>
        <v>0.0</v>
      </c>
      <c r="F38" t="n">
        <f>SUMIFS(Table242[2G_OHSR_Nokia],Table242[date],A2:A91,Table242[Region],B2:B91)</f>
        <v>0.0</v>
      </c>
      <c r="G38" t="n">
        <f>SUMIFS(Table242[2G_tch_traffic_Nokia],Table242[date],A2:A91,Table242[Region],B2:B91)</f>
        <v>0.0</v>
      </c>
      <c r="H38" t="n">
        <v>379.87246484375</v>
      </c>
      <c r="I38" t="n">
        <v>99.5339552159</v>
      </c>
      <c r="J38" t="n">
        <v>0.133443987481</v>
      </c>
      <c r="K38" t="n">
        <v>99.7122865846</v>
      </c>
      <c r="L38" t="n">
        <v>98.2227546604</v>
      </c>
      <c r="M38" t="n">
        <v>13494.701171875</v>
      </c>
      <c r="N38" t="n">
        <v>58.78831061572266</v>
      </c>
      <c r="O38" t="n">
        <v>2.294552246533203</v>
      </c>
      <c r="P38" t="n">
        <v>99.9527575903</v>
      </c>
      <c r="Q38" t="n">
        <v>0.0363614521601</v>
      </c>
      <c r="R38" t="n">
        <v>99.9057225846</v>
      </c>
      <c r="S38" t="n">
        <v>97.0705201067</v>
      </c>
      <c r="T38" t="n">
        <v>3.56243918135</v>
      </c>
      <c r="U38" t="n">
        <v>136.0348809013672</v>
      </c>
      <c r="V38" t="n">
        <v>18.2614517724</v>
      </c>
      <c r="W38" t="n">
        <v>99.9493159801</v>
      </c>
      <c r="X38" t="n">
        <v>0.0666307700707</v>
      </c>
      <c r="Y38" t="n">
        <v>99.9986969912</v>
      </c>
      <c r="Z38" t="n">
        <v>99.8084898429</v>
      </c>
      <c r="AA38" t="n">
        <v>24.0066121026</v>
      </c>
      <c r="AB38" t="n">
        <f>VLOOKUP(B2:B91,Reg_Target!A:Q,2,0)</f>
        <v>98.0</v>
      </c>
      <c r="AC38" t="n">
        <f>VLOOKUP(B2:B91,Reg_Target!A:Q,3,0)</f>
        <v>0.4</v>
      </c>
      <c r="AD38" t="n">
        <f>VLOOKUP(B2:B91,Reg_Target!A:Q,4,0)</f>
        <v>97.0</v>
      </c>
      <c r="AE38" t="n">
        <f>VLOOKUP(B2:B91,Reg_Target!A:Q,5,0)</f>
        <v>96.0</v>
      </c>
      <c r="AF38" t="n">
        <f>VLOOKUP(B2:B91,Reg_Target!A:Q,6,0)</f>
        <v>3.0</v>
      </c>
      <c r="AG38" t="n">
        <f>VLOOKUP(B2:B91,Reg_Target!A:Q,7,0)</f>
        <v>99.5</v>
      </c>
      <c r="AH38" t="n">
        <f>VLOOKUP(B2:B91,Reg_Target!A:Q,8,0)</f>
        <v>0.15</v>
      </c>
      <c r="AI38" t="n">
        <f>VLOOKUP(B2:B91,Reg_Target!A:Q,9,0)</f>
        <v>99.0</v>
      </c>
      <c r="AJ38" t="n">
        <f>VLOOKUP(B2:B91,Reg_Target!A:Q,10,0)</f>
        <v>99.0</v>
      </c>
      <c r="AK38" t="n">
        <f>VLOOKUP(B2:B91,Reg_Target!A:Q,11,0)</f>
        <v>3.0</v>
      </c>
      <c r="AL38" t="n">
        <f>VLOOKUP(B2:B91,Reg_Target!A:Q,12,0)</f>
        <v>10.0</v>
      </c>
      <c r="AM38" t="n">
        <f>VLOOKUP(B2:B91,Reg_Target!A:Q,13,0)</f>
        <v>99.5</v>
      </c>
      <c r="AN38" t="n">
        <f>VLOOKUP(B2:B91,Reg_Target!A:Q,15,0)</f>
        <v>99.0</v>
      </c>
      <c r="AO38" t="n">
        <f>VLOOKUP(B2:B91,Reg_Target!A:Q,14,0)</f>
        <v>0.1</v>
      </c>
      <c r="AP38" t="n">
        <f>VLOOKUP(B2:B91,Reg_Target!A:Q,16,0)</f>
        <v>99.0</v>
      </c>
      <c r="AQ38" t="n">
        <f>VLOOKUP(B2:B91,Reg_Target!A:Q,17,0)</f>
        <v>10.0</v>
      </c>
    </row>
    <row r="39">
      <c r="A39" t="s">
        <v>115</v>
      </c>
      <c r="B39" t="s">
        <v>18</v>
      </c>
      <c r="C39" t="n">
        <f>SUMIFS(Table242[2G_CSSR_Nokia],Table242[date],A2:A91,Table242[Region],B2:B91)</f>
        <v>0.0</v>
      </c>
      <c r="D39" t="n">
        <f>SUMIFS(Table242[2G_CDR_Nokia],Table242[date],A2:A91,Table242[Region],B2:B91)</f>
        <v>0.0</v>
      </c>
      <c r="E39" t="n">
        <f>SUMIFS(Table242[2G_TCH_Availability_Nokia],Table242[date],A2:A91,Table242[Region],B2:B91)</f>
        <v>0.0</v>
      </c>
      <c r="F39" t="n">
        <f>SUMIFS(Table242[2G_OHSR_Nokia],Table242[date],A2:A91,Table242[Region],B2:B91)</f>
        <v>0.0</v>
      </c>
      <c r="G39" t="n">
        <f>SUMIFS(Table242[2G_tch_traffic_Nokia],Table242[date],A2:A91,Table242[Region],B2:B91)</f>
        <v>0.0</v>
      </c>
      <c r="H39" t="n">
        <v>520.258794921875</v>
      </c>
      <c r="I39" t="n">
        <v>99.492700793</v>
      </c>
      <c r="J39" t="n">
        <v>0.264909541213</v>
      </c>
      <c r="K39" t="n">
        <v>98.7913520888</v>
      </c>
      <c r="L39" t="n">
        <v>98.2234639518</v>
      </c>
      <c r="M39" t="n">
        <v>14800.8447265625</v>
      </c>
      <c r="N39" t="n">
        <v>96.2307733078125</v>
      </c>
      <c r="O39" t="n">
        <v>2.3896160865722655</v>
      </c>
      <c r="P39" t="n">
        <v>99.9337410546</v>
      </c>
      <c r="Q39" t="n">
        <v>0.0688942225739</v>
      </c>
      <c r="R39" t="n">
        <v>99.7113989641</v>
      </c>
      <c r="S39" t="n">
        <v>97.665406848</v>
      </c>
      <c r="T39" t="n">
        <v>3.78387367188</v>
      </c>
      <c r="U39" t="n">
        <v>199.0670165390625</v>
      </c>
      <c r="V39" t="n">
        <v>18.2699137823</v>
      </c>
      <c r="W39" t="n">
        <v>99.902169651</v>
      </c>
      <c r="X39" t="n">
        <v>0.0955518242663</v>
      </c>
      <c r="Y39" t="n">
        <v>99.8448026584</v>
      </c>
      <c r="Z39" t="n">
        <v>99.7867075399</v>
      </c>
      <c r="AA39" t="n">
        <v>24.6154563112</v>
      </c>
      <c r="AB39" t="n">
        <f>VLOOKUP(B2:B91,Reg_Target!A:Q,2,0)</f>
        <v>98.0</v>
      </c>
      <c r="AC39" t="n">
        <f>VLOOKUP(B2:B91,Reg_Target!A:Q,3,0)</f>
        <v>0.4</v>
      </c>
      <c r="AD39" t="n">
        <f>VLOOKUP(B2:B91,Reg_Target!A:Q,4,0)</f>
        <v>97.0</v>
      </c>
      <c r="AE39" t="n">
        <f>VLOOKUP(B2:B91,Reg_Target!A:Q,5,0)</f>
        <v>96.0</v>
      </c>
      <c r="AF39" t="n">
        <f>VLOOKUP(B2:B91,Reg_Target!A:Q,6,0)</f>
        <v>3.0</v>
      </c>
      <c r="AG39" t="n">
        <f>VLOOKUP(B2:B91,Reg_Target!A:Q,7,0)</f>
        <v>99.5</v>
      </c>
      <c r="AH39" t="n">
        <f>VLOOKUP(B2:B91,Reg_Target!A:Q,8,0)</f>
        <v>0.15</v>
      </c>
      <c r="AI39" t="n">
        <f>VLOOKUP(B2:B91,Reg_Target!A:Q,9,0)</f>
        <v>99.0</v>
      </c>
      <c r="AJ39" t="n">
        <f>VLOOKUP(B2:B91,Reg_Target!A:Q,10,0)</f>
        <v>99.0</v>
      </c>
      <c r="AK39" t="n">
        <f>VLOOKUP(B2:B91,Reg_Target!A:Q,11,0)</f>
        <v>3.0</v>
      </c>
      <c r="AL39" t="n">
        <f>VLOOKUP(B2:B91,Reg_Target!A:Q,12,0)</f>
        <v>10.0</v>
      </c>
      <c r="AM39" t="n">
        <f>VLOOKUP(B2:B91,Reg_Target!A:Q,13,0)</f>
        <v>99.5</v>
      </c>
      <c r="AN39" t="n">
        <f>VLOOKUP(B2:B91,Reg_Target!A:Q,15,0)</f>
        <v>99.0</v>
      </c>
      <c r="AO39" t="n">
        <f>VLOOKUP(B2:B91,Reg_Target!A:Q,14,0)</f>
        <v>0.1</v>
      </c>
      <c r="AP39" t="n">
        <f>VLOOKUP(B2:B91,Reg_Target!A:Q,16,0)</f>
        <v>99.0</v>
      </c>
      <c r="AQ39" t="n">
        <f>VLOOKUP(B2:B91,Reg_Target!A:Q,17,0)</f>
        <v>10.0</v>
      </c>
    </row>
    <row r="40">
      <c r="A40" t="s">
        <v>115</v>
      </c>
      <c r="B40" t="s">
        <v>17</v>
      </c>
      <c r="C40" t="n">
        <f>SUMIFS(Table242[2G_CSSR_Nokia],Table242[date],A2:A91,Table242[Region],B2:B91)</f>
        <v>0.0</v>
      </c>
      <c r="D40" t="n">
        <f>SUMIFS(Table242[2G_CDR_Nokia],Table242[date],A2:A91,Table242[Region],B2:B91)</f>
        <v>0.0</v>
      </c>
      <c r="E40" t="n">
        <f>SUMIFS(Table242[2G_TCH_Availability_Nokia],Table242[date],A2:A91,Table242[Region],B2:B91)</f>
        <v>0.0</v>
      </c>
      <c r="F40" t="n">
        <f>SUMIFS(Table242[2G_OHSR_Nokia],Table242[date],A2:A91,Table242[Region],B2:B91)</f>
        <v>0.0</v>
      </c>
      <c r="G40" t="n">
        <f>SUMIFS(Table242[2G_tch_traffic_Nokia],Table242[date],A2:A91,Table242[Region],B2:B91)</f>
        <v>0.0</v>
      </c>
      <c r="H40" t="n">
        <v>565.2816865234375</v>
      </c>
      <c r="I40" t="n">
        <v>99.5554837538</v>
      </c>
      <c r="J40" t="n">
        <v>0.23543081746</v>
      </c>
      <c r="K40" t="n">
        <v>99.7451341674</v>
      </c>
      <c r="L40" t="n">
        <v>98.1741988072</v>
      </c>
      <c r="M40" t="n">
        <v>19151.130859375</v>
      </c>
      <c r="N40" t="n">
        <v>89.92791277441407</v>
      </c>
      <c r="O40" t="n">
        <v>2.0642932813476564</v>
      </c>
      <c r="P40" t="n">
        <v>99.9559173</v>
      </c>
      <c r="Q40" t="n">
        <v>0.0276658362258</v>
      </c>
      <c r="R40" t="n">
        <v>99.9705544086</v>
      </c>
      <c r="S40" t="n">
        <v>97.6165672886</v>
      </c>
      <c r="T40" t="n">
        <v>3.48577128047</v>
      </c>
      <c r="U40" t="n">
        <v>223.23373461621094</v>
      </c>
      <c r="V40" t="n">
        <v>13.6218610051</v>
      </c>
      <c r="W40" t="n">
        <v>99.9418716969</v>
      </c>
      <c r="X40" t="n">
        <v>0.127255502174</v>
      </c>
      <c r="Y40" t="n">
        <v>99.7816354607</v>
      </c>
      <c r="Z40" t="n">
        <v>99.8818814733</v>
      </c>
      <c r="AA40" t="n">
        <v>23.458922827</v>
      </c>
      <c r="AB40" t="n">
        <f>VLOOKUP(B2:B91,Reg_Target!A:Q,2,0)</f>
        <v>98.0</v>
      </c>
      <c r="AC40" t="n">
        <f>VLOOKUP(B2:B91,Reg_Target!A:Q,3,0)</f>
        <v>0.4</v>
      </c>
      <c r="AD40" t="n">
        <f>VLOOKUP(B2:B91,Reg_Target!A:Q,4,0)</f>
        <v>97.0</v>
      </c>
      <c r="AE40" t="n">
        <f>VLOOKUP(B2:B91,Reg_Target!A:Q,5,0)</f>
        <v>96.0</v>
      </c>
      <c r="AF40" t="n">
        <f>VLOOKUP(B2:B91,Reg_Target!A:Q,6,0)</f>
        <v>3.0</v>
      </c>
      <c r="AG40" t="n">
        <f>VLOOKUP(B2:B91,Reg_Target!A:Q,7,0)</f>
        <v>99.5</v>
      </c>
      <c r="AH40" t="n">
        <f>VLOOKUP(B2:B91,Reg_Target!A:Q,8,0)</f>
        <v>0.15</v>
      </c>
      <c r="AI40" t="n">
        <f>VLOOKUP(B2:B91,Reg_Target!A:Q,9,0)</f>
        <v>99.0</v>
      </c>
      <c r="AJ40" t="n">
        <f>VLOOKUP(B2:B91,Reg_Target!A:Q,10,0)</f>
        <v>99.0</v>
      </c>
      <c r="AK40" t="n">
        <f>VLOOKUP(B2:B91,Reg_Target!A:Q,11,0)</f>
        <v>3.0</v>
      </c>
      <c r="AL40" t="n">
        <f>VLOOKUP(B2:B91,Reg_Target!A:Q,12,0)</f>
        <v>10.0</v>
      </c>
      <c r="AM40" t="n">
        <f>VLOOKUP(B2:B91,Reg_Target!A:Q,13,0)</f>
        <v>99.5</v>
      </c>
      <c r="AN40" t="n">
        <f>VLOOKUP(B2:B91,Reg_Target!A:Q,15,0)</f>
        <v>99.0</v>
      </c>
      <c r="AO40" t="n">
        <f>VLOOKUP(B2:B91,Reg_Target!A:Q,14,0)</f>
        <v>0.1</v>
      </c>
      <c r="AP40" t="n">
        <f>VLOOKUP(B2:B91,Reg_Target!A:Q,16,0)</f>
        <v>99.0</v>
      </c>
      <c r="AQ40" t="n">
        <f>VLOOKUP(B2:B91,Reg_Target!A:Q,17,0)</f>
        <v>10.0</v>
      </c>
    </row>
    <row r="41">
      <c r="A41" t="s">
        <v>116</v>
      </c>
      <c r="B41" t="s">
        <v>19</v>
      </c>
      <c r="C41" t="n">
        <f>SUMIFS(Table242[2G_CSSR_Nokia],Table242[date],A2:A91,Table242[Region],B2:B91)</f>
        <v>0.0</v>
      </c>
      <c r="D41" t="n">
        <f>SUMIFS(Table242[2G_CDR_Nokia],Table242[date],A2:A91,Table242[Region],B2:B91)</f>
        <v>0.0</v>
      </c>
      <c r="E41" t="n">
        <f>SUMIFS(Table242[2G_TCH_Availability_Nokia],Table242[date],A2:A91,Table242[Region],B2:B91)</f>
        <v>0.0</v>
      </c>
      <c r="F41" t="n">
        <f>SUMIFS(Table242[2G_OHSR_Nokia],Table242[date],A2:A91,Table242[Region],B2:B91)</f>
        <v>0.0</v>
      </c>
      <c r="G41" t="n">
        <f>SUMIFS(Table242[2G_tch_traffic_Nokia],Table242[date],A2:A91,Table242[Region],B2:B91)</f>
        <v>0.0</v>
      </c>
      <c r="H41" t="n">
        <v>461.5327568359375</v>
      </c>
      <c r="I41" t="n">
        <v>99.654945314</v>
      </c>
      <c r="J41" t="n">
        <v>0.105360819242</v>
      </c>
      <c r="K41" t="n">
        <v>99.5006191409</v>
      </c>
      <c r="L41" t="n">
        <v>98.4379115606</v>
      </c>
      <c r="M41" t="n">
        <v>16574.388671875</v>
      </c>
      <c r="N41" t="n">
        <v>54.86023542783203</v>
      </c>
      <c r="O41" t="n">
        <v>2.339277241640625</v>
      </c>
      <c r="P41" t="n">
        <v>99.9583210466</v>
      </c>
      <c r="Q41" t="n">
        <v>0.0327266050443</v>
      </c>
      <c r="R41" t="n">
        <v>99.8741573913</v>
      </c>
      <c r="S41" t="n">
        <v>97.4121711173</v>
      </c>
      <c r="T41" t="n">
        <v>3.48640697231</v>
      </c>
      <c r="U41" t="n">
        <v>129.7879557421875</v>
      </c>
      <c r="V41" t="n">
        <v>19.2617862756</v>
      </c>
      <c r="W41" t="n">
        <v>99.9461056371</v>
      </c>
      <c r="X41" t="n">
        <v>0.074726882511</v>
      </c>
      <c r="Y41" t="n">
        <v>99.9958145779</v>
      </c>
      <c r="Z41" t="n">
        <v>99.8526860516</v>
      </c>
      <c r="AA41" t="n">
        <v>23.9720529907</v>
      </c>
      <c r="AB41" t="n">
        <f>VLOOKUP(B2:B91,Reg_Target!A:Q,2,0)</f>
        <v>98.0</v>
      </c>
      <c r="AC41" t="n">
        <f>VLOOKUP(B2:B91,Reg_Target!A:Q,3,0)</f>
        <v>0.4</v>
      </c>
      <c r="AD41" t="n">
        <f>VLOOKUP(B2:B91,Reg_Target!A:Q,4,0)</f>
        <v>97.0</v>
      </c>
      <c r="AE41" t="n">
        <f>VLOOKUP(B2:B91,Reg_Target!A:Q,5,0)</f>
        <v>96.0</v>
      </c>
      <c r="AF41" t="n">
        <f>VLOOKUP(B2:B91,Reg_Target!A:Q,6,0)</f>
        <v>3.0</v>
      </c>
      <c r="AG41" t="n">
        <f>VLOOKUP(B2:B91,Reg_Target!A:Q,7,0)</f>
        <v>99.5</v>
      </c>
      <c r="AH41" t="n">
        <f>VLOOKUP(B2:B91,Reg_Target!A:Q,8,0)</f>
        <v>0.15</v>
      </c>
      <c r="AI41" t="n">
        <f>VLOOKUP(B2:B91,Reg_Target!A:Q,9,0)</f>
        <v>99.0</v>
      </c>
      <c r="AJ41" t="n">
        <f>VLOOKUP(B2:B91,Reg_Target!A:Q,10,0)</f>
        <v>99.0</v>
      </c>
      <c r="AK41" t="n">
        <f>VLOOKUP(B2:B91,Reg_Target!A:Q,11,0)</f>
        <v>3.0</v>
      </c>
      <c r="AL41" t="n">
        <f>VLOOKUP(B2:B91,Reg_Target!A:Q,12,0)</f>
        <v>10.0</v>
      </c>
      <c r="AM41" t="n">
        <f>VLOOKUP(B2:B91,Reg_Target!A:Q,13,0)</f>
        <v>99.5</v>
      </c>
      <c r="AN41" t="n">
        <f>VLOOKUP(B2:B91,Reg_Target!A:Q,15,0)</f>
        <v>99.0</v>
      </c>
      <c r="AO41" t="n">
        <f>VLOOKUP(B2:B91,Reg_Target!A:Q,14,0)</f>
        <v>0.1</v>
      </c>
      <c r="AP41" t="n">
        <f>VLOOKUP(B2:B91,Reg_Target!A:Q,16,0)</f>
        <v>99.0</v>
      </c>
      <c r="AQ41" t="n">
        <f>VLOOKUP(B2:B91,Reg_Target!A:Q,17,0)</f>
        <v>10.0</v>
      </c>
    </row>
    <row r="42">
      <c r="A42" t="s">
        <v>116</v>
      </c>
      <c r="B42" t="s">
        <v>18</v>
      </c>
      <c r="C42" t="n">
        <f>SUMIFS(Table242[2G_CSSR_Nokia],Table242[date],A2:A91,Table242[Region],B2:B91)</f>
        <v>0.0</v>
      </c>
      <c r="D42" t="n">
        <f>SUMIFS(Table242[2G_CDR_Nokia],Table242[date],A2:A91,Table242[Region],B2:B91)</f>
        <v>0.0</v>
      </c>
      <c r="E42" t="n">
        <f>SUMIFS(Table242[2G_TCH_Availability_Nokia],Table242[date],A2:A91,Table242[Region],B2:B91)</f>
        <v>0.0</v>
      </c>
      <c r="F42" t="n">
        <f>SUMIFS(Table242[2G_OHSR_Nokia],Table242[date],A2:A91,Table242[Region],B2:B91)</f>
        <v>0.0</v>
      </c>
      <c r="G42" t="n">
        <f>SUMIFS(Table242[2G_tch_traffic_Nokia],Table242[date],A2:A91,Table242[Region],B2:B91)</f>
        <v>0.0</v>
      </c>
      <c r="H42" t="n">
        <v>642.167548828125</v>
      </c>
      <c r="I42" t="n">
        <v>99.5797512319</v>
      </c>
      <c r="J42" t="n">
        <v>0.228464418243</v>
      </c>
      <c r="K42" t="n">
        <v>98.714621107</v>
      </c>
      <c r="L42" t="n">
        <v>98.4080894279</v>
      </c>
      <c r="M42" t="n">
        <v>17849.74609375</v>
      </c>
      <c r="N42" t="n">
        <v>90.26072872529296</v>
      </c>
      <c r="O42" t="n">
        <v>2.4344906780859374</v>
      </c>
      <c r="P42" t="n">
        <v>99.9195162281</v>
      </c>
      <c r="Q42" t="n">
        <v>0.0704331169664</v>
      </c>
      <c r="R42" t="n">
        <v>99.7362328784</v>
      </c>
      <c r="S42" t="n">
        <v>97.7288746223</v>
      </c>
      <c r="T42" t="n">
        <v>3.68462723801</v>
      </c>
      <c r="U42" t="n">
        <v>189.09146710644532</v>
      </c>
      <c r="V42" t="n">
        <v>19.4880386183</v>
      </c>
      <c r="W42" t="n">
        <v>99.8916076521</v>
      </c>
      <c r="X42" t="n">
        <v>0.111955745027</v>
      </c>
      <c r="Y42" t="n">
        <v>99.9018319025</v>
      </c>
      <c r="Z42" t="n">
        <v>99.7795859314</v>
      </c>
      <c r="AA42" t="n">
        <v>24.3500528913</v>
      </c>
      <c r="AB42" t="n">
        <f>VLOOKUP(B2:B91,Reg_Target!A:Q,2,0)</f>
        <v>98.0</v>
      </c>
      <c r="AC42" t="n">
        <f>VLOOKUP(B2:B91,Reg_Target!A:Q,3,0)</f>
        <v>0.4</v>
      </c>
      <c r="AD42" t="n">
        <f>VLOOKUP(B2:B91,Reg_Target!A:Q,4,0)</f>
        <v>97.0</v>
      </c>
      <c r="AE42" t="n">
        <f>VLOOKUP(B2:B91,Reg_Target!A:Q,5,0)</f>
        <v>96.0</v>
      </c>
      <c r="AF42" t="n">
        <f>VLOOKUP(B2:B91,Reg_Target!A:Q,6,0)</f>
        <v>3.0</v>
      </c>
      <c r="AG42" t="n">
        <f>VLOOKUP(B2:B91,Reg_Target!A:Q,7,0)</f>
        <v>99.5</v>
      </c>
      <c r="AH42" t="n">
        <f>VLOOKUP(B2:B91,Reg_Target!A:Q,8,0)</f>
        <v>0.15</v>
      </c>
      <c r="AI42" t="n">
        <f>VLOOKUP(B2:B91,Reg_Target!A:Q,9,0)</f>
        <v>99.0</v>
      </c>
      <c r="AJ42" t="n">
        <f>VLOOKUP(B2:B91,Reg_Target!A:Q,10,0)</f>
        <v>99.0</v>
      </c>
      <c r="AK42" t="n">
        <f>VLOOKUP(B2:B91,Reg_Target!A:Q,11,0)</f>
        <v>3.0</v>
      </c>
      <c r="AL42" t="n">
        <f>VLOOKUP(B2:B91,Reg_Target!A:Q,12,0)</f>
        <v>10.0</v>
      </c>
      <c r="AM42" t="n">
        <f>VLOOKUP(B2:B91,Reg_Target!A:Q,13,0)</f>
        <v>99.5</v>
      </c>
      <c r="AN42" t="n">
        <f>VLOOKUP(B2:B91,Reg_Target!A:Q,15,0)</f>
        <v>99.0</v>
      </c>
      <c r="AO42" t="n">
        <f>VLOOKUP(B2:B91,Reg_Target!A:Q,14,0)</f>
        <v>0.1</v>
      </c>
      <c r="AP42" t="n">
        <f>VLOOKUP(B2:B91,Reg_Target!A:Q,16,0)</f>
        <v>99.0</v>
      </c>
      <c r="AQ42" t="n">
        <f>VLOOKUP(B2:B91,Reg_Target!A:Q,17,0)</f>
        <v>10.0</v>
      </c>
    </row>
    <row r="43">
      <c r="A43" t="s">
        <v>116</v>
      </c>
      <c r="B43" t="s">
        <v>17</v>
      </c>
      <c r="C43" t="n">
        <f>SUMIFS(Table242[2G_CSSR_Nokia],Table242[date],A2:A91,Table242[Region],B2:B91)</f>
        <v>0.0</v>
      </c>
      <c r="D43" t="n">
        <f>SUMIFS(Table242[2G_CDR_Nokia],Table242[date],A2:A91,Table242[Region],B2:B91)</f>
        <v>0.0</v>
      </c>
      <c r="E43" t="n">
        <f>SUMIFS(Table242[2G_TCH_Availability_Nokia],Table242[date],A2:A91,Table242[Region],B2:B91)</f>
        <v>0.0</v>
      </c>
      <c r="F43" t="n">
        <f>SUMIFS(Table242[2G_OHSR_Nokia],Table242[date],A2:A91,Table242[Region],B2:B91)</f>
        <v>0.0</v>
      </c>
      <c r="G43" t="n">
        <f>SUMIFS(Table242[2G_tch_traffic_Nokia],Table242[date],A2:A91,Table242[Region],B2:B91)</f>
        <v>0.0</v>
      </c>
      <c r="H43" t="n">
        <v>731.333201171875</v>
      </c>
      <c r="I43" t="n">
        <v>99.6522396852</v>
      </c>
      <c r="J43" t="n">
        <v>0.203864231071</v>
      </c>
      <c r="K43" t="n">
        <v>99.5310056277</v>
      </c>
      <c r="L43" t="n">
        <v>98.2481212666</v>
      </c>
      <c r="M43" t="n">
        <v>23721.291015625</v>
      </c>
      <c r="N43" t="n">
        <v>83.90220047675781</v>
      </c>
      <c r="O43" t="n">
        <v>2.1118685647265627</v>
      </c>
      <c r="P43" t="n">
        <v>99.9608386287</v>
      </c>
      <c r="Q43" t="n">
        <v>0.0261884688053</v>
      </c>
      <c r="R43" t="n">
        <v>99.8808405339</v>
      </c>
      <c r="S43" t="n">
        <v>97.6434828263</v>
      </c>
      <c r="T43" t="n">
        <v>3.42149168071</v>
      </c>
      <c r="U43" t="n">
        <v>213.3430630761719</v>
      </c>
      <c r="V43" t="n">
        <v>14.3433540563</v>
      </c>
      <c r="W43" t="n">
        <v>99.9427773327</v>
      </c>
      <c r="X43" t="n">
        <v>0.154738551724</v>
      </c>
      <c r="Y43" t="n">
        <v>99.6783811879</v>
      </c>
      <c r="Z43" t="n">
        <v>99.9094888398</v>
      </c>
      <c r="AA43" t="n">
        <v>23.5345653547</v>
      </c>
      <c r="AB43" t="n">
        <f>VLOOKUP(B2:B91,Reg_Target!A:Q,2,0)</f>
        <v>98.0</v>
      </c>
      <c r="AC43" t="n">
        <f>VLOOKUP(B2:B91,Reg_Target!A:Q,3,0)</f>
        <v>0.4</v>
      </c>
      <c r="AD43" t="n">
        <f>VLOOKUP(B2:B91,Reg_Target!A:Q,4,0)</f>
        <v>97.0</v>
      </c>
      <c r="AE43" t="n">
        <f>VLOOKUP(B2:B91,Reg_Target!A:Q,5,0)</f>
        <v>96.0</v>
      </c>
      <c r="AF43" t="n">
        <f>VLOOKUP(B2:B91,Reg_Target!A:Q,6,0)</f>
        <v>3.0</v>
      </c>
      <c r="AG43" t="n">
        <f>VLOOKUP(B2:B91,Reg_Target!A:Q,7,0)</f>
        <v>99.5</v>
      </c>
      <c r="AH43" t="n">
        <f>VLOOKUP(B2:B91,Reg_Target!A:Q,8,0)</f>
        <v>0.15</v>
      </c>
      <c r="AI43" t="n">
        <f>VLOOKUP(B2:B91,Reg_Target!A:Q,9,0)</f>
        <v>99.0</v>
      </c>
      <c r="AJ43" t="n">
        <f>VLOOKUP(B2:B91,Reg_Target!A:Q,10,0)</f>
        <v>99.0</v>
      </c>
      <c r="AK43" t="n">
        <f>VLOOKUP(B2:B91,Reg_Target!A:Q,11,0)</f>
        <v>3.0</v>
      </c>
      <c r="AL43" t="n">
        <f>VLOOKUP(B2:B91,Reg_Target!A:Q,12,0)</f>
        <v>10.0</v>
      </c>
      <c r="AM43" t="n">
        <f>VLOOKUP(B2:B91,Reg_Target!A:Q,13,0)</f>
        <v>99.5</v>
      </c>
      <c r="AN43" t="n">
        <f>VLOOKUP(B2:B91,Reg_Target!A:Q,15,0)</f>
        <v>99.0</v>
      </c>
      <c r="AO43" t="n">
        <f>VLOOKUP(B2:B91,Reg_Target!A:Q,14,0)</f>
        <v>0.1</v>
      </c>
      <c r="AP43" t="n">
        <f>VLOOKUP(B2:B91,Reg_Target!A:Q,16,0)</f>
        <v>99.0</v>
      </c>
      <c r="AQ43" t="n">
        <f>VLOOKUP(B2:B91,Reg_Target!A:Q,17,0)</f>
        <v>10.0</v>
      </c>
    </row>
    <row r="44">
      <c r="A44" t="s">
        <v>117</v>
      </c>
      <c r="B44" t="s">
        <v>19</v>
      </c>
      <c r="C44" t="n">
        <f>SUMIFS(Table242[2G_CSSR_Nokia],Table242[date],A2:A91,Table242[Region],B2:B91)</f>
        <v>0.0</v>
      </c>
      <c r="D44" t="n">
        <f>SUMIFS(Table242[2G_CDR_Nokia],Table242[date],A2:A91,Table242[Region],B2:B91)</f>
        <v>0.0</v>
      </c>
      <c r="E44" t="n">
        <f>SUMIFS(Table242[2G_TCH_Availability_Nokia],Table242[date],A2:A91,Table242[Region],B2:B91)</f>
        <v>0.0</v>
      </c>
      <c r="F44" t="n">
        <f>SUMIFS(Table242[2G_OHSR_Nokia],Table242[date],A2:A91,Table242[Region],B2:B91)</f>
        <v>0.0</v>
      </c>
      <c r="G44" t="n">
        <f>SUMIFS(Table242[2G_tch_traffic_Nokia],Table242[date],A2:A91,Table242[Region],B2:B91)</f>
        <v>0.0</v>
      </c>
      <c r="H44" t="n">
        <v>446.9533876953125</v>
      </c>
      <c r="I44" t="n">
        <v>99.653164474</v>
      </c>
      <c r="J44" t="n">
        <v>0.105473683237</v>
      </c>
      <c r="K44" t="n">
        <v>99.4748259869</v>
      </c>
      <c r="L44" t="n">
        <v>98.4509232979</v>
      </c>
      <c r="M44" t="n">
        <v>16142.2978515625</v>
      </c>
      <c r="N44" t="n">
        <v>53.29465888574219</v>
      </c>
      <c r="O44" t="n">
        <v>2.365553859033203</v>
      </c>
      <c r="P44" t="n">
        <v>99.9599914549</v>
      </c>
      <c r="Q44" t="n">
        <v>0.0310116510378</v>
      </c>
      <c r="R44" t="n">
        <v>99.8063637497</v>
      </c>
      <c r="S44" t="n">
        <v>97.3929095174</v>
      </c>
      <c r="T44" t="n">
        <v>3.49175096072</v>
      </c>
      <c r="U44" t="n">
        <v>125.37300250878906</v>
      </c>
      <c r="V44" t="n">
        <v>19.0929243644</v>
      </c>
      <c r="W44" t="n">
        <v>99.9360561077</v>
      </c>
      <c r="X44" t="n">
        <v>0.0725663708855</v>
      </c>
      <c r="Y44" t="n">
        <v>99.9819914919</v>
      </c>
      <c r="Z44" t="n">
        <v>99.850363767</v>
      </c>
      <c r="AA44" t="n">
        <v>23.558601898</v>
      </c>
      <c r="AB44" t="n">
        <f>VLOOKUP(B2:B91,Reg_Target!A:Q,2,0)</f>
        <v>98.0</v>
      </c>
      <c r="AC44" t="n">
        <f>VLOOKUP(B2:B91,Reg_Target!A:Q,3,0)</f>
        <v>0.4</v>
      </c>
      <c r="AD44" t="n">
        <f>VLOOKUP(B2:B91,Reg_Target!A:Q,4,0)</f>
        <v>97.0</v>
      </c>
      <c r="AE44" t="n">
        <f>VLOOKUP(B2:B91,Reg_Target!A:Q,5,0)</f>
        <v>96.0</v>
      </c>
      <c r="AF44" t="n">
        <f>VLOOKUP(B2:B91,Reg_Target!A:Q,6,0)</f>
        <v>3.0</v>
      </c>
      <c r="AG44" t="n">
        <f>VLOOKUP(B2:B91,Reg_Target!A:Q,7,0)</f>
        <v>99.5</v>
      </c>
      <c r="AH44" t="n">
        <f>VLOOKUP(B2:B91,Reg_Target!A:Q,8,0)</f>
        <v>0.15</v>
      </c>
      <c r="AI44" t="n">
        <f>VLOOKUP(B2:B91,Reg_Target!A:Q,9,0)</f>
        <v>99.0</v>
      </c>
      <c r="AJ44" t="n">
        <f>VLOOKUP(B2:B91,Reg_Target!A:Q,10,0)</f>
        <v>99.0</v>
      </c>
      <c r="AK44" t="n">
        <f>VLOOKUP(B2:B91,Reg_Target!A:Q,11,0)</f>
        <v>3.0</v>
      </c>
      <c r="AL44" t="n">
        <f>VLOOKUP(B2:B91,Reg_Target!A:Q,12,0)</f>
        <v>10.0</v>
      </c>
      <c r="AM44" t="n">
        <f>VLOOKUP(B2:B91,Reg_Target!A:Q,13,0)</f>
        <v>99.5</v>
      </c>
      <c r="AN44" t="n">
        <f>VLOOKUP(B2:B91,Reg_Target!A:Q,15,0)</f>
        <v>99.0</v>
      </c>
      <c r="AO44" t="n">
        <f>VLOOKUP(B2:B91,Reg_Target!A:Q,14,0)</f>
        <v>0.1</v>
      </c>
      <c r="AP44" t="n">
        <f>VLOOKUP(B2:B91,Reg_Target!A:Q,16,0)</f>
        <v>99.0</v>
      </c>
      <c r="AQ44" t="n">
        <f>VLOOKUP(B2:B91,Reg_Target!A:Q,17,0)</f>
        <v>10.0</v>
      </c>
    </row>
    <row r="45">
      <c r="A45" t="s">
        <v>117</v>
      </c>
      <c r="B45" t="s">
        <v>18</v>
      </c>
      <c r="C45" t="n">
        <f>SUMIFS(Table242[2G_CSSR_Nokia],Table242[date],A2:A91,Table242[Region],B2:B91)</f>
        <v>0.0</v>
      </c>
      <c r="D45" t="n">
        <f>SUMIFS(Table242[2G_CDR_Nokia],Table242[date],A2:A91,Table242[Region],B2:B91)</f>
        <v>0.0</v>
      </c>
      <c r="E45" t="n">
        <f>SUMIFS(Table242[2G_TCH_Availability_Nokia],Table242[date],A2:A91,Table242[Region],B2:B91)</f>
        <v>0.0</v>
      </c>
      <c r="F45" t="n">
        <f>SUMIFS(Table242[2G_OHSR_Nokia],Table242[date],A2:A91,Table242[Region],B2:B91)</f>
        <v>0.0</v>
      </c>
      <c r="G45" t="n">
        <f>SUMIFS(Table242[2G_tch_traffic_Nokia],Table242[date],A2:A91,Table242[Region],B2:B91)</f>
        <v>0.0</v>
      </c>
      <c r="H45" t="n">
        <v>629.081392578125</v>
      </c>
      <c r="I45" t="n">
        <v>99.4618429084</v>
      </c>
      <c r="J45" t="n">
        <v>0.249831223607</v>
      </c>
      <c r="K45" t="n">
        <v>98.3455389529</v>
      </c>
      <c r="L45" t="n">
        <v>98.3838512034</v>
      </c>
      <c r="M45" t="n">
        <v>17482.056640625</v>
      </c>
      <c r="N45" t="n">
        <v>87.23151485371093</v>
      </c>
      <c r="O45" t="n">
        <v>2.4628197386425783</v>
      </c>
      <c r="P45" t="n">
        <v>99.9411246229</v>
      </c>
      <c r="Q45" t="n">
        <v>0.0700194690816</v>
      </c>
      <c r="R45" t="n">
        <v>99.685743523</v>
      </c>
      <c r="S45" t="n">
        <v>97.6657269467</v>
      </c>
      <c r="T45" t="n">
        <v>3.68189940386</v>
      </c>
      <c r="U45" t="n">
        <v>181.86425403417968</v>
      </c>
      <c r="V45" t="n">
        <v>19.7339313473</v>
      </c>
      <c r="W45" t="n">
        <v>99.9040307168</v>
      </c>
      <c r="X45" t="n">
        <v>0.101811026957</v>
      </c>
      <c r="Y45" t="n">
        <v>99.8769061559</v>
      </c>
      <c r="Z45" t="n">
        <v>99.789180631</v>
      </c>
      <c r="AA45" t="n">
        <v>24.0904585439</v>
      </c>
      <c r="AB45" t="n">
        <f>VLOOKUP(B2:B91,Reg_Target!A:Q,2,0)</f>
        <v>98.0</v>
      </c>
      <c r="AC45" t="n">
        <f>VLOOKUP(B2:B91,Reg_Target!A:Q,3,0)</f>
        <v>0.4</v>
      </c>
      <c r="AD45" t="n">
        <f>VLOOKUP(B2:B91,Reg_Target!A:Q,4,0)</f>
        <v>97.0</v>
      </c>
      <c r="AE45" t="n">
        <f>VLOOKUP(B2:B91,Reg_Target!A:Q,5,0)</f>
        <v>96.0</v>
      </c>
      <c r="AF45" t="n">
        <f>VLOOKUP(B2:B91,Reg_Target!A:Q,6,0)</f>
        <v>3.0</v>
      </c>
      <c r="AG45" t="n">
        <f>VLOOKUP(B2:B91,Reg_Target!A:Q,7,0)</f>
        <v>99.5</v>
      </c>
      <c r="AH45" t="n">
        <f>VLOOKUP(B2:B91,Reg_Target!A:Q,8,0)</f>
        <v>0.15</v>
      </c>
      <c r="AI45" t="n">
        <f>VLOOKUP(B2:B91,Reg_Target!A:Q,9,0)</f>
        <v>99.0</v>
      </c>
      <c r="AJ45" t="n">
        <f>VLOOKUP(B2:B91,Reg_Target!A:Q,10,0)</f>
        <v>99.0</v>
      </c>
      <c r="AK45" t="n">
        <f>VLOOKUP(B2:B91,Reg_Target!A:Q,11,0)</f>
        <v>3.0</v>
      </c>
      <c r="AL45" t="n">
        <f>VLOOKUP(B2:B91,Reg_Target!A:Q,12,0)</f>
        <v>10.0</v>
      </c>
      <c r="AM45" t="n">
        <f>VLOOKUP(B2:B91,Reg_Target!A:Q,13,0)</f>
        <v>99.5</v>
      </c>
      <c r="AN45" t="n">
        <f>VLOOKUP(B2:B91,Reg_Target!A:Q,15,0)</f>
        <v>99.0</v>
      </c>
      <c r="AO45" t="n">
        <f>VLOOKUP(B2:B91,Reg_Target!A:Q,14,0)</f>
        <v>0.1</v>
      </c>
      <c r="AP45" t="n">
        <f>VLOOKUP(B2:B91,Reg_Target!A:Q,16,0)</f>
        <v>99.0</v>
      </c>
      <c r="AQ45" t="n">
        <f>VLOOKUP(B2:B91,Reg_Target!A:Q,17,0)</f>
        <v>10.0</v>
      </c>
    </row>
    <row r="46">
      <c r="A46" t="s">
        <v>117</v>
      </c>
      <c r="B46" t="s">
        <v>17</v>
      </c>
      <c r="C46" t="n">
        <f>SUMIFS(Table242[2G_CSSR_Nokia],Table242[date],A2:A91,Table242[Region],B2:B91)</f>
        <v>0.0</v>
      </c>
      <c r="D46" t="n">
        <f>SUMIFS(Table242[2G_CDR_Nokia],Table242[date],A2:A91,Table242[Region],B2:B91)</f>
        <v>0.0</v>
      </c>
      <c r="E46" t="n">
        <f>SUMIFS(Table242[2G_TCH_Availability_Nokia],Table242[date],A2:A91,Table242[Region],B2:B91)</f>
        <v>0.0</v>
      </c>
      <c r="F46" t="n">
        <f>SUMIFS(Table242[2G_OHSR_Nokia],Table242[date],A2:A91,Table242[Region],B2:B91)</f>
        <v>0.0</v>
      </c>
      <c r="G46" t="n">
        <f>SUMIFS(Table242[2G_tch_traffic_Nokia],Table242[date],A2:A91,Table242[Region],B2:B91)</f>
        <v>0.0</v>
      </c>
      <c r="H46" t="n">
        <v>704.2723798828125</v>
      </c>
      <c r="I46" t="n">
        <v>99.4247690091</v>
      </c>
      <c r="J46" t="n">
        <v>0.217228975095</v>
      </c>
      <c r="K46" t="n">
        <v>99.2358937736</v>
      </c>
      <c r="L46" t="n">
        <v>98.1982932241</v>
      </c>
      <c r="M46" t="n">
        <v>23161.8740234375</v>
      </c>
      <c r="N46" t="n">
        <v>81.241558275</v>
      </c>
      <c r="O46" t="n">
        <v>2.121905070966797</v>
      </c>
      <c r="P46" t="n">
        <v>99.9318207276</v>
      </c>
      <c r="Q46" t="n">
        <v>0.0277779322823</v>
      </c>
      <c r="R46" t="n">
        <v>99.7950819555</v>
      </c>
      <c r="S46" t="n">
        <v>97.6604111077</v>
      </c>
      <c r="T46" t="n">
        <v>3.39028200231</v>
      </c>
      <c r="U46" t="n">
        <v>206.5336929921875</v>
      </c>
      <c r="V46" t="n">
        <v>14.5372163126</v>
      </c>
      <c r="W46" t="n">
        <v>99.9432086214</v>
      </c>
      <c r="X46" t="n">
        <v>0.148288926998</v>
      </c>
      <c r="Y46" t="n">
        <v>99.5509929031</v>
      </c>
      <c r="Z46" t="n">
        <v>99.9071451185</v>
      </c>
      <c r="AA46" t="n">
        <v>23.2040232916</v>
      </c>
      <c r="AB46" t="n">
        <f>VLOOKUP(B2:B91,Reg_Target!A:Q,2,0)</f>
        <v>98.0</v>
      </c>
      <c r="AC46" t="n">
        <f>VLOOKUP(B2:B91,Reg_Target!A:Q,3,0)</f>
        <v>0.4</v>
      </c>
      <c r="AD46" t="n">
        <f>VLOOKUP(B2:B91,Reg_Target!A:Q,4,0)</f>
        <v>97.0</v>
      </c>
      <c r="AE46" t="n">
        <f>VLOOKUP(B2:B91,Reg_Target!A:Q,5,0)</f>
        <v>96.0</v>
      </c>
      <c r="AF46" t="n">
        <f>VLOOKUP(B2:B91,Reg_Target!A:Q,6,0)</f>
        <v>3.0</v>
      </c>
      <c r="AG46" t="n">
        <f>VLOOKUP(B2:B91,Reg_Target!A:Q,7,0)</f>
        <v>99.5</v>
      </c>
      <c r="AH46" t="n">
        <f>VLOOKUP(B2:B91,Reg_Target!A:Q,8,0)</f>
        <v>0.15</v>
      </c>
      <c r="AI46" t="n">
        <f>VLOOKUP(B2:B91,Reg_Target!A:Q,9,0)</f>
        <v>99.0</v>
      </c>
      <c r="AJ46" t="n">
        <f>VLOOKUP(B2:B91,Reg_Target!A:Q,10,0)</f>
        <v>99.0</v>
      </c>
      <c r="AK46" t="n">
        <f>VLOOKUP(B2:B91,Reg_Target!A:Q,11,0)</f>
        <v>3.0</v>
      </c>
      <c r="AL46" t="n">
        <f>VLOOKUP(B2:B91,Reg_Target!A:Q,12,0)</f>
        <v>10.0</v>
      </c>
      <c r="AM46" t="n">
        <f>VLOOKUP(B2:B91,Reg_Target!A:Q,13,0)</f>
        <v>99.5</v>
      </c>
      <c r="AN46" t="n">
        <f>VLOOKUP(B2:B91,Reg_Target!A:Q,15,0)</f>
        <v>99.0</v>
      </c>
      <c r="AO46" t="n">
        <f>VLOOKUP(B2:B91,Reg_Target!A:Q,14,0)</f>
        <v>0.1</v>
      </c>
      <c r="AP46" t="n">
        <f>VLOOKUP(B2:B91,Reg_Target!A:Q,16,0)</f>
        <v>99.0</v>
      </c>
      <c r="AQ46" t="n">
        <f>VLOOKUP(B2:B91,Reg_Target!A:Q,17,0)</f>
        <v>10.0</v>
      </c>
    </row>
    <row r="47">
      <c r="A47" t="s">
        <v>140</v>
      </c>
      <c r="B47" t="s">
        <v>19</v>
      </c>
      <c r="C47" t="n">
        <f>SUMIFS(Table242[2G_CSSR_Nokia],Table242[date],A2:A91,Table242[Region],B2:B91)</f>
        <v>0.0</v>
      </c>
      <c r="D47" t="n">
        <f>SUMIFS(Table242[2G_CDR_Nokia],Table242[date],A2:A91,Table242[Region],B2:B91)</f>
        <v>0.0</v>
      </c>
      <c r="E47" t="n">
        <f>SUMIFS(Table242[2G_TCH_Availability_Nokia],Table242[date],A2:A91,Table242[Region],B2:B91)</f>
        <v>0.0</v>
      </c>
      <c r="F47" t="n">
        <f>SUMIFS(Table242[2G_OHSR_Nokia],Table242[date],A2:A91,Table242[Region],B2:B91)</f>
        <v>0.0</v>
      </c>
      <c r="G47" t="n">
        <f>SUMIFS(Table242[2G_tch_traffic_Nokia],Table242[date],A2:A91,Table242[Region],B2:B91)</f>
        <v>0.0</v>
      </c>
      <c r="H47" t="n">
        <v>447.9190244140625</v>
      </c>
      <c r="I47" t="n">
        <v>99.5881030188</v>
      </c>
      <c r="J47" t="n">
        <v>0.112836964099</v>
      </c>
      <c r="K47" t="n">
        <v>99.6843678667</v>
      </c>
      <c r="L47" t="n">
        <v>98.4381883061</v>
      </c>
      <c r="M47" t="n">
        <v>16122.595703125</v>
      </c>
      <c r="N47" t="n">
        <v>54.53649409736328</v>
      </c>
      <c r="O47" t="n">
        <v>2.2796266320214844</v>
      </c>
      <c r="P47" t="n">
        <v>99.9618583829</v>
      </c>
      <c r="Q47" t="n">
        <v>0.031560136218</v>
      </c>
      <c r="R47" t="n">
        <v>99.8922829659</v>
      </c>
      <c r="S47" t="n">
        <v>97.390945864</v>
      </c>
      <c r="T47" t="n">
        <v>3.44658225365</v>
      </c>
      <c r="U47" t="n">
        <v>126.88079326953125</v>
      </c>
      <c r="V47" t="n">
        <v>18.355917161</v>
      </c>
      <c r="W47" t="n">
        <v>99.9440093515</v>
      </c>
      <c r="X47" t="n">
        <v>0.0723431550535</v>
      </c>
      <c r="Y47" t="n">
        <v>99.9851634684</v>
      </c>
      <c r="Z47" t="n">
        <v>99.8545673491</v>
      </c>
      <c r="AA47" t="n">
        <v>23.0115366753</v>
      </c>
      <c r="AB47" t="n">
        <f>VLOOKUP(B2:B91,Reg_Target!A:Q,2,0)</f>
        <v>98.0</v>
      </c>
      <c r="AC47" t="n">
        <f>VLOOKUP(B2:B91,Reg_Target!A:Q,3,0)</f>
        <v>0.4</v>
      </c>
      <c r="AD47" t="n">
        <f>VLOOKUP(B2:B91,Reg_Target!A:Q,4,0)</f>
        <v>97.0</v>
      </c>
      <c r="AE47" t="n">
        <f>VLOOKUP(B2:B91,Reg_Target!A:Q,5,0)</f>
        <v>96.0</v>
      </c>
      <c r="AF47" t="n">
        <f>VLOOKUP(B2:B91,Reg_Target!A:Q,6,0)</f>
        <v>3.0</v>
      </c>
      <c r="AG47" t="n">
        <f>VLOOKUP(B2:B91,Reg_Target!A:Q,7,0)</f>
        <v>99.5</v>
      </c>
      <c r="AH47" t="n">
        <f>VLOOKUP(B2:B91,Reg_Target!A:Q,8,0)</f>
        <v>0.15</v>
      </c>
      <c r="AI47" t="n">
        <f>VLOOKUP(B2:B91,Reg_Target!A:Q,9,0)</f>
        <v>99.0</v>
      </c>
      <c r="AJ47" t="n">
        <f>VLOOKUP(B2:B91,Reg_Target!A:Q,10,0)</f>
        <v>99.0</v>
      </c>
      <c r="AK47" t="n">
        <f>VLOOKUP(B2:B91,Reg_Target!A:Q,11,0)</f>
        <v>3.0</v>
      </c>
      <c r="AL47" t="n">
        <f>VLOOKUP(B2:B91,Reg_Target!A:Q,12,0)</f>
        <v>10.0</v>
      </c>
      <c r="AM47" t="n">
        <f>VLOOKUP(B2:B91,Reg_Target!A:Q,13,0)</f>
        <v>99.5</v>
      </c>
      <c r="AN47" t="n">
        <f>VLOOKUP(B2:B91,Reg_Target!A:Q,15,0)</f>
        <v>99.0</v>
      </c>
      <c r="AO47" t="n">
        <f>VLOOKUP(B2:B91,Reg_Target!A:Q,14,0)</f>
        <v>0.1</v>
      </c>
      <c r="AP47" t="n">
        <f>VLOOKUP(B2:B91,Reg_Target!A:Q,16,0)</f>
        <v>99.0</v>
      </c>
      <c r="AQ47" t="n">
        <f>VLOOKUP(B2:B91,Reg_Target!A:Q,17,0)</f>
        <v>10.0</v>
      </c>
    </row>
    <row r="48">
      <c r="A48" t="s">
        <v>140</v>
      </c>
      <c r="B48" t="s">
        <v>18</v>
      </c>
      <c r="C48" t="n">
        <f>SUMIFS(Table242[2G_CSSR_Nokia],Table242[date],A2:A91,Table242[Region],B2:B91)</f>
        <v>0.0</v>
      </c>
      <c r="D48" t="n">
        <f>SUMIFS(Table242[2G_CDR_Nokia],Table242[date],A2:A91,Table242[Region],B2:B91)</f>
        <v>0.0</v>
      </c>
      <c r="E48" t="n">
        <f>SUMIFS(Table242[2G_TCH_Availability_Nokia],Table242[date],A2:A91,Table242[Region],B2:B91)</f>
        <v>0.0</v>
      </c>
      <c r="F48" t="n">
        <f>SUMIFS(Table242[2G_OHSR_Nokia],Table242[date],A2:A91,Table242[Region],B2:B91)</f>
        <v>0.0</v>
      </c>
      <c r="G48" t="n">
        <f>SUMIFS(Table242[2G_tch_traffic_Nokia],Table242[date],A2:A91,Table242[Region],B2:B91)</f>
        <v>0.0</v>
      </c>
      <c r="H48" t="n">
        <v>627.656046875</v>
      </c>
      <c r="I48" t="n">
        <v>99.3433198942</v>
      </c>
      <c r="J48" t="n">
        <v>0.260333022602</v>
      </c>
      <c r="K48" t="n">
        <v>97.3994895021</v>
      </c>
      <c r="L48" t="n">
        <v>98.4107734133</v>
      </c>
      <c r="M48" t="n">
        <v>17306.916015625</v>
      </c>
      <c r="N48" t="n">
        <v>90.6762087946289</v>
      </c>
      <c r="O48" t="n">
        <v>2.3452413324316406</v>
      </c>
      <c r="P48" t="n">
        <v>99.903441826</v>
      </c>
      <c r="Q48" t="n">
        <v>0.0760548106717</v>
      </c>
      <c r="R48" t="n">
        <v>99.3271510158</v>
      </c>
      <c r="S48" t="n">
        <v>97.6791982205</v>
      </c>
      <c r="T48" t="n">
        <v>3.66340973425</v>
      </c>
      <c r="U48" t="n">
        <v>188.48158906347658</v>
      </c>
      <c r="V48" t="n">
        <v>17.4510304017</v>
      </c>
      <c r="W48" t="n">
        <v>99.8954621965</v>
      </c>
      <c r="X48" t="n">
        <v>0.099578416944</v>
      </c>
      <c r="Y48" t="n">
        <v>99.7699553714</v>
      </c>
      <c r="Z48" t="n">
        <v>99.7777836398</v>
      </c>
      <c r="AA48" t="n">
        <v>23.7251206512</v>
      </c>
      <c r="AB48" t="n">
        <f>VLOOKUP(B2:B91,Reg_Target!A:Q,2,0)</f>
        <v>98.0</v>
      </c>
      <c r="AC48" t="n">
        <f>VLOOKUP(B2:B91,Reg_Target!A:Q,3,0)</f>
        <v>0.4</v>
      </c>
      <c r="AD48" t="n">
        <f>VLOOKUP(B2:B91,Reg_Target!A:Q,4,0)</f>
        <v>97.0</v>
      </c>
      <c r="AE48" t="n">
        <f>VLOOKUP(B2:B91,Reg_Target!A:Q,5,0)</f>
        <v>96.0</v>
      </c>
      <c r="AF48" t="n">
        <f>VLOOKUP(B2:B91,Reg_Target!A:Q,6,0)</f>
        <v>3.0</v>
      </c>
      <c r="AG48" t="n">
        <f>VLOOKUP(B2:B91,Reg_Target!A:Q,7,0)</f>
        <v>99.5</v>
      </c>
      <c r="AH48" t="n">
        <f>VLOOKUP(B2:B91,Reg_Target!A:Q,8,0)</f>
        <v>0.15</v>
      </c>
      <c r="AI48" t="n">
        <f>VLOOKUP(B2:B91,Reg_Target!A:Q,9,0)</f>
        <v>99.0</v>
      </c>
      <c r="AJ48" t="n">
        <f>VLOOKUP(B2:B91,Reg_Target!A:Q,10,0)</f>
        <v>99.0</v>
      </c>
      <c r="AK48" t="n">
        <f>VLOOKUP(B2:B91,Reg_Target!A:Q,11,0)</f>
        <v>3.0</v>
      </c>
      <c r="AL48" t="n">
        <f>VLOOKUP(B2:B91,Reg_Target!A:Q,12,0)</f>
        <v>10.0</v>
      </c>
      <c r="AM48" t="n">
        <f>VLOOKUP(B2:B91,Reg_Target!A:Q,13,0)</f>
        <v>99.5</v>
      </c>
      <c r="AN48" t="n">
        <f>VLOOKUP(B2:B91,Reg_Target!A:Q,15,0)</f>
        <v>99.0</v>
      </c>
      <c r="AO48" t="n">
        <f>VLOOKUP(B2:B91,Reg_Target!A:Q,14,0)</f>
        <v>0.1</v>
      </c>
      <c r="AP48" t="n">
        <f>VLOOKUP(B2:B91,Reg_Target!A:Q,16,0)</f>
        <v>99.0</v>
      </c>
      <c r="AQ48" t="n">
        <f>VLOOKUP(B2:B91,Reg_Target!A:Q,17,0)</f>
        <v>10.0</v>
      </c>
    </row>
    <row r="49">
      <c r="A49" t="s">
        <v>140</v>
      </c>
      <c r="B49" t="s">
        <v>17</v>
      </c>
      <c r="C49" t="n">
        <f>SUMIFS(Table242[2G_CSSR_Nokia],Table242[date],A2:A91,Table242[Region],B2:B91)</f>
        <v>0.0</v>
      </c>
      <c r="D49" t="n">
        <f>SUMIFS(Table242[2G_CDR_Nokia],Table242[date],A2:A91,Table242[Region],B2:B91)</f>
        <v>0.0</v>
      </c>
      <c r="E49" t="n">
        <f>SUMIFS(Table242[2G_TCH_Availability_Nokia],Table242[date],A2:A91,Table242[Region],B2:B91)</f>
        <v>0.0</v>
      </c>
      <c r="F49" t="n">
        <f>SUMIFS(Table242[2G_OHSR_Nokia],Table242[date],A2:A91,Table242[Region],B2:B91)</f>
        <v>0.0</v>
      </c>
      <c r="G49" t="n">
        <f>SUMIFS(Table242[2G_tch_traffic_Nokia],Table242[date],A2:A91,Table242[Region],B2:B91)</f>
        <v>0.0</v>
      </c>
      <c r="H49" t="n">
        <v>706.21142578125</v>
      </c>
      <c r="I49" t="n">
        <v>99.1068600904</v>
      </c>
      <c r="J49" t="n">
        <v>0.21286811392</v>
      </c>
      <c r="K49" t="n">
        <v>98.9460458837</v>
      </c>
      <c r="L49" t="n">
        <v>98.2177109522</v>
      </c>
      <c r="M49" t="n">
        <v>22651.3984375</v>
      </c>
      <c r="N49" t="n">
        <v>83.37069918554687</v>
      </c>
      <c r="O49" t="n">
        <v>2.0536297748535155</v>
      </c>
      <c r="P49" t="n">
        <v>99.9467144586</v>
      </c>
      <c r="Q49" t="n">
        <v>0.0270212550726</v>
      </c>
      <c r="R49" t="n">
        <v>99.6162405185</v>
      </c>
      <c r="S49" t="n">
        <v>97.649495039</v>
      </c>
      <c r="T49" t="n">
        <v>3.36951823833</v>
      </c>
      <c r="U49" t="n">
        <v>206.4343002060547</v>
      </c>
      <c r="V49" t="n">
        <v>13.596902925</v>
      </c>
      <c r="W49" t="n">
        <v>99.932512367</v>
      </c>
      <c r="X49" t="n">
        <v>0.150763054036</v>
      </c>
      <c r="Y49" t="n">
        <v>99.2417361179</v>
      </c>
      <c r="Z49" t="n">
        <v>99.9101548861</v>
      </c>
      <c r="AA49" t="n">
        <v>22.5523539387</v>
      </c>
      <c r="AB49" t="n">
        <f>VLOOKUP(B2:B91,Reg_Target!A:Q,2,0)</f>
        <v>98.0</v>
      </c>
      <c r="AC49" t="n">
        <f>VLOOKUP(B2:B91,Reg_Target!A:Q,3,0)</f>
        <v>0.4</v>
      </c>
      <c r="AD49" t="n">
        <f>VLOOKUP(B2:B91,Reg_Target!A:Q,4,0)</f>
        <v>97.0</v>
      </c>
      <c r="AE49" t="n">
        <f>VLOOKUP(B2:B91,Reg_Target!A:Q,5,0)</f>
        <v>96.0</v>
      </c>
      <c r="AF49" t="n">
        <f>VLOOKUP(B2:B91,Reg_Target!A:Q,6,0)</f>
        <v>3.0</v>
      </c>
      <c r="AG49" t="n">
        <f>VLOOKUP(B2:B91,Reg_Target!A:Q,7,0)</f>
        <v>99.5</v>
      </c>
      <c r="AH49" t="n">
        <f>VLOOKUP(B2:B91,Reg_Target!A:Q,8,0)</f>
        <v>0.15</v>
      </c>
      <c r="AI49" t="n">
        <f>VLOOKUP(B2:B91,Reg_Target!A:Q,9,0)</f>
        <v>99.0</v>
      </c>
      <c r="AJ49" t="n">
        <f>VLOOKUP(B2:B91,Reg_Target!A:Q,10,0)</f>
        <v>99.0</v>
      </c>
      <c r="AK49" t="n">
        <f>VLOOKUP(B2:B91,Reg_Target!A:Q,11,0)</f>
        <v>3.0</v>
      </c>
      <c r="AL49" t="n">
        <f>VLOOKUP(B2:B91,Reg_Target!A:Q,12,0)</f>
        <v>10.0</v>
      </c>
      <c r="AM49" t="n">
        <f>VLOOKUP(B2:B91,Reg_Target!A:Q,13,0)</f>
        <v>99.5</v>
      </c>
      <c r="AN49" t="n">
        <f>VLOOKUP(B2:B91,Reg_Target!A:Q,15,0)</f>
        <v>99.0</v>
      </c>
      <c r="AO49" t="n">
        <f>VLOOKUP(B2:B91,Reg_Target!A:Q,14,0)</f>
        <v>0.1</v>
      </c>
      <c r="AP49" t="n">
        <f>VLOOKUP(B2:B91,Reg_Target!A:Q,16,0)</f>
        <v>99.0</v>
      </c>
      <c r="AQ49" t="n">
        <f>VLOOKUP(B2:B91,Reg_Target!A:Q,17,0)</f>
        <v>10.0</v>
      </c>
    </row>
    <row r="50">
      <c r="A50" t="s">
        <v>141</v>
      </c>
      <c r="B50" t="s">
        <v>19</v>
      </c>
      <c r="C50" t="n">
        <f>SUMIFS(Table242[2G_CSSR_Nokia],Table242[date],A2:A91,Table242[Region],B2:B91)</f>
        <v>0.0</v>
      </c>
      <c r="D50" t="n">
        <f>SUMIFS(Table242[2G_CDR_Nokia],Table242[date],A2:A91,Table242[Region],B2:B91)</f>
        <v>0.0</v>
      </c>
      <c r="E50" t="n">
        <f>SUMIFS(Table242[2G_TCH_Availability_Nokia],Table242[date],A2:A91,Table242[Region],B2:B91)</f>
        <v>0.0</v>
      </c>
      <c r="F50" t="n">
        <f>SUMIFS(Table242[2G_OHSR_Nokia],Table242[date],A2:A91,Table242[Region],B2:B91)</f>
        <v>0.0</v>
      </c>
      <c r="G50" t="n">
        <f>SUMIFS(Table242[2G_tch_traffic_Nokia],Table242[date],A2:A91,Table242[Region],B2:B91)</f>
        <v>0.0</v>
      </c>
      <c r="H50" t="n">
        <v>446.0114775390625</v>
      </c>
      <c r="I50" t="n">
        <v>99.6156504677</v>
      </c>
      <c r="J50" t="n">
        <v>0.114095129238</v>
      </c>
      <c r="K50" t="n">
        <v>99.6033191901</v>
      </c>
      <c r="L50" t="n">
        <v>98.3841169345</v>
      </c>
      <c r="M50" t="n">
        <v>15911.6865234375</v>
      </c>
      <c r="N50" t="n">
        <v>54.43869845498047</v>
      </c>
      <c r="O50" t="n">
        <v>2.3092915050683596</v>
      </c>
      <c r="P50" t="n">
        <v>99.9601676041</v>
      </c>
      <c r="Q50" t="n">
        <v>0.0312010124311</v>
      </c>
      <c r="R50" t="n">
        <v>99.8548719699</v>
      </c>
      <c r="S50" t="n">
        <v>97.3909733497</v>
      </c>
      <c r="T50" t="n">
        <v>3.43990798551</v>
      </c>
      <c r="U50" t="n">
        <v>123.74350211914063</v>
      </c>
      <c r="V50" t="n">
        <v>18.0373903499</v>
      </c>
      <c r="W50" t="n">
        <v>99.9433123227</v>
      </c>
      <c r="X50" t="n">
        <v>0.0728565510411</v>
      </c>
      <c r="Y50" t="n">
        <v>99.9705909934</v>
      </c>
      <c r="Z50" t="n">
        <v>99.8485811319</v>
      </c>
      <c r="AA50" t="n">
        <v>22.373671969</v>
      </c>
      <c r="AB50" t="n">
        <f>VLOOKUP(B2:B91,Reg_Target!A:Q,2,0)</f>
        <v>98.0</v>
      </c>
      <c r="AC50" t="n">
        <f>VLOOKUP(B2:B91,Reg_Target!A:Q,3,0)</f>
        <v>0.4</v>
      </c>
      <c r="AD50" t="n">
        <f>VLOOKUP(B2:B91,Reg_Target!A:Q,4,0)</f>
        <v>97.0</v>
      </c>
      <c r="AE50" t="n">
        <f>VLOOKUP(B2:B91,Reg_Target!A:Q,5,0)</f>
        <v>96.0</v>
      </c>
      <c r="AF50" t="n">
        <f>VLOOKUP(B2:B91,Reg_Target!A:Q,6,0)</f>
        <v>3.0</v>
      </c>
      <c r="AG50" t="n">
        <f>VLOOKUP(B2:B91,Reg_Target!A:Q,7,0)</f>
        <v>99.5</v>
      </c>
      <c r="AH50" t="n">
        <f>VLOOKUP(B2:B91,Reg_Target!A:Q,8,0)</f>
        <v>0.15</v>
      </c>
      <c r="AI50" t="n">
        <f>VLOOKUP(B2:B91,Reg_Target!A:Q,9,0)</f>
        <v>99.0</v>
      </c>
      <c r="AJ50" t="n">
        <f>VLOOKUP(B2:B91,Reg_Target!A:Q,10,0)</f>
        <v>99.0</v>
      </c>
      <c r="AK50" t="n">
        <f>VLOOKUP(B2:B91,Reg_Target!A:Q,11,0)</f>
        <v>3.0</v>
      </c>
      <c r="AL50" t="n">
        <f>VLOOKUP(B2:B91,Reg_Target!A:Q,12,0)</f>
        <v>10.0</v>
      </c>
      <c r="AM50" t="n">
        <f>VLOOKUP(B2:B91,Reg_Target!A:Q,13,0)</f>
        <v>99.5</v>
      </c>
      <c r="AN50" t="n">
        <f>VLOOKUP(B2:B91,Reg_Target!A:Q,15,0)</f>
        <v>99.0</v>
      </c>
      <c r="AO50" t="n">
        <f>VLOOKUP(B2:B91,Reg_Target!A:Q,14,0)</f>
        <v>0.1</v>
      </c>
      <c r="AP50" t="n">
        <f>VLOOKUP(B2:B91,Reg_Target!A:Q,16,0)</f>
        <v>99.0</v>
      </c>
      <c r="AQ50" t="n">
        <f>VLOOKUP(B2:B91,Reg_Target!A:Q,17,0)</f>
        <v>10.0</v>
      </c>
    </row>
    <row r="51">
      <c r="A51" t="s">
        <v>141</v>
      </c>
      <c r="B51" t="s">
        <v>18</v>
      </c>
      <c r="C51" t="n">
        <f>SUMIFS(Table242[2G_CSSR_Nokia],Table242[date],A2:A91,Table242[Region],B2:B91)</f>
        <v>0.0</v>
      </c>
      <c r="D51" t="n">
        <f>SUMIFS(Table242[2G_CDR_Nokia],Table242[date],A2:A91,Table242[Region],B2:B91)</f>
        <v>0.0</v>
      </c>
      <c r="E51" t="n">
        <f>SUMIFS(Table242[2G_TCH_Availability_Nokia],Table242[date],A2:A91,Table242[Region],B2:B91)</f>
        <v>0.0</v>
      </c>
      <c r="F51" t="n">
        <f>SUMIFS(Table242[2G_OHSR_Nokia],Table242[date],A2:A91,Table242[Region],B2:B91)</f>
        <v>0.0</v>
      </c>
      <c r="G51" t="n">
        <f>SUMIFS(Table242[2G_tch_traffic_Nokia],Table242[date],A2:A91,Table242[Region],B2:B91)</f>
        <v>0.0</v>
      </c>
      <c r="H51" t="n">
        <v>631.0402431640625</v>
      </c>
      <c r="I51" t="n">
        <v>99.49903855</v>
      </c>
      <c r="J51" t="n">
        <v>0.248481634026</v>
      </c>
      <c r="K51" t="n">
        <v>98.268142038</v>
      </c>
      <c r="L51" t="n">
        <v>98.3651094589</v>
      </c>
      <c r="M51" t="n">
        <v>17170.1240234375</v>
      </c>
      <c r="N51" t="n">
        <v>94.53793956074219</v>
      </c>
      <c r="O51" t="n">
        <v>2.336046795234375</v>
      </c>
      <c r="P51" t="n">
        <v>99.9430859447</v>
      </c>
      <c r="Q51" t="n">
        <v>0.0708505339577</v>
      </c>
      <c r="R51" t="n">
        <v>99.6921967333</v>
      </c>
      <c r="S51" t="n">
        <v>97.646343867</v>
      </c>
      <c r="T51" t="n">
        <v>3.66487364083</v>
      </c>
      <c r="U51" t="n">
        <v>189.3840222109375</v>
      </c>
      <c r="V51" t="n">
        <v>17.5551270622</v>
      </c>
      <c r="W51" t="n">
        <v>99.8890015324</v>
      </c>
      <c r="X51" t="n">
        <v>0.100915864744</v>
      </c>
      <c r="Y51" t="n">
        <v>99.9388637802</v>
      </c>
      <c r="Z51" t="n">
        <v>99.7739926356</v>
      </c>
      <c r="AA51" t="n">
        <v>23.2466568865</v>
      </c>
      <c r="AB51" t="n">
        <f>VLOOKUP(B2:B91,Reg_Target!A:Q,2,0)</f>
        <v>98.0</v>
      </c>
      <c r="AC51" t="n">
        <f>VLOOKUP(B2:B91,Reg_Target!A:Q,3,0)</f>
        <v>0.4</v>
      </c>
      <c r="AD51" t="n">
        <f>VLOOKUP(B2:B91,Reg_Target!A:Q,4,0)</f>
        <v>97.0</v>
      </c>
      <c r="AE51" t="n">
        <f>VLOOKUP(B2:B91,Reg_Target!A:Q,5,0)</f>
        <v>96.0</v>
      </c>
      <c r="AF51" t="n">
        <f>VLOOKUP(B2:B91,Reg_Target!A:Q,6,0)</f>
        <v>3.0</v>
      </c>
      <c r="AG51" t="n">
        <f>VLOOKUP(B2:B91,Reg_Target!A:Q,7,0)</f>
        <v>99.5</v>
      </c>
      <c r="AH51" t="n">
        <f>VLOOKUP(B2:B91,Reg_Target!A:Q,8,0)</f>
        <v>0.15</v>
      </c>
      <c r="AI51" t="n">
        <f>VLOOKUP(B2:B91,Reg_Target!A:Q,9,0)</f>
        <v>99.0</v>
      </c>
      <c r="AJ51" t="n">
        <f>VLOOKUP(B2:B91,Reg_Target!A:Q,10,0)</f>
        <v>99.0</v>
      </c>
      <c r="AK51" t="n">
        <f>VLOOKUP(B2:B91,Reg_Target!A:Q,11,0)</f>
        <v>3.0</v>
      </c>
      <c r="AL51" t="n">
        <f>VLOOKUP(B2:B91,Reg_Target!A:Q,12,0)</f>
        <v>10.0</v>
      </c>
      <c r="AM51" t="n">
        <f>VLOOKUP(B2:B91,Reg_Target!A:Q,13,0)</f>
        <v>99.5</v>
      </c>
      <c r="AN51" t="n">
        <f>VLOOKUP(B2:B91,Reg_Target!A:Q,15,0)</f>
        <v>99.0</v>
      </c>
      <c r="AO51" t="n">
        <f>VLOOKUP(B2:B91,Reg_Target!A:Q,14,0)</f>
        <v>0.1</v>
      </c>
      <c r="AP51" t="n">
        <f>VLOOKUP(B2:B91,Reg_Target!A:Q,16,0)</f>
        <v>99.0</v>
      </c>
      <c r="AQ51" t="n">
        <f>VLOOKUP(B2:B91,Reg_Target!A:Q,17,0)</f>
        <v>10.0</v>
      </c>
    </row>
    <row r="52">
      <c r="A52" t="s">
        <v>141</v>
      </c>
      <c r="B52" t="s">
        <v>17</v>
      </c>
      <c r="C52" t="n">
        <f>SUMIFS(Table242[2G_CSSR_Nokia],Table242[date],A2:A91,Table242[Region],B2:B91)</f>
        <v>0.0</v>
      </c>
      <c r="D52" t="n">
        <f>SUMIFS(Table242[2G_CDR_Nokia],Table242[date],A2:A91,Table242[Region],B2:B91)</f>
        <v>0.0</v>
      </c>
      <c r="E52" t="n">
        <f>SUMIFS(Table242[2G_TCH_Availability_Nokia],Table242[date],A2:A91,Table242[Region],B2:B91)</f>
        <v>0.0</v>
      </c>
      <c r="F52" t="n">
        <f>SUMIFS(Table242[2G_OHSR_Nokia],Table242[date],A2:A91,Table242[Region],B2:B91)</f>
        <v>0.0</v>
      </c>
      <c r="G52" t="n">
        <f>SUMIFS(Table242[2G_tch_traffic_Nokia],Table242[date],A2:A91,Table242[Region],B2:B91)</f>
        <v>0.0</v>
      </c>
      <c r="H52" t="n">
        <v>698.6763505859375</v>
      </c>
      <c r="I52" t="n">
        <v>99.5006720047</v>
      </c>
      <c r="J52" t="n">
        <v>0.218682931868</v>
      </c>
      <c r="K52" t="n">
        <v>99.5246008373</v>
      </c>
      <c r="L52" t="n">
        <v>98.2767147954</v>
      </c>
      <c r="M52" t="n">
        <v>22592.0986328125</v>
      </c>
      <c r="N52" t="n">
        <v>83.28099125820313</v>
      </c>
      <c r="O52" t="n">
        <v>2.039592050673828</v>
      </c>
      <c r="P52" t="n">
        <v>99.9578879239</v>
      </c>
      <c r="Q52" t="n">
        <v>0.0258947780133</v>
      </c>
      <c r="R52" t="n">
        <v>99.9161333489</v>
      </c>
      <c r="S52" t="n">
        <v>97.6586612618</v>
      </c>
      <c r="T52" t="n">
        <v>3.36461408681</v>
      </c>
      <c r="U52" t="n">
        <v>203.5419477919922</v>
      </c>
      <c r="V52" t="n">
        <v>13.5267070298</v>
      </c>
      <c r="W52" t="n">
        <v>99.9372078929</v>
      </c>
      <c r="X52" t="n">
        <v>0.149474559291</v>
      </c>
      <c r="Y52" t="n">
        <v>99.4335809694</v>
      </c>
      <c r="Z52" t="n">
        <v>99.9071844376</v>
      </c>
      <c r="AA52" t="n">
        <v>22.142240916</v>
      </c>
      <c r="AB52" t="n">
        <f>VLOOKUP(B2:B91,Reg_Target!A:Q,2,0)</f>
        <v>98.0</v>
      </c>
      <c r="AC52" t="n">
        <f>VLOOKUP(B2:B91,Reg_Target!A:Q,3,0)</f>
        <v>0.4</v>
      </c>
      <c r="AD52" t="n">
        <f>VLOOKUP(B2:B91,Reg_Target!A:Q,4,0)</f>
        <v>97.0</v>
      </c>
      <c r="AE52" t="n">
        <f>VLOOKUP(B2:B91,Reg_Target!A:Q,5,0)</f>
        <v>96.0</v>
      </c>
      <c r="AF52" t="n">
        <f>VLOOKUP(B2:B91,Reg_Target!A:Q,6,0)</f>
        <v>3.0</v>
      </c>
      <c r="AG52" t="n">
        <f>VLOOKUP(B2:B91,Reg_Target!A:Q,7,0)</f>
        <v>99.5</v>
      </c>
      <c r="AH52" t="n">
        <f>VLOOKUP(B2:B91,Reg_Target!A:Q,8,0)</f>
        <v>0.15</v>
      </c>
      <c r="AI52" t="n">
        <f>VLOOKUP(B2:B91,Reg_Target!A:Q,9,0)</f>
        <v>99.0</v>
      </c>
      <c r="AJ52" t="n">
        <f>VLOOKUP(B2:B91,Reg_Target!A:Q,10,0)</f>
        <v>99.0</v>
      </c>
      <c r="AK52" t="n">
        <f>VLOOKUP(B2:B91,Reg_Target!A:Q,11,0)</f>
        <v>3.0</v>
      </c>
      <c r="AL52" t="n">
        <f>VLOOKUP(B2:B91,Reg_Target!A:Q,12,0)</f>
        <v>10.0</v>
      </c>
      <c r="AM52" t="n">
        <f>VLOOKUP(B2:B91,Reg_Target!A:Q,13,0)</f>
        <v>99.5</v>
      </c>
      <c r="AN52" t="n">
        <f>VLOOKUP(B2:B91,Reg_Target!A:Q,15,0)</f>
        <v>99.0</v>
      </c>
      <c r="AO52" t="n">
        <f>VLOOKUP(B2:B91,Reg_Target!A:Q,14,0)</f>
        <v>0.1</v>
      </c>
      <c r="AP52" t="n">
        <f>VLOOKUP(B2:B91,Reg_Target!A:Q,16,0)</f>
        <v>99.0</v>
      </c>
      <c r="AQ52" t="n">
        <f>VLOOKUP(B2:B91,Reg_Target!A:Q,17,0)</f>
        <v>10.0</v>
      </c>
    </row>
    <row r="53">
      <c r="A53" t="s">
        <v>142</v>
      </c>
      <c r="B53" t="s">
        <v>19</v>
      </c>
      <c r="C53" t="n">
        <f>SUMIFS(Table242[2G_CSSR_Nokia],Table242[date],A2:A91,Table242[Region],B2:B91)</f>
        <v>0.0</v>
      </c>
      <c r="D53" t="n">
        <f>SUMIFS(Table242[2G_CDR_Nokia],Table242[date],A2:A91,Table242[Region],B2:B91)</f>
        <v>0.0</v>
      </c>
      <c r="E53" t="n">
        <f>SUMIFS(Table242[2G_TCH_Availability_Nokia],Table242[date],A2:A91,Table242[Region],B2:B91)</f>
        <v>0.0</v>
      </c>
      <c r="F53" t="n">
        <f>SUMIFS(Table242[2G_OHSR_Nokia],Table242[date],A2:A91,Table242[Region],B2:B91)</f>
        <v>0.0</v>
      </c>
      <c r="G53" t="n">
        <f>SUMIFS(Table242[2G_tch_traffic_Nokia],Table242[date],A2:A91,Table242[Region],B2:B91)</f>
        <v>0.0</v>
      </c>
      <c r="H53" t="n">
        <v>451.1693203125</v>
      </c>
      <c r="I53" t="n">
        <v>99.4842293404</v>
      </c>
      <c r="J53" t="n">
        <v>0.119156692997</v>
      </c>
      <c r="K53" t="n">
        <v>99.3318810159</v>
      </c>
      <c r="L53" t="n">
        <v>98.4606074181</v>
      </c>
      <c r="M53" t="n">
        <v>16025.1005859375</v>
      </c>
      <c r="N53" t="n">
        <v>54.97680941367187</v>
      </c>
      <c r="O53" t="n">
        <v>2.3050750782910154</v>
      </c>
      <c r="P53" t="n">
        <v>99.9587309915</v>
      </c>
      <c r="Q53" t="n">
        <v>0.0344467259905</v>
      </c>
      <c r="R53" t="n">
        <v>99.7973270798</v>
      </c>
      <c r="S53" t="n">
        <v>97.4103127315</v>
      </c>
      <c r="T53" t="n">
        <v>3.47186566536</v>
      </c>
      <c r="U53" t="n">
        <v>125.75693598339844</v>
      </c>
      <c r="V53" t="n">
        <v>17.7861054162</v>
      </c>
      <c r="W53" t="n">
        <v>99.9413010442</v>
      </c>
      <c r="X53" t="n">
        <v>0.0734640014812</v>
      </c>
      <c r="Y53" t="n">
        <v>99.9187840559</v>
      </c>
      <c r="Z53" t="n">
        <v>99.8472300338</v>
      </c>
      <c r="AA53" t="n">
        <v>22.543111296</v>
      </c>
      <c r="AB53" t="n">
        <f>VLOOKUP(B2:B91,Reg_Target!A:Q,2,0)</f>
        <v>98.0</v>
      </c>
      <c r="AC53" t="n">
        <f>VLOOKUP(B2:B91,Reg_Target!A:Q,3,0)</f>
        <v>0.4</v>
      </c>
      <c r="AD53" t="n">
        <f>VLOOKUP(B2:B91,Reg_Target!A:Q,4,0)</f>
        <v>97.0</v>
      </c>
      <c r="AE53" t="n">
        <f>VLOOKUP(B2:B91,Reg_Target!A:Q,5,0)</f>
        <v>96.0</v>
      </c>
      <c r="AF53" t="n">
        <f>VLOOKUP(B2:B91,Reg_Target!A:Q,6,0)</f>
        <v>3.0</v>
      </c>
      <c r="AG53" t="n">
        <f>VLOOKUP(B2:B91,Reg_Target!A:Q,7,0)</f>
        <v>99.5</v>
      </c>
      <c r="AH53" t="n">
        <f>VLOOKUP(B2:B91,Reg_Target!A:Q,8,0)</f>
        <v>0.15</v>
      </c>
      <c r="AI53" t="n">
        <f>VLOOKUP(B2:B91,Reg_Target!A:Q,9,0)</f>
        <v>99.0</v>
      </c>
      <c r="AJ53" t="n">
        <f>VLOOKUP(B2:B91,Reg_Target!A:Q,10,0)</f>
        <v>99.0</v>
      </c>
      <c r="AK53" t="n">
        <f>VLOOKUP(B2:B91,Reg_Target!A:Q,11,0)</f>
        <v>3.0</v>
      </c>
      <c r="AL53" t="n">
        <f>VLOOKUP(B2:B91,Reg_Target!A:Q,12,0)</f>
        <v>10.0</v>
      </c>
      <c r="AM53" t="n">
        <f>VLOOKUP(B2:B91,Reg_Target!A:Q,13,0)</f>
        <v>99.5</v>
      </c>
      <c r="AN53" t="n">
        <f>VLOOKUP(B2:B91,Reg_Target!A:Q,15,0)</f>
        <v>99.0</v>
      </c>
      <c r="AO53" t="n">
        <f>VLOOKUP(B2:B91,Reg_Target!A:Q,14,0)</f>
        <v>0.1</v>
      </c>
      <c r="AP53" t="n">
        <f>VLOOKUP(B2:B91,Reg_Target!A:Q,16,0)</f>
        <v>99.0</v>
      </c>
      <c r="AQ53" t="n">
        <f>VLOOKUP(B2:B91,Reg_Target!A:Q,17,0)</f>
        <v>10.0</v>
      </c>
    </row>
    <row r="54">
      <c r="A54" t="s">
        <v>142</v>
      </c>
      <c r="B54" t="s">
        <v>18</v>
      </c>
      <c r="C54" t="n">
        <f>SUMIFS(Table242[2G_CSSR_Nokia],Table242[date],A2:A91,Table242[Region],B2:B91)</f>
        <v>0.0</v>
      </c>
      <c r="D54" t="n">
        <f>SUMIFS(Table242[2G_CDR_Nokia],Table242[date],A2:A91,Table242[Region],B2:B91)</f>
        <v>0.0</v>
      </c>
      <c r="E54" t="n">
        <f>SUMIFS(Table242[2G_TCH_Availability_Nokia],Table242[date],A2:A91,Table242[Region],B2:B91)</f>
        <v>0.0</v>
      </c>
      <c r="F54" t="n">
        <f>SUMIFS(Table242[2G_OHSR_Nokia],Table242[date],A2:A91,Table242[Region],B2:B91)</f>
        <v>0.0</v>
      </c>
      <c r="G54" t="n">
        <f>SUMIFS(Table242[2G_tch_traffic_Nokia],Table242[date],A2:A91,Table242[Region],B2:B91)</f>
        <v>0.0</v>
      </c>
      <c r="H54" t="n">
        <v>632.348662109375</v>
      </c>
      <c r="I54" t="n">
        <v>99.5256523938</v>
      </c>
      <c r="J54" t="n">
        <v>0.23918397219</v>
      </c>
      <c r="K54" t="n">
        <v>98.467880461</v>
      </c>
      <c r="L54" t="n">
        <v>98.4452991116</v>
      </c>
      <c r="M54" t="n">
        <v>17251.9033203125</v>
      </c>
      <c r="N54" t="n">
        <v>95.96487224755859</v>
      </c>
      <c r="O54" t="n">
        <v>2.3323321693945314</v>
      </c>
      <c r="P54" t="n">
        <v>99.943841614</v>
      </c>
      <c r="Q54" t="n">
        <v>0.0693341517703</v>
      </c>
      <c r="R54" t="n">
        <v>99.8093744675</v>
      </c>
      <c r="S54" t="n">
        <v>97.6988412811</v>
      </c>
      <c r="T54" t="n">
        <v>3.70492533942</v>
      </c>
      <c r="U54" t="n">
        <v>194.13941517285156</v>
      </c>
      <c r="V54" t="n">
        <v>17.3549709616</v>
      </c>
      <c r="W54" t="n">
        <v>99.8802674404</v>
      </c>
      <c r="X54" t="n">
        <v>0.101891233288</v>
      </c>
      <c r="Y54" t="n">
        <v>99.9268047301</v>
      </c>
      <c r="Z54" t="n">
        <v>99.7580254842</v>
      </c>
      <c r="AA54" t="n">
        <v>23.4236655536</v>
      </c>
      <c r="AB54" t="n">
        <f>VLOOKUP(B2:B91,Reg_Target!A:Q,2,0)</f>
        <v>98.0</v>
      </c>
      <c r="AC54" t="n">
        <f>VLOOKUP(B2:B91,Reg_Target!A:Q,3,0)</f>
        <v>0.4</v>
      </c>
      <c r="AD54" t="n">
        <f>VLOOKUP(B2:B91,Reg_Target!A:Q,4,0)</f>
        <v>97.0</v>
      </c>
      <c r="AE54" t="n">
        <f>VLOOKUP(B2:B91,Reg_Target!A:Q,5,0)</f>
        <v>96.0</v>
      </c>
      <c r="AF54" t="n">
        <f>VLOOKUP(B2:B91,Reg_Target!A:Q,6,0)</f>
        <v>3.0</v>
      </c>
      <c r="AG54" t="n">
        <f>VLOOKUP(B2:B91,Reg_Target!A:Q,7,0)</f>
        <v>99.5</v>
      </c>
      <c r="AH54" t="n">
        <f>VLOOKUP(B2:B91,Reg_Target!A:Q,8,0)</f>
        <v>0.15</v>
      </c>
      <c r="AI54" t="n">
        <f>VLOOKUP(B2:B91,Reg_Target!A:Q,9,0)</f>
        <v>99.0</v>
      </c>
      <c r="AJ54" t="n">
        <f>VLOOKUP(B2:B91,Reg_Target!A:Q,10,0)</f>
        <v>99.0</v>
      </c>
      <c r="AK54" t="n">
        <f>VLOOKUP(B2:B91,Reg_Target!A:Q,11,0)</f>
        <v>3.0</v>
      </c>
      <c r="AL54" t="n">
        <f>VLOOKUP(B2:B91,Reg_Target!A:Q,12,0)</f>
        <v>10.0</v>
      </c>
      <c r="AM54" t="n">
        <f>VLOOKUP(B2:B91,Reg_Target!A:Q,13,0)</f>
        <v>99.5</v>
      </c>
      <c r="AN54" t="n">
        <f>VLOOKUP(B2:B91,Reg_Target!A:Q,15,0)</f>
        <v>99.0</v>
      </c>
      <c r="AO54" t="n">
        <f>VLOOKUP(B2:B91,Reg_Target!A:Q,14,0)</f>
        <v>0.1</v>
      </c>
      <c r="AP54" t="n">
        <f>VLOOKUP(B2:B91,Reg_Target!A:Q,16,0)</f>
        <v>99.0</v>
      </c>
      <c r="AQ54" t="n">
        <f>VLOOKUP(B2:B91,Reg_Target!A:Q,17,0)</f>
        <v>10.0</v>
      </c>
    </row>
    <row r="55">
      <c r="A55" t="s">
        <v>142</v>
      </c>
      <c r="B55" t="s">
        <v>17</v>
      </c>
      <c r="C55" t="n">
        <f>SUMIFS(Table242[2G_CSSR_Nokia],Table242[date],A2:A91,Table242[Region],B2:B91)</f>
        <v>0.0</v>
      </c>
      <c r="D55" t="n">
        <f>SUMIFS(Table242[2G_CDR_Nokia],Table242[date],A2:A91,Table242[Region],B2:B91)</f>
        <v>0.0</v>
      </c>
      <c r="E55" t="n">
        <f>SUMIFS(Table242[2G_TCH_Availability_Nokia],Table242[date],A2:A91,Table242[Region],B2:B91)</f>
        <v>0.0</v>
      </c>
      <c r="F55" t="n">
        <f>SUMIFS(Table242[2G_OHSR_Nokia],Table242[date],A2:A91,Table242[Region],B2:B91)</f>
        <v>0.0</v>
      </c>
      <c r="G55" t="n">
        <f>SUMIFS(Table242[2G_tch_traffic_Nokia],Table242[date],A2:A91,Table242[Region],B2:B91)</f>
        <v>0.0</v>
      </c>
      <c r="H55" t="n">
        <v>701.1290966796874</v>
      </c>
      <c r="I55" t="n">
        <v>99.2020228557</v>
      </c>
      <c r="J55" t="n">
        <v>0.214782134061</v>
      </c>
      <c r="K55" t="n">
        <v>99.2139814331</v>
      </c>
      <c r="L55" t="n">
        <v>98.280537378</v>
      </c>
      <c r="M55" t="n">
        <v>22619.8369140625</v>
      </c>
      <c r="N55" t="n">
        <v>85.27768611591797</v>
      </c>
      <c r="O55" t="n">
        <v>2.0403439188574217</v>
      </c>
      <c r="P55" t="n">
        <v>99.9623013383</v>
      </c>
      <c r="Q55" t="n">
        <v>0.0264256728283</v>
      </c>
      <c r="R55" t="n">
        <v>99.7137766676</v>
      </c>
      <c r="S55" t="n">
        <v>97.7028685437</v>
      </c>
      <c r="T55" t="n">
        <v>3.41021815737</v>
      </c>
      <c r="U55" t="n">
        <v>207.71093420996093</v>
      </c>
      <c r="V55" t="n">
        <v>13.0004792488</v>
      </c>
      <c r="W55" t="n">
        <v>99.9428598068</v>
      </c>
      <c r="X55" t="n">
        <v>0.149630377071</v>
      </c>
      <c r="Y55" t="n">
        <v>99.3861848725</v>
      </c>
      <c r="Z55" t="n">
        <v>99.9082209986</v>
      </c>
      <c r="AA55" t="n">
        <v>22.4083041323</v>
      </c>
      <c r="AB55" t="n">
        <f>VLOOKUP(B2:B91,Reg_Target!A:Q,2,0)</f>
        <v>98.0</v>
      </c>
      <c r="AC55" t="n">
        <f>VLOOKUP(B2:B91,Reg_Target!A:Q,3,0)</f>
        <v>0.4</v>
      </c>
      <c r="AD55" t="n">
        <f>VLOOKUP(B2:B91,Reg_Target!A:Q,4,0)</f>
        <v>97.0</v>
      </c>
      <c r="AE55" t="n">
        <f>VLOOKUP(B2:B91,Reg_Target!A:Q,5,0)</f>
        <v>96.0</v>
      </c>
      <c r="AF55" t="n">
        <f>VLOOKUP(B2:B91,Reg_Target!A:Q,6,0)</f>
        <v>3.0</v>
      </c>
      <c r="AG55" t="n">
        <f>VLOOKUP(B2:B91,Reg_Target!A:Q,7,0)</f>
        <v>99.5</v>
      </c>
      <c r="AH55" t="n">
        <f>VLOOKUP(B2:B91,Reg_Target!A:Q,8,0)</f>
        <v>0.15</v>
      </c>
      <c r="AI55" t="n">
        <f>VLOOKUP(B2:B91,Reg_Target!A:Q,9,0)</f>
        <v>99.0</v>
      </c>
      <c r="AJ55" t="n">
        <f>VLOOKUP(B2:B91,Reg_Target!A:Q,10,0)</f>
        <v>99.0</v>
      </c>
      <c r="AK55" t="n">
        <f>VLOOKUP(B2:B91,Reg_Target!A:Q,11,0)</f>
        <v>3.0</v>
      </c>
      <c r="AL55" t="n">
        <f>VLOOKUP(B2:B91,Reg_Target!A:Q,12,0)</f>
        <v>10.0</v>
      </c>
      <c r="AM55" t="n">
        <f>VLOOKUP(B2:B91,Reg_Target!A:Q,13,0)</f>
        <v>99.5</v>
      </c>
      <c r="AN55" t="n">
        <f>VLOOKUP(B2:B91,Reg_Target!A:Q,15,0)</f>
        <v>99.0</v>
      </c>
      <c r="AO55" t="n">
        <f>VLOOKUP(B2:B91,Reg_Target!A:Q,14,0)</f>
        <v>0.1</v>
      </c>
      <c r="AP55" t="n">
        <f>VLOOKUP(B2:B91,Reg_Target!A:Q,16,0)</f>
        <v>99.0</v>
      </c>
      <c r="AQ55" t="n">
        <f>VLOOKUP(B2:B91,Reg_Target!A:Q,17,0)</f>
        <v>10.0</v>
      </c>
    </row>
    <row r="56">
      <c r="A56" t="s">
        <v>143</v>
      </c>
      <c r="B56" t="s">
        <v>19</v>
      </c>
      <c r="C56" t="n">
        <f>SUMIFS(Table242[2G_CSSR_Nokia],Table242[date],A2:A91,Table242[Region],B2:B91)</f>
        <v>0.0</v>
      </c>
      <c r="D56" t="n">
        <f>SUMIFS(Table242[2G_CDR_Nokia],Table242[date],A2:A91,Table242[Region],B2:B91)</f>
        <v>0.0</v>
      </c>
      <c r="E56" t="n">
        <f>SUMIFS(Table242[2G_TCH_Availability_Nokia],Table242[date],A2:A91,Table242[Region],B2:B91)</f>
        <v>0.0</v>
      </c>
      <c r="F56" t="n">
        <f>SUMIFS(Table242[2G_OHSR_Nokia],Table242[date],A2:A91,Table242[Region],B2:B91)</f>
        <v>0.0</v>
      </c>
      <c r="G56" t="n">
        <f>SUMIFS(Table242[2G_tch_traffic_Nokia],Table242[date],A2:A91,Table242[Region],B2:B91)</f>
        <v>0.0</v>
      </c>
      <c r="H56" t="n">
        <v>424.116751953125</v>
      </c>
      <c r="I56" t="n">
        <v>99.6175068533</v>
      </c>
      <c r="J56" t="n">
        <v>0.115049389005</v>
      </c>
      <c r="K56" t="n">
        <v>99.6567949694</v>
      </c>
      <c r="L56" t="n">
        <v>98.507350967</v>
      </c>
      <c r="M56" t="n">
        <v>15688.2412109375</v>
      </c>
      <c r="N56" t="n">
        <v>58.09640992363281</v>
      </c>
      <c r="O56" t="n">
        <v>2.324280644824219</v>
      </c>
      <c r="P56" t="n">
        <v>99.9603967557</v>
      </c>
      <c r="Q56" t="n">
        <v>0.0329907512665</v>
      </c>
      <c r="R56" t="n">
        <v>99.899742895</v>
      </c>
      <c r="S56" t="n">
        <v>97.3994246362</v>
      </c>
      <c r="T56" t="n">
        <v>3.54859729719</v>
      </c>
      <c r="U56" t="n">
        <v>130.52459909375</v>
      </c>
      <c r="V56" t="n">
        <v>17.9639509326</v>
      </c>
      <c r="W56" t="n">
        <v>99.9458596974</v>
      </c>
      <c r="X56" t="n">
        <v>0.0697891962568</v>
      </c>
      <c r="Y56" t="n">
        <v>99.9820120627</v>
      </c>
      <c r="Z56" t="n">
        <v>99.8370869616</v>
      </c>
      <c r="AA56" t="n">
        <v>22.8305092784</v>
      </c>
      <c r="AB56" t="n">
        <f>VLOOKUP(B2:B91,Reg_Target!A:Q,2,0)</f>
        <v>98.0</v>
      </c>
      <c r="AC56" t="n">
        <f>VLOOKUP(B2:B91,Reg_Target!A:Q,3,0)</f>
        <v>0.4</v>
      </c>
      <c r="AD56" t="n">
        <f>VLOOKUP(B2:B91,Reg_Target!A:Q,4,0)</f>
        <v>97.0</v>
      </c>
      <c r="AE56" t="n">
        <f>VLOOKUP(B2:B91,Reg_Target!A:Q,5,0)</f>
        <v>96.0</v>
      </c>
      <c r="AF56" t="n">
        <f>VLOOKUP(B2:B91,Reg_Target!A:Q,6,0)</f>
        <v>3.0</v>
      </c>
      <c r="AG56" t="n">
        <f>VLOOKUP(B2:B91,Reg_Target!A:Q,7,0)</f>
        <v>99.5</v>
      </c>
      <c r="AH56" t="n">
        <f>VLOOKUP(B2:B91,Reg_Target!A:Q,8,0)</f>
        <v>0.15</v>
      </c>
      <c r="AI56" t="n">
        <f>VLOOKUP(B2:B91,Reg_Target!A:Q,9,0)</f>
        <v>99.0</v>
      </c>
      <c r="AJ56" t="n">
        <f>VLOOKUP(B2:B91,Reg_Target!A:Q,10,0)</f>
        <v>99.0</v>
      </c>
      <c r="AK56" t="n">
        <f>VLOOKUP(B2:B91,Reg_Target!A:Q,11,0)</f>
        <v>3.0</v>
      </c>
      <c r="AL56" t="n">
        <f>VLOOKUP(B2:B91,Reg_Target!A:Q,12,0)</f>
        <v>10.0</v>
      </c>
      <c r="AM56" t="n">
        <f>VLOOKUP(B2:B91,Reg_Target!A:Q,13,0)</f>
        <v>99.5</v>
      </c>
      <c r="AN56" t="n">
        <f>VLOOKUP(B2:B91,Reg_Target!A:Q,15,0)</f>
        <v>99.0</v>
      </c>
      <c r="AO56" t="n">
        <f>VLOOKUP(B2:B91,Reg_Target!A:Q,14,0)</f>
        <v>0.1</v>
      </c>
      <c r="AP56" t="n">
        <f>VLOOKUP(B2:B91,Reg_Target!A:Q,16,0)</f>
        <v>99.0</v>
      </c>
      <c r="AQ56" t="n">
        <f>VLOOKUP(B2:B91,Reg_Target!A:Q,17,0)</f>
        <v>10.0</v>
      </c>
    </row>
    <row r="57">
      <c r="A57" t="s">
        <v>143</v>
      </c>
      <c r="B57" t="s">
        <v>18</v>
      </c>
      <c r="C57" t="n">
        <f>SUMIFS(Table242[2G_CSSR_Nokia],Table242[date],A2:A91,Table242[Region],B2:B91)</f>
        <v>0.0</v>
      </c>
      <c r="D57" t="n">
        <f>SUMIFS(Table242[2G_CDR_Nokia],Table242[date],A2:A91,Table242[Region],B2:B91)</f>
        <v>0.0</v>
      </c>
      <c r="E57" t="n">
        <f>SUMIFS(Table242[2G_TCH_Availability_Nokia],Table242[date],A2:A91,Table242[Region],B2:B91)</f>
        <v>0.0</v>
      </c>
      <c r="F57" t="n">
        <f>SUMIFS(Table242[2G_OHSR_Nokia],Table242[date],A2:A91,Table242[Region],B2:B91)</f>
        <v>0.0</v>
      </c>
      <c r="G57" t="n">
        <f>SUMIFS(Table242[2G_tch_traffic_Nokia],Table242[date],A2:A91,Table242[Region],B2:B91)</f>
        <v>0.0</v>
      </c>
      <c r="H57" t="n">
        <v>601.4468623046876</v>
      </c>
      <c r="I57" t="n">
        <v>99.4327001099</v>
      </c>
      <c r="J57" t="n">
        <v>0.237657278607</v>
      </c>
      <c r="K57" t="n">
        <v>98.6465733875</v>
      </c>
      <c r="L57" t="n">
        <v>98.4522540855</v>
      </c>
      <c r="M57" t="n">
        <v>16729.53125</v>
      </c>
      <c r="N57" t="n">
        <v>100.54648622167969</v>
      </c>
      <c r="O57" t="n">
        <v>2.328112010654297</v>
      </c>
      <c r="P57" t="n">
        <v>99.9411013788</v>
      </c>
      <c r="Q57" t="n">
        <v>0.0717045757563</v>
      </c>
      <c r="R57" t="n">
        <v>99.7794322002</v>
      </c>
      <c r="S57" t="n">
        <v>97.7445983604</v>
      </c>
      <c r="T57" t="n">
        <v>3.76377706472</v>
      </c>
      <c r="U57" t="n">
        <v>204.12076096582032</v>
      </c>
      <c r="V57" t="n">
        <v>17.361452206</v>
      </c>
      <c r="W57" t="n">
        <v>99.9030994816</v>
      </c>
      <c r="X57" t="n">
        <v>0.0965380560632</v>
      </c>
      <c r="Y57" t="n">
        <v>99.8749735234</v>
      </c>
      <c r="Z57" t="n">
        <v>99.7888780103</v>
      </c>
      <c r="AA57" t="n">
        <v>23.712368101</v>
      </c>
      <c r="AB57" t="n">
        <f>VLOOKUP(B2:B91,Reg_Target!A:Q,2,0)</f>
        <v>98.0</v>
      </c>
      <c r="AC57" t="n">
        <f>VLOOKUP(B2:B91,Reg_Target!A:Q,3,0)</f>
        <v>0.4</v>
      </c>
      <c r="AD57" t="n">
        <f>VLOOKUP(B2:B91,Reg_Target!A:Q,4,0)</f>
        <v>97.0</v>
      </c>
      <c r="AE57" t="n">
        <f>VLOOKUP(B2:B91,Reg_Target!A:Q,5,0)</f>
        <v>96.0</v>
      </c>
      <c r="AF57" t="n">
        <f>VLOOKUP(B2:B91,Reg_Target!A:Q,6,0)</f>
        <v>3.0</v>
      </c>
      <c r="AG57" t="n">
        <f>VLOOKUP(B2:B91,Reg_Target!A:Q,7,0)</f>
        <v>99.5</v>
      </c>
      <c r="AH57" t="n">
        <f>VLOOKUP(B2:B91,Reg_Target!A:Q,8,0)</f>
        <v>0.15</v>
      </c>
      <c r="AI57" t="n">
        <f>VLOOKUP(B2:B91,Reg_Target!A:Q,9,0)</f>
        <v>99.0</v>
      </c>
      <c r="AJ57" t="n">
        <f>VLOOKUP(B2:B91,Reg_Target!A:Q,10,0)</f>
        <v>99.0</v>
      </c>
      <c r="AK57" t="n">
        <f>VLOOKUP(B2:B91,Reg_Target!A:Q,11,0)</f>
        <v>3.0</v>
      </c>
      <c r="AL57" t="n">
        <f>VLOOKUP(B2:B91,Reg_Target!A:Q,12,0)</f>
        <v>10.0</v>
      </c>
      <c r="AM57" t="n">
        <f>VLOOKUP(B2:B91,Reg_Target!A:Q,13,0)</f>
        <v>99.5</v>
      </c>
      <c r="AN57" t="n">
        <f>VLOOKUP(B2:B91,Reg_Target!A:Q,15,0)</f>
        <v>99.0</v>
      </c>
      <c r="AO57" t="n">
        <f>VLOOKUP(B2:B91,Reg_Target!A:Q,14,0)</f>
        <v>0.1</v>
      </c>
      <c r="AP57" t="n">
        <f>VLOOKUP(B2:B91,Reg_Target!A:Q,16,0)</f>
        <v>99.0</v>
      </c>
      <c r="AQ57" t="n">
        <f>VLOOKUP(B2:B91,Reg_Target!A:Q,17,0)</f>
        <v>10.0</v>
      </c>
    </row>
    <row r="58">
      <c r="A58" t="s">
        <v>143</v>
      </c>
      <c r="B58" t="s">
        <v>17</v>
      </c>
      <c r="C58" t="n">
        <f>SUMIFS(Table242[2G_CSSR_Nokia],Table242[date],A2:A91,Table242[Region],B2:B91)</f>
        <v>0.0</v>
      </c>
      <c r="D58" t="n">
        <f>SUMIFS(Table242[2G_CDR_Nokia],Table242[date],A2:A91,Table242[Region],B2:B91)</f>
        <v>0.0</v>
      </c>
      <c r="E58" t="n">
        <f>SUMIFS(Table242[2G_TCH_Availability_Nokia],Table242[date],A2:A91,Table242[Region],B2:B91)</f>
        <v>0.0</v>
      </c>
      <c r="F58" t="n">
        <f>SUMIFS(Table242[2G_OHSR_Nokia],Table242[date],A2:A91,Table242[Region],B2:B91)</f>
        <v>0.0</v>
      </c>
      <c r="G58" t="n">
        <f>SUMIFS(Table242[2G_tch_traffic_Nokia],Table242[date],A2:A91,Table242[Region],B2:B91)</f>
        <v>0.0</v>
      </c>
      <c r="H58" t="n">
        <v>658.0608193359375</v>
      </c>
      <c r="I58" t="n">
        <v>99.2931577103</v>
      </c>
      <c r="J58" t="n">
        <v>0.214898107729</v>
      </c>
      <c r="K58" t="n">
        <v>99.277090317</v>
      </c>
      <c r="L58" t="n">
        <v>98.2631989009</v>
      </c>
      <c r="M58" t="n">
        <v>22121.7060546875</v>
      </c>
      <c r="N58" t="n">
        <v>89.34942029833984</v>
      </c>
      <c r="O58" t="n">
        <v>2.024662974775391</v>
      </c>
      <c r="P58" t="n">
        <v>99.948873465</v>
      </c>
      <c r="Q58" t="n">
        <v>0.0272165744887</v>
      </c>
      <c r="R58" t="n">
        <v>99.7963050626</v>
      </c>
      <c r="S58" t="n">
        <v>97.7358679272</v>
      </c>
      <c r="T58" t="n">
        <v>3.45499955027</v>
      </c>
      <c r="U58" t="n">
        <v>218.38250711328126</v>
      </c>
      <c r="V58" t="n">
        <v>13.301701065</v>
      </c>
      <c r="W58" t="n">
        <v>99.9406650411</v>
      </c>
      <c r="X58" t="n">
        <v>0.144958714765</v>
      </c>
      <c r="Y58" t="n">
        <v>99.3152805675</v>
      </c>
      <c r="Z58" t="n">
        <v>99.9017420168</v>
      </c>
      <c r="AA58" t="n">
        <v>22.7157062273</v>
      </c>
      <c r="AB58" t="n">
        <f>VLOOKUP(B2:B91,Reg_Target!A:Q,2,0)</f>
        <v>98.0</v>
      </c>
      <c r="AC58" t="n">
        <f>VLOOKUP(B2:B91,Reg_Target!A:Q,3,0)</f>
        <v>0.4</v>
      </c>
      <c r="AD58" t="n">
        <f>VLOOKUP(B2:B91,Reg_Target!A:Q,4,0)</f>
        <v>97.0</v>
      </c>
      <c r="AE58" t="n">
        <f>VLOOKUP(B2:B91,Reg_Target!A:Q,5,0)</f>
        <v>96.0</v>
      </c>
      <c r="AF58" t="n">
        <f>VLOOKUP(B2:B91,Reg_Target!A:Q,6,0)</f>
        <v>3.0</v>
      </c>
      <c r="AG58" t="n">
        <f>VLOOKUP(B2:B91,Reg_Target!A:Q,7,0)</f>
        <v>99.5</v>
      </c>
      <c r="AH58" t="n">
        <f>VLOOKUP(B2:B91,Reg_Target!A:Q,8,0)</f>
        <v>0.15</v>
      </c>
      <c r="AI58" t="n">
        <f>VLOOKUP(B2:B91,Reg_Target!A:Q,9,0)</f>
        <v>99.0</v>
      </c>
      <c r="AJ58" t="n">
        <f>VLOOKUP(B2:B91,Reg_Target!A:Q,10,0)</f>
        <v>99.0</v>
      </c>
      <c r="AK58" t="n">
        <f>VLOOKUP(B2:B91,Reg_Target!A:Q,11,0)</f>
        <v>3.0</v>
      </c>
      <c r="AL58" t="n">
        <f>VLOOKUP(B2:B91,Reg_Target!A:Q,12,0)</f>
        <v>10.0</v>
      </c>
      <c r="AM58" t="n">
        <f>VLOOKUP(B2:B91,Reg_Target!A:Q,13,0)</f>
        <v>99.5</v>
      </c>
      <c r="AN58" t="n">
        <f>VLOOKUP(B2:B91,Reg_Target!A:Q,15,0)</f>
        <v>99.0</v>
      </c>
      <c r="AO58" t="n">
        <f>VLOOKUP(B2:B91,Reg_Target!A:Q,14,0)</f>
        <v>0.1</v>
      </c>
      <c r="AP58" t="n">
        <f>VLOOKUP(B2:B91,Reg_Target!A:Q,16,0)</f>
        <v>99.0</v>
      </c>
      <c r="AQ58" t="n">
        <f>VLOOKUP(B2:B91,Reg_Target!A:Q,17,0)</f>
        <v>10.0</v>
      </c>
    </row>
    <row r="59">
      <c r="A59" t="s">
        <v>144</v>
      </c>
      <c r="B59" t="s">
        <v>19</v>
      </c>
      <c r="C59" t="n">
        <f>SUMIFS(Table242[2G_CSSR_Nokia],Table242[date],A2:A91,Table242[Region],B2:B91)</f>
        <v>0.0</v>
      </c>
      <c r="D59" t="n">
        <f>SUMIFS(Table242[2G_CDR_Nokia],Table242[date],A2:A91,Table242[Region],B2:B91)</f>
        <v>0.0</v>
      </c>
      <c r="E59" t="n">
        <f>SUMIFS(Table242[2G_TCH_Availability_Nokia],Table242[date],A2:A91,Table242[Region],B2:B91)</f>
        <v>0.0</v>
      </c>
      <c r="F59" t="n">
        <f>SUMIFS(Table242[2G_OHSR_Nokia],Table242[date],A2:A91,Table242[Region],B2:B91)</f>
        <v>0.0</v>
      </c>
      <c r="G59" t="n">
        <f>SUMIFS(Table242[2G_tch_traffic_Nokia],Table242[date],A2:A91,Table242[Region],B2:B91)</f>
        <v>0.0</v>
      </c>
      <c r="H59" t="n">
        <v>372.9709833984375</v>
      </c>
      <c r="I59" t="n">
        <v>99.5159589617</v>
      </c>
      <c r="J59" t="n">
        <v>0.135830070313</v>
      </c>
      <c r="K59" t="n">
        <v>99.7505495429</v>
      </c>
      <c r="L59" t="n">
        <v>98.3250746276</v>
      </c>
      <c r="M59" t="n">
        <v>13402.6162109375</v>
      </c>
      <c r="N59" t="n">
        <v>63.469791776171874</v>
      </c>
      <c r="O59" t="n">
        <v>2.279127755166016</v>
      </c>
      <c r="P59" t="n">
        <v>99.9542735301</v>
      </c>
      <c r="Q59" t="n">
        <v>0.0331121231213</v>
      </c>
      <c r="R59" t="n">
        <v>99.9094347535</v>
      </c>
      <c r="S59" t="n">
        <v>97.2433156383</v>
      </c>
      <c r="T59" t="n">
        <v>3.66940510501</v>
      </c>
      <c r="U59" t="n">
        <v>145.66427943457032</v>
      </c>
      <c r="V59" t="n">
        <v>16.4575077569</v>
      </c>
      <c r="W59" t="n">
        <v>99.9465671377</v>
      </c>
      <c r="X59" t="n">
        <v>0.0616329938747</v>
      </c>
      <c r="Y59" t="n">
        <v>99.9928383874</v>
      </c>
      <c r="Z59" t="n">
        <v>99.8175564114</v>
      </c>
      <c r="AA59" t="n">
        <v>23.7033389506</v>
      </c>
      <c r="AB59" t="n">
        <f>VLOOKUP(B2:B91,Reg_Target!A:Q,2,0)</f>
        <v>98.0</v>
      </c>
      <c r="AC59" t="n">
        <f>VLOOKUP(B2:B91,Reg_Target!A:Q,3,0)</f>
        <v>0.4</v>
      </c>
      <c r="AD59" t="n">
        <f>VLOOKUP(B2:B91,Reg_Target!A:Q,4,0)</f>
        <v>97.0</v>
      </c>
      <c r="AE59" t="n">
        <f>VLOOKUP(B2:B91,Reg_Target!A:Q,5,0)</f>
        <v>96.0</v>
      </c>
      <c r="AF59" t="n">
        <f>VLOOKUP(B2:B91,Reg_Target!A:Q,6,0)</f>
        <v>3.0</v>
      </c>
      <c r="AG59" t="n">
        <f>VLOOKUP(B2:B91,Reg_Target!A:Q,7,0)</f>
        <v>99.5</v>
      </c>
      <c r="AH59" t="n">
        <f>VLOOKUP(B2:B91,Reg_Target!A:Q,8,0)</f>
        <v>0.15</v>
      </c>
      <c r="AI59" t="n">
        <f>VLOOKUP(B2:B91,Reg_Target!A:Q,9,0)</f>
        <v>99.0</v>
      </c>
      <c r="AJ59" t="n">
        <f>VLOOKUP(B2:B91,Reg_Target!A:Q,10,0)</f>
        <v>99.0</v>
      </c>
      <c r="AK59" t="n">
        <f>VLOOKUP(B2:B91,Reg_Target!A:Q,11,0)</f>
        <v>3.0</v>
      </c>
      <c r="AL59" t="n">
        <f>VLOOKUP(B2:B91,Reg_Target!A:Q,12,0)</f>
        <v>10.0</v>
      </c>
      <c r="AM59" t="n">
        <f>VLOOKUP(B2:B91,Reg_Target!A:Q,13,0)</f>
        <v>99.5</v>
      </c>
      <c r="AN59" t="n">
        <f>VLOOKUP(B2:B91,Reg_Target!A:Q,15,0)</f>
        <v>99.0</v>
      </c>
      <c r="AO59" t="n">
        <f>VLOOKUP(B2:B91,Reg_Target!A:Q,14,0)</f>
        <v>0.1</v>
      </c>
      <c r="AP59" t="n">
        <f>VLOOKUP(B2:B91,Reg_Target!A:Q,16,0)</f>
        <v>99.0</v>
      </c>
      <c r="AQ59" t="n">
        <f>VLOOKUP(B2:B91,Reg_Target!A:Q,17,0)</f>
        <v>10.0</v>
      </c>
    </row>
    <row r="60">
      <c r="A60" t="s">
        <v>144</v>
      </c>
      <c r="B60" t="s">
        <v>18</v>
      </c>
      <c r="C60" t="n">
        <f>SUMIFS(Table242[2G_CSSR_Nokia],Table242[date],A2:A91,Table242[Region],B2:B91)</f>
        <v>0.0</v>
      </c>
      <c r="D60" t="n">
        <f>SUMIFS(Table242[2G_CDR_Nokia],Table242[date],A2:A91,Table242[Region],B2:B91)</f>
        <v>0.0</v>
      </c>
      <c r="E60" t="n">
        <f>SUMIFS(Table242[2G_TCH_Availability_Nokia],Table242[date],A2:A91,Table242[Region],B2:B91)</f>
        <v>0.0</v>
      </c>
      <c r="F60" t="n">
        <f>SUMIFS(Table242[2G_OHSR_Nokia],Table242[date],A2:A91,Table242[Region],B2:B91)</f>
        <v>0.0</v>
      </c>
      <c r="G60" t="n">
        <f>SUMIFS(Table242[2G_tch_traffic_Nokia],Table242[date],A2:A91,Table242[Region],B2:B91)</f>
        <v>0.0</v>
      </c>
      <c r="H60" t="n">
        <v>539.8195302734375</v>
      </c>
      <c r="I60" t="n">
        <v>97.0980249304</v>
      </c>
      <c r="J60" t="n">
        <v>0.36526709682</v>
      </c>
      <c r="K60" t="n">
        <v>96.3690184997</v>
      </c>
      <c r="L60" t="n">
        <v>98.332870148</v>
      </c>
      <c r="M60" t="n">
        <v>14483.2197265625</v>
      </c>
      <c r="N60" t="n">
        <v>114.61541823730468</v>
      </c>
      <c r="O60" t="n">
        <v>2.017079269130859</v>
      </c>
      <c r="P60" t="n">
        <v>99.0750182314</v>
      </c>
      <c r="Q60" t="n">
        <v>0.1034023276</v>
      </c>
      <c r="R60" t="n">
        <v>98.4830581114</v>
      </c>
      <c r="S60" t="n">
        <v>97.6842965129</v>
      </c>
      <c r="T60" t="n">
        <v>3.91852529745</v>
      </c>
      <c r="U60" t="n">
        <v>232.39981855078125</v>
      </c>
      <c r="V60" t="n">
        <v>13.5623677076</v>
      </c>
      <c r="W60" t="n">
        <v>99.8746147813</v>
      </c>
      <c r="X60" t="n">
        <v>0.0877089594119</v>
      </c>
      <c r="Y60" t="n">
        <v>99.625286773</v>
      </c>
      <c r="Z60" t="n">
        <v>99.7813879156</v>
      </c>
      <c r="AA60" t="n">
        <v>25.162425055</v>
      </c>
      <c r="AB60" t="n">
        <f>VLOOKUP(B2:B91,Reg_Target!A:Q,2,0)</f>
        <v>98.0</v>
      </c>
      <c r="AC60" t="n">
        <f>VLOOKUP(B2:B91,Reg_Target!A:Q,3,0)</f>
        <v>0.4</v>
      </c>
      <c r="AD60" t="n">
        <f>VLOOKUP(B2:B91,Reg_Target!A:Q,4,0)</f>
        <v>97.0</v>
      </c>
      <c r="AE60" t="n">
        <f>VLOOKUP(B2:B91,Reg_Target!A:Q,5,0)</f>
        <v>96.0</v>
      </c>
      <c r="AF60" t="n">
        <f>VLOOKUP(B2:B91,Reg_Target!A:Q,6,0)</f>
        <v>3.0</v>
      </c>
      <c r="AG60" t="n">
        <f>VLOOKUP(B2:B91,Reg_Target!A:Q,7,0)</f>
        <v>99.5</v>
      </c>
      <c r="AH60" t="n">
        <f>VLOOKUP(B2:B91,Reg_Target!A:Q,8,0)</f>
        <v>0.15</v>
      </c>
      <c r="AI60" t="n">
        <f>VLOOKUP(B2:B91,Reg_Target!A:Q,9,0)</f>
        <v>99.0</v>
      </c>
      <c r="AJ60" t="n">
        <f>VLOOKUP(B2:B91,Reg_Target!A:Q,10,0)</f>
        <v>99.0</v>
      </c>
      <c r="AK60" t="n">
        <f>VLOOKUP(B2:B91,Reg_Target!A:Q,11,0)</f>
        <v>3.0</v>
      </c>
      <c r="AL60" t="n">
        <f>VLOOKUP(B2:B91,Reg_Target!A:Q,12,0)</f>
        <v>10.0</v>
      </c>
      <c r="AM60" t="n">
        <f>VLOOKUP(B2:B91,Reg_Target!A:Q,13,0)</f>
        <v>99.5</v>
      </c>
      <c r="AN60" t="n">
        <f>VLOOKUP(B2:B91,Reg_Target!A:Q,15,0)</f>
        <v>99.0</v>
      </c>
      <c r="AO60" t="n">
        <f>VLOOKUP(B2:B91,Reg_Target!A:Q,14,0)</f>
        <v>0.1</v>
      </c>
      <c r="AP60" t="n">
        <f>VLOOKUP(B2:B91,Reg_Target!A:Q,16,0)</f>
        <v>99.0</v>
      </c>
      <c r="AQ60" t="n">
        <f>VLOOKUP(B2:B91,Reg_Target!A:Q,17,0)</f>
        <v>10.0</v>
      </c>
    </row>
    <row r="61">
      <c r="A61" t="s">
        <v>144</v>
      </c>
      <c r="B61" t="s">
        <v>17</v>
      </c>
      <c r="C61" t="n">
        <f>SUMIFS(Table242[2G_CSSR_Nokia],Table242[date],A2:A91,Table242[Region],B2:B91)</f>
        <v>0.0</v>
      </c>
      <c r="D61" t="n">
        <f>SUMIFS(Table242[2G_CDR_Nokia],Table242[date],A2:A91,Table242[Region],B2:B91)</f>
        <v>0.0</v>
      </c>
      <c r="E61" t="n">
        <f>SUMIFS(Table242[2G_TCH_Availability_Nokia],Table242[date],A2:A91,Table242[Region],B2:B91)</f>
        <v>0.0</v>
      </c>
      <c r="F61" t="n">
        <f>SUMIFS(Table242[2G_OHSR_Nokia],Table242[date],A2:A91,Table242[Region],B2:B91)</f>
        <v>0.0</v>
      </c>
      <c r="G61" t="n">
        <f>SUMIFS(Table242[2G_tch_traffic_Nokia],Table242[date],A2:A91,Table242[Region],B2:B91)</f>
        <v>0.0</v>
      </c>
      <c r="H61" t="n">
        <v>565.703314453125</v>
      </c>
      <c r="I61" t="n">
        <v>99.1863068879</v>
      </c>
      <c r="J61" t="n">
        <v>0.247348363011</v>
      </c>
      <c r="K61" t="n">
        <v>99.3550661175</v>
      </c>
      <c r="L61" t="n">
        <v>98.1618685849</v>
      </c>
      <c r="M61" t="n">
        <v>18559.4462890625</v>
      </c>
      <c r="N61" t="n">
        <v>94.76936065976562</v>
      </c>
      <c r="O61" t="n">
        <v>2.008256439033203</v>
      </c>
      <c r="P61" t="n">
        <v>99.927952747</v>
      </c>
      <c r="Q61" t="n">
        <v>0.0281095986042</v>
      </c>
      <c r="R61" t="n">
        <v>99.7368029971</v>
      </c>
      <c r="S61" t="n">
        <v>97.6746121104</v>
      </c>
      <c r="T61" t="n">
        <v>3.53399688975</v>
      </c>
      <c r="U61" t="n">
        <v>234.52337654980468</v>
      </c>
      <c r="V61" t="n">
        <v>12.5535096857</v>
      </c>
      <c r="W61" t="n">
        <v>99.9383474236</v>
      </c>
      <c r="X61" t="n">
        <v>0.123035625801</v>
      </c>
      <c r="Y61" t="n">
        <v>99.1266835017</v>
      </c>
      <c r="Z61" t="n">
        <v>99.8847750851</v>
      </c>
      <c r="AA61" t="n">
        <v>23.2281578437</v>
      </c>
      <c r="AB61" t="n">
        <f>VLOOKUP(B2:B91,Reg_Target!A:Q,2,0)</f>
        <v>98.0</v>
      </c>
      <c r="AC61" t="n">
        <f>VLOOKUP(B2:B91,Reg_Target!A:Q,3,0)</f>
        <v>0.4</v>
      </c>
      <c r="AD61" t="n">
        <f>VLOOKUP(B2:B91,Reg_Target!A:Q,4,0)</f>
        <v>97.0</v>
      </c>
      <c r="AE61" t="n">
        <f>VLOOKUP(B2:B91,Reg_Target!A:Q,5,0)</f>
        <v>96.0</v>
      </c>
      <c r="AF61" t="n">
        <f>VLOOKUP(B2:B91,Reg_Target!A:Q,6,0)</f>
        <v>3.0</v>
      </c>
      <c r="AG61" t="n">
        <f>VLOOKUP(B2:B91,Reg_Target!A:Q,7,0)</f>
        <v>99.5</v>
      </c>
      <c r="AH61" t="n">
        <f>VLOOKUP(B2:B91,Reg_Target!A:Q,8,0)</f>
        <v>0.15</v>
      </c>
      <c r="AI61" t="n">
        <f>VLOOKUP(B2:B91,Reg_Target!A:Q,9,0)</f>
        <v>99.0</v>
      </c>
      <c r="AJ61" t="n">
        <f>VLOOKUP(B2:B91,Reg_Target!A:Q,10,0)</f>
        <v>99.0</v>
      </c>
      <c r="AK61" t="n">
        <f>VLOOKUP(B2:B91,Reg_Target!A:Q,11,0)</f>
        <v>3.0</v>
      </c>
      <c r="AL61" t="n">
        <f>VLOOKUP(B2:B91,Reg_Target!A:Q,12,0)</f>
        <v>10.0</v>
      </c>
      <c r="AM61" t="n">
        <f>VLOOKUP(B2:B91,Reg_Target!A:Q,13,0)</f>
        <v>99.5</v>
      </c>
      <c r="AN61" t="n">
        <f>VLOOKUP(B2:B91,Reg_Target!A:Q,15,0)</f>
        <v>99.0</v>
      </c>
      <c r="AO61" t="n">
        <f>VLOOKUP(B2:B91,Reg_Target!A:Q,14,0)</f>
        <v>0.1</v>
      </c>
      <c r="AP61" t="n">
        <f>VLOOKUP(B2:B91,Reg_Target!A:Q,16,0)</f>
        <v>99.0</v>
      </c>
      <c r="AQ61" t="n">
        <f>VLOOKUP(B2:B91,Reg_Target!A:Q,17,0)</f>
        <v>10.0</v>
      </c>
    </row>
    <row r="62">
      <c r="A62" t="s">
        <v>145</v>
      </c>
      <c r="B62" t="s">
        <v>19</v>
      </c>
      <c r="C62" t="n">
        <f>SUMIFS(Table242[2G_CSSR_Nokia],Table242[date],A2:A91,Table242[Region],B2:B91)</f>
        <v>0.0</v>
      </c>
      <c r="D62" t="n">
        <f>SUMIFS(Table242[2G_CDR_Nokia],Table242[date],A2:A91,Table242[Region],B2:B91)</f>
        <v>0.0</v>
      </c>
      <c r="E62" t="n">
        <f>SUMIFS(Table242[2G_TCH_Availability_Nokia],Table242[date],A2:A91,Table242[Region],B2:B91)</f>
        <v>0.0</v>
      </c>
      <c r="F62" t="n">
        <f>SUMIFS(Table242[2G_OHSR_Nokia],Table242[date],A2:A91,Table242[Region],B2:B91)</f>
        <v>0.0</v>
      </c>
      <c r="G62" t="n">
        <f>SUMIFS(Table242[2G_tch_traffic_Nokia],Table242[date],A2:A91,Table242[Region],B2:B91)</f>
        <v>0.0</v>
      </c>
      <c r="H62" t="n">
        <v>454.8651904296875</v>
      </c>
      <c r="I62" t="n">
        <v>99.6045063783</v>
      </c>
      <c r="J62" t="n">
        <v>0.116779983548</v>
      </c>
      <c r="K62" t="n">
        <v>99.640553593</v>
      </c>
      <c r="L62" t="n">
        <v>98.519133355</v>
      </c>
      <c r="M62" t="n">
        <v>16172.947265625</v>
      </c>
      <c r="N62" t="n">
        <v>58.793196455078125</v>
      </c>
      <c r="O62" t="n">
        <v>2.2940773382226562</v>
      </c>
      <c r="P62" t="n">
        <v>99.9605208027</v>
      </c>
      <c r="Q62" t="n">
        <v>0.0298356171005</v>
      </c>
      <c r="R62" t="n">
        <v>99.8834563338</v>
      </c>
      <c r="S62" t="n">
        <v>97.4310241455</v>
      </c>
      <c r="T62" t="n">
        <v>3.59958324598</v>
      </c>
      <c r="U62" t="n">
        <v>133.3988264404297</v>
      </c>
      <c r="V62" t="n">
        <v>17.4982187639</v>
      </c>
      <c r="W62" t="n">
        <v>99.953035259</v>
      </c>
      <c r="X62" t="n">
        <v>0.0712581060882</v>
      </c>
      <c r="Y62" t="n">
        <v>99.9824612059</v>
      </c>
      <c r="Z62" t="n">
        <v>99.8542448503</v>
      </c>
      <c r="AA62" t="n">
        <v>23.7544859311</v>
      </c>
      <c r="AB62" t="n">
        <f>VLOOKUP(B2:B91,Reg_Target!A:Q,2,0)</f>
        <v>98.0</v>
      </c>
      <c r="AC62" t="n">
        <f>VLOOKUP(B2:B91,Reg_Target!A:Q,3,0)</f>
        <v>0.4</v>
      </c>
      <c r="AD62" t="n">
        <f>VLOOKUP(B2:B91,Reg_Target!A:Q,4,0)</f>
        <v>97.0</v>
      </c>
      <c r="AE62" t="n">
        <f>VLOOKUP(B2:B91,Reg_Target!A:Q,5,0)</f>
        <v>96.0</v>
      </c>
      <c r="AF62" t="n">
        <f>VLOOKUP(B2:B91,Reg_Target!A:Q,6,0)</f>
        <v>3.0</v>
      </c>
      <c r="AG62" t="n">
        <f>VLOOKUP(B2:B91,Reg_Target!A:Q,7,0)</f>
        <v>99.5</v>
      </c>
      <c r="AH62" t="n">
        <f>VLOOKUP(B2:B91,Reg_Target!A:Q,8,0)</f>
        <v>0.15</v>
      </c>
      <c r="AI62" t="n">
        <f>VLOOKUP(B2:B91,Reg_Target!A:Q,9,0)</f>
        <v>99.0</v>
      </c>
      <c r="AJ62" t="n">
        <f>VLOOKUP(B2:B91,Reg_Target!A:Q,10,0)</f>
        <v>99.0</v>
      </c>
      <c r="AK62" t="n">
        <f>VLOOKUP(B2:B91,Reg_Target!A:Q,11,0)</f>
        <v>3.0</v>
      </c>
      <c r="AL62" t="n">
        <f>VLOOKUP(B2:B91,Reg_Target!A:Q,12,0)</f>
        <v>10.0</v>
      </c>
      <c r="AM62" t="n">
        <f>VLOOKUP(B2:B91,Reg_Target!A:Q,13,0)</f>
        <v>99.5</v>
      </c>
      <c r="AN62" t="n">
        <f>VLOOKUP(B2:B91,Reg_Target!A:Q,15,0)</f>
        <v>99.0</v>
      </c>
      <c r="AO62" t="n">
        <f>VLOOKUP(B2:B91,Reg_Target!A:Q,14,0)</f>
        <v>0.1</v>
      </c>
      <c r="AP62" t="n">
        <f>VLOOKUP(B2:B91,Reg_Target!A:Q,16,0)</f>
        <v>99.0</v>
      </c>
      <c r="AQ62" t="n">
        <f>VLOOKUP(B2:B91,Reg_Target!A:Q,17,0)</f>
        <v>10.0</v>
      </c>
    </row>
    <row r="63">
      <c r="A63" t="s">
        <v>145</v>
      </c>
      <c r="B63" t="s">
        <v>18</v>
      </c>
      <c r="C63" t="n">
        <f>SUMIFS(Table242[2G_CSSR_Nokia],Table242[date],A2:A91,Table242[Region],B2:B91)</f>
        <v>0.0</v>
      </c>
      <c r="D63" t="n">
        <f>SUMIFS(Table242[2G_CDR_Nokia],Table242[date],A2:A91,Table242[Region],B2:B91)</f>
        <v>0.0</v>
      </c>
      <c r="E63" t="n">
        <f>SUMIFS(Table242[2G_TCH_Availability_Nokia],Table242[date],A2:A91,Table242[Region],B2:B91)</f>
        <v>0.0</v>
      </c>
      <c r="F63" t="n">
        <f>SUMIFS(Table242[2G_OHSR_Nokia],Table242[date],A2:A91,Table242[Region],B2:B91)</f>
        <v>0.0</v>
      </c>
      <c r="G63" t="n">
        <f>SUMIFS(Table242[2G_tch_traffic_Nokia],Table242[date],A2:A91,Table242[Region],B2:B91)</f>
        <v>0.0</v>
      </c>
      <c r="H63" t="n">
        <v>647.58529296875</v>
      </c>
      <c r="I63" t="n">
        <v>99.3165758253</v>
      </c>
      <c r="J63" t="n">
        <v>0.283699810114</v>
      </c>
      <c r="K63" t="n">
        <v>95.2846247453</v>
      </c>
      <c r="L63" t="n">
        <v>98.4926859784</v>
      </c>
      <c r="M63" t="n">
        <v>16879.8037109375</v>
      </c>
      <c r="N63" t="n">
        <v>105.47979446875</v>
      </c>
      <c r="O63" t="n">
        <v>2.1139767781347656</v>
      </c>
      <c r="P63" t="n">
        <v>99.8998288983</v>
      </c>
      <c r="Q63" t="n">
        <v>0.0837328144428</v>
      </c>
      <c r="R63" t="n">
        <v>98.0966926746</v>
      </c>
      <c r="S63" t="n">
        <v>97.7544717953</v>
      </c>
      <c r="T63" t="n">
        <v>3.80694816427</v>
      </c>
      <c r="U63" t="n">
        <v>208.74023628222656</v>
      </c>
      <c r="V63" t="n">
        <v>14.7773298686</v>
      </c>
      <c r="W63" t="n">
        <v>99.938847855</v>
      </c>
      <c r="X63" t="n">
        <v>0.0886857546909</v>
      </c>
      <c r="Y63" t="n">
        <v>99.1728512076</v>
      </c>
      <c r="Z63" t="n">
        <v>99.9006357251</v>
      </c>
      <c r="AA63" t="n">
        <v>24.6186650577</v>
      </c>
      <c r="AB63" t="n">
        <f>VLOOKUP(B2:B91,Reg_Target!A:Q,2,0)</f>
        <v>98.0</v>
      </c>
      <c r="AC63" t="n">
        <f>VLOOKUP(B2:B91,Reg_Target!A:Q,3,0)</f>
        <v>0.4</v>
      </c>
      <c r="AD63" t="n">
        <f>VLOOKUP(B2:B91,Reg_Target!A:Q,4,0)</f>
        <v>97.0</v>
      </c>
      <c r="AE63" t="n">
        <f>VLOOKUP(B2:B91,Reg_Target!A:Q,5,0)</f>
        <v>96.0</v>
      </c>
      <c r="AF63" t="n">
        <f>VLOOKUP(B2:B91,Reg_Target!A:Q,6,0)</f>
        <v>3.0</v>
      </c>
      <c r="AG63" t="n">
        <f>VLOOKUP(B2:B91,Reg_Target!A:Q,7,0)</f>
        <v>99.5</v>
      </c>
      <c r="AH63" t="n">
        <f>VLOOKUP(B2:B91,Reg_Target!A:Q,8,0)</f>
        <v>0.15</v>
      </c>
      <c r="AI63" t="n">
        <f>VLOOKUP(B2:B91,Reg_Target!A:Q,9,0)</f>
        <v>99.0</v>
      </c>
      <c r="AJ63" t="n">
        <f>VLOOKUP(B2:B91,Reg_Target!A:Q,10,0)</f>
        <v>99.0</v>
      </c>
      <c r="AK63" t="n">
        <f>VLOOKUP(B2:B91,Reg_Target!A:Q,11,0)</f>
        <v>3.0</v>
      </c>
      <c r="AL63" t="n">
        <f>VLOOKUP(B2:B91,Reg_Target!A:Q,12,0)</f>
        <v>10.0</v>
      </c>
      <c r="AM63" t="n">
        <f>VLOOKUP(B2:B91,Reg_Target!A:Q,13,0)</f>
        <v>99.5</v>
      </c>
      <c r="AN63" t="n">
        <f>VLOOKUP(B2:B91,Reg_Target!A:Q,15,0)</f>
        <v>99.0</v>
      </c>
      <c r="AO63" t="n">
        <f>VLOOKUP(B2:B91,Reg_Target!A:Q,14,0)</f>
        <v>0.1</v>
      </c>
      <c r="AP63" t="n">
        <f>VLOOKUP(B2:B91,Reg_Target!A:Q,16,0)</f>
        <v>99.0</v>
      </c>
      <c r="AQ63" t="n">
        <f>VLOOKUP(B2:B91,Reg_Target!A:Q,17,0)</f>
        <v>10.0</v>
      </c>
    </row>
    <row r="64">
      <c r="A64" t="s">
        <v>145</v>
      </c>
      <c r="B64" t="s">
        <v>17</v>
      </c>
      <c r="C64" t="n">
        <f>SUMIFS(Table242[2G_CSSR_Nokia],Table242[date],A2:A91,Table242[Region],B2:B91)</f>
        <v>0.0</v>
      </c>
      <c r="D64" t="n">
        <f>SUMIFS(Table242[2G_CDR_Nokia],Table242[date],A2:A91,Table242[Region],B2:B91)</f>
        <v>0.0</v>
      </c>
      <c r="E64" t="n">
        <f>SUMIFS(Table242[2G_TCH_Availability_Nokia],Table242[date],A2:A91,Table242[Region],B2:B91)</f>
        <v>0.0</v>
      </c>
      <c r="F64" t="n">
        <f>SUMIFS(Table242[2G_OHSR_Nokia],Table242[date],A2:A91,Table242[Region],B2:B91)</f>
        <v>0.0</v>
      </c>
      <c r="G64" t="n">
        <f>SUMIFS(Table242[2G_tch_traffic_Nokia],Table242[date],A2:A91,Table242[Region],B2:B91)</f>
        <v>0.0</v>
      </c>
      <c r="H64" t="n">
        <v>722.0862900390625</v>
      </c>
      <c r="I64" t="n">
        <v>99.4754234961</v>
      </c>
      <c r="J64" t="n">
        <v>0.212162836374</v>
      </c>
      <c r="K64" t="n">
        <v>99.3106007148</v>
      </c>
      <c r="L64" t="n">
        <v>98.2366549144</v>
      </c>
      <c r="M64" t="n">
        <v>22965.93359375</v>
      </c>
      <c r="N64" t="n">
        <v>88.17709985302734</v>
      </c>
      <c r="O64" t="n">
        <v>2.0576254889746095</v>
      </c>
      <c r="P64" t="n">
        <v>99.9548491584</v>
      </c>
      <c r="Q64" t="n">
        <v>0.0258643729175</v>
      </c>
      <c r="R64" t="n">
        <v>99.8297896173</v>
      </c>
      <c r="S64" t="n">
        <v>97.7523448665</v>
      </c>
      <c r="T64" t="n">
        <v>3.49384571821</v>
      </c>
      <c r="U64" t="n">
        <v>215.67931691503907</v>
      </c>
      <c r="V64" t="n">
        <v>13.1658751877</v>
      </c>
      <c r="W64" t="n">
        <v>99.9400329067</v>
      </c>
      <c r="X64" t="n">
        <v>0.13903486841</v>
      </c>
      <c r="Y64" t="n">
        <v>99.3718148339</v>
      </c>
      <c r="Z64" t="n">
        <v>99.9037105144</v>
      </c>
      <c r="AA64" t="n">
        <v>23.2348556814</v>
      </c>
      <c r="AB64" t="n">
        <f>VLOOKUP(B2:B91,Reg_Target!A:Q,2,0)</f>
        <v>98.0</v>
      </c>
      <c r="AC64" t="n">
        <f>VLOOKUP(B2:B91,Reg_Target!A:Q,3,0)</f>
        <v>0.4</v>
      </c>
      <c r="AD64" t="n">
        <f>VLOOKUP(B2:B91,Reg_Target!A:Q,4,0)</f>
        <v>97.0</v>
      </c>
      <c r="AE64" t="n">
        <f>VLOOKUP(B2:B91,Reg_Target!A:Q,5,0)</f>
        <v>96.0</v>
      </c>
      <c r="AF64" t="n">
        <f>VLOOKUP(B2:B91,Reg_Target!A:Q,6,0)</f>
        <v>3.0</v>
      </c>
      <c r="AG64" t="n">
        <f>VLOOKUP(B2:B91,Reg_Target!A:Q,7,0)</f>
        <v>99.5</v>
      </c>
      <c r="AH64" t="n">
        <f>VLOOKUP(B2:B91,Reg_Target!A:Q,8,0)</f>
        <v>0.15</v>
      </c>
      <c r="AI64" t="n">
        <f>VLOOKUP(B2:B91,Reg_Target!A:Q,9,0)</f>
        <v>99.0</v>
      </c>
      <c r="AJ64" t="n">
        <f>VLOOKUP(B2:B91,Reg_Target!A:Q,10,0)</f>
        <v>99.0</v>
      </c>
      <c r="AK64" t="n">
        <f>VLOOKUP(B2:B91,Reg_Target!A:Q,11,0)</f>
        <v>3.0</v>
      </c>
      <c r="AL64" t="n">
        <f>VLOOKUP(B2:B91,Reg_Target!A:Q,12,0)</f>
        <v>10.0</v>
      </c>
      <c r="AM64" t="n">
        <f>VLOOKUP(B2:B91,Reg_Target!A:Q,13,0)</f>
        <v>99.5</v>
      </c>
      <c r="AN64" t="n">
        <f>VLOOKUP(B2:B91,Reg_Target!A:Q,15,0)</f>
        <v>99.0</v>
      </c>
      <c r="AO64" t="n">
        <f>VLOOKUP(B2:B91,Reg_Target!A:Q,14,0)</f>
        <v>0.1</v>
      </c>
      <c r="AP64" t="n">
        <f>VLOOKUP(B2:B91,Reg_Target!A:Q,16,0)</f>
        <v>99.0</v>
      </c>
      <c r="AQ64" t="n">
        <f>VLOOKUP(B2:B91,Reg_Target!A:Q,17,0)</f>
        <v>10.0</v>
      </c>
    </row>
    <row r="65">
      <c r="A65" t="s">
        <v>146</v>
      </c>
      <c r="B65" t="s">
        <v>19</v>
      </c>
      <c r="C65" t="n">
        <f>SUMIFS(Table242[2G_CSSR_Nokia],Table242[date],A2:A91,Table242[Region],B2:B91)</f>
        <v>0.0</v>
      </c>
      <c r="D65" t="n">
        <f>SUMIFS(Table242[2G_CDR_Nokia],Table242[date],A2:A91,Table242[Region],B2:B91)</f>
        <v>0.0</v>
      </c>
      <c r="E65" t="n">
        <f>SUMIFS(Table242[2G_TCH_Availability_Nokia],Table242[date],A2:A91,Table242[Region],B2:B91)</f>
        <v>0.0</v>
      </c>
      <c r="F65" t="n">
        <f>SUMIFS(Table242[2G_OHSR_Nokia],Table242[date],A2:A91,Table242[Region],B2:B91)</f>
        <v>0.0</v>
      </c>
      <c r="G65" t="n">
        <f>SUMIFS(Table242[2G_tch_traffic_Nokia],Table242[date],A2:A91,Table242[Region],B2:B91)</f>
        <v>0.0</v>
      </c>
      <c r="H65" t="n">
        <v>440.43302734375</v>
      </c>
      <c r="I65" t="n">
        <v>99.5851085267</v>
      </c>
      <c r="J65" t="n">
        <v>0.114328238004</v>
      </c>
      <c r="K65" t="n">
        <v>99.6803966124</v>
      </c>
      <c r="L65" t="n">
        <v>98.4865154375</v>
      </c>
      <c r="M65" t="n">
        <v>15906.98046875</v>
      </c>
      <c r="N65" t="n">
        <v>55.054704711816406</v>
      </c>
      <c r="O65" t="n">
        <v>2.3362780312890625</v>
      </c>
      <c r="P65" t="n">
        <v>99.9559648343</v>
      </c>
      <c r="Q65" t="n">
        <v>0.0308476599035</v>
      </c>
      <c r="R65" t="n">
        <v>99.8779717007</v>
      </c>
      <c r="S65" t="n">
        <v>97.3271931928</v>
      </c>
      <c r="T65" t="n">
        <v>3.51704224973</v>
      </c>
      <c r="U65" t="n">
        <v>125.67270998242188</v>
      </c>
      <c r="V65" t="n">
        <v>17.6326112986</v>
      </c>
      <c r="W65" t="n">
        <v>99.9515970625</v>
      </c>
      <c r="X65" t="n">
        <v>0.0699581121332</v>
      </c>
      <c r="Y65" t="n">
        <v>99.9692090145</v>
      </c>
      <c r="Z65" t="n">
        <v>99.8516178359</v>
      </c>
      <c r="AA65" t="n">
        <v>22.7231388168</v>
      </c>
      <c r="AB65" t="n">
        <f>VLOOKUP(B2:B91,Reg_Target!A:Q,2,0)</f>
        <v>98.0</v>
      </c>
      <c r="AC65" t="n">
        <f>VLOOKUP(B2:B91,Reg_Target!A:Q,3,0)</f>
        <v>0.4</v>
      </c>
      <c r="AD65" t="n">
        <f>VLOOKUP(B2:B91,Reg_Target!A:Q,4,0)</f>
        <v>97.0</v>
      </c>
      <c r="AE65" t="n">
        <f>VLOOKUP(B2:B91,Reg_Target!A:Q,5,0)</f>
        <v>96.0</v>
      </c>
      <c r="AF65" t="n">
        <f>VLOOKUP(B2:B91,Reg_Target!A:Q,6,0)</f>
        <v>3.0</v>
      </c>
      <c r="AG65" t="n">
        <f>VLOOKUP(B2:B91,Reg_Target!A:Q,7,0)</f>
        <v>99.5</v>
      </c>
      <c r="AH65" t="n">
        <f>VLOOKUP(B2:B91,Reg_Target!A:Q,8,0)</f>
        <v>0.15</v>
      </c>
      <c r="AI65" t="n">
        <f>VLOOKUP(B2:B91,Reg_Target!A:Q,9,0)</f>
        <v>99.0</v>
      </c>
      <c r="AJ65" t="n">
        <f>VLOOKUP(B2:B91,Reg_Target!A:Q,10,0)</f>
        <v>99.0</v>
      </c>
      <c r="AK65" t="n">
        <f>VLOOKUP(B2:B91,Reg_Target!A:Q,11,0)</f>
        <v>3.0</v>
      </c>
      <c r="AL65" t="n">
        <f>VLOOKUP(B2:B91,Reg_Target!A:Q,12,0)</f>
        <v>10.0</v>
      </c>
      <c r="AM65" t="n">
        <f>VLOOKUP(B2:B91,Reg_Target!A:Q,13,0)</f>
        <v>99.5</v>
      </c>
      <c r="AN65" t="n">
        <f>VLOOKUP(B2:B91,Reg_Target!A:Q,15,0)</f>
        <v>99.0</v>
      </c>
      <c r="AO65" t="n">
        <f>VLOOKUP(B2:B91,Reg_Target!A:Q,14,0)</f>
        <v>0.1</v>
      </c>
      <c r="AP65" t="n">
        <f>VLOOKUP(B2:B91,Reg_Target!A:Q,16,0)</f>
        <v>99.0</v>
      </c>
      <c r="AQ65" t="n">
        <f>VLOOKUP(B2:B91,Reg_Target!A:Q,17,0)</f>
        <v>10.0</v>
      </c>
    </row>
    <row r="66">
      <c r="A66" t="s">
        <v>146</v>
      </c>
      <c r="B66" t="s">
        <v>18</v>
      </c>
      <c r="C66" t="n">
        <f>SUMIFS(Table242[2G_CSSR_Nokia],Table242[date],A2:A91,Table242[Region],B2:B91)</f>
        <v>0.0</v>
      </c>
      <c r="D66" t="n">
        <f>SUMIFS(Table242[2G_CDR_Nokia],Table242[date],A2:A91,Table242[Region],B2:B91)</f>
        <v>0.0</v>
      </c>
      <c r="E66" t="n">
        <f>SUMIFS(Table242[2G_TCH_Availability_Nokia],Table242[date],A2:A91,Table242[Region],B2:B91)</f>
        <v>0.0</v>
      </c>
      <c r="F66" t="n">
        <f>SUMIFS(Table242[2G_OHSR_Nokia],Table242[date],A2:A91,Table242[Region],B2:B91)</f>
        <v>0.0</v>
      </c>
      <c r="G66" t="n">
        <f>SUMIFS(Table242[2G_tch_traffic_Nokia],Table242[date],A2:A91,Table242[Region],B2:B91)</f>
        <v>0.0</v>
      </c>
      <c r="H66" t="n">
        <v>625.57441796875</v>
      </c>
      <c r="I66" t="n">
        <v>99.4119360989</v>
      </c>
      <c r="J66" t="n">
        <v>0.247140891201</v>
      </c>
      <c r="K66" t="n">
        <v>97.5526637132</v>
      </c>
      <c r="L66" t="n">
        <v>98.5197474673</v>
      </c>
      <c r="M66" t="n">
        <v>17429.1064453125</v>
      </c>
      <c r="N66" t="n">
        <v>94.95271849453125</v>
      </c>
      <c r="O66" t="n">
        <v>2.3326136787304685</v>
      </c>
      <c r="P66" t="n">
        <v>99.8987905906</v>
      </c>
      <c r="Q66" t="n">
        <v>0.0737953718485</v>
      </c>
      <c r="R66" t="n">
        <v>99.3260627836</v>
      </c>
      <c r="S66" t="n">
        <v>97.7638262468</v>
      </c>
      <c r="T66" t="n">
        <v>3.7283882241</v>
      </c>
      <c r="U66" t="n">
        <v>193.87169164257813</v>
      </c>
      <c r="V66" t="n">
        <v>17.1291068099</v>
      </c>
      <c r="W66" t="n">
        <v>99.9397390651</v>
      </c>
      <c r="X66" t="n">
        <v>0.0888788453166</v>
      </c>
      <c r="Y66" t="n">
        <v>99.5910688042</v>
      </c>
      <c r="Z66" t="n">
        <v>99.9037608861</v>
      </c>
      <c r="AA66" t="n">
        <v>23.7801870639</v>
      </c>
      <c r="AB66" t="n">
        <f>VLOOKUP(B2:B91,Reg_Target!A:Q,2,0)</f>
        <v>98.0</v>
      </c>
      <c r="AC66" t="n">
        <f>VLOOKUP(B2:B91,Reg_Target!A:Q,3,0)</f>
        <v>0.4</v>
      </c>
      <c r="AD66" t="n">
        <f>VLOOKUP(B2:B91,Reg_Target!A:Q,4,0)</f>
        <v>97.0</v>
      </c>
      <c r="AE66" t="n">
        <f>VLOOKUP(B2:B91,Reg_Target!A:Q,5,0)</f>
        <v>96.0</v>
      </c>
      <c r="AF66" t="n">
        <f>VLOOKUP(B2:B91,Reg_Target!A:Q,6,0)</f>
        <v>3.0</v>
      </c>
      <c r="AG66" t="n">
        <f>VLOOKUP(B2:B91,Reg_Target!A:Q,7,0)</f>
        <v>99.5</v>
      </c>
      <c r="AH66" t="n">
        <f>VLOOKUP(B2:B91,Reg_Target!A:Q,8,0)</f>
        <v>0.15</v>
      </c>
      <c r="AI66" t="n">
        <f>VLOOKUP(B2:B91,Reg_Target!A:Q,9,0)</f>
        <v>99.0</v>
      </c>
      <c r="AJ66" t="n">
        <f>VLOOKUP(B2:B91,Reg_Target!A:Q,10,0)</f>
        <v>99.0</v>
      </c>
      <c r="AK66" t="n">
        <f>VLOOKUP(B2:B91,Reg_Target!A:Q,11,0)</f>
        <v>3.0</v>
      </c>
      <c r="AL66" t="n">
        <f>VLOOKUP(B2:B91,Reg_Target!A:Q,12,0)</f>
        <v>10.0</v>
      </c>
      <c r="AM66" t="n">
        <f>VLOOKUP(B2:B91,Reg_Target!A:Q,13,0)</f>
        <v>99.5</v>
      </c>
      <c r="AN66" t="n">
        <f>VLOOKUP(B2:B91,Reg_Target!A:Q,15,0)</f>
        <v>99.0</v>
      </c>
      <c r="AO66" t="n">
        <f>VLOOKUP(B2:B91,Reg_Target!A:Q,14,0)</f>
        <v>0.1</v>
      </c>
      <c r="AP66" t="n">
        <f>VLOOKUP(B2:B91,Reg_Target!A:Q,16,0)</f>
        <v>99.0</v>
      </c>
      <c r="AQ66" t="n">
        <f>VLOOKUP(B2:B91,Reg_Target!A:Q,17,0)</f>
        <v>10.0</v>
      </c>
    </row>
    <row r="67">
      <c r="A67" t="s">
        <v>146</v>
      </c>
      <c r="B67" t="s">
        <v>17</v>
      </c>
      <c r="C67" t="n">
        <f>SUMIFS(Table242[2G_CSSR_Nokia],Table242[date],A2:A91,Table242[Region],B2:B91)</f>
        <v>0.0</v>
      </c>
      <c r="D67" t="n">
        <f>SUMIFS(Table242[2G_CDR_Nokia],Table242[date],A2:A91,Table242[Region],B2:B91)</f>
        <v>0.0</v>
      </c>
      <c r="E67" t="n">
        <f>SUMIFS(Table242[2G_TCH_Availability_Nokia],Table242[date],A2:A91,Table242[Region],B2:B91)</f>
        <v>0.0</v>
      </c>
      <c r="F67" t="n">
        <f>SUMIFS(Table242[2G_OHSR_Nokia],Table242[date],A2:A91,Table242[Region],B2:B91)</f>
        <v>0.0</v>
      </c>
      <c r="G67" t="n">
        <f>SUMIFS(Table242[2G_tch_traffic_Nokia],Table242[date],A2:A91,Table242[Region],B2:B91)</f>
        <v>0.0</v>
      </c>
      <c r="H67" t="n">
        <v>700.9348505859375</v>
      </c>
      <c r="I67" t="n">
        <v>99.5196425813</v>
      </c>
      <c r="J67" t="n">
        <v>0.212328923024</v>
      </c>
      <c r="K67" t="n">
        <v>99.3949624464</v>
      </c>
      <c r="L67" t="n">
        <v>98.2448465228</v>
      </c>
      <c r="M67" t="n">
        <v>22701.2744140625</v>
      </c>
      <c r="N67" t="n">
        <v>83.64993237763672</v>
      </c>
      <c r="O67" t="n">
        <v>2.0670897787988283</v>
      </c>
      <c r="P67" t="n">
        <v>99.9615657024</v>
      </c>
      <c r="Q67" t="n">
        <v>0.0256047421824</v>
      </c>
      <c r="R67" t="n">
        <v>99.8116619446</v>
      </c>
      <c r="S67" t="n">
        <v>97.7276506221</v>
      </c>
      <c r="T67" t="n">
        <v>3.41732051105</v>
      </c>
      <c r="U67" t="n">
        <v>206.44217759277345</v>
      </c>
      <c r="V67" t="n">
        <v>13.1086396296</v>
      </c>
      <c r="W67" t="n">
        <v>99.9412773409</v>
      </c>
      <c r="X67" t="n">
        <v>0.128824471522</v>
      </c>
      <c r="Y67" t="n">
        <v>99.5934436475</v>
      </c>
      <c r="Z67" t="n">
        <v>99.9027387413</v>
      </c>
      <c r="AA67" t="n">
        <v>22.3946069722</v>
      </c>
      <c r="AB67" t="n">
        <f>VLOOKUP(B2:B91,Reg_Target!A:Q,2,0)</f>
        <v>98.0</v>
      </c>
      <c r="AC67" t="n">
        <f>VLOOKUP(B2:B91,Reg_Target!A:Q,3,0)</f>
        <v>0.4</v>
      </c>
      <c r="AD67" t="n">
        <f>VLOOKUP(B2:B91,Reg_Target!A:Q,4,0)</f>
        <v>97.0</v>
      </c>
      <c r="AE67" t="n">
        <f>VLOOKUP(B2:B91,Reg_Target!A:Q,5,0)</f>
        <v>96.0</v>
      </c>
      <c r="AF67" t="n">
        <f>VLOOKUP(B2:B91,Reg_Target!A:Q,6,0)</f>
        <v>3.0</v>
      </c>
      <c r="AG67" t="n">
        <f>VLOOKUP(B2:B91,Reg_Target!A:Q,7,0)</f>
        <v>99.5</v>
      </c>
      <c r="AH67" t="n">
        <f>VLOOKUP(B2:B91,Reg_Target!A:Q,8,0)</f>
        <v>0.15</v>
      </c>
      <c r="AI67" t="n">
        <f>VLOOKUP(B2:B91,Reg_Target!A:Q,9,0)</f>
        <v>99.0</v>
      </c>
      <c r="AJ67" t="n">
        <f>VLOOKUP(B2:B91,Reg_Target!A:Q,10,0)</f>
        <v>99.0</v>
      </c>
      <c r="AK67" t="n">
        <f>VLOOKUP(B2:B91,Reg_Target!A:Q,11,0)</f>
        <v>3.0</v>
      </c>
      <c r="AL67" t="n">
        <f>VLOOKUP(B2:B91,Reg_Target!A:Q,12,0)</f>
        <v>10.0</v>
      </c>
      <c r="AM67" t="n">
        <f>VLOOKUP(B2:B91,Reg_Target!A:Q,13,0)</f>
        <v>99.5</v>
      </c>
      <c r="AN67" t="n">
        <f>VLOOKUP(B2:B91,Reg_Target!A:Q,15,0)</f>
        <v>99.0</v>
      </c>
      <c r="AO67" t="n">
        <f>VLOOKUP(B2:B91,Reg_Target!A:Q,14,0)</f>
        <v>0.1</v>
      </c>
      <c r="AP67" t="n">
        <f>VLOOKUP(B2:B91,Reg_Target!A:Q,16,0)</f>
        <v>99.0</v>
      </c>
      <c r="AQ67" t="n">
        <f>VLOOKUP(B2:B91,Reg_Target!A:Q,17,0)</f>
        <v>10.0</v>
      </c>
    </row>
    <row r="68">
      <c r="A68" t="s">
        <v>147</v>
      </c>
      <c r="B68" t="s">
        <v>19</v>
      </c>
      <c r="C68" t="n">
        <f>SUMIFS(Table242[2G_CSSR_Nokia],Table242[date],A2:A91,Table242[Region],B2:B91)</f>
        <v>99.2460847858</v>
      </c>
      <c r="D68" t="n">
        <f>SUMIFS(Table242[2G_CDR_Nokia],Table242[date],A2:A91,Table242[Region],B2:B91)</f>
        <v>2.03902267534</v>
      </c>
      <c r="E68" t="n">
        <f>SUMIFS(Table242[2G_TCH_Availability_Nokia],Table242[date],A2:A91,Table242[Region],B2:B91)</f>
        <v>100.0</v>
      </c>
      <c r="F68" t="n">
        <f>SUMIFS(Table242[2G_OHSR_Nokia],Table242[date],A2:A91,Table242[Region],B2:B91)</f>
        <v>95.8099840625</v>
      </c>
      <c r="G68" t="n">
        <f>SUMIFS(Table242[2G_tch_traffic_Nokia],Table242[date],A2:A91,Table242[Region],B2:B91)</f>
        <v>848.588888889</v>
      </c>
      <c r="H68" t="n">
        <v>444.6063955078125</v>
      </c>
      <c r="I68" t="n">
        <v>99.6275088962</v>
      </c>
      <c r="J68" t="n">
        <v>0.11257416358</v>
      </c>
      <c r="K68" t="n">
        <v>99.6256133704</v>
      </c>
      <c r="L68" t="n">
        <v>98.4968564833</v>
      </c>
      <c r="M68" t="n">
        <v>16065.96484375</v>
      </c>
      <c r="N68" t="n">
        <v>55.641632687988285</v>
      </c>
      <c r="O68" t="n">
        <v>2.3534946921679687</v>
      </c>
      <c r="P68" t="n">
        <v>99.9611285131</v>
      </c>
      <c r="Q68" t="n">
        <v>0.030119413108</v>
      </c>
      <c r="R68" t="n">
        <v>99.8764863049</v>
      </c>
      <c r="S68" t="n">
        <v>97.3545040927</v>
      </c>
      <c r="T68" t="n">
        <v>3.54987878489</v>
      </c>
      <c r="U68" t="n">
        <v>128.4696838544922</v>
      </c>
      <c r="V68" t="n">
        <v>17.5186226786</v>
      </c>
      <c r="W68" t="n">
        <v>99.9504091141</v>
      </c>
      <c r="X68" t="n">
        <v>0.0700203886853</v>
      </c>
      <c r="Y68" t="n">
        <v>99.9765359709</v>
      </c>
      <c r="Z68" t="n">
        <v>99.8494056083</v>
      </c>
      <c r="AA68" t="n">
        <v>22.9510813641</v>
      </c>
      <c r="AB68" t="n">
        <f>VLOOKUP(B2:B91,Reg_Target!A:Q,2,0)</f>
        <v>98.0</v>
      </c>
      <c r="AC68" t="n">
        <f>VLOOKUP(B2:B91,Reg_Target!A:Q,3,0)</f>
        <v>0.4</v>
      </c>
      <c r="AD68" t="n">
        <f>VLOOKUP(B2:B91,Reg_Target!A:Q,4,0)</f>
        <v>97.0</v>
      </c>
      <c r="AE68" t="n">
        <f>VLOOKUP(B2:B91,Reg_Target!A:Q,5,0)</f>
        <v>96.0</v>
      </c>
      <c r="AF68" t="n">
        <f>VLOOKUP(B2:B91,Reg_Target!A:Q,6,0)</f>
        <v>3.0</v>
      </c>
      <c r="AG68" t="n">
        <f>VLOOKUP(B2:B91,Reg_Target!A:Q,7,0)</f>
        <v>99.5</v>
      </c>
      <c r="AH68" t="n">
        <f>VLOOKUP(B2:B91,Reg_Target!A:Q,8,0)</f>
        <v>0.15</v>
      </c>
      <c r="AI68" t="n">
        <f>VLOOKUP(B2:B91,Reg_Target!A:Q,9,0)</f>
        <v>99.0</v>
      </c>
      <c r="AJ68" t="n">
        <f>VLOOKUP(B2:B91,Reg_Target!A:Q,10,0)</f>
        <v>99.0</v>
      </c>
      <c r="AK68" t="n">
        <f>VLOOKUP(B2:B91,Reg_Target!A:Q,11,0)</f>
        <v>3.0</v>
      </c>
      <c r="AL68" t="n">
        <f>VLOOKUP(B2:B91,Reg_Target!A:Q,12,0)</f>
        <v>10.0</v>
      </c>
      <c r="AM68" t="n">
        <f>VLOOKUP(B2:B91,Reg_Target!A:Q,13,0)</f>
        <v>99.5</v>
      </c>
      <c r="AN68" t="n">
        <f>VLOOKUP(B2:B91,Reg_Target!A:Q,15,0)</f>
        <v>99.0</v>
      </c>
      <c r="AO68" t="n">
        <f>VLOOKUP(B2:B91,Reg_Target!A:Q,14,0)</f>
        <v>0.1</v>
      </c>
      <c r="AP68" t="n">
        <f>VLOOKUP(B2:B91,Reg_Target!A:Q,16,0)</f>
        <v>99.0</v>
      </c>
      <c r="AQ68" t="n">
        <f>VLOOKUP(B2:B91,Reg_Target!A:Q,17,0)</f>
        <v>10.0</v>
      </c>
    </row>
    <row r="69">
      <c r="A69" t="s">
        <v>147</v>
      </c>
      <c r="B69" t="s">
        <v>18</v>
      </c>
      <c r="C69" t="n">
        <f>SUMIFS(Table242[2G_CSSR_Nokia],Table242[date],A2:A91,Table242[Region],B2:B91)</f>
        <v>98.4170670803</v>
      </c>
      <c r="D69" t="n">
        <f>SUMIFS(Table242[2G_CDR_Nokia],Table242[date],A2:A91,Table242[Region],B2:B91)</f>
        <v>2.12567846842</v>
      </c>
      <c r="E69" t="n">
        <f>SUMIFS(Table242[2G_TCH_Availability_Nokia],Table242[date],A2:A91,Table242[Region],B2:B91)</f>
        <v>98.7203027845</v>
      </c>
      <c r="F69" t="n">
        <f>SUMIFS(Table242[2G_OHSR_Nokia],Table242[date],A2:A91,Table242[Region],B2:B91)</f>
        <v>94.7716609849</v>
      </c>
      <c r="G69" t="n">
        <f>SUMIFS(Table242[2G_tch_traffic_Nokia],Table242[date],A2:A91,Table242[Region],B2:B91)</f>
        <v>1209.78385804</v>
      </c>
      <c r="H69" t="n">
        <v>626.3929228515625</v>
      </c>
      <c r="I69" t="n">
        <v>99.5899838375</v>
      </c>
      <c r="J69" t="n">
        <v>0.219053507188</v>
      </c>
      <c r="K69" t="n">
        <v>98.5017651814</v>
      </c>
      <c r="L69" t="n">
        <v>98.5490544087</v>
      </c>
      <c r="M69" t="n">
        <v>17079.4404296875</v>
      </c>
      <c r="N69" t="n">
        <v>95.68004836796875</v>
      </c>
      <c r="O69" t="n">
        <v>2.3905297707226563</v>
      </c>
      <c r="P69" t="n">
        <v>99.9474089041</v>
      </c>
      <c r="Q69" t="n">
        <v>0.0649206276097</v>
      </c>
      <c r="R69" t="n">
        <v>99.856236935</v>
      </c>
      <c r="S69" t="n">
        <v>97.753386182</v>
      </c>
      <c r="T69" t="n">
        <v>3.76624896036</v>
      </c>
      <c r="U69" t="n">
        <v>198.35173619238282</v>
      </c>
      <c r="V69" t="n">
        <v>17.5499228499</v>
      </c>
      <c r="W69" t="n">
        <v>99.9379413121</v>
      </c>
      <c r="X69" t="n">
        <v>0.085295175456</v>
      </c>
      <c r="Y69" t="n">
        <v>99.7855050032</v>
      </c>
      <c r="Z69" t="n">
        <v>99.8995671794</v>
      </c>
      <c r="AA69" t="n">
        <v>24.1150975874</v>
      </c>
      <c r="AB69" t="n">
        <f>VLOOKUP(B2:B91,Reg_Target!A:Q,2,0)</f>
        <v>98.0</v>
      </c>
      <c r="AC69" t="n">
        <f>VLOOKUP(B2:B91,Reg_Target!A:Q,3,0)</f>
        <v>0.4</v>
      </c>
      <c r="AD69" t="n">
        <f>VLOOKUP(B2:B91,Reg_Target!A:Q,4,0)</f>
        <v>97.0</v>
      </c>
      <c r="AE69" t="n">
        <f>VLOOKUP(B2:B91,Reg_Target!A:Q,5,0)</f>
        <v>96.0</v>
      </c>
      <c r="AF69" t="n">
        <f>VLOOKUP(B2:B91,Reg_Target!A:Q,6,0)</f>
        <v>3.0</v>
      </c>
      <c r="AG69" t="n">
        <f>VLOOKUP(B2:B91,Reg_Target!A:Q,7,0)</f>
        <v>99.5</v>
      </c>
      <c r="AH69" t="n">
        <f>VLOOKUP(B2:B91,Reg_Target!A:Q,8,0)</f>
        <v>0.15</v>
      </c>
      <c r="AI69" t="n">
        <f>VLOOKUP(B2:B91,Reg_Target!A:Q,9,0)</f>
        <v>99.0</v>
      </c>
      <c r="AJ69" t="n">
        <f>VLOOKUP(B2:B91,Reg_Target!A:Q,10,0)</f>
        <v>99.0</v>
      </c>
      <c r="AK69" t="n">
        <f>VLOOKUP(B2:B91,Reg_Target!A:Q,11,0)</f>
        <v>3.0</v>
      </c>
      <c r="AL69" t="n">
        <f>VLOOKUP(B2:B91,Reg_Target!A:Q,12,0)</f>
        <v>10.0</v>
      </c>
      <c r="AM69" t="n">
        <f>VLOOKUP(B2:B91,Reg_Target!A:Q,13,0)</f>
        <v>99.5</v>
      </c>
      <c r="AN69" t="n">
        <f>VLOOKUP(B2:B91,Reg_Target!A:Q,15,0)</f>
        <v>99.0</v>
      </c>
      <c r="AO69" t="n">
        <f>VLOOKUP(B2:B91,Reg_Target!A:Q,14,0)</f>
        <v>0.1</v>
      </c>
      <c r="AP69" t="n">
        <f>VLOOKUP(B2:B91,Reg_Target!A:Q,16,0)</f>
        <v>99.0</v>
      </c>
      <c r="AQ69" t="n">
        <f>VLOOKUP(B2:B91,Reg_Target!A:Q,17,0)</f>
        <v>10.0</v>
      </c>
    </row>
    <row r="70">
      <c r="A70" t="s">
        <v>147</v>
      </c>
      <c r="B70" t="s">
        <v>17</v>
      </c>
      <c r="C70" t="n">
        <f>SUMIFS(Table242[2G_CSSR_Nokia],Table242[date],A2:A91,Table242[Region],B2:B91)</f>
        <v>99.5561285354</v>
      </c>
      <c r="D70" t="n">
        <f>SUMIFS(Table242[2G_CDR_Nokia],Table242[date],A2:A91,Table242[Region],B2:B91)</f>
        <v>2.25950782998</v>
      </c>
      <c r="E70" t="n">
        <f>SUMIFS(Table242[2G_TCH_Availability_Nokia],Table242[date],A2:A91,Table242[Region],B2:B91)</f>
        <v>98.4345582733</v>
      </c>
      <c r="F70" t="n">
        <f>SUMIFS(Table242[2G_OHSR_Nokia],Table242[date],A2:A91,Table242[Region],B2:B91)</f>
        <v>96.464181767</v>
      </c>
      <c r="G70" t="n">
        <f>SUMIFS(Table242[2G_tch_traffic_Nokia],Table242[date],A2:A91,Table242[Region],B2:B91)</f>
        <v>2110.61666667</v>
      </c>
      <c r="H70" t="n">
        <v>709.99371875</v>
      </c>
      <c r="I70" t="n">
        <v>98.9722198183</v>
      </c>
      <c r="J70" t="n">
        <v>0.224306395595</v>
      </c>
      <c r="K70" t="n">
        <v>99.2653015034</v>
      </c>
      <c r="L70" t="n">
        <v>98.2182625951</v>
      </c>
      <c r="M70" t="n">
        <v>22687.896484375</v>
      </c>
      <c r="N70" t="n">
        <v>82.61866892197266</v>
      </c>
      <c r="O70" t="n">
        <v>2.0841016013183595</v>
      </c>
      <c r="P70" t="n">
        <v>99.96039876</v>
      </c>
      <c r="Q70" t="n">
        <v>0.0286612760812</v>
      </c>
      <c r="R70" t="n">
        <v>99.5677248269</v>
      </c>
      <c r="S70" t="n">
        <v>97.6708704401</v>
      </c>
      <c r="T70" t="n">
        <v>3.40922237295</v>
      </c>
      <c r="U70" t="n">
        <v>206.07473250683594</v>
      </c>
      <c r="V70" t="n">
        <v>13.4004024027</v>
      </c>
      <c r="W70" t="n">
        <v>99.9318967421</v>
      </c>
      <c r="X70" t="n">
        <v>0.129737557885</v>
      </c>
      <c r="Y70" t="n">
        <v>99.32560211</v>
      </c>
      <c r="Z70" t="n">
        <v>99.8990327806</v>
      </c>
      <c r="AA70" t="n">
        <v>22.4288642507</v>
      </c>
      <c r="AB70" t="n">
        <f>VLOOKUP(B2:B91,Reg_Target!A:Q,2,0)</f>
        <v>98.0</v>
      </c>
      <c r="AC70" t="n">
        <f>VLOOKUP(B2:B91,Reg_Target!A:Q,3,0)</f>
        <v>0.4</v>
      </c>
      <c r="AD70" t="n">
        <f>VLOOKUP(B2:B91,Reg_Target!A:Q,4,0)</f>
        <v>97.0</v>
      </c>
      <c r="AE70" t="n">
        <f>VLOOKUP(B2:B91,Reg_Target!A:Q,5,0)</f>
        <v>96.0</v>
      </c>
      <c r="AF70" t="n">
        <f>VLOOKUP(B2:B91,Reg_Target!A:Q,6,0)</f>
        <v>3.0</v>
      </c>
      <c r="AG70" t="n">
        <f>VLOOKUP(B2:B91,Reg_Target!A:Q,7,0)</f>
        <v>99.5</v>
      </c>
      <c r="AH70" t="n">
        <f>VLOOKUP(B2:B91,Reg_Target!A:Q,8,0)</f>
        <v>0.15</v>
      </c>
      <c r="AI70" t="n">
        <f>VLOOKUP(B2:B91,Reg_Target!A:Q,9,0)</f>
        <v>99.0</v>
      </c>
      <c r="AJ70" t="n">
        <f>VLOOKUP(B2:B91,Reg_Target!A:Q,10,0)</f>
        <v>99.0</v>
      </c>
      <c r="AK70" t="n">
        <f>VLOOKUP(B2:B91,Reg_Target!A:Q,11,0)</f>
        <v>3.0</v>
      </c>
      <c r="AL70" t="n">
        <f>VLOOKUP(B2:B91,Reg_Target!A:Q,12,0)</f>
        <v>10.0</v>
      </c>
      <c r="AM70" t="n">
        <f>VLOOKUP(B2:B91,Reg_Target!A:Q,13,0)</f>
        <v>99.5</v>
      </c>
      <c r="AN70" t="n">
        <f>VLOOKUP(B2:B91,Reg_Target!A:Q,15,0)</f>
        <v>99.0</v>
      </c>
      <c r="AO70" t="n">
        <f>VLOOKUP(B2:B91,Reg_Target!A:Q,14,0)</f>
        <v>0.1</v>
      </c>
      <c r="AP70" t="n">
        <f>VLOOKUP(B2:B91,Reg_Target!A:Q,16,0)</f>
        <v>99.0</v>
      </c>
      <c r="AQ70" t="n">
        <f>VLOOKUP(B2:B91,Reg_Target!A:Q,17,0)</f>
        <v>10.0</v>
      </c>
    </row>
    <row r="71">
      <c r="A71" t="s">
        <v>148</v>
      </c>
      <c r="B71" t="s">
        <v>19</v>
      </c>
      <c r="C71" t="n">
        <f>SUMIFS(Table242[2G_CSSR_Nokia],Table242[date],A2:A91,Table242[Region],B2:B91)</f>
        <v>98.6854506674</v>
      </c>
      <c r="D71" t="n">
        <f>SUMIFS(Table242[2G_CDR_Nokia],Table242[date],A2:A91,Table242[Region],B2:B91)</f>
        <v>2.5217484897</v>
      </c>
      <c r="E71" t="n">
        <f>SUMIFS(Table242[2G_TCH_Availability_Nokia],Table242[date],A2:A91,Table242[Region],B2:B91)</f>
        <v>99.671149596</v>
      </c>
      <c r="F71" t="n">
        <f>SUMIFS(Table242[2G_OHSR_Nokia],Table242[date],A2:A91,Table242[Region],B2:B91)</f>
        <v>94.8704496364</v>
      </c>
      <c r="G71" t="n">
        <f>SUMIFS(Table242[2G_tch_traffic_Nokia],Table242[date],A2:A91,Table242[Region],B2:B91)</f>
        <v>45665.7469444</v>
      </c>
      <c r="H71" t="n">
        <v>271.07777734375</v>
      </c>
      <c r="I71" t="n">
        <v>99.5610741358</v>
      </c>
      <c r="J71" t="n">
        <v>0.123365721348</v>
      </c>
      <c r="K71" t="n">
        <v>99.6447266255</v>
      </c>
      <c r="L71" t="n">
        <v>98.4290386969</v>
      </c>
      <c r="M71" t="n">
        <v>12370.4599609375</v>
      </c>
      <c r="N71" t="n">
        <v>38.714034467871095</v>
      </c>
      <c r="O71" t="n">
        <v>2.3691335929003907</v>
      </c>
      <c r="P71" t="n">
        <v>99.9550790462</v>
      </c>
      <c r="Q71" t="n">
        <v>0.0311267522291</v>
      </c>
      <c r="R71" t="n">
        <v>99.8945822242</v>
      </c>
      <c r="S71" t="n">
        <v>97.2908565053</v>
      </c>
      <c r="T71" t="n">
        <v>3.56522831669</v>
      </c>
      <c r="U71" t="n">
        <v>82.24719205722656</v>
      </c>
      <c r="V71" t="n">
        <v>18.2305720053</v>
      </c>
      <c r="W71" t="n">
        <v>99.9455429802</v>
      </c>
      <c r="X71" t="n">
        <v>0.0859809747389</v>
      </c>
      <c r="Y71" t="n">
        <v>98.6095647673</v>
      </c>
      <c r="Z71" t="n">
        <v>99.8489431943</v>
      </c>
      <c r="AA71" t="n">
        <v>22.926464383</v>
      </c>
      <c r="AB71" t="n">
        <f>VLOOKUP(B2:B91,Reg_Target!A:Q,2,0)</f>
        <v>98.0</v>
      </c>
      <c r="AC71" t="n">
        <f>VLOOKUP(B2:B91,Reg_Target!A:Q,3,0)</f>
        <v>0.4</v>
      </c>
      <c r="AD71" t="n">
        <f>VLOOKUP(B2:B91,Reg_Target!A:Q,4,0)</f>
        <v>97.0</v>
      </c>
      <c r="AE71" t="n">
        <f>VLOOKUP(B2:B91,Reg_Target!A:Q,5,0)</f>
        <v>96.0</v>
      </c>
      <c r="AF71" t="n">
        <f>VLOOKUP(B2:B91,Reg_Target!A:Q,6,0)</f>
        <v>3.0</v>
      </c>
      <c r="AG71" t="n">
        <f>VLOOKUP(B2:B91,Reg_Target!A:Q,7,0)</f>
        <v>99.5</v>
      </c>
      <c r="AH71" t="n">
        <f>VLOOKUP(B2:B91,Reg_Target!A:Q,8,0)</f>
        <v>0.15</v>
      </c>
      <c r="AI71" t="n">
        <f>VLOOKUP(B2:B91,Reg_Target!A:Q,9,0)</f>
        <v>99.0</v>
      </c>
      <c r="AJ71" t="n">
        <f>VLOOKUP(B2:B91,Reg_Target!A:Q,10,0)</f>
        <v>99.0</v>
      </c>
      <c r="AK71" t="n">
        <f>VLOOKUP(B2:B91,Reg_Target!A:Q,11,0)</f>
        <v>3.0</v>
      </c>
      <c r="AL71" t="n">
        <f>VLOOKUP(B2:B91,Reg_Target!A:Q,12,0)</f>
        <v>10.0</v>
      </c>
      <c r="AM71" t="n">
        <f>VLOOKUP(B2:B91,Reg_Target!A:Q,13,0)</f>
        <v>99.5</v>
      </c>
      <c r="AN71" t="n">
        <f>VLOOKUP(B2:B91,Reg_Target!A:Q,15,0)</f>
        <v>99.0</v>
      </c>
      <c r="AO71" t="n">
        <f>VLOOKUP(B2:B91,Reg_Target!A:Q,14,0)</f>
        <v>0.1</v>
      </c>
      <c r="AP71" t="n">
        <f>VLOOKUP(B2:B91,Reg_Target!A:Q,16,0)</f>
        <v>99.0</v>
      </c>
      <c r="AQ71" t="n">
        <f>VLOOKUP(B2:B91,Reg_Target!A:Q,17,0)</f>
        <v>10.0</v>
      </c>
    </row>
    <row r="72">
      <c r="A72" t="s">
        <v>148</v>
      </c>
      <c r="B72" t="s">
        <v>18</v>
      </c>
      <c r="C72" t="n">
        <f>SUMIFS(Table242[2G_CSSR_Nokia],Table242[date],A2:A91,Table242[Region],B2:B91)</f>
        <v>98.0380015078</v>
      </c>
      <c r="D72" t="n">
        <f>SUMIFS(Table242[2G_CDR_Nokia],Table242[date],A2:A91,Table242[Region],B2:B91)</f>
        <v>2.12461615928</v>
      </c>
      <c r="E72" t="n">
        <f>SUMIFS(Table242[2G_TCH_Availability_Nokia],Table242[date],A2:A91,Table242[Region],B2:B91)</f>
        <v>94.6746034964</v>
      </c>
      <c r="F72" t="n">
        <f>SUMIFS(Table242[2G_OHSR_Nokia],Table242[date],A2:A91,Table242[Region],B2:B91)</f>
        <v>94.8254817449</v>
      </c>
      <c r="G72" t="n">
        <f>SUMIFS(Table242[2G_tch_traffic_Nokia],Table242[date],A2:A91,Table242[Region],B2:B91)</f>
        <v>46106.953402</v>
      </c>
      <c r="H72" t="n">
        <v>616.6198095703126</v>
      </c>
      <c r="I72" t="n">
        <v>99.4551378075</v>
      </c>
      <c r="J72" t="n">
        <v>0.249704895632</v>
      </c>
      <c r="K72" t="n">
        <v>98.3908651604</v>
      </c>
      <c r="L72" t="n">
        <v>98.5142456503</v>
      </c>
      <c r="M72" t="n">
        <v>16941.5458984375</v>
      </c>
      <c r="N72" t="n">
        <v>95.69380082226563</v>
      </c>
      <c r="O72" t="n">
        <v>2.3888315817578123</v>
      </c>
      <c r="P72" t="n">
        <v>99.9456735188</v>
      </c>
      <c r="Q72" t="n">
        <v>0.0676360586293</v>
      </c>
      <c r="R72" t="n">
        <v>99.815890079</v>
      </c>
      <c r="S72" t="n">
        <v>97.7062983145</v>
      </c>
      <c r="T72" t="n">
        <v>3.76984305041</v>
      </c>
      <c r="U72" t="n">
        <v>196.79618466503905</v>
      </c>
      <c r="V72" t="n">
        <v>17.3512310966</v>
      </c>
      <c r="W72" t="n">
        <v>99.9302109134</v>
      </c>
      <c r="X72" t="n">
        <v>0.0877435663132</v>
      </c>
      <c r="Y72" t="n">
        <v>99.7500831363</v>
      </c>
      <c r="Z72" t="n">
        <v>99.8868487621</v>
      </c>
      <c r="AA72" t="n">
        <v>23.9964878699</v>
      </c>
      <c r="AB72" t="n">
        <f>VLOOKUP(B2:B91,Reg_Target!A:Q,2,0)</f>
        <v>98.0</v>
      </c>
      <c r="AC72" t="n">
        <f>VLOOKUP(B2:B91,Reg_Target!A:Q,3,0)</f>
        <v>0.4</v>
      </c>
      <c r="AD72" t="n">
        <f>VLOOKUP(B2:B91,Reg_Target!A:Q,4,0)</f>
        <v>97.0</v>
      </c>
      <c r="AE72" t="n">
        <f>VLOOKUP(B2:B91,Reg_Target!A:Q,5,0)</f>
        <v>96.0</v>
      </c>
      <c r="AF72" t="n">
        <f>VLOOKUP(B2:B91,Reg_Target!A:Q,6,0)</f>
        <v>3.0</v>
      </c>
      <c r="AG72" t="n">
        <f>VLOOKUP(B2:B91,Reg_Target!A:Q,7,0)</f>
        <v>99.5</v>
      </c>
      <c r="AH72" t="n">
        <f>VLOOKUP(B2:B91,Reg_Target!A:Q,8,0)</f>
        <v>0.15</v>
      </c>
      <c r="AI72" t="n">
        <f>VLOOKUP(B2:B91,Reg_Target!A:Q,9,0)</f>
        <v>99.0</v>
      </c>
      <c r="AJ72" t="n">
        <f>VLOOKUP(B2:B91,Reg_Target!A:Q,10,0)</f>
        <v>99.0</v>
      </c>
      <c r="AK72" t="n">
        <f>VLOOKUP(B2:B91,Reg_Target!A:Q,11,0)</f>
        <v>3.0</v>
      </c>
      <c r="AL72" t="n">
        <f>VLOOKUP(B2:B91,Reg_Target!A:Q,12,0)</f>
        <v>10.0</v>
      </c>
      <c r="AM72" t="n">
        <f>VLOOKUP(B2:B91,Reg_Target!A:Q,13,0)</f>
        <v>99.5</v>
      </c>
      <c r="AN72" t="n">
        <f>VLOOKUP(B2:B91,Reg_Target!A:Q,15,0)</f>
        <v>99.0</v>
      </c>
      <c r="AO72" t="n">
        <f>VLOOKUP(B2:B91,Reg_Target!A:Q,14,0)</f>
        <v>0.1</v>
      </c>
      <c r="AP72" t="n">
        <f>VLOOKUP(B2:B91,Reg_Target!A:Q,16,0)</f>
        <v>99.0</v>
      </c>
      <c r="AQ72" t="n">
        <f>VLOOKUP(B2:B91,Reg_Target!A:Q,17,0)</f>
        <v>10.0</v>
      </c>
    </row>
    <row r="73">
      <c r="A73" t="s">
        <v>148</v>
      </c>
      <c r="B73" t="s">
        <v>17</v>
      </c>
      <c r="C73" t="n">
        <f>SUMIFS(Table242[2G_CSSR_Nokia],Table242[date],A2:A91,Table242[Region],B2:B91)</f>
        <v>99.2807688761</v>
      </c>
      <c r="D73" t="n">
        <f>SUMIFS(Table242[2G_CDR_Nokia],Table242[date],A2:A91,Table242[Region],B2:B91)</f>
        <v>1.96938396879</v>
      </c>
      <c r="E73" t="n">
        <f>SUMIFS(Table242[2G_TCH_Availability_Nokia],Table242[date],A2:A91,Table242[Region],B2:B91)</f>
        <v>98.1354007261</v>
      </c>
      <c r="F73" t="n">
        <f>SUMIFS(Table242[2G_OHSR_Nokia],Table242[date],A2:A91,Table242[Region],B2:B91)</f>
        <v>95.909858266</v>
      </c>
      <c r="G73" t="n">
        <f>SUMIFS(Table242[2G_tch_traffic_Nokia],Table242[date],A2:A91,Table242[Region],B2:B91)</f>
        <v>107800.093646</v>
      </c>
      <c r="H73" t="n">
        <v>705.1858955078125</v>
      </c>
      <c r="I73" t="n">
        <v>99.4608987981</v>
      </c>
      <c r="J73" t="n">
        <v>0.21860958426</v>
      </c>
      <c r="K73" t="n">
        <v>99.3375589403</v>
      </c>
      <c r="L73" t="n">
        <v>98.2110950327</v>
      </c>
      <c r="M73" t="n">
        <v>22471.3603515625</v>
      </c>
      <c r="N73" t="n">
        <v>83.94389327441407</v>
      </c>
      <c r="O73" t="n">
        <v>2.0383912700878906</v>
      </c>
      <c r="P73" t="n">
        <v>99.9598317471</v>
      </c>
      <c r="Q73" t="n">
        <v>0.0275654957216</v>
      </c>
      <c r="R73" t="n">
        <v>99.5665515753</v>
      </c>
      <c r="S73" t="n">
        <v>97.6760585606</v>
      </c>
      <c r="T73" t="n">
        <v>3.38858635555</v>
      </c>
      <c r="U73" t="n">
        <v>208.8618608701172</v>
      </c>
      <c r="V73" t="n">
        <v>13.4584656627</v>
      </c>
      <c r="W73" t="n">
        <v>99.9427617278</v>
      </c>
      <c r="X73" t="n">
        <v>0.128172391526</v>
      </c>
      <c r="Y73" t="n">
        <v>99.6531276837</v>
      </c>
      <c r="Z73" t="n">
        <v>99.8969589983</v>
      </c>
      <c r="AA73" t="n">
        <v>22.3819018973</v>
      </c>
      <c r="AB73" t="n">
        <f>VLOOKUP(B2:B91,Reg_Target!A:Q,2,0)</f>
        <v>98.0</v>
      </c>
      <c r="AC73" t="n">
        <f>VLOOKUP(B2:B91,Reg_Target!A:Q,3,0)</f>
        <v>0.4</v>
      </c>
      <c r="AD73" t="n">
        <f>VLOOKUP(B2:B91,Reg_Target!A:Q,4,0)</f>
        <v>97.0</v>
      </c>
      <c r="AE73" t="n">
        <f>VLOOKUP(B2:B91,Reg_Target!A:Q,5,0)</f>
        <v>96.0</v>
      </c>
      <c r="AF73" t="n">
        <f>VLOOKUP(B2:B91,Reg_Target!A:Q,6,0)</f>
        <v>3.0</v>
      </c>
      <c r="AG73" t="n">
        <f>VLOOKUP(B2:B91,Reg_Target!A:Q,7,0)</f>
        <v>99.5</v>
      </c>
      <c r="AH73" t="n">
        <f>VLOOKUP(B2:B91,Reg_Target!A:Q,8,0)</f>
        <v>0.15</v>
      </c>
      <c r="AI73" t="n">
        <f>VLOOKUP(B2:B91,Reg_Target!A:Q,9,0)</f>
        <v>99.0</v>
      </c>
      <c r="AJ73" t="n">
        <f>VLOOKUP(B2:B91,Reg_Target!A:Q,10,0)</f>
        <v>99.0</v>
      </c>
      <c r="AK73" t="n">
        <f>VLOOKUP(B2:B91,Reg_Target!A:Q,11,0)</f>
        <v>3.0</v>
      </c>
      <c r="AL73" t="n">
        <f>VLOOKUP(B2:B91,Reg_Target!A:Q,12,0)</f>
        <v>10.0</v>
      </c>
      <c r="AM73" t="n">
        <f>VLOOKUP(B2:B91,Reg_Target!A:Q,13,0)</f>
        <v>99.5</v>
      </c>
      <c r="AN73" t="n">
        <f>VLOOKUP(B2:B91,Reg_Target!A:Q,15,0)</f>
        <v>99.0</v>
      </c>
      <c r="AO73" t="n">
        <f>VLOOKUP(B2:B91,Reg_Target!A:Q,14,0)</f>
        <v>0.1</v>
      </c>
      <c r="AP73" t="n">
        <f>VLOOKUP(B2:B91,Reg_Target!A:Q,16,0)</f>
        <v>99.0</v>
      </c>
      <c r="AQ73" t="n">
        <f>VLOOKUP(B2:B91,Reg_Target!A:Q,17,0)</f>
        <v>10.0</v>
      </c>
    </row>
    <row r="74">
      <c r="A74" t="s">
        <v>149</v>
      </c>
      <c r="B74" t="s">
        <v>19</v>
      </c>
      <c r="C74" t="n">
        <f>SUMIFS(Table242[2G_CSSR_Nokia],Table242[date],A2:A91,Table242[Region],B2:B91)</f>
        <v>95.6437422064</v>
      </c>
      <c r="D74" t="n">
        <f>SUMIFS(Table242[2G_CDR_Nokia],Table242[date],A2:A91,Table242[Region],B2:B91)</f>
        <v>2.56518240773</v>
      </c>
      <c r="E74" t="n">
        <f>SUMIFS(Table242[2G_TCH_Availability_Nokia],Table242[date],A2:A91,Table242[Region],B2:B91)</f>
        <v>99.7294968335</v>
      </c>
      <c r="F74" t="n">
        <f>SUMIFS(Table242[2G_OHSR_Nokia],Table242[date],A2:A91,Table242[Region],B2:B91)</f>
        <v>94.9155345713</v>
      </c>
      <c r="G74" t="n">
        <f>SUMIFS(Table242[2G_tch_traffic_Nokia],Table242[date],A2:A91,Table242[Region],B2:B91)</f>
        <v>46302.8007703</v>
      </c>
      <c r="H74" t="n">
        <v>263.7320673828125</v>
      </c>
      <c r="I74" t="n">
        <v>99.115288637</v>
      </c>
      <c r="J74" t="n">
        <v>0.120262738365</v>
      </c>
      <c r="K74" t="n">
        <v>99.6866148838</v>
      </c>
      <c r="L74" t="n">
        <v>98.4567803204</v>
      </c>
      <c r="M74" t="n">
        <v>9527.775390625</v>
      </c>
      <c r="N74" t="n">
        <v>36.328148206347656</v>
      </c>
      <c r="O74" t="n">
        <v>2.3770926418066405</v>
      </c>
      <c r="P74" t="n">
        <v>99.9616591096</v>
      </c>
      <c r="Q74" t="n">
        <v>0.0310912047175</v>
      </c>
      <c r="R74" t="n">
        <v>99.9153341713</v>
      </c>
      <c r="S74" t="n">
        <v>97.3092992283</v>
      </c>
      <c r="T74" t="n">
        <v>3.58083388575</v>
      </c>
      <c r="U74" t="n">
        <v>76.45993188144531</v>
      </c>
      <c r="V74" t="n">
        <v>17.8401274788</v>
      </c>
      <c r="W74" t="n">
        <v>99.9421170711</v>
      </c>
      <c r="X74" t="n">
        <v>0.0697822706597</v>
      </c>
      <c r="Y74" t="n">
        <v>99.9976441424</v>
      </c>
      <c r="Z74" t="n">
        <v>99.8523446677</v>
      </c>
      <c r="AA74" t="n">
        <v>22.6147551297</v>
      </c>
      <c r="AB74" t="n">
        <f>VLOOKUP(B2:B91,Reg_Target!A:Q,2,0)</f>
        <v>98.0</v>
      </c>
      <c r="AC74" t="n">
        <f>VLOOKUP(B2:B91,Reg_Target!A:Q,3,0)</f>
        <v>0.4</v>
      </c>
      <c r="AD74" t="n">
        <f>VLOOKUP(B2:B91,Reg_Target!A:Q,4,0)</f>
        <v>97.0</v>
      </c>
      <c r="AE74" t="n">
        <f>VLOOKUP(B2:B91,Reg_Target!A:Q,5,0)</f>
        <v>96.0</v>
      </c>
      <c r="AF74" t="n">
        <f>VLOOKUP(B2:B91,Reg_Target!A:Q,6,0)</f>
        <v>3.0</v>
      </c>
      <c r="AG74" t="n">
        <f>VLOOKUP(B2:B91,Reg_Target!A:Q,7,0)</f>
        <v>99.5</v>
      </c>
      <c r="AH74" t="n">
        <f>VLOOKUP(B2:B91,Reg_Target!A:Q,8,0)</f>
        <v>0.15</v>
      </c>
      <c r="AI74" t="n">
        <f>VLOOKUP(B2:B91,Reg_Target!A:Q,9,0)</f>
        <v>99.0</v>
      </c>
      <c r="AJ74" t="n">
        <f>VLOOKUP(B2:B91,Reg_Target!A:Q,10,0)</f>
        <v>99.0</v>
      </c>
      <c r="AK74" t="n">
        <f>VLOOKUP(B2:B91,Reg_Target!A:Q,11,0)</f>
        <v>3.0</v>
      </c>
      <c r="AL74" t="n">
        <f>VLOOKUP(B2:B91,Reg_Target!A:Q,12,0)</f>
        <v>10.0</v>
      </c>
      <c r="AM74" t="n">
        <f>VLOOKUP(B2:B91,Reg_Target!A:Q,13,0)</f>
        <v>99.5</v>
      </c>
      <c r="AN74" t="n">
        <f>VLOOKUP(B2:B91,Reg_Target!A:Q,15,0)</f>
        <v>99.0</v>
      </c>
      <c r="AO74" t="n">
        <f>VLOOKUP(B2:B91,Reg_Target!A:Q,14,0)</f>
        <v>0.1</v>
      </c>
      <c r="AP74" t="n">
        <f>VLOOKUP(B2:B91,Reg_Target!A:Q,16,0)</f>
        <v>99.0</v>
      </c>
      <c r="AQ74" t="n">
        <f>VLOOKUP(B2:B91,Reg_Target!A:Q,17,0)</f>
        <v>10.0</v>
      </c>
    </row>
    <row r="75">
      <c r="A75" t="s">
        <v>149</v>
      </c>
      <c r="B75" t="s">
        <v>18</v>
      </c>
      <c r="C75" t="n">
        <f>SUMIFS(Table242[2G_CSSR_Nokia],Table242[date],A2:A91,Table242[Region],B2:B91)</f>
        <v>97.8680054763</v>
      </c>
      <c r="D75" t="n">
        <f>SUMIFS(Table242[2G_CDR_Nokia],Table242[date],A2:A91,Table242[Region],B2:B91)</f>
        <v>2.04438002613</v>
      </c>
      <c r="E75" t="n">
        <f>SUMIFS(Table242[2G_TCH_Availability_Nokia],Table242[date],A2:A91,Table242[Region],B2:B91)</f>
        <v>94.3348962882</v>
      </c>
      <c r="F75" t="n">
        <f>SUMIFS(Table242[2G_OHSR_Nokia],Table242[date],A2:A91,Table242[Region],B2:B91)</f>
        <v>94.7911449664</v>
      </c>
      <c r="G75" t="n">
        <f>SUMIFS(Table242[2G_tch_traffic_Nokia],Table242[date],A2:A91,Table242[Region],B2:B91)</f>
        <v>47111.4325156</v>
      </c>
      <c r="H75" t="n">
        <v>614.473984375</v>
      </c>
      <c r="I75" t="n">
        <v>99.5300513312</v>
      </c>
      <c r="J75" t="n">
        <v>0.237026493177</v>
      </c>
      <c r="K75" t="n">
        <v>98.3898858901</v>
      </c>
      <c r="L75" t="n">
        <v>98.4653552966</v>
      </c>
      <c r="M75" t="n">
        <v>16971.775390625</v>
      </c>
      <c r="N75" t="n">
        <v>96.67150580146485</v>
      </c>
      <c r="O75" t="n">
        <v>2.4027481682421876</v>
      </c>
      <c r="P75" t="n">
        <v>99.9477264913</v>
      </c>
      <c r="Q75" t="n">
        <v>0.0690901784984</v>
      </c>
      <c r="R75" t="n">
        <v>99.817834775</v>
      </c>
      <c r="S75" t="n">
        <v>97.7239439082</v>
      </c>
      <c r="T75" t="n">
        <v>3.78813100425</v>
      </c>
      <c r="U75" t="n">
        <v>197.44971979785157</v>
      </c>
      <c r="V75" t="n">
        <v>17.6180914992</v>
      </c>
      <c r="W75" t="n">
        <v>99.8931920194</v>
      </c>
      <c r="X75" t="n">
        <v>0.102406423874</v>
      </c>
      <c r="Y75" t="n">
        <v>99.7066472547</v>
      </c>
      <c r="Z75" t="n">
        <v>99.7858623367</v>
      </c>
      <c r="AA75" t="n">
        <v>24.1122182346</v>
      </c>
      <c r="AB75" t="n">
        <f>VLOOKUP(B2:B91,Reg_Target!A:Q,2,0)</f>
        <v>98.0</v>
      </c>
      <c r="AC75" t="n">
        <f>VLOOKUP(B2:B91,Reg_Target!A:Q,3,0)</f>
        <v>0.4</v>
      </c>
      <c r="AD75" t="n">
        <f>VLOOKUP(B2:B91,Reg_Target!A:Q,4,0)</f>
        <v>97.0</v>
      </c>
      <c r="AE75" t="n">
        <f>VLOOKUP(B2:B91,Reg_Target!A:Q,5,0)</f>
        <v>96.0</v>
      </c>
      <c r="AF75" t="n">
        <f>VLOOKUP(B2:B91,Reg_Target!A:Q,6,0)</f>
        <v>3.0</v>
      </c>
      <c r="AG75" t="n">
        <f>VLOOKUP(B2:B91,Reg_Target!A:Q,7,0)</f>
        <v>99.5</v>
      </c>
      <c r="AH75" t="n">
        <f>VLOOKUP(B2:B91,Reg_Target!A:Q,8,0)</f>
        <v>0.15</v>
      </c>
      <c r="AI75" t="n">
        <f>VLOOKUP(B2:B91,Reg_Target!A:Q,9,0)</f>
        <v>99.0</v>
      </c>
      <c r="AJ75" t="n">
        <f>VLOOKUP(B2:B91,Reg_Target!A:Q,10,0)</f>
        <v>99.0</v>
      </c>
      <c r="AK75" t="n">
        <f>VLOOKUP(B2:B91,Reg_Target!A:Q,11,0)</f>
        <v>3.0</v>
      </c>
      <c r="AL75" t="n">
        <f>VLOOKUP(B2:B91,Reg_Target!A:Q,12,0)</f>
        <v>10.0</v>
      </c>
      <c r="AM75" t="n">
        <f>VLOOKUP(B2:B91,Reg_Target!A:Q,13,0)</f>
        <v>99.5</v>
      </c>
      <c r="AN75" t="n">
        <f>VLOOKUP(B2:B91,Reg_Target!A:Q,15,0)</f>
        <v>99.0</v>
      </c>
      <c r="AO75" t="n">
        <f>VLOOKUP(B2:B91,Reg_Target!A:Q,14,0)</f>
        <v>0.1</v>
      </c>
      <c r="AP75" t="n">
        <f>VLOOKUP(B2:B91,Reg_Target!A:Q,16,0)</f>
        <v>99.0</v>
      </c>
      <c r="AQ75" t="n">
        <f>VLOOKUP(B2:B91,Reg_Target!A:Q,17,0)</f>
        <v>10.0</v>
      </c>
    </row>
    <row r="76">
      <c r="A76" t="s">
        <v>149</v>
      </c>
      <c r="B76" t="s">
        <v>17</v>
      </c>
      <c r="C76" t="n">
        <f>SUMIFS(Table242[2G_CSSR_Nokia],Table242[date],A2:A91,Table242[Region],B2:B91)</f>
        <v>99.2733246807</v>
      </c>
      <c r="D76" t="n">
        <f>SUMIFS(Table242[2G_CDR_Nokia],Table242[date],A2:A91,Table242[Region],B2:B91)</f>
        <v>2.04610217836</v>
      </c>
      <c r="E76" t="n">
        <f>SUMIFS(Table242[2G_TCH_Availability_Nokia],Table242[date],A2:A91,Table242[Region],B2:B91)</f>
        <v>98.380336754</v>
      </c>
      <c r="F76" t="n">
        <f>SUMIFS(Table242[2G_OHSR_Nokia],Table242[date],A2:A91,Table242[Region],B2:B91)</f>
        <v>95.9400758569</v>
      </c>
      <c r="G76" t="n">
        <f>SUMIFS(Table242[2G_tch_traffic_Nokia],Table242[date],A2:A91,Table242[Region],B2:B91)</f>
        <v>110337.312264</v>
      </c>
      <c r="H76" t="n">
        <v>704.567138671875</v>
      </c>
      <c r="I76" t="n">
        <v>99.2611918558</v>
      </c>
      <c r="J76" t="n">
        <v>0.240493892711</v>
      </c>
      <c r="K76" t="n">
        <v>99.5607762258</v>
      </c>
      <c r="L76" t="n">
        <v>98.2203829112</v>
      </c>
      <c r="M76" t="n">
        <v>22959.4541015625</v>
      </c>
      <c r="N76" t="n">
        <v>86.01351085449218</v>
      </c>
      <c r="O76" t="n">
        <v>2.0039957361816407</v>
      </c>
      <c r="P76" t="n">
        <v>99.9311845529</v>
      </c>
      <c r="Q76" t="n">
        <v>0.0308306183158</v>
      </c>
      <c r="R76" t="n">
        <v>99.7659111779</v>
      </c>
      <c r="S76" t="n">
        <v>97.6842981785</v>
      </c>
      <c r="T76" t="n">
        <v>3.38946825608</v>
      </c>
      <c r="U76" t="n">
        <v>210.14579689257812</v>
      </c>
      <c r="V76" t="n">
        <v>13.0686917912</v>
      </c>
      <c r="W76" t="n">
        <v>99.9385289056</v>
      </c>
      <c r="X76" t="n">
        <v>0.129036638351</v>
      </c>
      <c r="Y76" t="n">
        <v>99.7519833986</v>
      </c>
      <c r="Z76" t="n">
        <v>99.8923345377</v>
      </c>
      <c r="AA76" t="n">
        <v>22.2749053387</v>
      </c>
      <c r="AB76" t="n">
        <f>VLOOKUP(B2:B91,Reg_Target!A:Q,2,0)</f>
        <v>98.0</v>
      </c>
      <c r="AC76" t="n">
        <f>VLOOKUP(B2:B91,Reg_Target!A:Q,3,0)</f>
        <v>0.4</v>
      </c>
      <c r="AD76" t="n">
        <f>VLOOKUP(B2:B91,Reg_Target!A:Q,4,0)</f>
        <v>97.0</v>
      </c>
      <c r="AE76" t="n">
        <f>VLOOKUP(B2:B91,Reg_Target!A:Q,5,0)</f>
        <v>96.0</v>
      </c>
      <c r="AF76" t="n">
        <f>VLOOKUP(B2:B91,Reg_Target!A:Q,6,0)</f>
        <v>3.0</v>
      </c>
      <c r="AG76" t="n">
        <f>VLOOKUP(B2:B91,Reg_Target!A:Q,7,0)</f>
        <v>99.5</v>
      </c>
      <c r="AH76" t="n">
        <f>VLOOKUP(B2:B91,Reg_Target!A:Q,8,0)</f>
        <v>0.15</v>
      </c>
      <c r="AI76" t="n">
        <f>VLOOKUP(B2:B91,Reg_Target!A:Q,9,0)</f>
        <v>99.0</v>
      </c>
      <c r="AJ76" t="n">
        <f>VLOOKUP(B2:B91,Reg_Target!A:Q,10,0)</f>
        <v>99.0</v>
      </c>
      <c r="AK76" t="n">
        <f>VLOOKUP(B2:B91,Reg_Target!A:Q,11,0)</f>
        <v>3.0</v>
      </c>
      <c r="AL76" t="n">
        <f>VLOOKUP(B2:B91,Reg_Target!A:Q,12,0)</f>
        <v>10.0</v>
      </c>
      <c r="AM76" t="n">
        <f>VLOOKUP(B2:B91,Reg_Target!A:Q,13,0)</f>
        <v>99.5</v>
      </c>
      <c r="AN76" t="n">
        <f>VLOOKUP(B2:B91,Reg_Target!A:Q,15,0)</f>
        <v>99.0</v>
      </c>
      <c r="AO76" t="n">
        <f>VLOOKUP(B2:B91,Reg_Target!A:Q,14,0)</f>
        <v>0.1</v>
      </c>
      <c r="AP76" t="n">
        <f>VLOOKUP(B2:B91,Reg_Target!A:Q,16,0)</f>
        <v>99.0</v>
      </c>
      <c r="AQ76" t="n">
        <f>VLOOKUP(B2:B91,Reg_Target!A:Q,17,0)</f>
        <v>10.0</v>
      </c>
    </row>
    <row r="77">
      <c r="A77" t="s">
        <v>150</v>
      </c>
      <c r="B77" t="s">
        <v>19</v>
      </c>
      <c r="C77" t="n">
        <f>SUMIFS(Table242[2G_CSSR_Nokia],Table242[date],A2:A91,Table242[Region],B2:B91)</f>
        <v>98.756831456</v>
      </c>
      <c r="D77" t="n">
        <f>SUMIFS(Table242[2G_CDR_Nokia],Table242[date],A2:A91,Table242[Region],B2:B91)</f>
        <v>2.44388024174</v>
      </c>
      <c r="E77" t="n">
        <f>SUMIFS(Table242[2G_TCH_Availability_Nokia],Table242[date],A2:A91,Table242[Region],B2:B91)</f>
        <v>99.6813402583</v>
      </c>
      <c r="F77" t="n">
        <f>SUMIFS(Table242[2G_OHSR_Nokia],Table242[date],A2:A91,Table242[Region],B2:B91)</f>
        <v>94.917743393</v>
      </c>
      <c r="G77" t="n">
        <f>SUMIFS(Table242[2G_tch_traffic_Nokia],Table242[date],A2:A91,Table242[Region],B2:B91)</f>
        <v>45195.1487868</v>
      </c>
      <c r="H77" t="n">
        <v>248.883333984375</v>
      </c>
      <c r="I77" t="n">
        <v>99.6151433324</v>
      </c>
      <c r="J77" t="n">
        <v>0.11269202572</v>
      </c>
      <c r="K77" t="n">
        <v>99.4539951666</v>
      </c>
      <c r="L77" t="n">
        <v>98.4384936837</v>
      </c>
      <c r="M77" t="n">
        <v>9266.3232421875</v>
      </c>
      <c r="N77" t="n">
        <v>37.82016976650391</v>
      </c>
      <c r="O77" t="n">
        <v>2.3663890194921877</v>
      </c>
      <c r="P77" t="n">
        <v>99.9595095834</v>
      </c>
      <c r="Q77" t="n">
        <v>0.0320254775818</v>
      </c>
      <c r="R77" t="n">
        <v>99.9110571143</v>
      </c>
      <c r="S77" t="n">
        <v>97.3754976709</v>
      </c>
      <c r="T77" t="n">
        <v>3.61023125733</v>
      </c>
      <c r="U77" t="n">
        <v>81.21025252792968</v>
      </c>
      <c r="V77" t="n">
        <v>18.0961409044</v>
      </c>
      <c r="W77" t="n">
        <v>99.9455878236</v>
      </c>
      <c r="X77" t="n">
        <v>0.0643091700876</v>
      </c>
      <c r="Y77" t="n">
        <v>99.9974717625</v>
      </c>
      <c r="Z77" t="n">
        <v>99.8491228631</v>
      </c>
      <c r="AA77" t="n">
        <v>23.1850235396</v>
      </c>
      <c r="AB77" t="n">
        <f>VLOOKUP(B2:B91,Reg_Target!A:Q,2,0)</f>
        <v>98.0</v>
      </c>
      <c r="AC77" t="n">
        <f>VLOOKUP(B2:B91,Reg_Target!A:Q,3,0)</f>
        <v>0.4</v>
      </c>
      <c r="AD77" t="n">
        <f>VLOOKUP(B2:B91,Reg_Target!A:Q,4,0)</f>
        <v>97.0</v>
      </c>
      <c r="AE77" t="n">
        <f>VLOOKUP(B2:B91,Reg_Target!A:Q,5,0)</f>
        <v>96.0</v>
      </c>
      <c r="AF77" t="n">
        <f>VLOOKUP(B2:B91,Reg_Target!A:Q,6,0)</f>
        <v>3.0</v>
      </c>
      <c r="AG77" t="n">
        <f>VLOOKUP(B2:B91,Reg_Target!A:Q,7,0)</f>
        <v>99.5</v>
      </c>
      <c r="AH77" t="n">
        <f>VLOOKUP(B2:B91,Reg_Target!A:Q,8,0)</f>
        <v>0.15</v>
      </c>
      <c r="AI77" t="n">
        <f>VLOOKUP(B2:B91,Reg_Target!A:Q,9,0)</f>
        <v>99.0</v>
      </c>
      <c r="AJ77" t="n">
        <f>VLOOKUP(B2:B91,Reg_Target!A:Q,10,0)</f>
        <v>99.0</v>
      </c>
      <c r="AK77" t="n">
        <f>VLOOKUP(B2:B91,Reg_Target!A:Q,11,0)</f>
        <v>3.0</v>
      </c>
      <c r="AL77" t="n">
        <f>VLOOKUP(B2:B91,Reg_Target!A:Q,12,0)</f>
        <v>10.0</v>
      </c>
      <c r="AM77" t="n">
        <f>VLOOKUP(B2:B91,Reg_Target!A:Q,13,0)</f>
        <v>99.5</v>
      </c>
      <c r="AN77" t="n">
        <f>VLOOKUP(B2:B91,Reg_Target!A:Q,15,0)</f>
        <v>99.0</v>
      </c>
      <c r="AO77" t="n">
        <f>VLOOKUP(B2:B91,Reg_Target!A:Q,14,0)</f>
        <v>0.1</v>
      </c>
      <c r="AP77" t="n">
        <f>VLOOKUP(B2:B91,Reg_Target!A:Q,16,0)</f>
        <v>99.0</v>
      </c>
      <c r="AQ77" t="n">
        <f>VLOOKUP(B2:B91,Reg_Target!A:Q,17,0)</f>
        <v>10.0</v>
      </c>
    </row>
    <row r="78">
      <c r="A78" t="s">
        <v>150</v>
      </c>
      <c r="B78" t="s">
        <v>18</v>
      </c>
      <c r="C78" t="n">
        <f>SUMIFS(Table242[2G_CSSR_Nokia],Table242[date],A2:A91,Table242[Region],B2:B91)</f>
        <v>97.5956782461</v>
      </c>
      <c r="D78" t="n">
        <f>SUMIFS(Table242[2G_CDR_Nokia],Table242[date],A2:A91,Table242[Region],B2:B91)</f>
        <v>2.1886220953</v>
      </c>
      <c r="E78" t="n">
        <f>SUMIFS(Table242[2G_TCH_Availability_Nokia],Table242[date],A2:A91,Table242[Region],B2:B91)</f>
        <v>93.5903319056</v>
      </c>
      <c r="F78" t="n">
        <f>SUMIFS(Table242[2G_OHSR_Nokia],Table242[date],A2:A91,Table242[Region],B2:B91)</f>
        <v>94.5725140292</v>
      </c>
      <c r="G78" t="n">
        <f>SUMIFS(Table242[2G_tch_traffic_Nokia],Table242[date],A2:A91,Table242[Region],B2:B91)</f>
        <v>46944.3560145</v>
      </c>
      <c r="H78" t="n">
        <v>579.033162109375</v>
      </c>
      <c r="I78" t="n">
        <v>99.1626479861</v>
      </c>
      <c r="J78" t="n">
        <v>0.282520238816</v>
      </c>
      <c r="K78" t="n">
        <v>98.030001712</v>
      </c>
      <c r="L78" t="n">
        <v>98.3713121522</v>
      </c>
      <c r="M78" t="n">
        <v>16228.970703125</v>
      </c>
      <c r="N78" t="n">
        <v>100.41356176171875</v>
      </c>
      <c r="O78" t="n">
        <v>2.3277463239160157</v>
      </c>
      <c r="P78" t="n">
        <v>99.9412387129</v>
      </c>
      <c r="Q78" t="n">
        <v>0.0751152411415</v>
      </c>
      <c r="R78" t="n">
        <v>99.6957844538</v>
      </c>
      <c r="S78" t="n">
        <v>97.6835976636</v>
      </c>
      <c r="T78" t="n">
        <v>3.79807034453</v>
      </c>
      <c r="U78" t="n">
        <v>205.68750299023438</v>
      </c>
      <c r="V78" t="n">
        <v>17.0531320636</v>
      </c>
      <c r="W78" t="n">
        <v>99.8851878741</v>
      </c>
      <c r="X78" t="n">
        <v>0.103411511959</v>
      </c>
      <c r="Y78" t="n">
        <v>99.5782310416</v>
      </c>
      <c r="Z78" t="n">
        <v>99.751349059</v>
      </c>
      <c r="AA78" t="n">
        <v>24.1725297341</v>
      </c>
      <c r="AB78" t="n">
        <f>VLOOKUP(B2:B91,Reg_Target!A:Q,2,0)</f>
        <v>98.0</v>
      </c>
      <c r="AC78" t="n">
        <f>VLOOKUP(B2:B91,Reg_Target!A:Q,3,0)</f>
        <v>0.4</v>
      </c>
      <c r="AD78" t="n">
        <f>VLOOKUP(B2:B91,Reg_Target!A:Q,4,0)</f>
        <v>97.0</v>
      </c>
      <c r="AE78" t="n">
        <f>VLOOKUP(B2:B91,Reg_Target!A:Q,5,0)</f>
        <v>96.0</v>
      </c>
      <c r="AF78" t="n">
        <f>VLOOKUP(B2:B91,Reg_Target!A:Q,6,0)</f>
        <v>3.0</v>
      </c>
      <c r="AG78" t="n">
        <f>VLOOKUP(B2:B91,Reg_Target!A:Q,7,0)</f>
        <v>99.5</v>
      </c>
      <c r="AH78" t="n">
        <f>VLOOKUP(B2:B91,Reg_Target!A:Q,8,0)</f>
        <v>0.15</v>
      </c>
      <c r="AI78" t="n">
        <f>VLOOKUP(B2:B91,Reg_Target!A:Q,9,0)</f>
        <v>99.0</v>
      </c>
      <c r="AJ78" t="n">
        <f>VLOOKUP(B2:B91,Reg_Target!A:Q,10,0)</f>
        <v>99.0</v>
      </c>
      <c r="AK78" t="n">
        <f>VLOOKUP(B2:B91,Reg_Target!A:Q,11,0)</f>
        <v>3.0</v>
      </c>
      <c r="AL78" t="n">
        <f>VLOOKUP(B2:B91,Reg_Target!A:Q,12,0)</f>
        <v>10.0</v>
      </c>
      <c r="AM78" t="n">
        <f>VLOOKUP(B2:B91,Reg_Target!A:Q,13,0)</f>
        <v>99.5</v>
      </c>
      <c r="AN78" t="n">
        <f>VLOOKUP(B2:B91,Reg_Target!A:Q,15,0)</f>
        <v>99.0</v>
      </c>
      <c r="AO78" t="n">
        <f>VLOOKUP(B2:B91,Reg_Target!A:Q,14,0)</f>
        <v>0.1</v>
      </c>
      <c r="AP78" t="n">
        <f>VLOOKUP(B2:B91,Reg_Target!A:Q,16,0)</f>
        <v>99.0</v>
      </c>
      <c r="AQ78" t="n">
        <f>VLOOKUP(B2:B91,Reg_Target!A:Q,17,0)</f>
        <v>10.0</v>
      </c>
    </row>
    <row r="79">
      <c r="A79" t="s">
        <v>150</v>
      </c>
      <c r="B79" t="s">
        <v>17</v>
      </c>
      <c r="C79" t="n">
        <f>SUMIFS(Table242[2G_CSSR_Nokia],Table242[date],A2:A91,Table242[Region],B2:B91)</f>
        <v>99.2142262463</v>
      </c>
      <c r="D79" t="n">
        <f>SUMIFS(Table242[2G_CDR_Nokia],Table242[date],A2:A91,Table242[Region],B2:B91)</f>
        <v>2.05432187948</v>
      </c>
      <c r="E79" t="n">
        <f>SUMIFS(Table242[2G_TCH_Availability_Nokia],Table242[date],A2:A91,Table242[Region],B2:B91)</f>
        <v>98.3708659918</v>
      </c>
      <c r="F79" t="n">
        <f>SUMIFS(Table242[2G_OHSR_Nokia],Table242[date],A2:A91,Table242[Region],B2:B91)</f>
        <v>95.7813658667</v>
      </c>
      <c r="G79" t="n">
        <f>SUMIFS(Table242[2G_tch_traffic_Nokia],Table242[date],A2:A91,Table242[Region],B2:B91)</f>
        <v>109814.802447</v>
      </c>
      <c r="H79" t="n">
        <v>666.9356611328125</v>
      </c>
      <c r="I79" t="n">
        <v>99.0347946629</v>
      </c>
      <c r="J79" t="n">
        <v>0.226295619288</v>
      </c>
      <c r="K79" t="n">
        <v>99.5188667163</v>
      </c>
      <c r="L79" t="n">
        <v>98.248366032</v>
      </c>
      <c r="M79" t="n">
        <v>22406.205078125</v>
      </c>
      <c r="N79" t="n">
        <v>90.67547341542969</v>
      </c>
      <c r="O79" t="n">
        <v>1.9505031725683595</v>
      </c>
      <c r="P79" t="n">
        <v>99.6687651037</v>
      </c>
      <c r="Q79" t="n">
        <v>0.0351009212615</v>
      </c>
      <c r="R79" t="n">
        <v>99.8044432318</v>
      </c>
      <c r="S79" t="n">
        <v>97.7148898515</v>
      </c>
      <c r="T79" t="n">
        <v>3.41542628365</v>
      </c>
      <c r="U79" t="n">
        <v>222.82123453222655</v>
      </c>
      <c r="V79" t="n">
        <v>12.6823446087</v>
      </c>
      <c r="W79" t="n">
        <v>99.9362518763</v>
      </c>
      <c r="X79" t="n">
        <v>0.125620869805</v>
      </c>
      <c r="Y79" t="n">
        <v>99.6825578976</v>
      </c>
      <c r="Z79" t="n">
        <v>99.8822511238</v>
      </c>
      <c r="AA79" t="n">
        <v>22.6166703077</v>
      </c>
      <c r="AB79" t="n">
        <f>VLOOKUP(B2:B91,Reg_Target!A:Q,2,0)</f>
        <v>98.0</v>
      </c>
      <c r="AC79" t="n">
        <f>VLOOKUP(B2:B91,Reg_Target!A:Q,3,0)</f>
        <v>0.4</v>
      </c>
      <c r="AD79" t="n">
        <f>VLOOKUP(B2:B91,Reg_Target!A:Q,4,0)</f>
        <v>97.0</v>
      </c>
      <c r="AE79" t="n">
        <f>VLOOKUP(B2:B91,Reg_Target!A:Q,5,0)</f>
        <v>96.0</v>
      </c>
      <c r="AF79" t="n">
        <f>VLOOKUP(B2:B91,Reg_Target!A:Q,6,0)</f>
        <v>3.0</v>
      </c>
      <c r="AG79" t="n">
        <f>VLOOKUP(B2:B91,Reg_Target!A:Q,7,0)</f>
        <v>99.5</v>
      </c>
      <c r="AH79" t="n">
        <f>VLOOKUP(B2:B91,Reg_Target!A:Q,8,0)</f>
        <v>0.15</v>
      </c>
      <c r="AI79" t="n">
        <f>VLOOKUP(B2:B91,Reg_Target!A:Q,9,0)</f>
        <v>99.0</v>
      </c>
      <c r="AJ79" t="n">
        <f>VLOOKUP(B2:B91,Reg_Target!A:Q,10,0)</f>
        <v>99.0</v>
      </c>
      <c r="AK79" t="n">
        <f>VLOOKUP(B2:B91,Reg_Target!A:Q,11,0)</f>
        <v>3.0</v>
      </c>
      <c r="AL79" t="n">
        <f>VLOOKUP(B2:B91,Reg_Target!A:Q,12,0)</f>
        <v>10.0</v>
      </c>
      <c r="AM79" t="n">
        <f>VLOOKUP(B2:B91,Reg_Target!A:Q,13,0)</f>
        <v>99.5</v>
      </c>
      <c r="AN79" t="n">
        <f>VLOOKUP(B2:B91,Reg_Target!A:Q,15,0)</f>
        <v>99.0</v>
      </c>
      <c r="AO79" t="n">
        <f>VLOOKUP(B2:B91,Reg_Target!A:Q,14,0)</f>
        <v>0.1</v>
      </c>
      <c r="AP79" t="n">
        <f>VLOOKUP(B2:B91,Reg_Target!A:Q,16,0)</f>
        <v>99.0</v>
      </c>
      <c r="AQ79" t="n">
        <f>VLOOKUP(B2:B91,Reg_Target!A:Q,17,0)</f>
        <v>10.0</v>
      </c>
    </row>
    <row r="80">
      <c r="A80" t="s">
        <v>151</v>
      </c>
      <c r="B80" t="s">
        <v>19</v>
      </c>
      <c r="C80" t="n">
        <f>SUMIFS(Table242[2G_CSSR_Nokia],Table242[date],A2:A91,Table242[Region],B2:B91)</f>
        <v>98.6061361418</v>
      </c>
      <c r="D80" t="n">
        <f>SUMIFS(Table242[2G_CDR_Nokia],Table242[date],A2:A91,Table242[Region],B2:B91)</f>
        <v>2.51996665385</v>
      </c>
      <c r="E80" t="n">
        <f>SUMIFS(Table242[2G_TCH_Availability_Nokia],Table242[date],A2:A91,Table242[Region],B2:B91)</f>
        <v>99.1962113438</v>
      </c>
      <c r="F80" t="n">
        <f>SUMIFS(Table242[2G_OHSR_Nokia],Table242[date],A2:A91,Table242[Region],B2:B91)</f>
        <v>94.7118507495</v>
      </c>
      <c r="G80" t="n">
        <f>SUMIFS(Table242[2G_tch_traffic_Nokia],Table242[date],A2:A91,Table242[Region],B2:B91)</f>
        <v>45801.6779033</v>
      </c>
      <c r="H80" t="n">
        <v>220.609048828125</v>
      </c>
      <c r="I80" t="n">
        <v>99.4635360445</v>
      </c>
      <c r="J80" t="n">
        <v>0.134642090936</v>
      </c>
      <c r="K80" t="n">
        <v>98.9186005677</v>
      </c>
      <c r="L80" t="n">
        <v>98.2804797327</v>
      </c>
      <c r="M80" t="n">
        <v>7635.45703125</v>
      </c>
      <c r="N80" t="n">
        <v>38.26146237294922</v>
      </c>
      <c r="O80" t="n">
        <v>2.383626062509766</v>
      </c>
      <c r="P80" t="n">
        <v>99.9566061961</v>
      </c>
      <c r="Q80" t="n">
        <v>0.0351112975724</v>
      </c>
      <c r="R80" t="n">
        <v>99.89542039</v>
      </c>
      <c r="S80" t="n">
        <v>97.1106860047</v>
      </c>
      <c r="T80" t="n">
        <v>3.65074084115</v>
      </c>
      <c r="U80" t="n">
        <v>82.92583134248046</v>
      </c>
      <c r="V80" t="n">
        <v>17.6219543919</v>
      </c>
      <c r="W80" t="n">
        <v>99.9467773774</v>
      </c>
      <c r="X80" t="n">
        <v>0.0589088067189</v>
      </c>
      <c r="Y80" t="n">
        <v>99.9914507815</v>
      </c>
      <c r="Z80" t="n">
        <v>99.8110243464</v>
      </c>
      <c r="AA80" t="n">
        <v>23.0571218232</v>
      </c>
      <c r="AB80" t="n">
        <f>VLOOKUP(B2:B91,Reg_Target!A:Q,2,0)</f>
        <v>98.0</v>
      </c>
      <c r="AC80" t="n">
        <f>VLOOKUP(B2:B91,Reg_Target!A:Q,3,0)</f>
        <v>0.4</v>
      </c>
      <c r="AD80" t="n">
        <f>VLOOKUP(B2:B91,Reg_Target!A:Q,4,0)</f>
        <v>97.0</v>
      </c>
      <c r="AE80" t="n">
        <f>VLOOKUP(B2:B91,Reg_Target!A:Q,5,0)</f>
        <v>96.0</v>
      </c>
      <c r="AF80" t="n">
        <f>VLOOKUP(B2:B91,Reg_Target!A:Q,6,0)</f>
        <v>3.0</v>
      </c>
      <c r="AG80" t="n">
        <f>VLOOKUP(B2:B91,Reg_Target!A:Q,7,0)</f>
        <v>99.5</v>
      </c>
      <c r="AH80" t="n">
        <f>VLOOKUP(B2:B91,Reg_Target!A:Q,8,0)</f>
        <v>0.15</v>
      </c>
      <c r="AI80" t="n">
        <f>VLOOKUP(B2:B91,Reg_Target!A:Q,9,0)</f>
        <v>99.0</v>
      </c>
      <c r="AJ80" t="n">
        <f>VLOOKUP(B2:B91,Reg_Target!A:Q,10,0)</f>
        <v>99.0</v>
      </c>
      <c r="AK80" t="n">
        <f>VLOOKUP(B2:B91,Reg_Target!A:Q,11,0)</f>
        <v>3.0</v>
      </c>
      <c r="AL80" t="n">
        <f>VLOOKUP(B2:B91,Reg_Target!A:Q,12,0)</f>
        <v>10.0</v>
      </c>
      <c r="AM80" t="n">
        <f>VLOOKUP(B2:B91,Reg_Target!A:Q,13,0)</f>
        <v>99.5</v>
      </c>
      <c r="AN80" t="n">
        <f>VLOOKUP(B2:B91,Reg_Target!A:Q,15,0)</f>
        <v>99.0</v>
      </c>
      <c r="AO80" t="n">
        <f>VLOOKUP(B2:B91,Reg_Target!A:Q,14,0)</f>
        <v>0.1</v>
      </c>
      <c r="AP80" t="n">
        <f>VLOOKUP(B2:B91,Reg_Target!A:Q,16,0)</f>
        <v>99.0</v>
      </c>
      <c r="AQ80" t="n">
        <f>VLOOKUP(B2:B91,Reg_Target!A:Q,17,0)</f>
        <v>10.0</v>
      </c>
    </row>
    <row r="81">
      <c r="A81" t="s">
        <v>151</v>
      </c>
      <c r="B81" t="s">
        <v>18</v>
      </c>
      <c r="C81" t="n">
        <f>SUMIFS(Table242[2G_CSSR_Nokia],Table242[date],A2:A91,Table242[Region],B2:B91)</f>
        <v>97.8336673255</v>
      </c>
      <c r="D81" t="n">
        <f>SUMIFS(Table242[2G_CDR_Nokia],Table242[date],A2:A91,Table242[Region],B2:B91)</f>
        <v>1.88015244104</v>
      </c>
      <c r="E81" t="n">
        <f>SUMIFS(Table242[2G_TCH_Availability_Nokia],Table242[date],A2:A91,Table242[Region],B2:B91)</f>
        <v>96.0771192751</v>
      </c>
      <c r="F81" t="n">
        <f>SUMIFS(Table242[2G_OHSR_Nokia],Table242[date],A2:A91,Table242[Region],B2:B91)</f>
        <v>94.7326941849</v>
      </c>
      <c r="G81" t="n">
        <f>SUMIFS(Table242[2G_tch_traffic_Nokia],Table242[date],A2:A91,Table242[Region],B2:B91)</f>
        <v>45715.2644362</v>
      </c>
      <c r="H81" t="n">
        <v>504.3498203125</v>
      </c>
      <c r="I81" t="n">
        <v>99.3261485136</v>
      </c>
      <c r="J81" t="n">
        <v>0.277389537553</v>
      </c>
      <c r="K81" t="n">
        <v>98.4811869759</v>
      </c>
      <c r="L81" t="n">
        <v>98.3182254396</v>
      </c>
      <c r="M81" t="n">
        <v>14206.5234375</v>
      </c>
      <c r="N81" t="n">
        <v>101.00318744726563</v>
      </c>
      <c r="O81" t="n">
        <v>2.393191524267578</v>
      </c>
      <c r="P81" t="n">
        <v>99.9411159095</v>
      </c>
      <c r="Q81" t="n">
        <v>0.0676504043278</v>
      </c>
      <c r="R81" t="n">
        <v>99.8658790363</v>
      </c>
      <c r="S81" t="n">
        <v>97.5793024695</v>
      </c>
      <c r="T81" t="n">
        <v>3.83934364308</v>
      </c>
      <c r="U81" t="n">
        <v>209.2401415078125</v>
      </c>
      <c r="V81" t="n">
        <v>16.9559420234</v>
      </c>
      <c r="W81" t="n">
        <v>99.896697645</v>
      </c>
      <c r="X81" t="n">
        <v>0.0919747374745</v>
      </c>
      <c r="Y81" t="n">
        <v>99.6250652301</v>
      </c>
      <c r="Z81" t="n">
        <v>99.7261872785</v>
      </c>
      <c r="AA81" t="n">
        <v>24.1320562522</v>
      </c>
      <c r="AB81" t="n">
        <f>VLOOKUP(B2:B91,Reg_Target!A:Q,2,0)</f>
        <v>98.0</v>
      </c>
      <c r="AC81" t="n">
        <f>VLOOKUP(B2:B91,Reg_Target!A:Q,3,0)</f>
        <v>0.4</v>
      </c>
      <c r="AD81" t="n">
        <f>VLOOKUP(B2:B91,Reg_Target!A:Q,4,0)</f>
        <v>97.0</v>
      </c>
      <c r="AE81" t="n">
        <f>VLOOKUP(B2:B91,Reg_Target!A:Q,5,0)</f>
        <v>96.0</v>
      </c>
      <c r="AF81" t="n">
        <f>VLOOKUP(B2:B91,Reg_Target!A:Q,6,0)</f>
        <v>3.0</v>
      </c>
      <c r="AG81" t="n">
        <f>VLOOKUP(B2:B91,Reg_Target!A:Q,7,0)</f>
        <v>99.5</v>
      </c>
      <c r="AH81" t="n">
        <f>VLOOKUP(B2:B91,Reg_Target!A:Q,8,0)</f>
        <v>0.15</v>
      </c>
      <c r="AI81" t="n">
        <f>VLOOKUP(B2:B91,Reg_Target!A:Q,9,0)</f>
        <v>99.0</v>
      </c>
      <c r="AJ81" t="n">
        <f>VLOOKUP(B2:B91,Reg_Target!A:Q,10,0)</f>
        <v>99.0</v>
      </c>
      <c r="AK81" t="n">
        <f>VLOOKUP(B2:B91,Reg_Target!A:Q,11,0)</f>
        <v>3.0</v>
      </c>
      <c r="AL81" t="n">
        <f>VLOOKUP(B2:B91,Reg_Target!A:Q,12,0)</f>
        <v>10.0</v>
      </c>
      <c r="AM81" t="n">
        <f>VLOOKUP(B2:B91,Reg_Target!A:Q,13,0)</f>
        <v>99.5</v>
      </c>
      <c r="AN81" t="n">
        <f>VLOOKUP(B2:B91,Reg_Target!A:Q,15,0)</f>
        <v>99.0</v>
      </c>
      <c r="AO81" t="n">
        <f>VLOOKUP(B2:B91,Reg_Target!A:Q,14,0)</f>
        <v>0.1</v>
      </c>
      <c r="AP81" t="n">
        <f>VLOOKUP(B2:B91,Reg_Target!A:Q,16,0)</f>
        <v>99.0</v>
      </c>
      <c r="AQ81" t="n">
        <f>VLOOKUP(B2:B91,Reg_Target!A:Q,17,0)</f>
        <v>10.0</v>
      </c>
    </row>
    <row r="82">
      <c r="A82" t="s">
        <v>151</v>
      </c>
      <c r="B82" t="s">
        <v>17</v>
      </c>
      <c r="C82" t="n">
        <f>SUMIFS(Table242[2G_CSSR_Nokia],Table242[date],A2:A91,Table242[Region],B2:B91)</f>
        <v>98.7976571356</v>
      </c>
      <c r="D82" t="n">
        <f>SUMIFS(Table242[2G_CDR_Nokia],Table242[date],A2:A91,Table242[Region],B2:B91)</f>
        <v>1.99700951703</v>
      </c>
      <c r="E82" t="n">
        <f>SUMIFS(Table242[2G_TCH_Availability_Nokia],Table242[date],A2:A91,Table242[Region],B2:B91)</f>
        <v>98.4495773541</v>
      </c>
      <c r="F82" t="n">
        <f>SUMIFS(Table242[2G_OHSR_Nokia],Table242[date],A2:A91,Table242[Region],B2:B91)</f>
        <v>95.6880255776</v>
      </c>
      <c r="G82" t="n">
        <f>SUMIFS(Table242[2G_tch_traffic_Nokia],Table242[date],A2:A91,Table242[Region],B2:B91)</f>
        <v>114757.818148</v>
      </c>
      <c r="H82" t="n">
        <v>582.6694375</v>
      </c>
      <c r="I82" t="n">
        <v>97.5055831894</v>
      </c>
      <c r="J82" t="n">
        <v>0.258238690119</v>
      </c>
      <c r="K82" t="n">
        <v>99.5172816524</v>
      </c>
      <c r="L82" t="n">
        <v>98.1534000028</v>
      </c>
      <c r="M82" t="n">
        <v>18946.056640625</v>
      </c>
      <c r="N82" t="n">
        <v>93.67123309394532</v>
      </c>
      <c r="O82" t="n">
        <v>1.9555554665820312</v>
      </c>
      <c r="P82" t="n">
        <v>99.0989582689</v>
      </c>
      <c r="Q82" t="n">
        <v>0.0345353387513</v>
      </c>
      <c r="R82" t="n">
        <v>99.8305569936</v>
      </c>
      <c r="S82" t="n">
        <v>97.6714476307</v>
      </c>
      <c r="T82" t="n">
        <v>3.45109058486</v>
      </c>
      <c r="U82" t="n">
        <v>233.0515930751953</v>
      </c>
      <c r="V82" t="n">
        <v>12.2133717842</v>
      </c>
      <c r="W82" t="n">
        <v>99.9309132276</v>
      </c>
      <c r="X82" t="n">
        <v>0.109853186599</v>
      </c>
      <c r="Y82" t="n">
        <v>99.717626934</v>
      </c>
      <c r="Z82" t="n">
        <v>99.8676319443</v>
      </c>
      <c r="AA82" t="n">
        <v>22.5562329971</v>
      </c>
      <c r="AB82" t="n">
        <f>VLOOKUP(B2:B91,Reg_Target!A:Q,2,0)</f>
        <v>98.0</v>
      </c>
      <c r="AC82" t="n">
        <f>VLOOKUP(B2:B91,Reg_Target!A:Q,3,0)</f>
        <v>0.4</v>
      </c>
      <c r="AD82" t="n">
        <f>VLOOKUP(B2:B91,Reg_Target!A:Q,4,0)</f>
        <v>97.0</v>
      </c>
      <c r="AE82" t="n">
        <f>VLOOKUP(B2:B91,Reg_Target!A:Q,5,0)</f>
        <v>96.0</v>
      </c>
      <c r="AF82" t="n">
        <f>VLOOKUP(B2:B91,Reg_Target!A:Q,6,0)</f>
        <v>3.0</v>
      </c>
      <c r="AG82" t="n">
        <f>VLOOKUP(B2:B91,Reg_Target!A:Q,7,0)</f>
        <v>99.5</v>
      </c>
      <c r="AH82" t="n">
        <f>VLOOKUP(B2:B91,Reg_Target!A:Q,8,0)</f>
        <v>0.15</v>
      </c>
      <c r="AI82" t="n">
        <f>VLOOKUP(B2:B91,Reg_Target!A:Q,9,0)</f>
        <v>99.0</v>
      </c>
      <c r="AJ82" t="n">
        <f>VLOOKUP(B2:B91,Reg_Target!A:Q,10,0)</f>
        <v>99.0</v>
      </c>
      <c r="AK82" t="n">
        <f>VLOOKUP(B2:B91,Reg_Target!A:Q,11,0)</f>
        <v>3.0</v>
      </c>
      <c r="AL82" t="n">
        <f>VLOOKUP(B2:B91,Reg_Target!A:Q,12,0)</f>
        <v>10.0</v>
      </c>
      <c r="AM82" t="n">
        <f>VLOOKUP(B2:B91,Reg_Target!A:Q,13,0)</f>
        <v>99.5</v>
      </c>
      <c r="AN82" t="n">
        <f>VLOOKUP(B2:B91,Reg_Target!A:Q,15,0)</f>
        <v>99.0</v>
      </c>
      <c r="AO82" t="n">
        <f>VLOOKUP(B2:B91,Reg_Target!A:Q,14,0)</f>
        <v>0.1</v>
      </c>
      <c r="AP82" t="n">
        <f>VLOOKUP(B2:B91,Reg_Target!A:Q,16,0)</f>
        <v>99.0</v>
      </c>
      <c r="AQ82" t="n">
        <f>VLOOKUP(B2:B91,Reg_Target!A:Q,17,0)</f>
        <v>10.0</v>
      </c>
    </row>
    <row r="83">
      <c r="A83" t="s">
        <v>152</v>
      </c>
      <c r="B83" t="s">
        <v>19</v>
      </c>
      <c r="C83" t="n">
        <f>SUMIFS(Table242[2G_CSSR_Nokia],Table242[date],A2:A91,Table242[Region],B2:B91)</f>
        <v>98.693623785</v>
      </c>
      <c r="D83" t="n">
        <f>SUMIFS(Table242[2G_CDR_Nokia],Table242[date],A2:A91,Table242[Region],B2:B91)</f>
        <v>2.43488000837</v>
      </c>
      <c r="E83" t="n">
        <f>SUMIFS(Table242[2G_TCH_Availability_Nokia],Table242[date],A2:A91,Table242[Region],B2:B91)</f>
        <v>98.3777244306</v>
      </c>
      <c r="F83" t="n">
        <f>SUMIFS(Table242[2G_OHSR_Nokia],Table242[date],A2:A91,Table242[Region],B2:B91)</f>
        <v>94.9652149325</v>
      </c>
      <c r="G83" t="n">
        <f>SUMIFS(Table242[2G_tch_traffic_Nokia],Table242[date],A2:A91,Table242[Region],B2:B91)</f>
        <v>45338.151922</v>
      </c>
      <c r="H83" t="n">
        <v>266.26376171875</v>
      </c>
      <c r="I83" t="n">
        <v>99.6305894819</v>
      </c>
      <c r="J83" t="n">
        <v>0.115049740756</v>
      </c>
      <c r="K83" t="n">
        <v>99.6593717525</v>
      </c>
      <c r="L83" t="n">
        <v>98.4553222787</v>
      </c>
      <c r="M83" t="n">
        <v>9385.5380859375</v>
      </c>
      <c r="N83" t="n">
        <v>36.03795245673828</v>
      </c>
      <c r="O83" t="n">
        <v>2.372211853642578</v>
      </c>
      <c r="P83" t="n">
        <v>99.9594401742</v>
      </c>
      <c r="Q83" t="n">
        <v>0.0305968419557</v>
      </c>
      <c r="R83" t="n">
        <v>99.9135832893</v>
      </c>
      <c r="S83" t="n">
        <v>97.384334249</v>
      </c>
      <c r="T83" t="n">
        <v>3.58505888402</v>
      </c>
      <c r="U83" t="n">
        <v>76.57840662871094</v>
      </c>
      <c r="V83" t="n">
        <v>17.9839916252</v>
      </c>
      <c r="W83" t="n">
        <v>99.9461556825</v>
      </c>
      <c r="X83" t="n">
        <v>0.0717903723795</v>
      </c>
      <c r="Y83" t="n">
        <v>99.9987194641</v>
      </c>
      <c r="Z83" t="n">
        <v>99.8659982275</v>
      </c>
      <c r="AA83" t="n">
        <v>22.8868614385</v>
      </c>
      <c r="AB83" t="n">
        <f>VLOOKUP(B2:B91,Reg_Target!A:Q,2,0)</f>
        <v>98.0</v>
      </c>
      <c r="AC83" t="n">
        <f>VLOOKUP(B2:B91,Reg_Target!A:Q,3,0)</f>
        <v>0.4</v>
      </c>
      <c r="AD83" t="n">
        <f>VLOOKUP(B2:B91,Reg_Target!A:Q,4,0)</f>
        <v>97.0</v>
      </c>
      <c r="AE83" t="n">
        <f>VLOOKUP(B2:B91,Reg_Target!A:Q,5,0)</f>
        <v>96.0</v>
      </c>
      <c r="AF83" t="n">
        <f>VLOOKUP(B2:B91,Reg_Target!A:Q,6,0)</f>
        <v>3.0</v>
      </c>
      <c r="AG83" t="n">
        <f>VLOOKUP(B2:B91,Reg_Target!A:Q,7,0)</f>
        <v>99.5</v>
      </c>
      <c r="AH83" t="n">
        <f>VLOOKUP(B2:B91,Reg_Target!A:Q,8,0)</f>
        <v>0.15</v>
      </c>
      <c r="AI83" t="n">
        <f>VLOOKUP(B2:B91,Reg_Target!A:Q,9,0)</f>
        <v>99.0</v>
      </c>
      <c r="AJ83" t="n">
        <f>VLOOKUP(B2:B91,Reg_Target!A:Q,10,0)</f>
        <v>99.0</v>
      </c>
      <c r="AK83" t="n">
        <f>VLOOKUP(B2:B91,Reg_Target!A:Q,11,0)</f>
        <v>3.0</v>
      </c>
      <c r="AL83" t="n">
        <f>VLOOKUP(B2:B91,Reg_Target!A:Q,12,0)</f>
        <v>10.0</v>
      </c>
      <c r="AM83" t="n">
        <f>VLOOKUP(B2:B91,Reg_Target!A:Q,13,0)</f>
        <v>99.5</v>
      </c>
      <c r="AN83" t="n">
        <f>VLOOKUP(B2:B91,Reg_Target!A:Q,15,0)</f>
        <v>99.0</v>
      </c>
      <c r="AO83" t="n">
        <f>VLOOKUP(B2:B91,Reg_Target!A:Q,14,0)</f>
        <v>0.1</v>
      </c>
      <c r="AP83" t="n">
        <f>VLOOKUP(B2:B91,Reg_Target!A:Q,16,0)</f>
        <v>99.0</v>
      </c>
      <c r="AQ83" t="n">
        <f>VLOOKUP(B2:B91,Reg_Target!A:Q,17,0)</f>
        <v>10.0</v>
      </c>
    </row>
    <row r="84">
      <c r="A84" t="s">
        <v>152</v>
      </c>
      <c r="B84" t="s">
        <v>18</v>
      </c>
      <c r="C84" t="n">
        <f>SUMIFS(Table242[2G_CSSR_Nokia],Table242[date],A2:A91,Table242[Region],B2:B91)</f>
        <v>97.8457206169</v>
      </c>
      <c r="D84" t="n">
        <f>SUMIFS(Table242[2G_CDR_Nokia],Table242[date],A2:A91,Table242[Region],B2:B91)</f>
        <v>1.99928717297</v>
      </c>
      <c r="E84" t="n">
        <f>SUMIFS(Table242[2G_TCH_Availability_Nokia],Table242[date],A2:A91,Table242[Region],B2:B91)</f>
        <v>97.903594138</v>
      </c>
      <c r="F84" t="n">
        <f>SUMIFS(Table242[2G_OHSR_Nokia],Table242[date],A2:A91,Table242[Region],B2:B91)</f>
        <v>94.5277603012</v>
      </c>
      <c r="G84" t="n">
        <f>SUMIFS(Table242[2G_tch_traffic_Nokia],Table242[date],A2:A91,Table242[Region],B2:B91)</f>
        <v>45857.4304387</v>
      </c>
      <c r="H84" t="n">
        <v>603.372728515625</v>
      </c>
      <c r="I84" t="n">
        <v>99.4064170499</v>
      </c>
      <c r="J84" t="n">
        <v>0.255484750909</v>
      </c>
      <c r="K84" t="n">
        <v>98.530271303</v>
      </c>
      <c r="L84" t="n">
        <v>98.4326623981</v>
      </c>
      <c r="M84" t="n">
        <v>16593.837890625</v>
      </c>
      <c r="N84" t="n">
        <v>91.42544254667969</v>
      </c>
      <c r="O84" t="n">
        <v>2.447768832724609</v>
      </c>
      <c r="P84" t="n">
        <v>99.9433422235</v>
      </c>
      <c r="Q84" t="n">
        <v>0.0690162786915</v>
      </c>
      <c r="R84" t="n">
        <v>99.792577769</v>
      </c>
      <c r="S84" t="n">
        <v>97.6544689535</v>
      </c>
      <c r="T84" t="n">
        <v>3.74747319474</v>
      </c>
      <c r="U84" t="n">
        <v>187.59384223242188</v>
      </c>
      <c r="V84" t="n">
        <v>18.0542585942</v>
      </c>
      <c r="W84" t="n">
        <v>99.8826921438</v>
      </c>
      <c r="X84" t="n">
        <v>0.1059783962</v>
      </c>
      <c r="Y84" t="n">
        <v>99.6717272531</v>
      </c>
      <c r="Z84" t="n">
        <v>99.7578234316</v>
      </c>
      <c r="AA84" t="n">
        <v>23.7370771878</v>
      </c>
      <c r="AB84" t="n">
        <f>VLOOKUP(B2:B91,Reg_Target!A:Q,2,0)</f>
        <v>98.0</v>
      </c>
      <c r="AC84" t="n">
        <f>VLOOKUP(B2:B91,Reg_Target!A:Q,3,0)</f>
        <v>0.4</v>
      </c>
      <c r="AD84" t="n">
        <f>VLOOKUP(B2:B91,Reg_Target!A:Q,4,0)</f>
        <v>97.0</v>
      </c>
      <c r="AE84" t="n">
        <f>VLOOKUP(B2:B91,Reg_Target!A:Q,5,0)</f>
        <v>96.0</v>
      </c>
      <c r="AF84" t="n">
        <f>VLOOKUP(B2:B91,Reg_Target!A:Q,6,0)</f>
        <v>3.0</v>
      </c>
      <c r="AG84" t="n">
        <f>VLOOKUP(B2:B91,Reg_Target!A:Q,7,0)</f>
        <v>99.5</v>
      </c>
      <c r="AH84" t="n">
        <f>VLOOKUP(B2:B91,Reg_Target!A:Q,8,0)</f>
        <v>0.15</v>
      </c>
      <c r="AI84" t="n">
        <f>VLOOKUP(B2:B91,Reg_Target!A:Q,9,0)</f>
        <v>99.0</v>
      </c>
      <c r="AJ84" t="n">
        <f>VLOOKUP(B2:B91,Reg_Target!A:Q,10,0)</f>
        <v>99.0</v>
      </c>
      <c r="AK84" t="n">
        <f>VLOOKUP(B2:B91,Reg_Target!A:Q,11,0)</f>
        <v>3.0</v>
      </c>
      <c r="AL84" t="n">
        <f>VLOOKUP(B2:B91,Reg_Target!A:Q,12,0)</f>
        <v>10.0</v>
      </c>
      <c r="AM84" t="n">
        <f>VLOOKUP(B2:B91,Reg_Target!A:Q,13,0)</f>
        <v>99.5</v>
      </c>
      <c r="AN84" t="n">
        <f>VLOOKUP(B2:B91,Reg_Target!A:Q,15,0)</f>
        <v>99.0</v>
      </c>
      <c r="AO84" t="n">
        <f>VLOOKUP(B2:B91,Reg_Target!A:Q,14,0)</f>
        <v>0.1</v>
      </c>
      <c r="AP84" t="n">
        <f>VLOOKUP(B2:B91,Reg_Target!A:Q,16,0)</f>
        <v>99.0</v>
      </c>
      <c r="AQ84" t="n">
        <f>VLOOKUP(B2:B91,Reg_Target!A:Q,17,0)</f>
        <v>10.0</v>
      </c>
    </row>
    <row r="85">
      <c r="A85" t="s">
        <v>152</v>
      </c>
      <c r="B85" t="s">
        <v>17</v>
      </c>
      <c r="C85" t="n">
        <f>SUMIFS(Table242[2G_CSSR_Nokia],Table242[date],A2:A91,Table242[Region],B2:B91)</f>
        <v>99.1891120878</v>
      </c>
      <c r="D85" t="n">
        <f>SUMIFS(Table242[2G_CDR_Nokia],Table242[date],A2:A91,Table242[Region],B2:B91)</f>
        <v>1.99806317415</v>
      </c>
      <c r="E85" t="n">
        <f>SUMIFS(Table242[2G_TCH_Availability_Nokia],Table242[date],A2:A91,Table242[Region],B2:B91)</f>
        <v>97.4799797128</v>
      </c>
      <c r="F85" t="n">
        <f>SUMIFS(Table242[2G_OHSR_Nokia],Table242[date],A2:A91,Table242[Region],B2:B91)</f>
        <v>95.7357196882</v>
      </c>
      <c r="G85" t="n">
        <f>SUMIFS(Table242[2G_tch_traffic_Nokia],Table242[date],A2:A91,Table242[Region],B2:B91)</f>
        <v>106356.638643</v>
      </c>
      <c r="H85" t="n">
        <v>714.934240234375</v>
      </c>
      <c r="I85" t="n">
        <v>99.5448937582</v>
      </c>
      <c r="J85" t="n">
        <v>0.218786294941</v>
      </c>
      <c r="K85" t="n">
        <v>99.4135995482</v>
      </c>
      <c r="L85" t="n">
        <v>98.2850298099</v>
      </c>
      <c r="M85" t="n">
        <v>22952.5185546875</v>
      </c>
      <c r="N85" t="n">
        <v>87.11030884121094</v>
      </c>
      <c r="O85" t="n">
        <v>1.9970293216796875</v>
      </c>
      <c r="P85" t="n">
        <v>99.9441392071</v>
      </c>
      <c r="Q85" t="n">
        <v>0.0278591262111</v>
      </c>
      <c r="R85" t="n">
        <v>99.8847255883</v>
      </c>
      <c r="S85" t="n">
        <v>97.7387360847</v>
      </c>
      <c r="T85" t="n">
        <v>3.40427701503</v>
      </c>
      <c r="U85" t="n">
        <v>215.02359043652345</v>
      </c>
      <c r="V85" t="n">
        <v>12.2761585948</v>
      </c>
      <c r="W85" t="n">
        <v>99.9426418513</v>
      </c>
      <c r="X85" t="n">
        <v>0.1298195302</v>
      </c>
      <c r="Y85" t="n">
        <v>99.7336942921</v>
      </c>
      <c r="Z85" t="n">
        <v>99.8996260411</v>
      </c>
      <c r="AA85" t="n">
        <v>22.484618278</v>
      </c>
      <c r="AB85" t="n">
        <f>VLOOKUP(B2:B91,Reg_Target!A:Q,2,0)</f>
        <v>98.0</v>
      </c>
      <c r="AC85" t="n">
        <f>VLOOKUP(B2:B91,Reg_Target!A:Q,3,0)</f>
        <v>0.4</v>
      </c>
      <c r="AD85" t="n">
        <f>VLOOKUP(B2:B91,Reg_Target!A:Q,4,0)</f>
        <v>97.0</v>
      </c>
      <c r="AE85" t="n">
        <f>VLOOKUP(B2:B91,Reg_Target!A:Q,5,0)</f>
        <v>96.0</v>
      </c>
      <c r="AF85" t="n">
        <f>VLOOKUP(B2:B91,Reg_Target!A:Q,6,0)</f>
        <v>3.0</v>
      </c>
      <c r="AG85" t="n">
        <f>VLOOKUP(B2:B91,Reg_Target!A:Q,7,0)</f>
        <v>99.5</v>
      </c>
      <c r="AH85" t="n">
        <f>VLOOKUP(B2:B91,Reg_Target!A:Q,8,0)</f>
        <v>0.15</v>
      </c>
      <c r="AI85" t="n">
        <f>VLOOKUP(B2:B91,Reg_Target!A:Q,9,0)</f>
        <v>99.0</v>
      </c>
      <c r="AJ85" t="n">
        <f>VLOOKUP(B2:B91,Reg_Target!A:Q,10,0)</f>
        <v>99.0</v>
      </c>
      <c r="AK85" t="n">
        <f>VLOOKUP(B2:B91,Reg_Target!A:Q,11,0)</f>
        <v>3.0</v>
      </c>
      <c r="AL85" t="n">
        <f>VLOOKUP(B2:B91,Reg_Target!A:Q,12,0)</f>
        <v>10.0</v>
      </c>
      <c r="AM85" t="n">
        <f>VLOOKUP(B2:B91,Reg_Target!A:Q,13,0)</f>
        <v>99.5</v>
      </c>
      <c r="AN85" t="n">
        <f>VLOOKUP(B2:B91,Reg_Target!A:Q,15,0)</f>
        <v>99.0</v>
      </c>
      <c r="AO85" t="n">
        <f>VLOOKUP(B2:B91,Reg_Target!A:Q,14,0)</f>
        <v>0.1</v>
      </c>
      <c r="AP85" t="n">
        <f>VLOOKUP(B2:B91,Reg_Target!A:Q,16,0)</f>
        <v>99.0</v>
      </c>
      <c r="AQ85" t="n">
        <f>VLOOKUP(B2:B91,Reg_Target!A:Q,17,0)</f>
        <v>10.0</v>
      </c>
    </row>
    <row r="86">
      <c r="A86" t="s">
        <v>153</v>
      </c>
      <c r="B86" t="s">
        <v>19</v>
      </c>
      <c r="C86" t="n">
        <f>SUMIFS(Table242[2G_CSSR_Nokia],Table242[date],A2:A91,Table242[Region],B2:B91)</f>
        <v>98.6366143817</v>
      </c>
      <c r="D86" t="n">
        <f>SUMIFS(Table242[2G_CDR_Nokia],Table242[date],A2:A91,Table242[Region],B2:B91)</f>
        <v>2.45684549556</v>
      </c>
      <c r="E86" t="n">
        <f>SUMIFS(Table242[2G_TCH_Availability_Nokia],Table242[date],A2:A91,Table242[Region],B2:B91)</f>
        <v>99.2669516447</v>
      </c>
      <c r="F86" t="n">
        <f>SUMIFS(Table242[2G_OHSR_Nokia],Table242[date],A2:A91,Table242[Region],B2:B91)</f>
        <v>94.9375805466</v>
      </c>
      <c r="G86" t="n">
        <f>SUMIFS(Table242[2G_tch_traffic_Nokia],Table242[date],A2:A91,Table242[Region],B2:B91)</f>
        <v>44291.1803384</v>
      </c>
      <c r="H86" t="n">
        <v>256.3969775390625</v>
      </c>
      <c r="I86" t="n">
        <v>99.6431856662</v>
      </c>
      <c r="J86" t="n">
        <v>0.107858592106</v>
      </c>
      <c r="K86" t="n">
        <v>99.4118578466</v>
      </c>
      <c r="L86" t="n">
        <v>98.4512138096</v>
      </c>
      <c r="M86" t="n">
        <v>9152.3564453125</v>
      </c>
      <c r="N86" t="n">
        <v>36.129871335839844</v>
      </c>
      <c r="O86" t="n">
        <v>2.3687363825488283</v>
      </c>
      <c r="P86" t="n">
        <v>99.9627732006</v>
      </c>
      <c r="Q86" t="n">
        <v>0.0284793570962</v>
      </c>
      <c r="R86" t="n">
        <v>99.8900461021</v>
      </c>
      <c r="S86" t="n">
        <v>97.3254405202</v>
      </c>
      <c r="T86" t="n">
        <v>3.58635184025</v>
      </c>
      <c r="U86" t="n">
        <v>75.81093007109375</v>
      </c>
      <c r="V86" t="n">
        <v>18.2992202468</v>
      </c>
      <c r="W86" t="n">
        <v>99.9409390307</v>
      </c>
      <c r="X86" t="n">
        <v>0.0651407145619</v>
      </c>
      <c r="Y86" t="n">
        <v>99.9805333924</v>
      </c>
      <c r="Z86" t="n">
        <v>99.8636756674</v>
      </c>
      <c r="AA86" t="n">
        <v>23.2288707886</v>
      </c>
      <c r="AB86" t="n">
        <f>VLOOKUP(B2:B91,Reg_Target!A:Q,2,0)</f>
        <v>98.0</v>
      </c>
      <c r="AC86" t="n">
        <f>VLOOKUP(B2:B91,Reg_Target!A:Q,3,0)</f>
        <v>0.4</v>
      </c>
      <c r="AD86" t="n">
        <f>VLOOKUP(B2:B91,Reg_Target!A:Q,4,0)</f>
        <v>97.0</v>
      </c>
      <c r="AE86" t="n">
        <f>VLOOKUP(B2:B91,Reg_Target!A:Q,5,0)</f>
        <v>96.0</v>
      </c>
      <c r="AF86" t="n">
        <f>VLOOKUP(B2:B91,Reg_Target!A:Q,6,0)</f>
        <v>3.0</v>
      </c>
      <c r="AG86" t="n">
        <f>VLOOKUP(B2:B91,Reg_Target!A:Q,7,0)</f>
        <v>99.5</v>
      </c>
      <c r="AH86" t="n">
        <f>VLOOKUP(B2:B91,Reg_Target!A:Q,8,0)</f>
        <v>0.15</v>
      </c>
      <c r="AI86" t="n">
        <f>VLOOKUP(B2:B91,Reg_Target!A:Q,9,0)</f>
        <v>99.0</v>
      </c>
      <c r="AJ86" t="n">
        <f>VLOOKUP(B2:B91,Reg_Target!A:Q,10,0)</f>
        <v>99.0</v>
      </c>
      <c r="AK86" t="n">
        <f>VLOOKUP(B2:B91,Reg_Target!A:Q,11,0)</f>
        <v>3.0</v>
      </c>
      <c r="AL86" t="n">
        <f>VLOOKUP(B2:B91,Reg_Target!A:Q,12,0)</f>
        <v>10.0</v>
      </c>
      <c r="AM86" t="n">
        <f>VLOOKUP(B2:B91,Reg_Target!A:Q,13,0)</f>
        <v>99.5</v>
      </c>
      <c r="AN86" t="n">
        <f>VLOOKUP(B2:B91,Reg_Target!A:Q,15,0)</f>
        <v>99.0</v>
      </c>
      <c r="AO86" t="n">
        <f>VLOOKUP(B2:B91,Reg_Target!A:Q,14,0)</f>
        <v>0.1</v>
      </c>
      <c r="AP86" t="n">
        <f>VLOOKUP(B2:B91,Reg_Target!A:Q,16,0)</f>
        <v>99.0</v>
      </c>
      <c r="AQ86" t="n">
        <f>VLOOKUP(B2:B91,Reg_Target!A:Q,17,0)</f>
        <v>10.0</v>
      </c>
    </row>
    <row r="87">
      <c r="A87" t="s">
        <v>153</v>
      </c>
      <c r="B87" t="s">
        <v>18</v>
      </c>
      <c r="C87" t="n">
        <f>SUMIFS(Table242[2G_CSSR_Nokia],Table242[date],A2:A91,Table242[Region],B2:B91)</f>
        <v>97.960285301</v>
      </c>
      <c r="D87" t="n">
        <f>SUMIFS(Table242[2G_CDR_Nokia],Table242[date],A2:A91,Table242[Region],B2:B91)</f>
        <v>1.89186006082</v>
      </c>
      <c r="E87" t="n">
        <f>SUMIFS(Table242[2G_TCH_Availability_Nokia],Table242[date],A2:A91,Table242[Region],B2:B91)</f>
        <v>92.6265442675</v>
      </c>
      <c r="F87" t="n">
        <f>SUMIFS(Table242[2G_OHSR_Nokia],Table242[date],A2:A91,Table242[Region],B2:B91)</f>
        <v>94.8780523989</v>
      </c>
      <c r="G87" t="n">
        <f>SUMIFS(Table242[2G_tch_traffic_Nokia],Table242[date],A2:A91,Table242[Region],B2:B91)</f>
        <v>43634.556577</v>
      </c>
      <c r="H87" t="n">
        <v>581.97561328125</v>
      </c>
      <c r="I87" t="n">
        <v>98.7427885811</v>
      </c>
      <c r="J87" t="n">
        <v>0.26668034894</v>
      </c>
      <c r="K87" t="n">
        <v>95.9466184992</v>
      </c>
      <c r="L87" t="n">
        <v>98.4681174587</v>
      </c>
      <c r="M87" t="n">
        <v>16573.58984375</v>
      </c>
      <c r="N87" t="n">
        <v>92.3280570743164</v>
      </c>
      <c r="O87" t="n">
        <v>2.4128850985742187</v>
      </c>
      <c r="P87" t="n">
        <v>99.9415912942</v>
      </c>
      <c r="Q87" t="n">
        <v>0.0695678732885</v>
      </c>
      <c r="R87" t="n">
        <v>99.4894343204</v>
      </c>
      <c r="S87" t="n">
        <v>97.740275877</v>
      </c>
      <c r="T87" t="n">
        <v>3.75284215388</v>
      </c>
      <c r="U87" t="n">
        <v>190.28546928320313</v>
      </c>
      <c r="V87" t="n">
        <v>17.6753099209</v>
      </c>
      <c r="W87" t="n">
        <v>99.8919817255</v>
      </c>
      <c r="X87" t="n">
        <v>0.10042460282</v>
      </c>
      <c r="Y87" t="n">
        <v>99.6895558313</v>
      </c>
      <c r="Z87" t="n">
        <v>99.7919501331</v>
      </c>
      <c r="AA87" t="n">
        <v>23.9880397368</v>
      </c>
      <c r="AB87" t="n">
        <f>VLOOKUP(B2:B91,Reg_Target!A:Q,2,0)</f>
        <v>98.0</v>
      </c>
      <c r="AC87" t="n">
        <f>VLOOKUP(B2:B91,Reg_Target!A:Q,3,0)</f>
        <v>0.4</v>
      </c>
      <c r="AD87" t="n">
        <f>VLOOKUP(B2:B91,Reg_Target!A:Q,4,0)</f>
        <v>97.0</v>
      </c>
      <c r="AE87" t="n">
        <f>VLOOKUP(B2:B91,Reg_Target!A:Q,5,0)</f>
        <v>96.0</v>
      </c>
      <c r="AF87" t="n">
        <f>VLOOKUP(B2:B91,Reg_Target!A:Q,6,0)</f>
        <v>3.0</v>
      </c>
      <c r="AG87" t="n">
        <f>VLOOKUP(B2:B91,Reg_Target!A:Q,7,0)</f>
        <v>99.5</v>
      </c>
      <c r="AH87" t="n">
        <f>VLOOKUP(B2:B91,Reg_Target!A:Q,8,0)</f>
        <v>0.15</v>
      </c>
      <c r="AI87" t="n">
        <f>VLOOKUP(B2:B91,Reg_Target!A:Q,9,0)</f>
        <v>99.0</v>
      </c>
      <c r="AJ87" t="n">
        <f>VLOOKUP(B2:B91,Reg_Target!A:Q,10,0)</f>
        <v>99.0</v>
      </c>
      <c r="AK87" t="n">
        <f>VLOOKUP(B2:B91,Reg_Target!A:Q,11,0)</f>
        <v>3.0</v>
      </c>
      <c r="AL87" t="n">
        <f>VLOOKUP(B2:B91,Reg_Target!A:Q,12,0)</f>
        <v>10.0</v>
      </c>
      <c r="AM87" t="n">
        <f>VLOOKUP(B2:B91,Reg_Target!A:Q,13,0)</f>
        <v>99.5</v>
      </c>
      <c r="AN87" t="n">
        <f>VLOOKUP(B2:B91,Reg_Target!A:Q,15,0)</f>
        <v>99.0</v>
      </c>
      <c r="AO87" t="n">
        <f>VLOOKUP(B2:B91,Reg_Target!A:Q,14,0)</f>
        <v>0.1</v>
      </c>
      <c r="AP87" t="n">
        <f>VLOOKUP(B2:B91,Reg_Target!A:Q,16,0)</f>
        <v>99.0</v>
      </c>
      <c r="AQ87" t="n">
        <f>VLOOKUP(B2:B91,Reg_Target!A:Q,17,0)</f>
        <v>10.0</v>
      </c>
    </row>
    <row r="88">
      <c r="A88" t="s">
        <v>153</v>
      </c>
      <c r="B88" t="s">
        <v>17</v>
      </c>
      <c r="C88" t="n">
        <f>SUMIFS(Table242[2G_CSSR_Nokia],Table242[date],A2:A91,Table242[Region],B2:B91)</f>
        <v>99.0119922381</v>
      </c>
      <c r="D88" t="n">
        <f>SUMIFS(Table242[2G_CDR_Nokia],Table242[date],A2:A91,Table242[Region],B2:B91)</f>
        <v>2.08385272614</v>
      </c>
      <c r="E88" t="n">
        <f>SUMIFS(Table242[2G_TCH_Availability_Nokia],Table242[date],A2:A91,Table242[Region],B2:B91)</f>
        <v>97.7097947311</v>
      </c>
      <c r="F88" t="n">
        <f>SUMIFS(Table242[2G_OHSR_Nokia],Table242[date],A2:A91,Table242[Region],B2:B91)</f>
        <v>95.8921734842</v>
      </c>
      <c r="G88" t="n">
        <f>SUMIFS(Table242[2G_tch_traffic_Nokia],Table242[date],A2:A91,Table242[Region],B2:B91)</f>
        <v>103705.956869</v>
      </c>
      <c r="H88" t="n">
        <v>687.489203125</v>
      </c>
      <c r="I88" t="n">
        <v>99.4915564311</v>
      </c>
      <c r="J88" t="n">
        <v>0.220416139285</v>
      </c>
      <c r="K88" t="n">
        <v>99.4730215356</v>
      </c>
      <c r="L88" t="n">
        <v>98.2506322676</v>
      </c>
      <c r="M88" t="n">
        <v>22409.181640625</v>
      </c>
      <c r="N88" t="n">
        <v>87.13499390996094</v>
      </c>
      <c r="O88" t="n">
        <v>2.005200303173828</v>
      </c>
      <c r="P88" t="n">
        <v>99.958559977</v>
      </c>
      <c r="Q88" t="n">
        <v>0.0268195824295</v>
      </c>
      <c r="R88" t="n">
        <v>99.8882653907</v>
      </c>
      <c r="S88" t="n">
        <v>97.7244922418</v>
      </c>
      <c r="T88" t="n">
        <v>3.43896400125</v>
      </c>
      <c r="U88" t="n">
        <v>214.21630808496093</v>
      </c>
      <c r="V88" t="n">
        <v>12.6388860831</v>
      </c>
      <c r="W88" t="n">
        <v>99.9404644309</v>
      </c>
      <c r="X88" t="n">
        <v>0.111684438261</v>
      </c>
      <c r="Y88" t="n">
        <v>99.6646301727</v>
      </c>
      <c r="Z88" t="n">
        <v>99.8989168258</v>
      </c>
      <c r="AA88" t="n">
        <v>22.7651151161</v>
      </c>
      <c r="AB88" t="n">
        <f>VLOOKUP(B2:B91,Reg_Target!A:Q,2,0)</f>
        <v>98.0</v>
      </c>
      <c r="AC88" t="n">
        <f>VLOOKUP(B2:B91,Reg_Target!A:Q,3,0)</f>
        <v>0.4</v>
      </c>
      <c r="AD88" t="n">
        <f>VLOOKUP(B2:B91,Reg_Target!A:Q,4,0)</f>
        <v>97.0</v>
      </c>
      <c r="AE88" t="n">
        <f>VLOOKUP(B2:B91,Reg_Target!A:Q,5,0)</f>
        <v>96.0</v>
      </c>
      <c r="AF88" t="n">
        <f>VLOOKUP(B2:B91,Reg_Target!A:Q,6,0)</f>
        <v>3.0</v>
      </c>
      <c r="AG88" t="n">
        <f>VLOOKUP(B2:B91,Reg_Target!A:Q,7,0)</f>
        <v>99.5</v>
      </c>
      <c r="AH88" t="n">
        <f>VLOOKUP(B2:B91,Reg_Target!A:Q,8,0)</f>
        <v>0.15</v>
      </c>
      <c r="AI88" t="n">
        <f>VLOOKUP(B2:B91,Reg_Target!A:Q,9,0)</f>
        <v>99.0</v>
      </c>
      <c r="AJ88" t="n">
        <f>VLOOKUP(B2:B91,Reg_Target!A:Q,10,0)</f>
        <v>99.0</v>
      </c>
      <c r="AK88" t="n">
        <f>VLOOKUP(B2:B91,Reg_Target!A:Q,11,0)</f>
        <v>3.0</v>
      </c>
      <c r="AL88" t="n">
        <f>VLOOKUP(B2:B91,Reg_Target!A:Q,12,0)</f>
        <v>10.0</v>
      </c>
      <c r="AM88" t="n">
        <f>VLOOKUP(B2:B91,Reg_Target!A:Q,13,0)</f>
        <v>99.5</v>
      </c>
      <c r="AN88" t="n">
        <f>VLOOKUP(B2:B91,Reg_Target!A:Q,15,0)</f>
        <v>99.0</v>
      </c>
      <c r="AO88" t="n">
        <f>VLOOKUP(B2:B91,Reg_Target!A:Q,14,0)</f>
        <v>0.1</v>
      </c>
      <c r="AP88" t="n">
        <f>VLOOKUP(B2:B91,Reg_Target!A:Q,16,0)</f>
        <v>99.0</v>
      </c>
      <c r="AQ88" t="n">
        <f>VLOOKUP(B2:B91,Reg_Target!A:Q,17,0)</f>
        <v>10.0</v>
      </c>
    </row>
    <row r="89">
      <c r="A89" t="s">
        <v>154</v>
      </c>
      <c r="B89" t="s">
        <v>19</v>
      </c>
      <c r="C89" t="n">
        <f>SUMIFS(Table242[2G_CSSR_Nokia],Table242[date],A2:A91,Table242[Region],B2:B91)</f>
        <v>98.6321263061</v>
      </c>
      <c r="D89" t="n">
        <f>SUMIFS(Table242[2G_CDR_Nokia],Table242[date],A2:A91,Table242[Region],B2:B91)</f>
        <v>2.55998675331</v>
      </c>
      <c r="E89" t="n">
        <f>SUMIFS(Table242[2G_TCH_Availability_Nokia],Table242[date],A2:A91,Table242[Region],B2:B91)</f>
        <v>99.4256823854</v>
      </c>
      <c r="F89" t="n">
        <f>SUMIFS(Table242[2G_OHSR_Nokia],Table242[date],A2:A91,Table242[Region],B2:B91)</f>
        <v>94.860861299</v>
      </c>
      <c r="G89" t="n">
        <f>SUMIFS(Table242[2G_tch_traffic_Nokia],Table242[date],A2:A91,Table242[Region],B2:B91)</f>
        <v>44664.8442524</v>
      </c>
      <c r="H89" t="n">
        <v>254.3460029296875</v>
      </c>
      <c r="I89" t="n">
        <v>99.6295415835</v>
      </c>
      <c r="J89" t="n">
        <v>0.108556568671</v>
      </c>
      <c r="K89" t="n">
        <v>99.605774499</v>
      </c>
      <c r="L89" t="n">
        <v>98.4285425695</v>
      </c>
      <c r="M89" t="n">
        <v>9125.0595703125</v>
      </c>
      <c r="N89" t="n">
        <v>35.16983453671875</v>
      </c>
      <c r="O89" t="n">
        <v>2.3632022414453124</v>
      </c>
      <c r="P89" t="n">
        <v>99.9620557418</v>
      </c>
      <c r="Q89" t="n">
        <v>0.0280503224859</v>
      </c>
      <c r="R89" t="n">
        <v>99.907977437</v>
      </c>
      <c r="S89" t="n">
        <v>97.3633278097</v>
      </c>
      <c r="T89" t="n">
        <v>3.58012730863</v>
      </c>
      <c r="U89" t="n">
        <v>73.7974864772461</v>
      </c>
      <c r="V89" t="n">
        <v>19.0507128268</v>
      </c>
      <c r="W89" t="n">
        <v>99.9491924709</v>
      </c>
      <c r="X89" t="n">
        <v>0.0640756160921</v>
      </c>
      <c r="Y89" t="n">
        <v>99.9927025873</v>
      </c>
      <c r="Z89" t="n">
        <v>99.8549615077</v>
      </c>
      <c r="AA89" t="n">
        <v>23.2899437522</v>
      </c>
      <c r="AB89" t="n">
        <f>VLOOKUP(B2:B91,Reg_Target!A:Q,2,0)</f>
        <v>98.0</v>
      </c>
      <c r="AC89" t="n">
        <f>VLOOKUP(B2:B91,Reg_Target!A:Q,3,0)</f>
        <v>0.4</v>
      </c>
      <c r="AD89" t="n">
        <f>VLOOKUP(B2:B91,Reg_Target!A:Q,4,0)</f>
        <v>97.0</v>
      </c>
      <c r="AE89" t="n">
        <f>VLOOKUP(B2:B91,Reg_Target!A:Q,5,0)</f>
        <v>96.0</v>
      </c>
      <c r="AF89" t="n">
        <f>VLOOKUP(B2:B91,Reg_Target!A:Q,6,0)</f>
        <v>3.0</v>
      </c>
      <c r="AG89" t="n">
        <f>VLOOKUP(B2:B91,Reg_Target!A:Q,7,0)</f>
        <v>99.5</v>
      </c>
      <c r="AH89" t="n">
        <f>VLOOKUP(B2:B91,Reg_Target!A:Q,8,0)</f>
        <v>0.15</v>
      </c>
      <c r="AI89" t="n">
        <f>VLOOKUP(B2:B91,Reg_Target!A:Q,9,0)</f>
        <v>99.0</v>
      </c>
      <c r="AJ89" t="n">
        <f>VLOOKUP(B2:B91,Reg_Target!A:Q,10,0)</f>
        <v>99.0</v>
      </c>
      <c r="AK89" t="n">
        <f>VLOOKUP(B2:B91,Reg_Target!A:Q,11,0)</f>
        <v>3.0</v>
      </c>
      <c r="AL89" t="n">
        <f>VLOOKUP(B2:B91,Reg_Target!A:Q,12,0)</f>
        <v>10.0</v>
      </c>
      <c r="AM89" t="n">
        <f>VLOOKUP(B2:B91,Reg_Target!A:Q,13,0)</f>
        <v>99.5</v>
      </c>
      <c r="AN89" t="n">
        <f>VLOOKUP(B2:B91,Reg_Target!A:Q,15,0)</f>
        <v>99.0</v>
      </c>
      <c r="AO89" t="n">
        <f>VLOOKUP(B2:B91,Reg_Target!A:Q,14,0)</f>
        <v>0.1</v>
      </c>
      <c r="AP89" t="n">
        <f>VLOOKUP(B2:B91,Reg_Target!A:Q,16,0)</f>
        <v>99.0</v>
      </c>
      <c r="AQ89" t="n">
        <f>VLOOKUP(B2:B91,Reg_Target!A:Q,17,0)</f>
        <v>10.0</v>
      </c>
    </row>
    <row r="90">
      <c r="A90" t="s">
        <v>154</v>
      </c>
      <c r="B90" t="s">
        <v>18</v>
      </c>
      <c r="C90" t="n">
        <f>SUMIFS(Table242[2G_CSSR_Nokia],Table242[date],A2:A91,Table242[Region],B2:B91)</f>
        <v>97.9730350936</v>
      </c>
      <c r="D90" t="n">
        <f>SUMIFS(Table242[2G_CDR_Nokia],Table242[date],A2:A91,Table242[Region],B2:B91)</f>
        <v>1.85162947673</v>
      </c>
      <c r="E90" t="n">
        <f>SUMIFS(Table242[2G_TCH_Availability_Nokia],Table242[date],A2:A91,Table242[Region],B2:B91)</f>
        <v>97.2149586805</v>
      </c>
      <c r="F90" t="n">
        <f>SUMIFS(Table242[2G_OHSR_Nokia],Table242[date],A2:A91,Table242[Region],B2:B91)</f>
        <v>94.6779576702</v>
      </c>
      <c r="G90" t="n">
        <f>SUMIFS(Table242[2G_tch_traffic_Nokia],Table242[date],A2:A91,Table242[Region],B2:B91)</f>
        <v>46689.4067861</v>
      </c>
      <c r="H90" t="n">
        <v>599.0906787109375</v>
      </c>
      <c r="I90" t="n">
        <v>99.2448329586</v>
      </c>
      <c r="J90" t="n">
        <v>0.251771569343</v>
      </c>
      <c r="K90" t="n">
        <v>97.9312269137</v>
      </c>
      <c r="L90" t="n">
        <v>98.4407981024</v>
      </c>
      <c r="M90" t="n">
        <v>16576.421875</v>
      </c>
      <c r="N90" t="n">
        <v>96.64325830117187</v>
      </c>
      <c r="O90" t="n">
        <v>2.3283239596289063</v>
      </c>
      <c r="P90" t="n">
        <v>99.9484972919</v>
      </c>
      <c r="Q90" t="n">
        <v>0.0671952983195</v>
      </c>
      <c r="R90" t="n">
        <v>99.3419514225</v>
      </c>
      <c r="S90" t="n">
        <v>97.7179590197</v>
      </c>
      <c r="T90" t="n">
        <v>3.76730144639</v>
      </c>
      <c r="U90" t="n">
        <v>198.46407262011718</v>
      </c>
      <c r="V90" t="n">
        <v>16.7306578675</v>
      </c>
      <c r="W90" t="n">
        <v>99.9149196779</v>
      </c>
      <c r="X90" t="n">
        <v>0.0912641519727</v>
      </c>
      <c r="Y90" t="n">
        <v>99.4194144023</v>
      </c>
      <c r="Z90" t="n">
        <v>99.8284694092</v>
      </c>
      <c r="AA90" t="n">
        <v>24.117583148</v>
      </c>
      <c r="AB90" t="n">
        <f>VLOOKUP(B2:B91,Reg_Target!A:Q,2,0)</f>
        <v>98.0</v>
      </c>
      <c r="AC90" t="n">
        <f>VLOOKUP(B2:B91,Reg_Target!A:Q,3,0)</f>
        <v>0.4</v>
      </c>
      <c r="AD90" t="n">
        <f>VLOOKUP(B2:B91,Reg_Target!A:Q,4,0)</f>
        <v>97.0</v>
      </c>
      <c r="AE90" t="n">
        <f>VLOOKUP(B2:B91,Reg_Target!A:Q,5,0)</f>
        <v>96.0</v>
      </c>
      <c r="AF90" t="n">
        <f>VLOOKUP(B2:B91,Reg_Target!A:Q,6,0)</f>
        <v>3.0</v>
      </c>
      <c r="AG90" t="n">
        <f>VLOOKUP(B2:B91,Reg_Target!A:Q,7,0)</f>
        <v>99.5</v>
      </c>
      <c r="AH90" t="n">
        <f>VLOOKUP(B2:B91,Reg_Target!A:Q,8,0)</f>
        <v>0.15</v>
      </c>
      <c r="AI90" t="n">
        <f>VLOOKUP(B2:B91,Reg_Target!A:Q,9,0)</f>
        <v>99.0</v>
      </c>
      <c r="AJ90" t="n">
        <f>VLOOKUP(B2:B91,Reg_Target!A:Q,10,0)</f>
        <v>99.0</v>
      </c>
      <c r="AK90" t="n">
        <f>VLOOKUP(B2:B91,Reg_Target!A:Q,11,0)</f>
        <v>3.0</v>
      </c>
      <c r="AL90" t="n">
        <f>VLOOKUP(B2:B91,Reg_Target!A:Q,12,0)</f>
        <v>10.0</v>
      </c>
      <c r="AM90" t="n">
        <f>VLOOKUP(B2:B91,Reg_Target!A:Q,13,0)</f>
        <v>99.5</v>
      </c>
      <c r="AN90" t="n">
        <f>VLOOKUP(B2:B91,Reg_Target!A:Q,15,0)</f>
        <v>99.0</v>
      </c>
      <c r="AO90" t="n">
        <f>VLOOKUP(B2:B91,Reg_Target!A:Q,14,0)</f>
        <v>0.1</v>
      </c>
      <c r="AP90" t="n">
        <f>VLOOKUP(B2:B91,Reg_Target!A:Q,16,0)</f>
        <v>99.0</v>
      </c>
      <c r="AQ90" t="n">
        <f>VLOOKUP(B2:B91,Reg_Target!A:Q,17,0)</f>
        <v>10.0</v>
      </c>
    </row>
    <row r="91">
      <c r="A91" t="s">
        <v>154</v>
      </c>
      <c r="B91" t="s">
        <v>17</v>
      </c>
      <c r="C91" t="n">
        <f>SUMIFS(Table242[2G_CSSR_Nokia],Table242[date],A2:A91,Table242[Region],B2:B91)</f>
        <v>99.1956168145</v>
      </c>
      <c r="D91" t="n">
        <f>SUMIFS(Table242[2G_CDR_Nokia],Table242[date],A2:A91,Table242[Region],B2:B91)</f>
        <v>1.97955428306</v>
      </c>
      <c r="E91" t="n">
        <f>SUMIFS(Table242[2G_TCH_Availability_Nokia],Table242[date],A2:A91,Table242[Region],B2:B91)</f>
        <v>97.9037035176</v>
      </c>
      <c r="F91" t="n">
        <f>SUMIFS(Table242[2G_OHSR_Nokia],Table242[date],A2:A91,Table242[Region],B2:B91)</f>
        <v>96.0017020644</v>
      </c>
      <c r="G91" t="n">
        <f>SUMIFS(Table242[2G_tch_traffic_Nokia],Table242[date],A2:A91,Table242[Region],B2:B91)</f>
        <v>103741.043007</v>
      </c>
      <c r="H91" t="n">
        <v>679.728177734375</v>
      </c>
      <c r="I91" t="n">
        <v>99.3388577877</v>
      </c>
      <c r="J91" t="n">
        <v>0.217397014294</v>
      </c>
      <c r="K91" t="n">
        <v>99.2352801281</v>
      </c>
      <c r="L91" t="n">
        <v>98.2039066546</v>
      </c>
      <c r="M91" t="n">
        <v>22428.208984375</v>
      </c>
      <c r="N91" t="n">
        <v>84.60595306933594</v>
      </c>
      <c r="O91" t="n">
        <v>2.0217520884472657</v>
      </c>
      <c r="P91" t="n">
        <v>99.9465093779</v>
      </c>
      <c r="Q91" t="n">
        <v>0.0266870865565</v>
      </c>
      <c r="R91" t="n">
        <v>99.7955700037</v>
      </c>
      <c r="S91" t="n">
        <v>97.665518251</v>
      </c>
      <c r="T91" t="n">
        <v>3.42834324461</v>
      </c>
      <c r="U91" t="n">
        <v>204.49691436132812</v>
      </c>
      <c r="V91" t="n">
        <v>13.2813493405</v>
      </c>
      <c r="W91" t="n">
        <v>99.8997998743</v>
      </c>
      <c r="X91" t="n">
        <v>0.10366099403</v>
      </c>
      <c r="Y91" t="n">
        <v>99.5845714743</v>
      </c>
      <c r="Z91" t="n">
        <v>99.8964276013</v>
      </c>
      <c r="AA91" t="n">
        <v>22.727320713</v>
      </c>
      <c r="AB91" t="n">
        <f>VLOOKUP(B2:B91,Reg_Target!A:Q,2,0)</f>
        <v>98.0</v>
      </c>
      <c r="AC91" t="n">
        <f>VLOOKUP(B2:B91,Reg_Target!A:Q,3,0)</f>
        <v>0.4</v>
      </c>
      <c r="AD91" t="n">
        <f>VLOOKUP(B2:B91,Reg_Target!A:Q,4,0)</f>
        <v>97.0</v>
      </c>
      <c r="AE91" t="n">
        <f>VLOOKUP(B2:B91,Reg_Target!A:Q,5,0)</f>
        <v>96.0</v>
      </c>
      <c r="AF91" t="n">
        <f>VLOOKUP(B2:B91,Reg_Target!A:Q,6,0)</f>
        <v>3.0</v>
      </c>
      <c r="AG91" t="n">
        <f>VLOOKUP(B2:B91,Reg_Target!A:Q,7,0)</f>
        <v>99.5</v>
      </c>
      <c r="AH91" t="n">
        <f>VLOOKUP(B2:B91,Reg_Target!A:Q,8,0)</f>
        <v>0.15</v>
      </c>
      <c r="AI91" t="n">
        <f>VLOOKUP(B2:B91,Reg_Target!A:Q,9,0)</f>
        <v>99.0</v>
      </c>
      <c r="AJ91" t="n">
        <f>VLOOKUP(B2:B91,Reg_Target!A:Q,10,0)</f>
        <v>99.0</v>
      </c>
      <c r="AK91" t="n">
        <f>VLOOKUP(B2:B91,Reg_Target!A:Q,11,0)</f>
        <v>3.0</v>
      </c>
      <c r="AL91" t="n">
        <f>VLOOKUP(B2:B91,Reg_Target!A:Q,12,0)</f>
        <v>10.0</v>
      </c>
      <c r="AM91" t="n">
        <f>VLOOKUP(B2:B91,Reg_Target!A:Q,13,0)</f>
        <v>99.5</v>
      </c>
      <c r="AN91" t="n">
        <f>VLOOKUP(B2:B91,Reg_Target!A:Q,15,0)</f>
        <v>99.0</v>
      </c>
      <c r="AO91" t="n">
        <f>VLOOKUP(B2:B91,Reg_Target!A:Q,14,0)</f>
        <v>0.1</v>
      </c>
      <c r="AP91" t="n">
        <f>VLOOKUP(B2:B91,Reg_Target!A:Q,16,0)</f>
        <v>99.0</v>
      </c>
      <c r="AQ91" t="n">
        <f>VLOOKUP(B2:B91,Reg_Target!A:Q,17,0)</f>
        <v>10.0</v>
      </c>
    </row>
    <row r="92" spans="1:43" x14ac:dyDescent="0.2">
      <c r="A92"/>
    </row>
    <row r="93" spans="1:43" x14ac:dyDescent="0.2">
      <c r="A93"/>
    </row>
    <row r="94" spans="1:43" x14ac:dyDescent="0.2">
      <c r="A94"/>
    </row>
    <row r="95" spans="1:43" x14ac:dyDescent="0.2">
      <c r="A95"/>
    </row>
    <row r="96" spans="1:43" x14ac:dyDescent="0.2">
      <c r="A96"/>
    </row>
    <row r="97" spans="1:1" x14ac:dyDescent="0.2">
      <c r="A97"/>
    </row>
    <row r="98" spans="1:1" x14ac:dyDescent="0.2">
      <c r="A98"/>
    </row>
    <row r="99" spans="1:1" x14ac:dyDescent="0.2">
      <c r="A99"/>
    </row>
    <row r="100" spans="1:1" x14ac:dyDescent="0.2">
      <c r="A100"/>
    </row>
    <row r="101" spans="1:1" x14ac:dyDescent="0.2">
      <c r="A101"/>
    </row>
    <row r="102" spans="1:1" x14ac:dyDescent="0.2">
      <c r="A102"/>
    </row>
    <row r="103" spans="1:1" x14ac:dyDescent="0.2">
      <c r="A103"/>
    </row>
    <row r="104" spans="1:1" x14ac:dyDescent="0.2">
      <c r="A104"/>
    </row>
    <row r="105" spans="1:1" x14ac:dyDescent="0.2">
      <c r="A105"/>
    </row>
    <row r="106" spans="1:1" x14ac:dyDescent="0.2">
      <c r="A106"/>
    </row>
    <row r="107" spans="1:1" x14ac:dyDescent="0.2">
      <c r="A107"/>
    </row>
    <row r="108" spans="1:1" x14ac:dyDescent="0.2">
      <c r="A108"/>
    </row>
    <row r="109" spans="1:1" x14ac:dyDescent="0.2">
      <c r="A109"/>
    </row>
    <row r="110" spans="1:1" x14ac:dyDescent="0.2">
      <c r="A110"/>
    </row>
    <row r="111" spans="1:1" x14ac:dyDescent="0.2">
      <c r="A111"/>
    </row>
    <row r="112" spans="1:1" x14ac:dyDescent="0.2">
      <c r="A112"/>
    </row>
    <row r="113" spans="1:1" x14ac:dyDescent="0.2">
      <c r="A113"/>
    </row>
    <row r="114" spans="1:1" x14ac:dyDescent="0.2">
      <c r="A114"/>
    </row>
    <row r="115" spans="1:1" x14ac:dyDescent="0.2">
      <c r="A115"/>
    </row>
    <row r="116" spans="1:1" x14ac:dyDescent="0.2">
      <c r="A116"/>
    </row>
    <row r="117" spans="1:1" x14ac:dyDescent="0.2">
      <c r="A117"/>
    </row>
    <row r="118" spans="1:1" x14ac:dyDescent="0.2">
      <c r="A118"/>
    </row>
    <row r="119" spans="1:1" x14ac:dyDescent="0.2">
      <c r="A119"/>
    </row>
    <row r="120" spans="1:1" x14ac:dyDescent="0.2">
      <c r="A120"/>
    </row>
    <row r="121" spans="1:1" x14ac:dyDescent="0.2">
      <c r="A121"/>
    </row>
    <row r="122" spans="1:1" x14ac:dyDescent="0.2">
      <c r="A122"/>
    </row>
    <row r="123" spans="1:1" x14ac:dyDescent="0.2">
      <c r="A123"/>
    </row>
    <row r="124" spans="1:1" x14ac:dyDescent="0.2">
      <c r="A124"/>
    </row>
    <row r="125" spans="1:1" x14ac:dyDescent="0.2">
      <c r="A125"/>
    </row>
    <row r="126" spans="1:1" x14ac:dyDescent="0.2">
      <c r="A126"/>
    </row>
    <row r="127" spans="1:1" x14ac:dyDescent="0.2">
      <c r="A127"/>
    </row>
    <row r="128" spans="1:1" x14ac:dyDescent="0.2">
      <c r="A128"/>
    </row>
    <row r="129" spans="1:1" x14ac:dyDescent="0.2">
      <c r="A129"/>
    </row>
    <row r="130" spans="1:1" x14ac:dyDescent="0.2">
      <c r="A130"/>
    </row>
    <row r="131" spans="1:1" x14ac:dyDescent="0.2">
      <c r="A131"/>
    </row>
    <row r="132" spans="1:1" x14ac:dyDescent="0.2">
      <c r="A132"/>
    </row>
    <row r="133" spans="1:1" x14ac:dyDescent="0.2">
      <c r="A133"/>
    </row>
    <row r="134" spans="1:1" x14ac:dyDescent="0.2">
      <c r="A134"/>
    </row>
    <row r="135" spans="1:1" x14ac:dyDescent="0.2">
      <c r="A135"/>
    </row>
    <row r="136" spans="1:1" x14ac:dyDescent="0.2">
      <c r="A136"/>
    </row>
    <row r="137" spans="1:1" x14ac:dyDescent="0.2">
      <c r="A137"/>
    </row>
    <row r="138" spans="1:1" x14ac:dyDescent="0.2">
      <c r="A138"/>
    </row>
    <row r="139" spans="1:1" x14ac:dyDescent="0.2">
      <c r="A139"/>
    </row>
    <row r="140" spans="1:1" x14ac:dyDescent="0.2">
      <c r="A140"/>
    </row>
    <row r="141" spans="1:1" x14ac:dyDescent="0.2">
      <c r="A141"/>
    </row>
    <row r="142" spans="1:1" x14ac:dyDescent="0.2">
      <c r="A142"/>
    </row>
    <row r="143" spans="1:1" x14ac:dyDescent="0.2">
      <c r="A143"/>
    </row>
    <row r="144" spans="1:1" x14ac:dyDescent="0.2">
      <c r="A144"/>
    </row>
    <row r="145" spans="1:1" x14ac:dyDescent="0.2">
      <c r="A145"/>
    </row>
    <row r="146" spans="1:1" x14ac:dyDescent="0.2">
      <c r="A146"/>
    </row>
    <row r="147" spans="1:1" x14ac:dyDescent="0.2">
      <c r="A147"/>
    </row>
    <row r="148" spans="1:1" x14ac:dyDescent="0.2">
      <c r="A148"/>
    </row>
    <row r="149" spans="1:1" x14ac:dyDescent="0.2">
      <c r="A149"/>
    </row>
    <row r="150" spans="1:1" x14ac:dyDescent="0.2">
      <c r="A150"/>
    </row>
    <row r="151" spans="1:1" x14ac:dyDescent="0.2">
      <c r="A151"/>
    </row>
    <row r="152" spans="1:1" x14ac:dyDescent="0.2">
      <c r="A152"/>
    </row>
    <row r="153" spans="1:1" x14ac:dyDescent="0.2">
      <c r="A153"/>
    </row>
    <row r="154" spans="1:1" x14ac:dyDescent="0.2">
      <c r="A154"/>
    </row>
    <row r="155" spans="1:1" x14ac:dyDescent="0.2">
      <c r="A155"/>
    </row>
    <row r="156" spans="1:1" x14ac:dyDescent="0.2">
      <c r="A156"/>
    </row>
    <row r="157" spans="1:1" x14ac:dyDescent="0.2">
      <c r="A157"/>
    </row>
    <row r="158" spans="1:1" x14ac:dyDescent="0.2">
      <c r="A158"/>
    </row>
    <row r="159" spans="1:1" x14ac:dyDescent="0.2">
      <c r="A159"/>
    </row>
    <row r="160" spans="1:1" x14ac:dyDescent="0.2">
      <c r="A160"/>
    </row>
    <row r="161" spans="1:1" x14ac:dyDescent="0.2">
      <c r="A161"/>
    </row>
    <row r="162" spans="1:1" x14ac:dyDescent="0.2">
      <c r="A162"/>
    </row>
    <row r="163" spans="1:1" x14ac:dyDescent="0.2">
      <c r="A163"/>
    </row>
    <row r="164" spans="1:1" x14ac:dyDescent="0.2">
      <c r="A164"/>
    </row>
    <row r="165" spans="1:1" x14ac:dyDescent="0.2">
      <c r="A165"/>
    </row>
    <row r="166" spans="1:1" x14ac:dyDescent="0.2">
      <c r="A166"/>
    </row>
    <row r="167" spans="1:1" x14ac:dyDescent="0.2">
      <c r="A167"/>
    </row>
    <row r="168" spans="1:1" x14ac:dyDescent="0.2">
      <c r="A168"/>
    </row>
    <row r="169" spans="1:1" x14ac:dyDescent="0.2">
      <c r="A169"/>
    </row>
    <row r="170" spans="1:1" x14ac:dyDescent="0.2">
      <c r="A170"/>
    </row>
    <row r="171" spans="1:1" x14ac:dyDescent="0.2">
      <c r="A171"/>
    </row>
    <row r="172" spans="1:1" x14ac:dyDescent="0.2">
      <c r="A172"/>
    </row>
    <row r="173" spans="1:1" x14ac:dyDescent="0.2">
      <c r="A173"/>
    </row>
    <row r="174" spans="1:1" x14ac:dyDescent="0.2">
      <c r="A174"/>
    </row>
    <row r="175" spans="1:1" x14ac:dyDescent="0.2">
      <c r="A175"/>
    </row>
    <row r="176" spans="1:1" x14ac:dyDescent="0.2">
      <c r="A176"/>
    </row>
    <row r="177" spans="1:1" x14ac:dyDescent="0.2">
      <c r="A177"/>
    </row>
    <row r="178" spans="1:1" x14ac:dyDescent="0.2">
      <c r="A178"/>
    </row>
    <row r="179" spans="1:1" x14ac:dyDescent="0.2">
      <c r="A179"/>
    </row>
    <row r="180" spans="1:1" x14ac:dyDescent="0.2">
      <c r="A180"/>
    </row>
    <row r="181" spans="1:1" x14ac:dyDescent="0.2">
      <c r="A181"/>
    </row>
    <row r="182" spans="1:1" x14ac:dyDescent="0.2">
      <c r="A182"/>
    </row>
    <row r="183" spans="1:1" x14ac:dyDescent="0.2">
      <c r="A183"/>
    </row>
    <row r="184" spans="1:1" x14ac:dyDescent="0.2">
      <c r="A184"/>
    </row>
    <row r="185" spans="1:1" x14ac:dyDescent="0.2">
      <c r="A185"/>
    </row>
    <row r="186" spans="1:1" x14ac:dyDescent="0.2">
      <c r="A186"/>
    </row>
    <row r="187" spans="1:1" x14ac:dyDescent="0.2">
      <c r="A187"/>
    </row>
    <row r="188" spans="1:1" x14ac:dyDescent="0.2">
      <c r="A188"/>
    </row>
    <row r="189" spans="1:1" x14ac:dyDescent="0.2">
      <c r="A189"/>
    </row>
    <row r="190" spans="1:1" x14ac:dyDescent="0.2">
      <c r="A190"/>
    </row>
    <row r="191" spans="1:1" x14ac:dyDescent="0.2">
      <c r="A191"/>
    </row>
    <row r="192" spans="1:1" x14ac:dyDescent="0.2">
      <c r="A192"/>
    </row>
    <row r="193" spans="1:28" x14ac:dyDescent="0.2">
      <c r="A193"/>
    </row>
    <row r="194" spans="1:28" x14ac:dyDescent="0.2">
      <c r="A194"/>
    </row>
    <row r="195" spans="1:28" x14ac:dyDescent="0.2">
      <c r="A195"/>
    </row>
    <row r="196" spans="1:28" x14ac:dyDescent="0.2">
      <c r="A196"/>
    </row>
    <row r="197" spans="1:28" x14ac:dyDescent="0.2">
      <c r="A197"/>
    </row>
    <row r="198" spans="1:28" x14ac:dyDescent="0.2">
      <c r="A198"/>
    </row>
    <row r="199" spans="1:28" x14ac:dyDescent="0.2">
      <c r="A199"/>
    </row>
    <row r="200" spans="1:28" x14ac:dyDescent="0.2">
      <c r="A200"/>
    </row>
    <row r="201" spans="1:28" x14ac:dyDescent="0.2">
      <c r="A201"/>
    </row>
    <row r="202" spans="1:28" x14ac:dyDescent="0.2">
      <c r="A202"/>
    </row>
    <row r="203" spans="1:28" x14ac:dyDescent="0.2">
      <c r="A203"/>
    </row>
    <row r="204" spans="1:28" x14ac:dyDescent="0.2">
      <c r="A204"/>
    </row>
    <row r="205" spans="1:28" x14ac:dyDescent="0.2">
      <c r="A205"/>
    </row>
    <row r="206" spans="1:28" x14ac:dyDescent="0.2">
      <c r="A206" s="18"/>
      <c r="B206" s="10"/>
      <c r="C206" s="10"/>
      <c r="D206" s="10"/>
      <c r="E206" s="10"/>
      <c r="F206" s="10"/>
      <c r="G206" s="10"/>
      <c r="H206" s="10"/>
      <c r="I206" s="10"/>
      <c r="J206" s="10"/>
      <c r="K206" s="10"/>
      <c r="L206" s="10"/>
      <c r="M206" s="10"/>
      <c r="N206" s="10"/>
      <c r="O206" s="10"/>
      <c r="P206" s="10"/>
      <c r="Q206" s="10"/>
      <c r="R206" s="10"/>
      <c r="S206" s="10"/>
      <c r="T206" s="10"/>
      <c r="U206" s="10"/>
      <c r="V206" s="10"/>
      <c r="W206" s="10"/>
      <c r="X206" s="10"/>
      <c r="Y206" s="10"/>
      <c r="AB206" s="10"/>
    </row>
    <row r="207" spans="1:28" x14ac:dyDescent="0.2">
      <c r="A207" s="18"/>
      <c r="B207" s="10"/>
      <c r="C207" s="10"/>
      <c r="D207" s="10"/>
      <c r="E207" s="10"/>
      <c r="F207" s="10"/>
      <c r="G207" s="10"/>
      <c r="H207" s="10"/>
      <c r="I207" s="10"/>
      <c r="J207" s="10"/>
      <c r="K207" s="10"/>
      <c r="L207" s="10"/>
      <c r="M207" s="10"/>
      <c r="N207" s="10"/>
      <c r="O207" s="10"/>
      <c r="P207" s="10"/>
      <c r="Q207" s="10"/>
      <c r="R207" s="10"/>
      <c r="S207" s="10"/>
      <c r="T207" s="10"/>
      <c r="U207" s="10"/>
      <c r="V207" s="10"/>
      <c r="W207" s="10"/>
      <c r="X207" s="10"/>
      <c r="Y207" s="10"/>
      <c r="AB207" s="10"/>
    </row>
    <row r="208" spans="1:28" x14ac:dyDescent="0.2">
      <c r="A208" s="18"/>
      <c r="B208" s="10"/>
      <c r="C208" s="10"/>
      <c r="D208" s="10"/>
      <c r="E208" s="10"/>
      <c r="F208" s="10"/>
      <c r="G208" s="10"/>
      <c r="H208" s="10"/>
      <c r="I208" s="10"/>
      <c r="J208" s="10"/>
      <c r="K208" s="10"/>
      <c r="L208" s="10"/>
      <c r="M208" s="10"/>
      <c r="N208" s="10"/>
      <c r="O208" s="10"/>
      <c r="P208" s="10"/>
      <c r="Q208" s="10"/>
      <c r="R208" s="10"/>
      <c r="S208" s="10"/>
      <c r="T208" s="10"/>
      <c r="U208" s="10"/>
      <c r="V208" s="10"/>
      <c r="W208" s="10"/>
      <c r="X208" s="10"/>
      <c r="Y208" s="10"/>
      <c r="AB208" s="10"/>
    </row>
    <row r="209" spans="1:28" x14ac:dyDescent="0.2">
      <c r="A209" s="18"/>
      <c r="B209" s="10"/>
      <c r="C209" s="10"/>
      <c r="D209" s="10"/>
      <c r="E209" s="10"/>
      <c r="F209" s="10"/>
      <c r="G209" s="10"/>
      <c r="H209" s="10"/>
      <c r="I209" s="10"/>
      <c r="J209" s="10"/>
      <c r="K209" s="10"/>
      <c r="L209" s="10"/>
      <c r="M209" s="10"/>
      <c r="N209" s="10"/>
      <c r="O209" s="10"/>
      <c r="P209" s="10"/>
      <c r="Q209" s="10"/>
      <c r="R209" s="10"/>
      <c r="S209" s="10"/>
      <c r="T209" s="10"/>
      <c r="U209" s="10"/>
      <c r="V209" s="10"/>
      <c r="W209" s="10"/>
      <c r="X209" s="10"/>
      <c r="Y209" s="10"/>
      <c r="AB209" s="10"/>
    </row>
    <row r="210" spans="1:28" x14ac:dyDescent="0.2">
      <c r="A210" s="18"/>
      <c r="B210" s="10"/>
      <c r="C210" s="10"/>
      <c r="D210" s="10"/>
      <c r="E210" s="10"/>
      <c r="F210" s="10"/>
      <c r="G210" s="10"/>
      <c r="H210" s="10"/>
      <c r="I210" s="10"/>
      <c r="J210" s="10"/>
      <c r="K210" s="10"/>
      <c r="L210" s="10"/>
      <c r="M210" s="10"/>
      <c r="N210" s="10"/>
      <c r="O210" s="10"/>
      <c r="P210" s="10"/>
      <c r="Q210" s="10"/>
      <c r="R210" s="10"/>
      <c r="S210" s="10"/>
      <c r="T210" s="10"/>
      <c r="U210" s="10"/>
      <c r="V210" s="10"/>
      <c r="W210" s="10"/>
      <c r="X210" s="10"/>
      <c r="Y210" s="10"/>
      <c r="AB210" s="10"/>
    </row>
    <row r="211" spans="1:28" x14ac:dyDescent="0.2">
      <c r="A211" s="18"/>
      <c r="B211" s="10"/>
      <c r="C211" s="10"/>
      <c r="D211" s="10"/>
      <c r="E211" s="10"/>
      <c r="F211" s="10"/>
      <c r="G211" s="10"/>
      <c r="H211" s="10"/>
      <c r="I211" s="10"/>
      <c r="J211" s="10"/>
      <c r="K211" s="10"/>
      <c r="L211" s="10"/>
      <c r="M211" s="10"/>
      <c r="N211" s="10"/>
      <c r="O211" s="10"/>
      <c r="P211" s="10"/>
      <c r="Q211" s="10"/>
      <c r="R211" s="10"/>
      <c r="S211" s="10"/>
      <c r="T211" s="10"/>
      <c r="U211" s="10"/>
      <c r="V211" s="10"/>
      <c r="W211" s="10"/>
      <c r="X211" s="10"/>
      <c r="Y211" s="10"/>
      <c r="AB211" s="10"/>
    </row>
    <row r="212" spans="1:28" x14ac:dyDescent="0.2">
      <c r="A212" s="18"/>
      <c r="B212" s="10"/>
      <c r="C212" s="10"/>
      <c r="D212" s="10"/>
      <c r="E212" s="10"/>
      <c r="F212" s="10"/>
      <c r="G212" s="10"/>
      <c r="H212" s="10"/>
      <c r="I212" s="10"/>
      <c r="J212" s="10"/>
      <c r="K212" s="10"/>
      <c r="L212" s="10"/>
      <c r="M212" s="10"/>
      <c r="N212" s="10"/>
      <c r="O212" s="10"/>
      <c r="P212" s="10"/>
      <c r="Q212" s="10"/>
      <c r="R212" s="10"/>
      <c r="S212" s="10"/>
      <c r="T212" s="10"/>
      <c r="U212" s="10"/>
      <c r="V212" s="10"/>
      <c r="W212" s="10"/>
      <c r="X212" s="10"/>
      <c r="Y212" s="10"/>
      <c r="AB212" s="10"/>
    </row>
    <row r="213" spans="1:28" x14ac:dyDescent="0.2">
      <c r="A213" s="18"/>
      <c r="B213" s="10"/>
      <c r="C213" s="10"/>
      <c r="D213" s="10"/>
      <c r="E213" s="10"/>
      <c r="F213" s="10"/>
      <c r="G213" s="10"/>
      <c r="H213" s="10"/>
      <c r="I213" s="10"/>
      <c r="J213" s="10"/>
      <c r="K213" s="10"/>
      <c r="L213" s="10"/>
      <c r="M213" s="10"/>
      <c r="N213" s="10"/>
      <c r="O213" s="10"/>
      <c r="P213" s="10"/>
      <c r="Q213" s="10"/>
      <c r="R213" s="10"/>
      <c r="S213" s="10"/>
      <c r="T213" s="10"/>
      <c r="U213" s="10"/>
      <c r="V213" s="10"/>
      <c r="W213" s="10"/>
      <c r="X213" s="10"/>
      <c r="Y213" s="10"/>
      <c r="AB213" s="10"/>
    </row>
    <row r="214" spans="1:28" x14ac:dyDescent="0.2">
      <c r="A214" s="18"/>
      <c r="B214" s="10"/>
      <c r="C214" s="10"/>
      <c r="D214" s="10"/>
      <c r="E214" s="10"/>
      <c r="F214" s="10"/>
      <c r="G214" s="10"/>
      <c r="H214" s="10"/>
      <c r="I214" s="10"/>
      <c r="J214" s="10"/>
      <c r="K214" s="10"/>
      <c r="L214" s="10"/>
      <c r="M214" s="10"/>
      <c r="N214" s="10"/>
      <c r="O214" s="10"/>
      <c r="P214" s="10"/>
      <c r="Q214" s="10"/>
      <c r="R214" s="10"/>
      <c r="S214" s="10"/>
      <c r="T214" s="10"/>
      <c r="U214" s="10"/>
      <c r="V214" s="10"/>
      <c r="W214" s="10"/>
      <c r="X214" s="10"/>
      <c r="Y214" s="10"/>
      <c r="AB214" s="10"/>
    </row>
    <row r="215" spans="1:28" x14ac:dyDescent="0.2">
      <c r="A215" s="18"/>
      <c r="B215" s="10"/>
      <c r="C215" s="10"/>
      <c r="D215" s="10"/>
      <c r="E215" s="10"/>
      <c r="F215" s="10"/>
      <c r="G215" s="10"/>
      <c r="H215" s="10"/>
      <c r="I215" s="10"/>
      <c r="J215" s="10"/>
      <c r="K215" s="10"/>
      <c r="L215" s="10"/>
      <c r="M215" s="10"/>
      <c r="N215" s="10"/>
      <c r="O215" s="10"/>
      <c r="P215" s="10"/>
      <c r="Q215" s="10"/>
      <c r="R215" s="10"/>
      <c r="S215" s="10"/>
      <c r="T215" s="10"/>
      <c r="U215" s="10"/>
      <c r="V215" s="10"/>
      <c r="W215" s="10"/>
      <c r="X215" s="10"/>
      <c r="Y215" s="10"/>
      <c r="AB215" s="10"/>
    </row>
    <row r="216" spans="1:28" x14ac:dyDescent="0.2">
      <c r="A216" s="18"/>
      <c r="B216" s="10"/>
      <c r="C216" s="10"/>
      <c r="D216" s="10"/>
      <c r="E216" s="10"/>
      <c r="F216" s="10"/>
      <c r="G216" s="10"/>
      <c r="H216" s="10"/>
      <c r="I216" s="10"/>
      <c r="J216" s="10"/>
      <c r="K216" s="10"/>
      <c r="L216" s="10"/>
      <c r="M216" s="10"/>
      <c r="N216" s="10"/>
      <c r="O216" s="10"/>
      <c r="P216" s="10"/>
      <c r="Q216" s="10"/>
      <c r="R216" s="10"/>
      <c r="S216" s="10"/>
      <c r="T216" s="10"/>
      <c r="U216" s="10"/>
      <c r="V216" s="10"/>
      <c r="W216" s="10"/>
      <c r="X216" s="10"/>
      <c r="Y216" s="10"/>
      <c r="AB216" s="10"/>
    </row>
    <row r="217" spans="1:28" x14ac:dyDescent="0.2">
      <c r="A217" s="18"/>
      <c r="B217" s="10"/>
      <c r="C217" s="10"/>
      <c r="D217" s="10"/>
      <c r="E217" s="10"/>
      <c r="F217" s="10"/>
      <c r="G217" s="10"/>
      <c r="H217" s="10"/>
      <c r="I217" s="10"/>
      <c r="J217" s="10"/>
      <c r="K217" s="10"/>
      <c r="L217" s="10"/>
      <c r="M217" s="10"/>
      <c r="N217" s="10"/>
      <c r="O217" s="10"/>
      <c r="P217" s="10"/>
      <c r="Q217" s="10"/>
      <c r="R217" s="10"/>
      <c r="S217" s="10"/>
      <c r="T217" s="10"/>
      <c r="U217" s="10"/>
      <c r="V217" s="10"/>
      <c r="W217" s="10"/>
      <c r="X217" s="10"/>
      <c r="Y217" s="10"/>
      <c r="AB217" s="10"/>
    </row>
    <row r="218" spans="1:28" x14ac:dyDescent="0.2">
      <c r="A218" s="18"/>
      <c r="B218" s="10"/>
      <c r="C218" s="10"/>
      <c r="D218" s="10"/>
      <c r="E218" s="10"/>
      <c r="F218" s="10"/>
      <c r="G218" s="10"/>
      <c r="H218" s="10"/>
      <c r="I218" s="10"/>
      <c r="J218" s="10"/>
      <c r="K218" s="10"/>
      <c r="L218" s="10"/>
      <c r="M218" s="10"/>
      <c r="N218" s="10"/>
      <c r="O218" s="10"/>
      <c r="P218" s="10"/>
      <c r="Q218" s="10"/>
      <c r="R218" s="10"/>
      <c r="S218" s="10"/>
      <c r="T218" s="10"/>
      <c r="U218" s="10"/>
      <c r="V218" s="10"/>
      <c r="W218" s="10"/>
      <c r="X218" s="10"/>
      <c r="Y218" s="10"/>
      <c r="AB218" s="10"/>
    </row>
    <row r="219" spans="1:28" x14ac:dyDescent="0.2">
      <c r="A219" s="18"/>
      <c r="B219" s="10"/>
      <c r="C219" s="10"/>
      <c r="D219" s="10"/>
      <c r="E219" s="10"/>
      <c r="F219" s="10"/>
      <c r="G219" s="10"/>
      <c r="H219" s="10"/>
      <c r="I219" s="10"/>
      <c r="J219" s="10"/>
      <c r="K219" s="10"/>
      <c r="L219" s="10"/>
      <c r="M219" s="10"/>
      <c r="N219" s="10"/>
      <c r="O219" s="10"/>
      <c r="P219" s="10"/>
      <c r="Q219" s="10"/>
      <c r="R219" s="10"/>
      <c r="S219" s="10"/>
      <c r="T219" s="10"/>
      <c r="U219" s="10"/>
      <c r="V219" s="10"/>
      <c r="W219" s="10"/>
      <c r="X219" s="10"/>
      <c r="Y219" s="10"/>
      <c r="AB219" s="10"/>
    </row>
    <row r="220" spans="1:28" x14ac:dyDescent="0.2">
      <c r="A220" s="18"/>
      <c r="B220" s="10"/>
      <c r="C220" s="10"/>
      <c r="D220" s="10"/>
      <c r="E220" s="10"/>
      <c r="F220" s="10"/>
      <c r="G220" s="10"/>
      <c r="H220" s="10"/>
      <c r="I220" s="10"/>
      <c r="J220" s="10"/>
      <c r="K220" s="10"/>
      <c r="L220" s="10"/>
      <c r="M220" s="10"/>
      <c r="N220" s="10"/>
      <c r="O220" s="10"/>
      <c r="P220" s="10"/>
      <c r="Q220" s="10"/>
      <c r="R220" s="10"/>
      <c r="S220" s="10"/>
      <c r="T220" s="10"/>
      <c r="U220" s="10"/>
      <c r="V220" s="10"/>
      <c r="W220" s="10"/>
      <c r="X220" s="10"/>
      <c r="Y220" s="10"/>
      <c r="AB220" s="10"/>
    </row>
    <row r="221" spans="1:28" x14ac:dyDescent="0.2">
      <c r="A221" s="18"/>
      <c r="B221" s="10"/>
      <c r="C221" s="10"/>
      <c r="D221" s="10"/>
      <c r="E221" s="10"/>
      <c r="F221" s="10"/>
      <c r="G221" s="10"/>
      <c r="H221" s="10"/>
      <c r="I221" s="10"/>
      <c r="J221" s="10"/>
      <c r="K221" s="10"/>
      <c r="L221" s="10"/>
      <c r="M221" s="10"/>
      <c r="N221" s="10"/>
      <c r="O221" s="10"/>
      <c r="P221" s="10"/>
      <c r="Q221" s="10"/>
      <c r="R221" s="10"/>
      <c r="S221" s="10"/>
      <c r="T221" s="10"/>
      <c r="U221" s="10"/>
      <c r="V221" s="10"/>
      <c r="W221" s="10"/>
      <c r="X221" s="10"/>
      <c r="Y221" s="10"/>
      <c r="AB221" s="10"/>
    </row>
    <row r="222" spans="1:28" x14ac:dyDescent="0.2">
      <c r="A222" s="18"/>
      <c r="B222" s="10"/>
      <c r="C222" s="10"/>
      <c r="D222" s="10"/>
      <c r="E222" s="10"/>
      <c r="F222" s="10"/>
      <c r="G222" s="10"/>
      <c r="H222" s="10"/>
      <c r="I222" s="10"/>
      <c r="J222" s="10"/>
      <c r="K222" s="10"/>
      <c r="L222" s="10"/>
      <c r="M222" s="10"/>
      <c r="N222" s="10"/>
      <c r="O222" s="10"/>
      <c r="P222" s="10"/>
      <c r="Q222" s="10"/>
      <c r="R222" s="10"/>
      <c r="S222" s="10"/>
      <c r="T222" s="10"/>
      <c r="U222" s="10"/>
      <c r="V222" s="10"/>
      <c r="W222" s="10"/>
      <c r="X222" s="10"/>
      <c r="Y222" s="10"/>
      <c r="AB222" s="10"/>
    </row>
    <row r="223" spans="1:28" x14ac:dyDescent="0.2">
      <c r="A223" s="18"/>
      <c r="B223" s="10"/>
      <c r="C223" s="10"/>
      <c r="D223" s="10"/>
      <c r="E223" s="10"/>
      <c r="F223" s="10"/>
      <c r="G223" s="10"/>
      <c r="H223" s="10"/>
      <c r="I223" s="10"/>
      <c r="J223" s="10"/>
      <c r="K223" s="10"/>
      <c r="L223" s="10"/>
      <c r="M223" s="10"/>
      <c r="N223" s="10"/>
      <c r="O223" s="10"/>
      <c r="P223" s="10"/>
      <c r="Q223" s="10"/>
      <c r="R223" s="10"/>
      <c r="S223" s="10"/>
      <c r="T223" s="10"/>
      <c r="U223" s="10"/>
      <c r="V223" s="10"/>
      <c r="W223" s="10"/>
      <c r="X223" s="10"/>
      <c r="Y223" s="10"/>
      <c r="AB223" s="10"/>
    </row>
    <row r="224" spans="1:28" x14ac:dyDescent="0.2">
      <c r="A224" s="18"/>
      <c r="B224" s="10"/>
      <c r="C224" s="10"/>
      <c r="D224" s="10"/>
      <c r="E224" s="10"/>
      <c r="F224" s="10"/>
      <c r="G224" s="10"/>
      <c r="H224" s="10"/>
      <c r="I224" s="10"/>
      <c r="J224" s="10"/>
      <c r="K224" s="10"/>
      <c r="L224" s="10"/>
      <c r="M224" s="10"/>
      <c r="N224" s="10"/>
      <c r="O224" s="10"/>
      <c r="P224" s="10"/>
      <c r="Q224" s="10"/>
      <c r="R224" s="10"/>
      <c r="S224" s="10"/>
      <c r="T224" s="10"/>
      <c r="U224" s="10"/>
      <c r="V224" s="10"/>
      <c r="W224" s="10"/>
      <c r="X224" s="10"/>
      <c r="Y224" s="10"/>
      <c r="AB224" s="10"/>
    </row>
    <row r="225" spans="1:28" x14ac:dyDescent="0.2">
      <c r="A225" s="18"/>
      <c r="B225" s="10"/>
      <c r="C225" s="10"/>
      <c r="D225" s="10"/>
      <c r="E225" s="10"/>
      <c r="F225" s="10"/>
      <c r="G225" s="10"/>
      <c r="H225" s="10"/>
      <c r="I225" s="10"/>
      <c r="J225" s="10"/>
      <c r="K225" s="10"/>
      <c r="L225" s="10"/>
      <c r="M225" s="10"/>
      <c r="N225" s="10"/>
      <c r="O225" s="10"/>
      <c r="P225" s="10"/>
      <c r="Q225" s="10"/>
      <c r="R225" s="10"/>
      <c r="S225" s="10"/>
      <c r="T225" s="10"/>
      <c r="U225" s="10"/>
      <c r="V225" s="10"/>
      <c r="W225" s="10"/>
      <c r="X225" s="10"/>
      <c r="Y225" s="10"/>
      <c r="AB225" s="10"/>
    </row>
    <row r="226" spans="1:28" x14ac:dyDescent="0.2">
      <c r="A226" s="18"/>
      <c r="B226" s="10"/>
      <c r="C226" s="10"/>
      <c r="D226" s="10"/>
      <c r="E226" s="10"/>
      <c r="F226" s="10"/>
      <c r="G226" s="10"/>
      <c r="H226" s="10"/>
      <c r="I226" s="10"/>
      <c r="J226" s="10"/>
      <c r="K226" s="10"/>
      <c r="L226" s="10"/>
      <c r="M226" s="10"/>
      <c r="N226" s="10"/>
      <c r="O226" s="10"/>
      <c r="P226" s="10"/>
      <c r="Q226" s="10"/>
      <c r="R226" s="10"/>
      <c r="S226" s="10"/>
      <c r="T226" s="10"/>
      <c r="U226" s="10"/>
      <c r="V226" s="10"/>
      <c r="W226" s="10"/>
      <c r="X226" s="10"/>
      <c r="Y226" s="10"/>
      <c r="AB226" s="10"/>
    </row>
    <row r="227" spans="1:28" x14ac:dyDescent="0.2">
      <c r="A227" s="18"/>
      <c r="B227" s="10"/>
      <c r="C227" s="10"/>
      <c r="D227" s="10"/>
      <c r="E227" s="10"/>
      <c r="F227" s="10"/>
      <c r="G227" s="10"/>
      <c r="H227" s="10"/>
      <c r="I227" s="10"/>
      <c r="J227" s="10"/>
      <c r="K227" s="10"/>
      <c r="L227" s="10"/>
      <c r="M227" s="10"/>
      <c r="N227" s="10"/>
      <c r="O227" s="10"/>
      <c r="P227" s="10"/>
      <c r="Q227" s="10"/>
      <c r="R227" s="10"/>
      <c r="S227" s="10"/>
      <c r="T227" s="10"/>
      <c r="U227" s="10"/>
      <c r="V227" s="10"/>
      <c r="W227" s="10"/>
      <c r="X227" s="10"/>
      <c r="Y227" s="10"/>
      <c r="AB227" s="10"/>
    </row>
    <row r="228" spans="1:28" x14ac:dyDescent="0.2">
      <c r="A228" s="18"/>
      <c r="B228" s="10"/>
      <c r="C228" s="10"/>
      <c r="D228" s="10"/>
      <c r="E228" s="10"/>
      <c r="F228" s="10"/>
      <c r="G228" s="10"/>
      <c r="H228" s="10"/>
      <c r="I228" s="10"/>
      <c r="J228" s="10"/>
      <c r="K228" s="10"/>
      <c r="L228" s="10"/>
      <c r="M228" s="10"/>
      <c r="N228" s="10"/>
      <c r="O228" s="10"/>
      <c r="P228" s="10"/>
      <c r="Q228" s="10"/>
      <c r="R228" s="10"/>
      <c r="S228" s="10"/>
      <c r="T228" s="10"/>
      <c r="U228" s="10"/>
      <c r="V228" s="10"/>
      <c r="W228" s="10"/>
      <c r="X228" s="10"/>
      <c r="Y228" s="10"/>
      <c r="AB228" s="10"/>
    </row>
    <row r="229" spans="1:28" x14ac:dyDescent="0.2">
      <c r="A229" s="18"/>
      <c r="B229" s="10"/>
      <c r="C229" s="10"/>
      <c r="D229" s="10"/>
      <c r="E229" s="10"/>
      <c r="F229" s="10"/>
      <c r="G229" s="10"/>
      <c r="H229" s="10"/>
      <c r="I229" s="10"/>
      <c r="J229" s="10"/>
      <c r="K229" s="10"/>
      <c r="L229" s="10"/>
      <c r="M229" s="10"/>
      <c r="N229" s="10"/>
      <c r="O229" s="10"/>
      <c r="P229" s="10"/>
      <c r="Q229" s="10"/>
      <c r="R229" s="10"/>
      <c r="S229" s="10"/>
      <c r="T229" s="10"/>
      <c r="U229" s="10"/>
      <c r="V229" s="10"/>
      <c r="W229" s="10"/>
      <c r="X229" s="10"/>
      <c r="Y229" s="10"/>
      <c r="AB229" s="10"/>
    </row>
    <row r="230" spans="1:28" x14ac:dyDescent="0.2">
      <c r="A230" s="18"/>
      <c r="B230" s="10"/>
      <c r="C230" s="10"/>
      <c r="D230" s="10"/>
      <c r="E230" s="10"/>
      <c r="F230" s="10"/>
      <c r="G230" s="10"/>
      <c r="H230" s="10"/>
      <c r="I230" s="10"/>
      <c r="J230" s="10"/>
      <c r="K230" s="10"/>
      <c r="L230" s="10"/>
      <c r="M230" s="10"/>
      <c r="N230" s="10"/>
      <c r="O230" s="10"/>
      <c r="P230" s="10"/>
      <c r="Q230" s="10"/>
      <c r="R230" s="10"/>
      <c r="S230" s="10"/>
      <c r="T230" s="10"/>
      <c r="U230" s="10"/>
      <c r="V230" s="10"/>
      <c r="W230" s="10"/>
      <c r="X230" s="10"/>
      <c r="Y230" s="10"/>
      <c r="AB230" s="10"/>
    </row>
    <row r="231" spans="1:28" x14ac:dyDescent="0.2">
      <c r="A231" s="18"/>
      <c r="B231" s="10"/>
      <c r="C231" s="10"/>
      <c r="D231" s="10"/>
      <c r="E231" s="10"/>
      <c r="F231" s="10"/>
      <c r="G231" s="10"/>
      <c r="H231" s="10"/>
      <c r="I231" s="10"/>
      <c r="J231" s="10"/>
      <c r="K231" s="10"/>
      <c r="L231" s="10"/>
      <c r="M231" s="10"/>
      <c r="N231" s="10"/>
      <c r="O231" s="10"/>
      <c r="P231" s="10"/>
      <c r="Q231" s="10"/>
      <c r="R231" s="10"/>
      <c r="S231" s="10"/>
      <c r="T231" s="10"/>
      <c r="U231" s="10"/>
      <c r="V231" s="10"/>
      <c r="W231" s="10"/>
      <c r="X231" s="10"/>
      <c r="Y231" s="10"/>
      <c r="AB231" s="10"/>
    </row>
    <row r="232" spans="1:28" x14ac:dyDescent="0.2">
      <c r="A232" s="18"/>
      <c r="B232" s="10"/>
      <c r="C232" s="10"/>
      <c r="D232" s="10"/>
      <c r="E232" s="10"/>
      <c r="F232" s="10"/>
      <c r="G232" s="10"/>
      <c r="H232" s="10"/>
      <c r="I232" s="10"/>
      <c r="J232" s="10"/>
      <c r="K232" s="10"/>
      <c r="L232" s="10"/>
      <c r="M232" s="10"/>
      <c r="N232" s="10"/>
      <c r="O232" s="10"/>
      <c r="P232" s="10"/>
      <c r="Q232" s="10"/>
      <c r="R232" s="10"/>
      <c r="S232" s="10"/>
      <c r="T232" s="10"/>
      <c r="U232" s="10"/>
      <c r="V232" s="10"/>
      <c r="W232" s="10"/>
      <c r="X232" s="10"/>
      <c r="Y232" s="10"/>
      <c r="AB232" s="10"/>
    </row>
    <row r="233" spans="1:28" x14ac:dyDescent="0.2">
      <c r="A233" s="18"/>
      <c r="B233" s="10"/>
      <c r="C233" s="10"/>
      <c r="D233" s="10"/>
      <c r="E233" s="10"/>
      <c r="F233" s="10"/>
      <c r="G233" s="10"/>
      <c r="H233" s="10"/>
      <c r="I233" s="10"/>
      <c r="J233" s="10"/>
      <c r="K233" s="10"/>
      <c r="L233" s="10"/>
      <c r="M233" s="10"/>
      <c r="N233" s="10"/>
      <c r="O233" s="10"/>
      <c r="P233" s="10"/>
      <c r="Q233" s="10"/>
      <c r="R233" s="10"/>
      <c r="S233" s="10"/>
      <c r="T233" s="10"/>
      <c r="U233" s="10"/>
      <c r="V233" s="10"/>
      <c r="W233" s="10"/>
      <c r="X233" s="10"/>
      <c r="Y233" s="10"/>
      <c r="AB233" s="10"/>
    </row>
    <row r="234" spans="1:28" x14ac:dyDescent="0.2">
      <c r="A234" s="18"/>
      <c r="B234" s="10"/>
      <c r="C234" s="10"/>
      <c r="D234" s="10"/>
      <c r="E234" s="10"/>
      <c r="F234" s="10"/>
      <c r="G234" s="10"/>
      <c r="H234" s="10"/>
      <c r="I234" s="10"/>
      <c r="J234" s="10"/>
      <c r="K234" s="10"/>
      <c r="L234" s="10"/>
      <c r="M234" s="10"/>
      <c r="N234" s="10"/>
      <c r="O234" s="10"/>
      <c r="P234" s="10"/>
      <c r="Q234" s="10"/>
      <c r="R234" s="10"/>
      <c r="S234" s="10"/>
      <c r="T234" s="10"/>
      <c r="U234" s="10"/>
      <c r="V234" s="10"/>
      <c r="W234" s="10"/>
      <c r="X234" s="10"/>
      <c r="Y234" s="10"/>
      <c r="AB234" s="10"/>
    </row>
    <row r="235" spans="1:28" x14ac:dyDescent="0.2">
      <c r="A235" s="18"/>
      <c r="B235" s="10"/>
      <c r="C235" s="10"/>
      <c r="D235" s="10"/>
      <c r="E235" s="10"/>
      <c r="F235" s="10"/>
      <c r="G235" s="10"/>
      <c r="H235" s="10"/>
      <c r="I235" s="10"/>
      <c r="J235" s="10"/>
      <c r="K235" s="10"/>
      <c r="L235" s="10"/>
      <c r="M235" s="10"/>
      <c r="N235" s="10"/>
      <c r="O235" s="10"/>
      <c r="P235" s="10"/>
      <c r="Q235" s="10"/>
      <c r="R235" s="10"/>
      <c r="S235" s="10"/>
      <c r="T235" s="10"/>
      <c r="U235" s="10"/>
      <c r="V235" s="10"/>
      <c r="W235" s="10"/>
      <c r="X235" s="10"/>
      <c r="Y235" s="10"/>
      <c r="AB235" s="10"/>
    </row>
    <row r="236" spans="1:28" x14ac:dyDescent="0.2">
      <c r="A236" s="18"/>
      <c r="B236" s="10"/>
      <c r="C236" s="10"/>
      <c r="D236" s="10"/>
      <c r="E236" s="10"/>
      <c r="F236" s="10"/>
      <c r="G236" s="10"/>
      <c r="H236" s="10"/>
      <c r="I236" s="10"/>
      <c r="J236" s="10"/>
      <c r="K236" s="10"/>
      <c r="L236" s="10"/>
      <c r="M236" s="10"/>
      <c r="N236" s="10"/>
      <c r="O236" s="10"/>
      <c r="P236" s="10"/>
      <c r="Q236" s="10"/>
      <c r="R236" s="10"/>
      <c r="S236" s="10"/>
      <c r="T236" s="10"/>
      <c r="U236" s="10"/>
      <c r="V236" s="10"/>
      <c r="W236" s="10"/>
      <c r="X236" s="10"/>
      <c r="Y236" s="10"/>
      <c r="AB236" s="10"/>
    </row>
    <row r="237" spans="1:28" x14ac:dyDescent="0.2">
      <c r="A237" s="18"/>
      <c r="B237" s="10"/>
      <c r="C237" s="10"/>
      <c r="D237" s="10"/>
      <c r="E237" s="10"/>
      <c r="F237" s="10"/>
      <c r="G237" s="10"/>
      <c r="H237" s="10"/>
      <c r="I237" s="10"/>
      <c r="J237" s="10"/>
      <c r="K237" s="10"/>
      <c r="L237" s="10"/>
      <c r="M237" s="10"/>
      <c r="N237" s="10"/>
      <c r="O237" s="10"/>
      <c r="P237" s="10"/>
      <c r="Q237" s="10"/>
      <c r="R237" s="10"/>
      <c r="S237" s="10"/>
      <c r="T237" s="10"/>
      <c r="U237" s="10"/>
      <c r="V237" s="10"/>
      <c r="W237" s="10"/>
      <c r="X237" s="10"/>
      <c r="Y237" s="10"/>
      <c r="AB237" s="10"/>
    </row>
    <row r="238" spans="1:28" x14ac:dyDescent="0.2">
      <c r="A238" s="19"/>
      <c r="B238" s="11"/>
      <c r="C238" s="11"/>
      <c r="D238" s="11"/>
      <c r="E238" s="11"/>
      <c r="F238" s="11"/>
      <c r="G238" s="11"/>
      <c r="H238" s="11"/>
      <c r="I238" s="11"/>
      <c r="J238" s="11"/>
      <c r="K238" s="11"/>
      <c r="L238" s="11"/>
      <c r="M238" s="11"/>
      <c r="N238" s="11"/>
      <c r="O238" s="11"/>
      <c r="P238" s="11"/>
      <c r="Q238" s="11"/>
      <c r="R238" s="11"/>
      <c r="S238" s="11"/>
      <c r="T238" s="11"/>
      <c r="U238" s="11"/>
      <c r="V238" s="11"/>
      <c r="W238" s="11"/>
      <c r="X238" s="11"/>
      <c r="Y238" s="11"/>
      <c r="AB238" s="11"/>
    </row>
    <row r="239" spans="1:28" x14ac:dyDescent="0.2">
      <c r="A239" s="19"/>
      <c r="B239" s="11"/>
      <c r="C239" s="11"/>
      <c r="D239" s="11"/>
      <c r="E239" s="11"/>
      <c r="F239" s="11"/>
      <c r="G239" s="11"/>
      <c r="H239" s="11"/>
      <c r="I239" s="11"/>
      <c r="J239" s="11"/>
      <c r="K239" s="11"/>
      <c r="L239" s="11"/>
      <c r="M239" s="11"/>
      <c r="N239" s="11"/>
      <c r="O239" s="11"/>
      <c r="P239" s="11"/>
      <c r="Q239" s="11"/>
      <c r="R239" s="11"/>
      <c r="S239" s="11"/>
      <c r="T239" s="11"/>
      <c r="U239" s="11"/>
      <c r="V239" s="11"/>
      <c r="W239" s="11"/>
      <c r="X239" s="11"/>
      <c r="Y239" s="11"/>
      <c r="AB239" s="11"/>
    </row>
    <row r="240" spans="1:28" x14ac:dyDescent="0.2">
      <c r="A240" s="19"/>
      <c r="B240" s="11"/>
      <c r="C240" s="11"/>
      <c r="D240" s="11"/>
      <c r="E240" s="11"/>
      <c r="F240" s="11"/>
      <c r="G240" s="11"/>
      <c r="H240" s="11"/>
      <c r="I240" s="11"/>
      <c r="J240" s="11"/>
      <c r="K240" s="11"/>
      <c r="L240" s="11"/>
      <c r="M240" s="11"/>
      <c r="N240" s="11"/>
      <c r="O240" s="11"/>
      <c r="P240" s="11"/>
      <c r="Q240" s="11"/>
      <c r="R240" s="11"/>
      <c r="S240" s="11"/>
      <c r="T240" s="11"/>
      <c r="U240" s="11"/>
      <c r="V240" s="11"/>
      <c r="W240" s="11"/>
      <c r="X240" s="11"/>
      <c r="Y240" s="11"/>
      <c r="AB240" s="11"/>
    </row>
    <row r="241" spans="1:28" x14ac:dyDescent="0.2">
      <c r="A241" s="19"/>
      <c r="B241" s="11"/>
      <c r="C241" s="11"/>
      <c r="D241" s="11"/>
      <c r="E241" s="11"/>
      <c r="F241" s="11"/>
      <c r="G241" s="11"/>
      <c r="H241" s="11"/>
      <c r="I241" s="11"/>
      <c r="J241" s="11"/>
      <c r="K241" s="11"/>
      <c r="L241" s="11"/>
      <c r="M241" s="11"/>
      <c r="N241" s="11"/>
      <c r="O241" s="11"/>
      <c r="P241" s="11"/>
      <c r="Q241" s="11"/>
      <c r="R241" s="11"/>
      <c r="S241" s="11"/>
      <c r="T241" s="11"/>
      <c r="U241" s="11"/>
      <c r="V241" s="11"/>
      <c r="W241" s="11"/>
      <c r="X241" s="11"/>
      <c r="Y241" s="11"/>
      <c r="AB241" s="11"/>
    </row>
    <row r="242" spans="1:28" x14ac:dyDescent="0.2">
      <c r="A242" s="19"/>
      <c r="B242" s="11"/>
      <c r="C242" s="11"/>
      <c r="D242" s="11"/>
      <c r="E242" s="11"/>
      <c r="F242" s="11"/>
      <c r="G242" s="11"/>
      <c r="H242" s="11"/>
      <c r="I242" s="11"/>
      <c r="J242" s="11"/>
      <c r="K242" s="11"/>
      <c r="L242" s="11"/>
      <c r="M242" s="11"/>
      <c r="N242" s="11"/>
      <c r="O242" s="11"/>
      <c r="P242" s="11"/>
      <c r="Q242" s="11"/>
      <c r="R242" s="11"/>
      <c r="S242" s="11"/>
      <c r="T242" s="11"/>
      <c r="U242" s="11"/>
      <c r="V242" s="11"/>
      <c r="W242" s="11"/>
      <c r="X242" s="11"/>
      <c r="Y242" s="11"/>
      <c r="AB242" s="11"/>
    </row>
    <row r="243" spans="1:28" x14ac:dyDescent="0.2">
      <c r="A243" s="19"/>
      <c r="B243" s="11"/>
      <c r="C243" s="11"/>
      <c r="D243" s="11"/>
      <c r="E243" s="11"/>
      <c r="F243" s="11"/>
      <c r="G243" s="11"/>
      <c r="H243" s="11"/>
      <c r="I243" s="11"/>
      <c r="J243" s="11"/>
      <c r="K243" s="11"/>
      <c r="L243" s="11"/>
      <c r="M243" s="11"/>
      <c r="N243" s="11"/>
      <c r="O243" s="11"/>
      <c r="P243" s="11"/>
      <c r="Q243" s="11"/>
      <c r="R243" s="11"/>
      <c r="S243" s="11"/>
      <c r="T243" s="11"/>
      <c r="U243" s="11"/>
      <c r="V243" s="11"/>
      <c r="W243" s="11"/>
      <c r="X243" s="11"/>
      <c r="Y243" s="11"/>
      <c r="AB243" s="11"/>
    </row>
    <row r="244" spans="1:28" x14ac:dyDescent="0.2">
      <c r="A244" s="19"/>
      <c r="B244" s="11"/>
      <c r="C244" s="11"/>
      <c r="D244" s="11"/>
      <c r="E244" s="11"/>
      <c r="F244" s="11"/>
      <c r="G244" s="11"/>
      <c r="H244" s="11"/>
      <c r="I244" s="11"/>
      <c r="J244" s="11"/>
      <c r="K244" s="11"/>
      <c r="L244" s="11"/>
      <c r="M244" s="11"/>
      <c r="N244" s="11"/>
      <c r="O244" s="11"/>
      <c r="P244" s="11"/>
      <c r="Q244" s="11"/>
      <c r="R244" s="11"/>
      <c r="S244" s="11"/>
      <c r="T244" s="11"/>
      <c r="U244" s="11"/>
      <c r="V244" s="11"/>
      <c r="W244" s="11"/>
      <c r="X244" s="11"/>
      <c r="Y244" s="11"/>
      <c r="AB244" s="11"/>
    </row>
    <row r="245" spans="1:28" x14ac:dyDescent="0.2">
      <c r="A245" s="19"/>
      <c r="B245" s="11"/>
      <c r="C245" s="11"/>
      <c r="D245" s="11"/>
      <c r="E245" s="11"/>
      <c r="F245" s="11"/>
      <c r="G245" s="11"/>
      <c r="H245" s="11"/>
      <c r="I245" s="11"/>
      <c r="J245" s="11"/>
      <c r="K245" s="11"/>
      <c r="L245" s="11"/>
      <c r="M245" s="11"/>
      <c r="N245" s="11"/>
      <c r="O245" s="11"/>
      <c r="P245" s="11"/>
      <c r="Q245" s="11"/>
      <c r="R245" s="11"/>
      <c r="S245" s="11"/>
      <c r="T245" s="11"/>
      <c r="U245" s="11"/>
      <c r="V245" s="11"/>
      <c r="W245" s="11"/>
      <c r="X245" s="11"/>
      <c r="Y245" s="11"/>
      <c r="AB245" s="11"/>
    </row>
    <row r="246" spans="1:28" x14ac:dyDescent="0.2">
      <c r="A246" s="19"/>
      <c r="B246" s="11"/>
      <c r="C246" s="11"/>
      <c r="D246" s="11"/>
      <c r="E246" s="11"/>
      <c r="F246" s="11"/>
      <c r="G246" s="11"/>
      <c r="H246" s="11"/>
      <c r="I246" s="11"/>
      <c r="J246" s="11"/>
      <c r="K246" s="11"/>
      <c r="L246" s="11"/>
      <c r="M246" s="11"/>
      <c r="N246" s="11"/>
      <c r="O246" s="11"/>
      <c r="P246" s="11"/>
      <c r="Q246" s="11"/>
      <c r="R246" s="11"/>
      <c r="S246" s="11"/>
      <c r="T246" s="11"/>
      <c r="U246" s="11"/>
      <c r="V246" s="11"/>
      <c r="W246" s="11"/>
      <c r="X246" s="11"/>
      <c r="Y246" s="11"/>
      <c r="AB246" s="11"/>
    </row>
    <row r="247" spans="1:28" x14ac:dyDescent="0.2">
      <c r="A247" s="19"/>
      <c r="B247" s="11"/>
      <c r="C247" s="11"/>
      <c r="D247" s="11"/>
      <c r="E247" s="11"/>
      <c r="F247" s="11"/>
      <c r="G247" s="11"/>
      <c r="H247" s="11"/>
      <c r="I247" s="11"/>
      <c r="J247" s="11"/>
      <c r="K247" s="11"/>
      <c r="L247" s="11"/>
      <c r="M247" s="11"/>
      <c r="N247" s="11"/>
      <c r="O247" s="11"/>
      <c r="P247" s="11"/>
      <c r="Q247" s="11"/>
      <c r="R247" s="11"/>
      <c r="S247" s="11"/>
      <c r="T247" s="11"/>
      <c r="U247" s="11"/>
      <c r="V247" s="11"/>
      <c r="W247" s="11"/>
      <c r="X247" s="11"/>
      <c r="Y247" s="11"/>
      <c r="AB247" s="11"/>
    </row>
    <row r="248" spans="1:28" x14ac:dyDescent="0.2">
      <c r="A248" s="19"/>
      <c r="B248" s="11"/>
      <c r="C248" s="11"/>
      <c r="D248" s="11"/>
      <c r="E248" s="11"/>
      <c r="F248" s="11"/>
      <c r="G248" s="11"/>
      <c r="H248" s="11"/>
      <c r="I248" s="11"/>
      <c r="J248" s="11"/>
      <c r="K248" s="11"/>
      <c r="L248" s="11"/>
      <c r="M248" s="11"/>
      <c r="N248" s="11"/>
      <c r="O248" s="11"/>
      <c r="P248" s="11"/>
      <c r="Q248" s="11"/>
      <c r="R248" s="11"/>
      <c r="S248" s="11"/>
      <c r="T248" s="11"/>
      <c r="U248" s="11"/>
      <c r="V248" s="11"/>
      <c r="W248" s="11"/>
      <c r="X248" s="11"/>
      <c r="Y248" s="11"/>
      <c r="AB248" s="11"/>
    </row>
    <row r="249" spans="1:28" x14ac:dyDescent="0.2">
      <c r="A249" s="19"/>
      <c r="B249" s="11"/>
      <c r="C249" s="11"/>
      <c r="D249" s="11"/>
      <c r="E249" s="11"/>
      <c r="F249" s="11"/>
      <c r="G249" s="11"/>
      <c r="H249" s="11"/>
      <c r="I249" s="11"/>
      <c r="J249" s="11"/>
      <c r="K249" s="11"/>
      <c r="L249" s="11"/>
      <c r="M249" s="11"/>
      <c r="N249" s="11"/>
      <c r="O249" s="11"/>
      <c r="P249" s="11"/>
      <c r="Q249" s="11"/>
      <c r="R249" s="11"/>
      <c r="S249" s="11"/>
      <c r="T249" s="11"/>
      <c r="U249" s="11"/>
      <c r="V249" s="11"/>
      <c r="W249" s="11"/>
      <c r="X249" s="11"/>
      <c r="Y249" s="11"/>
      <c r="AB249" s="11"/>
    </row>
    <row r="250" spans="1:28" x14ac:dyDescent="0.2">
      <c r="A250" s="19"/>
      <c r="B250" s="11"/>
      <c r="C250" s="11"/>
      <c r="D250" s="11"/>
      <c r="E250" s="11"/>
      <c r="F250" s="11"/>
      <c r="G250" s="11"/>
      <c r="H250" s="11"/>
      <c r="I250" s="11"/>
      <c r="J250" s="11"/>
      <c r="K250" s="11"/>
      <c r="L250" s="11"/>
      <c r="M250" s="11"/>
      <c r="N250" s="11"/>
      <c r="O250" s="11"/>
      <c r="P250" s="11"/>
      <c r="Q250" s="11"/>
      <c r="R250" s="11"/>
      <c r="S250" s="11"/>
      <c r="T250" s="11"/>
      <c r="U250" s="11"/>
      <c r="V250" s="11"/>
      <c r="W250" s="11"/>
      <c r="X250" s="11"/>
      <c r="Y250" s="11"/>
      <c r="AB250" s="11"/>
    </row>
    <row r="251" spans="1:28" x14ac:dyDescent="0.2">
      <c r="A251" s="19"/>
      <c r="B251" s="11"/>
      <c r="C251" s="11"/>
      <c r="D251" s="11"/>
      <c r="E251" s="11"/>
      <c r="F251" s="11"/>
      <c r="G251" s="11"/>
      <c r="H251" s="11"/>
      <c r="I251" s="11"/>
      <c r="J251" s="11"/>
      <c r="K251" s="11"/>
      <c r="L251" s="11"/>
      <c r="M251" s="11"/>
      <c r="N251" s="11"/>
      <c r="O251" s="11"/>
      <c r="P251" s="11"/>
      <c r="Q251" s="11"/>
      <c r="R251" s="11"/>
      <c r="S251" s="11"/>
      <c r="T251" s="11"/>
      <c r="U251" s="11"/>
      <c r="V251" s="11"/>
      <c r="W251" s="11"/>
      <c r="X251" s="11"/>
      <c r="Y251" s="11"/>
      <c r="AB251" s="11"/>
    </row>
    <row r="252" spans="1:28" x14ac:dyDescent="0.2">
      <c r="A252" s="19"/>
      <c r="B252" s="11"/>
      <c r="C252" s="11"/>
      <c r="D252" s="11"/>
      <c r="E252" s="11"/>
      <c r="F252" s="11"/>
      <c r="G252" s="11"/>
      <c r="H252" s="11"/>
      <c r="I252" s="11"/>
      <c r="J252" s="11"/>
      <c r="K252" s="11"/>
      <c r="L252" s="11"/>
      <c r="M252" s="11"/>
      <c r="N252" s="11"/>
      <c r="O252" s="11"/>
      <c r="P252" s="11"/>
      <c r="Q252" s="11"/>
      <c r="R252" s="11"/>
      <c r="S252" s="11"/>
      <c r="T252" s="11"/>
      <c r="U252" s="11"/>
      <c r="V252" s="11"/>
      <c r="W252" s="11"/>
      <c r="X252" s="11"/>
      <c r="Y252" s="11"/>
      <c r="AB252" s="11"/>
    </row>
    <row r="253" spans="1:28" x14ac:dyDescent="0.2">
      <c r="A253" s="19"/>
      <c r="B253" s="11"/>
      <c r="C253" s="11"/>
      <c r="D253" s="11"/>
      <c r="E253" s="11"/>
      <c r="F253" s="11"/>
      <c r="G253" s="11"/>
      <c r="H253" s="11"/>
      <c r="I253" s="11"/>
      <c r="J253" s="11"/>
      <c r="K253" s="11"/>
      <c r="L253" s="11"/>
      <c r="M253" s="11"/>
      <c r="N253" s="11"/>
      <c r="O253" s="11"/>
      <c r="P253" s="11"/>
      <c r="Q253" s="11"/>
      <c r="R253" s="11"/>
      <c r="S253" s="11"/>
      <c r="T253" s="11"/>
      <c r="U253" s="11"/>
      <c r="V253" s="11"/>
      <c r="W253" s="11"/>
      <c r="X253" s="11"/>
      <c r="Y253" s="11"/>
      <c r="AB253" s="11"/>
    </row>
    <row r="254" spans="1:28" x14ac:dyDescent="0.2">
      <c r="A254" s="19"/>
      <c r="B254" s="11"/>
      <c r="C254" s="11"/>
      <c r="D254" s="11"/>
      <c r="E254" s="11"/>
      <c r="F254" s="11"/>
      <c r="G254" s="11"/>
      <c r="H254" s="11"/>
      <c r="I254" s="11"/>
      <c r="J254" s="11"/>
      <c r="K254" s="11"/>
      <c r="L254" s="11"/>
      <c r="M254" s="11"/>
      <c r="N254" s="11"/>
      <c r="O254" s="11"/>
      <c r="P254" s="11"/>
      <c r="Q254" s="11"/>
      <c r="R254" s="11"/>
      <c r="S254" s="11"/>
      <c r="T254" s="11"/>
      <c r="U254" s="11"/>
      <c r="V254" s="11"/>
      <c r="W254" s="11"/>
      <c r="X254" s="11"/>
      <c r="Y254" s="11"/>
      <c r="AB254" s="11"/>
    </row>
    <row r="255" spans="1:28" x14ac:dyDescent="0.2">
      <c r="A255" s="19"/>
      <c r="B255" s="11"/>
      <c r="C255" s="11"/>
      <c r="D255" s="11"/>
      <c r="E255" s="11"/>
      <c r="F255" s="11"/>
      <c r="G255" s="11"/>
      <c r="H255" s="11"/>
      <c r="I255" s="11"/>
      <c r="J255" s="11"/>
      <c r="K255" s="11"/>
      <c r="L255" s="11"/>
      <c r="M255" s="11"/>
      <c r="N255" s="11"/>
      <c r="O255" s="11"/>
      <c r="P255" s="11"/>
      <c r="Q255" s="11"/>
      <c r="R255" s="11"/>
      <c r="S255" s="11"/>
      <c r="T255" s="11"/>
      <c r="U255" s="11"/>
      <c r="V255" s="11"/>
      <c r="W255" s="11"/>
      <c r="X255" s="11"/>
      <c r="Y255" s="11"/>
      <c r="AB255" s="11"/>
    </row>
    <row r="256" spans="1:28" x14ac:dyDescent="0.2">
      <c r="A256" s="19"/>
      <c r="B256" s="11"/>
      <c r="C256" s="11"/>
      <c r="D256" s="11"/>
      <c r="E256" s="11"/>
      <c r="F256" s="11"/>
      <c r="G256" s="11"/>
      <c r="H256" s="11"/>
      <c r="I256" s="11"/>
      <c r="J256" s="11"/>
      <c r="K256" s="11"/>
      <c r="L256" s="11"/>
      <c r="M256" s="11"/>
      <c r="N256" s="11"/>
      <c r="O256" s="11"/>
      <c r="P256" s="11"/>
      <c r="Q256" s="11"/>
      <c r="R256" s="11"/>
      <c r="S256" s="11"/>
      <c r="T256" s="11"/>
      <c r="U256" s="11"/>
      <c r="V256" s="11"/>
      <c r="W256" s="11"/>
      <c r="X256" s="11"/>
      <c r="Y256" s="11"/>
      <c r="AB256" s="11"/>
    </row>
    <row r="257" spans="1:28" x14ac:dyDescent="0.2">
      <c r="A257" s="19"/>
      <c r="B257" s="11"/>
      <c r="C257" s="11"/>
      <c r="D257" s="11"/>
      <c r="E257" s="11"/>
      <c r="F257" s="11"/>
      <c r="G257" s="11"/>
      <c r="H257" s="11"/>
      <c r="I257" s="11"/>
      <c r="J257" s="11"/>
      <c r="K257" s="11"/>
      <c r="L257" s="11"/>
      <c r="M257" s="11"/>
      <c r="N257" s="11"/>
      <c r="O257" s="11"/>
      <c r="P257" s="11"/>
      <c r="Q257" s="11"/>
      <c r="R257" s="11"/>
      <c r="S257" s="11"/>
      <c r="T257" s="11"/>
      <c r="U257" s="11"/>
      <c r="V257" s="11"/>
      <c r="W257" s="11"/>
      <c r="X257" s="11"/>
      <c r="Y257" s="11"/>
      <c r="AB257" s="11"/>
    </row>
    <row r="258" spans="1:28" x14ac:dyDescent="0.2">
      <c r="A258" s="19"/>
      <c r="B258" s="11"/>
      <c r="C258" s="11"/>
      <c r="D258" s="11"/>
      <c r="E258" s="11"/>
      <c r="F258" s="11"/>
      <c r="G258" s="11"/>
      <c r="H258" s="11"/>
      <c r="I258" s="11"/>
      <c r="J258" s="11"/>
      <c r="K258" s="11"/>
      <c r="L258" s="11"/>
      <c r="M258" s="11"/>
      <c r="N258" s="11"/>
      <c r="O258" s="11"/>
      <c r="P258" s="11"/>
      <c r="Q258" s="11"/>
      <c r="R258" s="11"/>
      <c r="S258" s="11"/>
      <c r="T258" s="11"/>
      <c r="U258" s="11"/>
      <c r="V258" s="11"/>
      <c r="W258" s="11"/>
      <c r="X258" s="11"/>
      <c r="Y258" s="11"/>
      <c r="AB258" s="11"/>
    </row>
    <row r="259" spans="1:28" x14ac:dyDescent="0.2">
      <c r="A259" s="19"/>
      <c r="B259" s="11"/>
      <c r="C259" s="11"/>
      <c r="D259" s="11"/>
      <c r="E259" s="11"/>
      <c r="F259" s="11"/>
      <c r="G259" s="11"/>
      <c r="H259" s="11"/>
      <c r="I259" s="11"/>
      <c r="J259" s="11"/>
      <c r="K259" s="11"/>
      <c r="L259" s="11"/>
      <c r="M259" s="11"/>
      <c r="N259" s="11"/>
      <c r="O259" s="11"/>
      <c r="P259" s="11"/>
      <c r="Q259" s="11"/>
      <c r="R259" s="11"/>
      <c r="S259" s="11"/>
      <c r="T259" s="11"/>
      <c r="U259" s="11"/>
      <c r="V259" s="11"/>
      <c r="W259" s="11"/>
      <c r="X259" s="11"/>
      <c r="Y259" s="11"/>
      <c r="AB259" s="11"/>
    </row>
    <row r="260" spans="1:28" x14ac:dyDescent="0.2">
      <c r="A260" s="19"/>
      <c r="B260" s="11"/>
      <c r="C260" s="11"/>
      <c r="D260" s="11"/>
      <c r="E260" s="11"/>
      <c r="F260" s="11"/>
      <c r="G260" s="11"/>
      <c r="H260" s="11"/>
      <c r="I260" s="11"/>
      <c r="J260" s="11"/>
      <c r="K260" s="11"/>
      <c r="L260" s="11"/>
      <c r="M260" s="11"/>
      <c r="N260" s="11"/>
      <c r="O260" s="11"/>
      <c r="P260" s="11"/>
      <c r="Q260" s="11"/>
      <c r="R260" s="11"/>
      <c r="S260" s="11"/>
      <c r="T260" s="11"/>
      <c r="U260" s="11"/>
      <c r="V260" s="11"/>
      <c r="W260" s="11"/>
      <c r="X260" s="11"/>
      <c r="Y260" s="11"/>
      <c r="AB260" s="11"/>
    </row>
    <row r="261" spans="1:28" x14ac:dyDescent="0.2">
      <c r="A261" s="19"/>
      <c r="B261" s="11"/>
      <c r="C261" s="11"/>
      <c r="D261" s="11"/>
      <c r="E261" s="11"/>
      <c r="F261" s="11"/>
      <c r="G261" s="11"/>
      <c r="H261" s="11"/>
      <c r="I261" s="11"/>
      <c r="J261" s="11"/>
      <c r="K261" s="11"/>
      <c r="L261" s="11"/>
      <c r="M261" s="11"/>
      <c r="N261" s="11"/>
      <c r="O261" s="11"/>
      <c r="P261" s="11"/>
      <c r="Q261" s="11"/>
      <c r="R261" s="11"/>
      <c r="S261" s="11"/>
      <c r="T261" s="11"/>
      <c r="U261" s="11"/>
      <c r="V261" s="11"/>
      <c r="W261" s="11"/>
      <c r="X261" s="11"/>
      <c r="Y261" s="11"/>
      <c r="AB261" s="11"/>
    </row>
    <row r="262" spans="1:28" x14ac:dyDescent="0.2">
      <c r="A262" s="19"/>
      <c r="B262" s="11"/>
      <c r="C262" s="11"/>
      <c r="D262" s="11"/>
      <c r="E262" s="11"/>
      <c r="F262" s="11"/>
      <c r="G262" s="11"/>
      <c r="H262" s="11"/>
      <c r="I262" s="11"/>
      <c r="J262" s="11"/>
      <c r="K262" s="11"/>
      <c r="L262" s="11"/>
      <c r="M262" s="11"/>
      <c r="N262" s="11"/>
      <c r="O262" s="11"/>
      <c r="P262" s="11"/>
      <c r="Q262" s="11"/>
      <c r="R262" s="11"/>
      <c r="S262" s="11"/>
      <c r="T262" s="11"/>
      <c r="U262" s="11"/>
      <c r="V262" s="11"/>
      <c r="W262" s="11"/>
      <c r="X262" s="11"/>
      <c r="Y262" s="11"/>
      <c r="AB262" s="11"/>
    </row>
    <row r="263" spans="1:28" x14ac:dyDescent="0.2">
      <c r="A263" s="19"/>
      <c r="B263" s="11"/>
      <c r="C263" s="11"/>
      <c r="D263" s="11"/>
      <c r="E263" s="11"/>
      <c r="F263" s="11"/>
      <c r="G263" s="11"/>
      <c r="H263" s="11"/>
      <c r="I263" s="11"/>
      <c r="J263" s="11"/>
      <c r="K263" s="11"/>
      <c r="L263" s="11"/>
      <c r="M263" s="11"/>
      <c r="N263" s="11"/>
      <c r="O263" s="11"/>
      <c r="P263" s="11"/>
      <c r="Q263" s="11"/>
      <c r="R263" s="11"/>
      <c r="S263" s="11"/>
      <c r="T263" s="11"/>
      <c r="U263" s="11"/>
      <c r="V263" s="11"/>
      <c r="W263" s="11"/>
      <c r="X263" s="11"/>
      <c r="Y263" s="11"/>
      <c r="AB263" s="11"/>
    </row>
    <row r="264" spans="1:28" x14ac:dyDescent="0.2">
      <c r="A264" s="19"/>
      <c r="B264" s="11"/>
      <c r="C264" s="11"/>
      <c r="D264" s="11"/>
      <c r="E264" s="11"/>
      <c r="F264" s="11"/>
      <c r="G264" s="11"/>
      <c r="H264" s="11"/>
      <c r="I264" s="11"/>
      <c r="J264" s="11"/>
      <c r="K264" s="11"/>
      <c r="L264" s="11"/>
      <c r="M264" s="11"/>
      <c r="N264" s="11"/>
      <c r="O264" s="11"/>
      <c r="P264" s="11"/>
      <c r="Q264" s="11"/>
      <c r="R264" s="11"/>
      <c r="S264" s="11"/>
      <c r="T264" s="11"/>
      <c r="U264" s="11"/>
      <c r="V264" s="11"/>
      <c r="W264" s="11"/>
      <c r="X264" s="11"/>
      <c r="Y264" s="11"/>
      <c r="AB264" s="11"/>
    </row>
    <row r="265" spans="1:28" x14ac:dyDescent="0.2">
      <c r="A265" s="19"/>
      <c r="B265" s="11"/>
      <c r="C265" s="11"/>
      <c r="D265" s="11"/>
      <c r="E265" s="11"/>
      <c r="F265" s="11"/>
      <c r="G265" s="11"/>
      <c r="H265" s="11"/>
      <c r="I265" s="11"/>
      <c r="J265" s="11"/>
      <c r="K265" s="11"/>
      <c r="L265" s="11"/>
      <c r="M265" s="11"/>
      <c r="N265" s="11"/>
      <c r="O265" s="11"/>
      <c r="P265" s="11"/>
      <c r="Q265" s="11"/>
      <c r="R265" s="11"/>
      <c r="S265" s="11"/>
      <c r="T265" s="11"/>
      <c r="U265" s="11"/>
      <c r="V265" s="11"/>
      <c r="W265" s="11"/>
      <c r="X265" s="11"/>
      <c r="Y265" s="11"/>
      <c r="AB265" s="11"/>
    </row>
    <row r="266" spans="1:28" x14ac:dyDescent="0.2">
      <c r="A266" s="19"/>
      <c r="B266" s="11"/>
      <c r="C266" s="11"/>
      <c r="D266" s="11"/>
      <c r="E266" s="11"/>
      <c r="F266" s="11"/>
      <c r="G266" s="11"/>
      <c r="H266" s="11"/>
      <c r="I266" s="11"/>
      <c r="J266" s="11"/>
      <c r="K266" s="11"/>
      <c r="L266" s="11"/>
      <c r="M266" s="11"/>
      <c r="N266" s="11"/>
      <c r="O266" s="11"/>
      <c r="P266" s="11"/>
      <c r="Q266" s="11"/>
      <c r="R266" s="11"/>
      <c r="S266" s="11"/>
      <c r="T266" s="11"/>
      <c r="U266" s="11"/>
      <c r="V266" s="11"/>
      <c r="W266" s="11"/>
      <c r="X266" s="11"/>
      <c r="Y266" s="11"/>
      <c r="AB266" s="11"/>
    </row>
    <row r="267" spans="1:28" x14ac:dyDescent="0.2">
      <c r="A267" s="19"/>
      <c r="B267" s="11"/>
      <c r="C267" s="11"/>
      <c r="D267" s="11"/>
      <c r="E267" s="11"/>
      <c r="F267" s="11"/>
      <c r="G267" s="11"/>
      <c r="H267" s="11"/>
      <c r="I267" s="11"/>
      <c r="J267" s="11"/>
      <c r="K267" s="11"/>
      <c r="L267" s="11"/>
      <c r="M267" s="11"/>
      <c r="N267" s="11"/>
      <c r="O267" s="11"/>
      <c r="P267" s="11"/>
      <c r="Q267" s="11"/>
      <c r="R267" s="11"/>
      <c r="S267" s="11"/>
      <c r="T267" s="11"/>
      <c r="U267" s="11"/>
      <c r="V267" s="11"/>
      <c r="W267" s="11"/>
      <c r="X267" s="11"/>
      <c r="Y267" s="11"/>
      <c r="AB267" s="11"/>
    </row>
    <row r="268" spans="1:28" x14ac:dyDescent="0.2">
      <c r="A268" s="19"/>
      <c r="B268" s="11"/>
      <c r="C268" s="11"/>
      <c r="D268" s="11"/>
      <c r="E268" s="11"/>
      <c r="F268" s="11"/>
      <c r="G268" s="11"/>
      <c r="H268" s="11"/>
      <c r="I268" s="11"/>
      <c r="J268" s="11"/>
      <c r="K268" s="11"/>
      <c r="L268" s="11"/>
      <c r="M268" s="11"/>
      <c r="N268" s="11"/>
      <c r="O268" s="11"/>
      <c r="P268" s="11"/>
      <c r="Q268" s="11"/>
      <c r="R268" s="11"/>
      <c r="S268" s="11"/>
      <c r="T268" s="11"/>
      <c r="U268" s="11"/>
      <c r="V268" s="11"/>
      <c r="W268" s="11"/>
      <c r="X268" s="11"/>
      <c r="Y268" s="11"/>
      <c r="AB268" s="11"/>
    </row>
    <row r="269" spans="1:28" x14ac:dyDescent="0.2">
      <c r="A269" s="19"/>
      <c r="B269" s="11"/>
      <c r="C269" s="11"/>
      <c r="D269" s="11"/>
      <c r="E269" s="11"/>
      <c r="F269" s="11"/>
      <c r="G269" s="11"/>
      <c r="H269" s="11"/>
      <c r="I269" s="11"/>
      <c r="J269" s="11"/>
      <c r="K269" s="11"/>
      <c r="L269" s="11"/>
      <c r="M269" s="11"/>
      <c r="N269" s="11"/>
      <c r="O269" s="11"/>
      <c r="P269" s="11"/>
      <c r="Q269" s="11"/>
      <c r="R269" s="11"/>
      <c r="S269" s="11"/>
      <c r="T269" s="11"/>
      <c r="U269" s="11"/>
      <c r="V269" s="11"/>
      <c r="W269" s="11"/>
      <c r="X269" s="11"/>
      <c r="Y269" s="11"/>
      <c r="AB269" s="11"/>
    </row>
    <row r="270" spans="1:28" x14ac:dyDescent="0.2">
      <c r="A270" s="19"/>
      <c r="B270" s="11"/>
      <c r="C270" s="11"/>
      <c r="D270" s="11"/>
      <c r="E270" s="11"/>
      <c r="F270" s="11"/>
      <c r="G270" s="11"/>
      <c r="H270" s="11"/>
      <c r="I270" s="11"/>
      <c r="J270" s="11"/>
      <c r="K270" s="11"/>
      <c r="L270" s="11"/>
      <c r="M270" s="11"/>
      <c r="N270" s="11"/>
      <c r="O270" s="11"/>
      <c r="P270" s="11"/>
      <c r="Q270" s="11"/>
      <c r="R270" s="11"/>
      <c r="S270" s="11"/>
      <c r="T270" s="11"/>
      <c r="U270" s="11"/>
      <c r="V270" s="11"/>
      <c r="W270" s="11"/>
      <c r="X270" s="11"/>
      <c r="Y270" s="11"/>
      <c r="AB270" s="11"/>
    </row>
    <row r="271" spans="1:28" x14ac:dyDescent="0.2">
      <c r="A271" s="19"/>
      <c r="B271" s="11"/>
      <c r="C271" s="11"/>
      <c r="D271" s="11"/>
      <c r="E271" s="11"/>
      <c r="F271" s="11"/>
      <c r="G271" s="11"/>
      <c r="H271" s="11"/>
      <c r="I271" s="11"/>
      <c r="J271" s="11"/>
      <c r="K271" s="11"/>
      <c r="L271" s="11"/>
      <c r="M271" s="11"/>
      <c r="N271" s="11"/>
      <c r="O271" s="11"/>
      <c r="P271" s="11"/>
      <c r="Q271" s="11"/>
      <c r="R271" s="11"/>
      <c r="S271" s="11"/>
      <c r="T271" s="11"/>
      <c r="U271" s="11"/>
      <c r="V271" s="11"/>
      <c r="W271" s="11"/>
      <c r="X271" s="11"/>
      <c r="Y271" s="11"/>
      <c r="AB271" s="11"/>
    </row>
    <row r="272" spans="1:28" x14ac:dyDescent="0.2">
      <c r="A272" s="19"/>
      <c r="B272" s="11"/>
      <c r="C272" s="11"/>
      <c r="D272" s="11"/>
      <c r="E272" s="11"/>
      <c r="F272" s="11"/>
      <c r="G272" s="11"/>
      <c r="H272" s="11"/>
      <c r="I272" s="11"/>
      <c r="J272" s="11"/>
      <c r="K272" s="11"/>
      <c r="L272" s="11"/>
      <c r="M272" s="11"/>
      <c r="N272" s="11"/>
      <c r="O272" s="11"/>
      <c r="P272" s="11"/>
      <c r="Q272" s="11"/>
      <c r="R272" s="11"/>
      <c r="S272" s="11"/>
      <c r="T272" s="11"/>
      <c r="U272" s="11"/>
      <c r="V272" s="11"/>
      <c r="W272" s="11"/>
      <c r="X272" s="11"/>
      <c r="Y272" s="11"/>
      <c r="AB272" s="11"/>
    </row>
    <row r="273" spans="1:28" x14ac:dyDescent="0.2">
      <c r="A273" s="19"/>
      <c r="B273" s="11"/>
      <c r="C273" s="11"/>
      <c r="D273" s="11"/>
      <c r="E273" s="11"/>
      <c r="F273" s="11"/>
      <c r="G273" s="11"/>
      <c r="H273" s="11"/>
      <c r="I273" s="11"/>
      <c r="J273" s="11"/>
      <c r="K273" s="11"/>
      <c r="L273" s="11"/>
      <c r="M273" s="11"/>
      <c r="N273" s="11"/>
      <c r="O273" s="11"/>
      <c r="P273" s="11"/>
      <c r="Q273" s="11"/>
      <c r="R273" s="11"/>
      <c r="S273" s="11"/>
      <c r="T273" s="11"/>
      <c r="U273" s="11"/>
      <c r="V273" s="11"/>
      <c r="W273" s="11"/>
      <c r="X273" s="11"/>
      <c r="Y273" s="11"/>
      <c r="AB273" s="11"/>
    </row>
    <row r="274" spans="1:28" x14ac:dyDescent="0.2">
      <c r="A274" s="19"/>
      <c r="B274" s="11"/>
      <c r="C274" s="11"/>
      <c r="D274" s="11"/>
      <c r="E274" s="11"/>
      <c r="F274" s="11"/>
      <c r="G274" s="11"/>
      <c r="H274" s="11"/>
      <c r="I274" s="11"/>
      <c r="J274" s="11"/>
      <c r="K274" s="11"/>
      <c r="L274" s="11"/>
      <c r="M274" s="11"/>
      <c r="N274" s="11"/>
      <c r="O274" s="11"/>
      <c r="P274" s="11"/>
      <c r="Q274" s="11"/>
      <c r="R274" s="11"/>
      <c r="S274" s="11"/>
      <c r="T274" s="11"/>
      <c r="U274" s="11"/>
      <c r="V274" s="11"/>
      <c r="W274" s="11"/>
      <c r="X274" s="11"/>
      <c r="Y274" s="11"/>
      <c r="AB274" s="11"/>
    </row>
    <row r="275" spans="1:28" x14ac:dyDescent="0.2">
      <c r="A275" s="19"/>
      <c r="B275" s="11"/>
      <c r="C275" s="11"/>
      <c r="D275" s="11"/>
      <c r="E275" s="11"/>
      <c r="F275" s="11"/>
      <c r="G275" s="11"/>
      <c r="H275" s="11"/>
      <c r="I275" s="11"/>
      <c r="J275" s="11"/>
      <c r="K275" s="11"/>
      <c r="L275" s="11"/>
      <c r="M275" s="11"/>
      <c r="N275" s="11"/>
      <c r="O275" s="11"/>
      <c r="P275" s="11"/>
      <c r="Q275" s="11"/>
      <c r="R275" s="11"/>
      <c r="S275" s="11"/>
      <c r="T275" s="11"/>
      <c r="U275" s="11"/>
      <c r="V275" s="11"/>
      <c r="W275" s="11"/>
      <c r="X275" s="11"/>
      <c r="Y275" s="11"/>
      <c r="AB275" s="11"/>
    </row>
    <row r="276" spans="1:28" x14ac:dyDescent="0.2">
      <c r="A276" s="19"/>
      <c r="B276" s="11"/>
      <c r="C276" s="11"/>
      <c r="D276" s="11"/>
      <c r="E276" s="11"/>
      <c r="F276" s="11"/>
      <c r="G276" s="11"/>
      <c r="H276" s="11"/>
      <c r="I276" s="11"/>
      <c r="J276" s="11"/>
      <c r="K276" s="11"/>
      <c r="L276" s="11"/>
      <c r="M276" s="11"/>
      <c r="N276" s="11"/>
      <c r="O276" s="11"/>
      <c r="P276" s="11"/>
      <c r="Q276" s="11"/>
      <c r="R276" s="11"/>
      <c r="S276" s="11"/>
      <c r="T276" s="11"/>
      <c r="U276" s="11"/>
      <c r="V276" s="11"/>
      <c r="W276" s="11"/>
      <c r="X276" s="11"/>
      <c r="Y276" s="11"/>
      <c r="AB276" s="11"/>
    </row>
    <row r="277" spans="1:28" x14ac:dyDescent="0.2">
      <c r="A277" s="19"/>
      <c r="B277" s="11"/>
      <c r="C277" s="11"/>
      <c r="D277" s="11"/>
      <c r="E277" s="11"/>
      <c r="F277" s="11"/>
      <c r="G277" s="11"/>
      <c r="H277" s="11"/>
      <c r="I277" s="11"/>
      <c r="J277" s="11"/>
      <c r="K277" s="11"/>
      <c r="L277" s="11"/>
      <c r="M277" s="11"/>
      <c r="N277" s="11"/>
      <c r="O277" s="11"/>
      <c r="P277" s="11"/>
      <c r="Q277" s="11"/>
      <c r="R277" s="11"/>
      <c r="S277" s="11"/>
      <c r="T277" s="11"/>
      <c r="U277" s="11"/>
      <c r="V277" s="11"/>
      <c r="W277" s="11"/>
      <c r="X277" s="11"/>
      <c r="Y277" s="11"/>
      <c r="AB277" s="11"/>
    </row>
    <row r="278" spans="1:28" x14ac:dyDescent="0.2">
      <c r="A278" s="19"/>
      <c r="B278" s="11"/>
      <c r="C278" s="11"/>
      <c r="D278" s="11"/>
      <c r="E278" s="11"/>
      <c r="F278" s="11"/>
      <c r="G278" s="11"/>
      <c r="H278" s="11"/>
      <c r="I278" s="11"/>
      <c r="J278" s="11"/>
      <c r="K278" s="11"/>
      <c r="L278" s="11"/>
      <c r="M278" s="11"/>
      <c r="N278" s="11"/>
      <c r="O278" s="11"/>
      <c r="P278" s="11"/>
      <c r="Q278" s="11"/>
      <c r="R278" s="11"/>
      <c r="S278" s="11"/>
      <c r="T278" s="11"/>
      <c r="U278" s="11"/>
      <c r="V278" s="11"/>
      <c r="W278" s="11"/>
      <c r="X278" s="11"/>
      <c r="Y278" s="11"/>
      <c r="AB278" s="11"/>
    </row>
    <row r="279" spans="1:28" x14ac:dyDescent="0.2">
      <c r="A279" s="19"/>
      <c r="B279" s="11"/>
      <c r="C279" s="11"/>
      <c r="D279" s="11"/>
      <c r="E279" s="11"/>
      <c r="F279" s="11"/>
      <c r="G279" s="11"/>
      <c r="H279" s="11"/>
      <c r="I279" s="11"/>
      <c r="J279" s="11"/>
      <c r="K279" s="11"/>
      <c r="L279" s="11"/>
      <c r="M279" s="11"/>
      <c r="N279" s="11"/>
      <c r="O279" s="11"/>
      <c r="P279" s="11"/>
      <c r="Q279" s="11"/>
      <c r="R279" s="11"/>
      <c r="S279" s="11"/>
      <c r="T279" s="11"/>
      <c r="U279" s="11"/>
      <c r="V279" s="11"/>
      <c r="W279" s="11"/>
      <c r="X279" s="11"/>
      <c r="Y279" s="11"/>
      <c r="AB279" s="11"/>
    </row>
    <row r="280" spans="1:28" x14ac:dyDescent="0.2">
      <c r="A280" s="19"/>
      <c r="B280" s="11"/>
      <c r="C280" s="11"/>
      <c r="D280" s="11"/>
      <c r="E280" s="11"/>
      <c r="F280" s="11"/>
      <c r="G280" s="11"/>
      <c r="H280" s="11"/>
      <c r="I280" s="11"/>
      <c r="J280" s="11"/>
      <c r="K280" s="11"/>
      <c r="L280" s="11"/>
      <c r="M280" s="11"/>
      <c r="N280" s="11"/>
      <c r="O280" s="11"/>
      <c r="P280" s="11"/>
      <c r="Q280" s="11"/>
      <c r="R280" s="11"/>
      <c r="S280" s="11"/>
      <c r="T280" s="11"/>
      <c r="U280" s="11"/>
      <c r="V280" s="11"/>
      <c r="W280" s="11"/>
      <c r="X280" s="11"/>
      <c r="Y280" s="11"/>
      <c r="AB280" s="11"/>
    </row>
    <row r="281" spans="1:28" x14ac:dyDescent="0.2">
      <c r="A281" s="19"/>
      <c r="B281" s="11"/>
      <c r="C281" s="11"/>
      <c r="D281" s="11"/>
      <c r="E281" s="11"/>
      <c r="F281" s="11"/>
      <c r="G281" s="11"/>
      <c r="H281" s="11"/>
      <c r="I281" s="11"/>
      <c r="J281" s="11"/>
      <c r="K281" s="11"/>
      <c r="L281" s="11"/>
      <c r="M281" s="11"/>
      <c r="N281" s="11"/>
      <c r="O281" s="11"/>
      <c r="P281" s="11"/>
      <c r="Q281" s="11"/>
      <c r="R281" s="11"/>
      <c r="S281" s="11"/>
      <c r="T281" s="11"/>
      <c r="U281" s="11"/>
      <c r="V281" s="11"/>
      <c r="W281" s="11"/>
      <c r="X281" s="11"/>
      <c r="Y281" s="11"/>
      <c r="AB281" s="11"/>
    </row>
    <row r="282" spans="1:28" x14ac:dyDescent="0.2">
      <c r="A282" s="19"/>
      <c r="B282" s="11"/>
      <c r="C282" s="11"/>
      <c r="D282" s="11"/>
      <c r="E282" s="11"/>
      <c r="F282" s="11"/>
      <c r="G282" s="11"/>
      <c r="H282" s="11"/>
      <c r="I282" s="11"/>
      <c r="J282" s="11"/>
      <c r="K282" s="11"/>
      <c r="L282" s="11"/>
      <c r="M282" s="11"/>
      <c r="N282" s="11"/>
      <c r="O282" s="11"/>
      <c r="P282" s="11"/>
      <c r="Q282" s="11"/>
      <c r="R282" s="11"/>
      <c r="S282" s="11"/>
      <c r="T282" s="11"/>
      <c r="U282" s="11"/>
      <c r="V282" s="11"/>
      <c r="W282" s="11"/>
      <c r="X282" s="11"/>
      <c r="Y282" s="11"/>
      <c r="AB282" s="11"/>
    </row>
    <row r="283" spans="1:28" x14ac:dyDescent="0.2">
      <c r="A283" s="19"/>
      <c r="B283" s="11"/>
      <c r="C283" s="11"/>
      <c r="D283" s="11"/>
      <c r="E283" s="11"/>
      <c r="F283" s="11"/>
      <c r="G283" s="11"/>
      <c r="H283" s="11"/>
      <c r="I283" s="11"/>
      <c r="J283" s="11"/>
      <c r="K283" s="11"/>
      <c r="L283" s="11"/>
      <c r="M283" s="11"/>
      <c r="N283" s="11"/>
      <c r="O283" s="11"/>
      <c r="P283" s="11"/>
      <c r="Q283" s="11"/>
      <c r="R283" s="11"/>
      <c r="S283" s="11"/>
      <c r="T283" s="11"/>
      <c r="U283" s="11"/>
      <c r="V283" s="11"/>
      <c r="W283" s="11"/>
      <c r="X283" s="11"/>
      <c r="Y283" s="11"/>
      <c r="AB283" s="11"/>
    </row>
    <row r="284" spans="1:28" x14ac:dyDescent="0.2">
      <c r="A284" s="19"/>
      <c r="B284" s="11"/>
      <c r="C284" s="11"/>
      <c r="D284" s="11"/>
      <c r="E284" s="11"/>
      <c r="F284" s="11"/>
      <c r="G284" s="11"/>
      <c r="H284" s="11"/>
      <c r="I284" s="11"/>
      <c r="J284" s="11"/>
      <c r="K284" s="11"/>
      <c r="L284" s="11"/>
      <c r="M284" s="11"/>
      <c r="N284" s="11"/>
      <c r="O284" s="11"/>
      <c r="P284" s="11"/>
      <c r="Q284" s="11"/>
      <c r="R284" s="11"/>
      <c r="S284" s="11"/>
      <c r="T284" s="11"/>
      <c r="U284" s="11"/>
      <c r="V284" s="11"/>
      <c r="W284" s="11"/>
      <c r="X284" s="11"/>
      <c r="Y284" s="11"/>
      <c r="AB284" s="11"/>
    </row>
    <row r="285" spans="1:28" x14ac:dyDescent="0.2">
      <c r="A285" s="19"/>
      <c r="B285" s="11"/>
      <c r="C285" s="11"/>
      <c r="D285" s="11"/>
      <c r="E285" s="11"/>
      <c r="F285" s="11"/>
      <c r="G285" s="11"/>
      <c r="H285" s="11"/>
      <c r="I285" s="11"/>
      <c r="J285" s="11"/>
      <c r="K285" s="11"/>
      <c r="L285" s="11"/>
      <c r="M285" s="11"/>
      <c r="N285" s="11"/>
      <c r="O285" s="11"/>
      <c r="P285" s="11"/>
      <c r="Q285" s="11"/>
      <c r="R285" s="11"/>
      <c r="S285" s="11"/>
      <c r="T285" s="11"/>
      <c r="U285" s="11"/>
      <c r="V285" s="11"/>
      <c r="W285" s="11"/>
      <c r="X285" s="11"/>
      <c r="Y285" s="11"/>
      <c r="AB285" s="11"/>
    </row>
    <row r="286" spans="1:28" x14ac:dyDescent="0.2">
      <c r="A286" s="19"/>
      <c r="B286" s="11"/>
      <c r="C286" s="11"/>
      <c r="D286" s="11"/>
      <c r="E286" s="11"/>
      <c r="F286" s="11"/>
      <c r="G286" s="11"/>
      <c r="H286" s="11"/>
      <c r="I286" s="11"/>
      <c r="J286" s="11"/>
      <c r="K286" s="11"/>
      <c r="L286" s="11"/>
      <c r="M286" s="11"/>
      <c r="N286" s="11"/>
      <c r="O286" s="11"/>
      <c r="P286" s="11"/>
      <c r="Q286" s="11"/>
      <c r="R286" s="11"/>
      <c r="S286" s="11"/>
      <c r="T286" s="11"/>
      <c r="U286" s="11"/>
      <c r="V286" s="11"/>
      <c r="W286" s="11"/>
      <c r="X286" s="11"/>
      <c r="Y286" s="11"/>
      <c r="AB286" s="11"/>
    </row>
    <row r="287" spans="1:28" x14ac:dyDescent="0.2">
      <c r="A287" s="19"/>
      <c r="B287" s="11"/>
      <c r="C287" s="11"/>
      <c r="D287" s="11"/>
      <c r="E287" s="11"/>
      <c r="F287" s="11"/>
      <c r="G287" s="11"/>
      <c r="H287" s="11"/>
      <c r="I287" s="11"/>
      <c r="J287" s="11"/>
      <c r="K287" s="11"/>
      <c r="L287" s="11"/>
      <c r="M287" s="11"/>
      <c r="N287" s="11"/>
      <c r="O287" s="11"/>
      <c r="P287" s="11"/>
      <c r="Q287" s="11"/>
      <c r="R287" s="11"/>
      <c r="S287" s="11"/>
      <c r="T287" s="11"/>
      <c r="U287" s="11"/>
      <c r="V287" s="11"/>
      <c r="W287" s="11"/>
      <c r="X287" s="11"/>
      <c r="Y287" s="11"/>
      <c r="AB287" s="11"/>
    </row>
    <row r="288" spans="1:28" x14ac:dyDescent="0.2">
      <c r="A288" s="19"/>
      <c r="B288" s="11"/>
      <c r="C288" s="11"/>
      <c r="D288" s="11"/>
      <c r="E288" s="11"/>
      <c r="F288" s="11"/>
      <c r="G288" s="11"/>
      <c r="H288" s="11"/>
      <c r="I288" s="11"/>
      <c r="J288" s="11"/>
      <c r="K288" s="11"/>
      <c r="L288" s="11"/>
      <c r="M288" s="11"/>
      <c r="N288" s="11"/>
      <c r="O288" s="11"/>
      <c r="P288" s="11"/>
      <c r="Q288" s="11"/>
      <c r="R288" s="11"/>
      <c r="S288" s="11"/>
      <c r="T288" s="11"/>
      <c r="U288" s="11"/>
      <c r="V288" s="11"/>
      <c r="W288" s="11"/>
      <c r="X288" s="11"/>
      <c r="Y288" s="11"/>
      <c r="AB288" s="11"/>
    </row>
    <row r="289" spans="1:28" x14ac:dyDescent="0.2">
      <c r="A289" s="19"/>
      <c r="B289" s="11"/>
      <c r="C289" s="11"/>
      <c r="D289" s="11"/>
      <c r="E289" s="11"/>
      <c r="F289" s="11"/>
      <c r="G289" s="11"/>
      <c r="H289" s="11"/>
      <c r="I289" s="11"/>
      <c r="J289" s="11"/>
      <c r="K289" s="11"/>
      <c r="L289" s="11"/>
      <c r="M289" s="11"/>
      <c r="N289" s="11"/>
      <c r="O289" s="11"/>
      <c r="P289" s="11"/>
      <c r="Q289" s="11"/>
      <c r="R289" s="11"/>
      <c r="S289" s="11"/>
      <c r="T289" s="11"/>
      <c r="U289" s="11"/>
      <c r="V289" s="11"/>
      <c r="W289" s="11"/>
      <c r="X289" s="11"/>
      <c r="Y289" s="11"/>
      <c r="AB289" s="11"/>
    </row>
    <row r="290" spans="1:28" x14ac:dyDescent="0.2">
      <c r="A290" s="19"/>
      <c r="B290" s="11"/>
      <c r="C290" s="11"/>
      <c r="D290" s="11"/>
      <c r="E290" s="11"/>
      <c r="F290" s="11"/>
      <c r="G290" s="11"/>
      <c r="H290" s="11"/>
      <c r="I290" s="11"/>
      <c r="J290" s="11"/>
      <c r="K290" s="11"/>
      <c r="L290" s="11"/>
      <c r="M290" s="11"/>
      <c r="N290" s="11"/>
      <c r="O290" s="11"/>
      <c r="P290" s="11"/>
      <c r="Q290" s="11"/>
      <c r="R290" s="11"/>
      <c r="S290" s="11"/>
      <c r="T290" s="11"/>
      <c r="U290" s="11"/>
      <c r="V290" s="11"/>
      <c r="W290" s="11"/>
      <c r="X290" s="11"/>
      <c r="Y290" s="11"/>
      <c r="AB290" s="11"/>
    </row>
    <row r="291" spans="1:28" x14ac:dyDescent="0.2">
      <c r="A291" s="19"/>
      <c r="B291" s="11"/>
      <c r="C291" s="11"/>
      <c r="D291" s="11"/>
      <c r="E291" s="11"/>
      <c r="F291" s="11"/>
      <c r="G291" s="11"/>
      <c r="H291" s="11"/>
      <c r="I291" s="11"/>
      <c r="J291" s="11"/>
      <c r="K291" s="11"/>
      <c r="L291" s="11"/>
      <c r="M291" s="11"/>
      <c r="N291" s="11"/>
      <c r="O291" s="11"/>
      <c r="P291" s="11"/>
      <c r="Q291" s="11"/>
      <c r="R291" s="11"/>
      <c r="S291" s="11"/>
      <c r="T291" s="11"/>
      <c r="U291" s="11"/>
      <c r="V291" s="11"/>
      <c r="W291" s="11"/>
      <c r="X291" s="11"/>
      <c r="Y291" s="11"/>
      <c r="AB291" s="11"/>
    </row>
    <row r="292" spans="1:28" x14ac:dyDescent="0.2">
      <c r="A292" s="19"/>
      <c r="B292" s="11"/>
      <c r="C292" s="11"/>
      <c r="D292" s="11"/>
      <c r="E292" s="11"/>
      <c r="F292" s="11"/>
      <c r="G292" s="11"/>
      <c r="H292" s="11"/>
      <c r="I292" s="11"/>
      <c r="J292" s="11"/>
      <c r="K292" s="11"/>
      <c r="L292" s="11"/>
      <c r="M292" s="11"/>
      <c r="N292" s="11"/>
      <c r="O292" s="11"/>
      <c r="P292" s="11"/>
      <c r="Q292" s="11"/>
      <c r="R292" s="11"/>
      <c r="S292" s="11"/>
      <c r="T292" s="11"/>
      <c r="U292" s="11"/>
      <c r="V292" s="11"/>
      <c r="W292" s="11"/>
      <c r="X292" s="11"/>
      <c r="Y292" s="11"/>
      <c r="AB292" s="11"/>
    </row>
    <row r="293" spans="1:28" x14ac:dyDescent="0.2">
      <c r="A293" s="19"/>
      <c r="B293" s="11"/>
      <c r="C293" s="11"/>
      <c r="D293" s="11"/>
      <c r="E293" s="11"/>
      <c r="F293" s="11"/>
      <c r="G293" s="11"/>
      <c r="H293" s="11"/>
      <c r="I293" s="11"/>
      <c r="J293" s="11"/>
      <c r="K293" s="11"/>
      <c r="L293" s="11"/>
      <c r="M293" s="11"/>
      <c r="N293" s="11"/>
      <c r="O293" s="11"/>
      <c r="P293" s="11"/>
      <c r="Q293" s="11"/>
      <c r="R293" s="11"/>
      <c r="S293" s="11"/>
      <c r="T293" s="11"/>
      <c r="U293" s="11"/>
      <c r="V293" s="11"/>
      <c r="W293" s="11"/>
      <c r="X293" s="11"/>
      <c r="Y293" s="11"/>
      <c r="AB293" s="11"/>
    </row>
    <row r="294" spans="1:28" x14ac:dyDescent="0.2">
      <c r="A294" s="19"/>
      <c r="B294" s="11"/>
      <c r="C294" s="11"/>
      <c r="D294" s="11"/>
      <c r="E294" s="11"/>
      <c r="F294" s="11"/>
      <c r="G294" s="11"/>
      <c r="H294" s="11"/>
      <c r="I294" s="11"/>
      <c r="J294" s="11"/>
      <c r="K294" s="11"/>
      <c r="L294" s="11"/>
      <c r="M294" s="11"/>
      <c r="N294" s="11"/>
      <c r="O294" s="11"/>
      <c r="P294" s="11"/>
      <c r="Q294" s="11"/>
      <c r="R294" s="11"/>
      <c r="S294" s="11"/>
      <c r="T294" s="11"/>
      <c r="U294" s="11"/>
      <c r="V294" s="11"/>
      <c r="W294" s="11"/>
      <c r="X294" s="11"/>
      <c r="Y294" s="11"/>
      <c r="AB294" s="11"/>
    </row>
    <row r="295" spans="1:28" x14ac:dyDescent="0.2">
      <c r="A295" s="19"/>
      <c r="B295" s="11"/>
      <c r="C295" s="11"/>
      <c r="D295" s="11"/>
      <c r="E295" s="11"/>
      <c r="F295" s="11"/>
      <c r="G295" s="11"/>
      <c r="H295" s="11"/>
      <c r="I295" s="11"/>
      <c r="J295" s="11"/>
      <c r="K295" s="11"/>
      <c r="L295" s="11"/>
      <c r="M295" s="11"/>
      <c r="N295" s="11"/>
      <c r="O295" s="11"/>
      <c r="P295" s="11"/>
      <c r="Q295" s="11"/>
      <c r="R295" s="11"/>
      <c r="S295" s="11"/>
      <c r="T295" s="11"/>
      <c r="U295" s="11"/>
      <c r="V295" s="11"/>
      <c r="W295" s="11"/>
      <c r="X295" s="11"/>
      <c r="Y295" s="11"/>
      <c r="AB295" s="11"/>
    </row>
    <row r="296" spans="1:28" x14ac:dyDescent="0.2">
      <c r="A296" s="19"/>
      <c r="B296" s="11"/>
      <c r="C296" s="11"/>
      <c r="D296" s="11"/>
      <c r="E296" s="11"/>
      <c r="F296" s="11"/>
      <c r="G296" s="11"/>
      <c r="H296" s="11"/>
      <c r="I296" s="11"/>
      <c r="J296" s="11"/>
      <c r="K296" s="11"/>
      <c r="L296" s="11"/>
      <c r="M296" s="11"/>
      <c r="N296" s="11"/>
      <c r="O296" s="11"/>
      <c r="P296" s="11"/>
      <c r="Q296" s="11"/>
      <c r="R296" s="11"/>
      <c r="S296" s="11"/>
      <c r="T296" s="11"/>
      <c r="U296" s="11"/>
      <c r="V296" s="11"/>
      <c r="W296" s="11"/>
      <c r="X296" s="11"/>
      <c r="Y296" s="11"/>
      <c r="AB296" s="11"/>
    </row>
    <row r="297" spans="1:28" x14ac:dyDescent="0.2">
      <c r="A297" s="19"/>
      <c r="B297" s="11"/>
      <c r="C297" s="11"/>
      <c r="D297" s="11"/>
      <c r="E297" s="11"/>
      <c r="F297" s="11"/>
      <c r="G297" s="11"/>
      <c r="H297" s="11"/>
      <c r="I297" s="11"/>
      <c r="J297" s="11"/>
      <c r="K297" s="11"/>
      <c r="L297" s="11"/>
      <c r="M297" s="11"/>
      <c r="N297" s="11"/>
      <c r="O297" s="11"/>
      <c r="P297" s="11"/>
      <c r="Q297" s="11"/>
      <c r="R297" s="11"/>
      <c r="S297" s="11"/>
      <c r="T297" s="11"/>
      <c r="U297" s="11"/>
      <c r="V297" s="11"/>
      <c r="W297" s="11"/>
      <c r="X297" s="11"/>
      <c r="Y297" s="11"/>
      <c r="AB297" s="11"/>
    </row>
    <row r="298" spans="1:28" x14ac:dyDescent="0.2">
      <c r="A298" s="19"/>
      <c r="B298" s="11"/>
      <c r="C298" s="11"/>
      <c r="D298" s="11"/>
      <c r="E298" s="11"/>
      <c r="F298" s="11"/>
      <c r="G298" s="11"/>
      <c r="H298" s="11"/>
      <c r="I298" s="11"/>
      <c r="J298" s="11"/>
      <c r="K298" s="11"/>
      <c r="L298" s="11"/>
      <c r="M298" s="11"/>
      <c r="N298" s="11"/>
      <c r="O298" s="11"/>
      <c r="P298" s="11"/>
      <c r="Q298" s="11"/>
      <c r="R298" s="11"/>
      <c r="S298" s="11"/>
      <c r="T298" s="11"/>
      <c r="U298" s="11"/>
      <c r="V298" s="11"/>
      <c r="W298" s="11"/>
      <c r="X298" s="11"/>
      <c r="Y298" s="11"/>
      <c r="AB298" s="11"/>
    </row>
    <row r="299" spans="1:28" x14ac:dyDescent="0.2">
      <c r="A299" s="19"/>
      <c r="B299" s="11"/>
      <c r="C299" s="11"/>
      <c r="D299" s="11"/>
      <c r="E299" s="11"/>
      <c r="F299" s="11"/>
      <c r="G299" s="11"/>
      <c r="H299" s="11"/>
      <c r="I299" s="11"/>
      <c r="J299" s="11"/>
      <c r="K299" s="11"/>
      <c r="L299" s="11"/>
      <c r="M299" s="11"/>
      <c r="N299" s="11"/>
      <c r="O299" s="11"/>
      <c r="P299" s="11"/>
      <c r="Q299" s="11"/>
      <c r="R299" s="11"/>
      <c r="S299" s="11"/>
      <c r="T299" s="11"/>
      <c r="U299" s="11"/>
      <c r="V299" s="11"/>
      <c r="W299" s="11"/>
      <c r="X299" s="11"/>
      <c r="Y299" s="11"/>
      <c r="AB299" s="11"/>
    </row>
    <row r="300" spans="1:28" x14ac:dyDescent="0.2">
      <c r="A300" s="19"/>
      <c r="B300" s="11"/>
      <c r="C300" s="11"/>
      <c r="D300" s="11"/>
      <c r="E300" s="11"/>
      <c r="F300" s="11"/>
      <c r="G300" s="11"/>
      <c r="H300" s="11"/>
      <c r="I300" s="11"/>
      <c r="J300" s="11"/>
      <c r="K300" s="11"/>
      <c r="L300" s="11"/>
      <c r="M300" s="11"/>
      <c r="N300" s="11"/>
      <c r="O300" s="11"/>
      <c r="P300" s="11"/>
      <c r="Q300" s="11"/>
      <c r="R300" s="11"/>
      <c r="S300" s="11"/>
      <c r="T300" s="11"/>
      <c r="U300" s="11"/>
      <c r="V300" s="11"/>
      <c r="W300" s="11"/>
      <c r="X300" s="11"/>
      <c r="Y300" s="11"/>
      <c r="AB300" s="11"/>
    </row>
    <row r="301" spans="1:28" x14ac:dyDescent="0.2">
      <c r="A301" s="19"/>
      <c r="B301" s="11"/>
      <c r="C301" s="11"/>
      <c r="D301" s="11"/>
      <c r="E301" s="11"/>
      <c r="F301" s="11"/>
      <c r="G301" s="11"/>
      <c r="H301" s="11"/>
      <c r="I301" s="11"/>
      <c r="J301" s="11"/>
      <c r="K301" s="11"/>
      <c r="L301" s="11"/>
      <c r="M301" s="11"/>
      <c r="N301" s="11"/>
      <c r="O301" s="11"/>
      <c r="P301" s="11"/>
      <c r="Q301" s="11"/>
      <c r="R301" s="11"/>
      <c r="S301" s="11"/>
      <c r="T301" s="11"/>
      <c r="U301" s="11"/>
      <c r="V301" s="11"/>
      <c r="W301" s="11"/>
      <c r="X301" s="11"/>
      <c r="Y301" s="11"/>
      <c r="AB301" s="11"/>
    </row>
    <row r="302" spans="1:28" x14ac:dyDescent="0.2">
      <c r="A302" s="19"/>
      <c r="B302" s="11"/>
      <c r="C302" s="11"/>
      <c r="D302" s="11"/>
      <c r="E302" s="11"/>
      <c r="F302" s="11"/>
      <c r="G302" s="11"/>
      <c r="H302" s="11"/>
      <c r="I302" s="11"/>
      <c r="J302" s="11"/>
      <c r="K302" s="11"/>
      <c r="L302" s="11"/>
      <c r="M302" s="11"/>
      <c r="N302" s="11"/>
      <c r="O302" s="11"/>
      <c r="P302" s="11"/>
      <c r="Q302" s="11"/>
      <c r="R302" s="11"/>
      <c r="S302" s="11"/>
      <c r="T302" s="11"/>
      <c r="U302" s="11"/>
      <c r="V302" s="11"/>
      <c r="W302" s="11"/>
      <c r="X302" s="11"/>
      <c r="Y302" s="11"/>
      <c r="AB302" s="11"/>
    </row>
    <row r="303" spans="1:28" x14ac:dyDescent="0.2">
      <c r="A303" s="19"/>
      <c r="B303" s="11"/>
      <c r="C303" s="11"/>
      <c r="D303" s="11"/>
      <c r="E303" s="11"/>
      <c r="F303" s="11"/>
      <c r="G303" s="11"/>
      <c r="H303" s="11"/>
      <c r="I303" s="11"/>
      <c r="J303" s="11"/>
      <c r="K303" s="11"/>
      <c r="L303" s="11"/>
      <c r="M303" s="11"/>
      <c r="N303" s="11"/>
      <c r="O303" s="11"/>
      <c r="P303" s="11"/>
      <c r="Q303" s="11"/>
      <c r="R303" s="11"/>
      <c r="S303" s="11"/>
      <c r="T303" s="11"/>
      <c r="U303" s="11"/>
      <c r="V303" s="11"/>
      <c r="W303" s="11"/>
      <c r="X303" s="11"/>
      <c r="Y303" s="11"/>
      <c r="AB303" s="11"/>
    </row>
    <row r="304" spans="1:28" x14ac:dyDescent="0.2">
      <c r="A304" s="19"/>
      <c r="B304" s="11"/>
      <c r="C304" s="11"/>
      <c r="D304" s="11"/>
      <c r="E304" s="11"/>
      <c r="F304" s="11"/>
      <c r="G304" s="11"/>
      <c r="H304" s="11"/>
      <c r="I304" s="11"/>
      <c r="J304" s="11"/>
      <c r="K304" s="11"/>
      <c r="L304" s="11"/>
      <c r="M304" s="11"/>
      <c r="N304" s="11"/>
      <c r="O304" s="11"/>
      <c r="P304" s="11"/>
      <c r="Q304" s="11"/>
      <c r="R304" s="11"/>
      <c r="S304" s="11"/>
      <c r="T304" s="11"/>
      <c r="U304" s="11"/>
      <c r="V304" s="11"/>
      <c r="W304" s="11"/>
      <c r="X304" s="11"/>
      <c r="Y304" s="11"/>
      <c r="AB304" s="11"/>
    </row>
    <row r="305" spans="1:28" x14ac:dyDescent="0.2">
      <c r="A305" s="19"/>
      <c r="B305" s="11"/>
      <c r="C305" s="11"/>
      <c r="D305" s="11"/>
      <c r="E305" s="11"/>
      <c r="F305" s="11"/>
      <c r="G305" s="11"/>
      <c r="H305" s="11"/>
      <c r="I305" s="11"/>
      <c r="J305" s="11"/>
      <c r="K305" s="11"/>
      <c r="L305" s="11"/>
      <c r="M305" s="11"/>
      <c r="N305" s="11"/>
      <c r="O305" s="11"/>
      <c r="P305" s="11"/>
      <c r="Q305" s="11"/>
      <c r="R305" s="11"/>
      <c r="S305" s="11"/>
      <c r="T305" s="11"/>
      <c r="U305" s="11"/>
      <c r="V305" s="11"/>
      <c r="W305" s="11"/>
      <c r="X305" s="11"/>
      <c r="Y305" s="11"/>
      <c r="AB305" s="11"/>
    </row>
    <row r="306" spans="1:28" x14ac:dyDescent="0.2">
      <c r="A306" s="19"/>
      <c r="B306" s="11"/>
      <c r="C306" s="11"/>
      <c r="D306" s="11"/>
      <c r="E306" s="11"/>
      <c r="F306" s="11"/>
      <c r="G306" s="11"/>
      <c r="H306" s="11"/>
      <c r="I306" s="11"/>
      <c r="J306" s="11"/>
      <c r="K306" s="11"/>
      <c r="L306" s="11"/>
      <c r="M306" s="11"/>
      <c r="N306" s="11"/>
      <c r="O306" s="11"/>
      <c r="P306" s="11"/>
      <c r="Q306" s="11"/>
      <c r="R306" s="11"/>
      <c r="S306" s="11"/>
      <c r="T306" s="11"/>
      <c r="U306" s="11"/>
      <c r="V306" s="11"/>
      <c r="W306" s="11"/>
      <c r="X306" s="11"/>
      <c r="Y306" s="11"/>
      <c r="AB306" s="11"/>
    </row>
    <row r="307" spans="1:28" x14ac:dyDescent="0.2">
      <c r="A307" s="19"/>
      <c r="B307" s="11"/>
      <c r="C307" s="11"/>
      <c r="D307" s="11"/>
      <c r="E307" s="11"/>
      <c r="F307" s="11"/>
      <c r="G307" s="11"/>
      <c r="H307" s="11"/>
      <c r="I307" s="11"/>
      <c r="J307" s="11"/>
      <c r="K307" s="11"/>
      <c r="L307" s="11"/>
      <c r="M307" s="11"/>
      <c r="N307" s="11"/>
      <c r="O307" s="11"/>
      <c r="P307" s="11"/>
      <c r="Q307" s="11"/>
      <c r="R307" s="11"/>
      <c r="S307" s="11"/>
      <c r="T307" s="11"/>
      <c r="U307" s="11"/>
      <c r="V307" s="11"/>
      <c r="W307" s="11"/>
      <c r="X307" s="11"/>
      <c r="Y307" s="11"/>
      <c r="AB307" s="11"/>
    </row>
    <row r="308" spans="1:28" x14ac:dyDescent="0.2">
      <c r="A308" s="19"/>
      <c r="B308" s="11"/>
      <c r="C308" s="11"/>
      <c r="D308" s="11"/>
      <c r="E308" s="11"/>
      <c r="F308" s="11"/>
      <c r="G308" s="11"/>
      <c r="H308" s="11"/>
      <c r="I308" s="11"/>
      <c r="J308" s="11"/>
      <c r="K308" s="11"/>
      <c r="L308" s="11"/>
      <c r="M308" s="11"/>
      <c r="N308" s="11"/>
      <c r="O308" s="11"/>
      <c r="P308" s="11"/>
      <c r="Q308" s="11"/>
      <c r="R308" s="11"/>
      <c r="S308" s="11"/>
      <c r="T308" s="11"/>
      <c r="U308" s="11"/>
      <c r="V308" s="11"/>
      <c r="W308" s="11"/>
      <c r="X308" s="11"/>
      <c r="Y308" s="11"/>
      <c r="AB308" s="11"/>
    </row>
    <row r="309" spans="1:28" x14ac:dyDescent="0.2">
      <c r="A309" s="19"/>
      <c r="B309" s="11"/>
      <c r="C309" s="11"/>
      <c r="D309" s="11"/>
      <c r="E309" s="11"/>
      <c r="F309" s="11"/>
      <c r="G309" s="11"/>
      <c r="H309" s="11"/>
      <c r="I309" s="11"/>
      <c r="J309" s="11"/>
      <c r="K309" s="11"/>
      <c r="L309" s="11"/>
      <c r="M309" s="11"/>
      <c r="N309" s="11"/>
      <c r="O309" s="11"/>
      <c r="P309" s="11"/>
      <c r="Q309" s="11"/>
      <c r="R309" s="11"/>
      <c r="S309" s="11"/>
      <c r="T309" s="11"/>
      <c r="U309" s="11"/>
      <c r="V309" s="11"/>
      <c r="W309" s="11"/>
      <c r="X309" s="11"/>
      <c r="Y309" s="11"/>
      <c r="AB309" s="11"/>
    </row>
    <row r="310" spans="1:28" x14ac:dyDescent="0.2">
      <c r="A310" s="19"/>
      <c r="B310" s="11"/>
      <c r="C310" s="11"/>
      <c r="D310" s="11"/>
      <c r="E310" s="11"/>
      <c r="F310" s="11"/>
      <c r="G310" s="11"/>
      <c r="H310" s="11"/>
      <c r="I310" s="11"/>
      <c r="J310" s="11"/>
      <c r="K310" s="11"/>
      <c r="L310" s="11"/>
      <c r="M310" s="11"/>
      <c r="N310" s="11"/>
      <c r="O310" s="11"/>
      <c r="P310" s="11"/>
      <c r="Q310" s="11"/>
      <c r="R310" s="11"/>
      <c r="S310" s="11"/>
      <c r="T310" s="11"/>
      <c r="U310" s="11"/>
      <c r="V310" s="11"/>
      <c r="W310" s="11"/>
      <c r="X310" s="11"/>
      <c r="Y310" s="11"/>
      <c r="AB310" s="11"/>
    </row>
    <row r="311" spans="1:28" x14ac:dyDescent="0.2">
      <c r="A311" s="19"/>
      <c r="B311" s="11"/>
      <c r="C311" s="11"/>
      <c r="D311" s="11"/>
      <c r="E311" s="11"/>
      <c r="F311" s="11"/>
      <c r="G311" s="11"/>
      <c r="H311" s="11"/>
      <c r="I311" s="11"/>
      <c r="J311" s="11"/>
      <c r="K311" s="11"/>
      <c r="L311" s="11"/>
      <c r="M311" s="11"/>
      <c r="N311" s="11"/>
      <c r="O311" s="11"/>
      <c r="P311" s="11"/>
      <c r="Q311" s="11"/>
      <c r="R311" s="11"/>
      <c r="S311" s="11"/>
      <c r="T311" s="11"/>
      <c r="U311" s="11"/>
      <c r="V311" s="11"/>
      <c r="W311" s="11"/>
      <c r="X311" s="11"/>
      <c r="Y311" s="11"/>
      <c r="AB311" s="11"/>
    </row>
    <row r="312" spans="1:28" x14ac:dyDescent="0.2">
      <c r="A312" s="19"/>
      <c r="B312" s="11"/>
      <c r="C312" s="11"/>
      <c r="D312" s="11"/>
      <c r="E312" s="11"/>
      <c r="F312" s="11"/>
      <c r="G312" s="11"/>
      <c r="H312" s="11"/>
      <c r="I312" s="11"/>
      <c r="J312" s="11"/>
      <c r="K312" s="11"/>
      <c r="L312" s="11"/>
      <c r="M312" s="11"/>
      <c r="N312" s="11"/>
      <c r="O312" s="11"/>
      <c r="P312" s="11"/>
      <c r="Q312" s="11"/>
      <c r="R312" s="11"/>
      <c r="S312" s="11"/>
      <c r="T312" s="11"/>
      <c r="U312" s="11"/>
      <c r="V312" s="11"/>
      <c r="W312" s="11"/>
      <c r="X312" s="11"/>
      <c r="Y312" s="11"/>
      <c r="AB312" s="11"/>
    </row>
    <row r="313" spans="1:28" x14ac:dyDescent="0.2">
      <c r="A313" s="19"/>
      <c r="B313" s="11"/>
      <c r="C313" s="11"/>
      <c r="D313" s="11"/>
      <c r="E313" s="11"/>
      <c r="F313" s="11"/>
      <c r="G313" s="11"/>
      <c r="H313" s="11"/>
      <c r="I313" s="11"/>
      <c r="J313" s="11"/>
      <c r="K313" s="11"/>
      <c r="L313" s="11"/>
      <c r="M313" s="11"/>
      <c r="N313" s="11"/>
      <c r="O313" s="11"/>
      <c r="P313" s="11"/>
      <c r="Q313" s="11"/>
      <c r="R313" s="11"/>
      <c r="S313" s="11"/>
      <c r="T313" s="11"/>
      <c r="U313" s="11"/>
      <c r="V313" s="11"/>
      <c r="W313" s="11"/>
      <c r="X313" s="11"/>
      <c r="Y313" s="11"/>
      <c r="AB313" s="11"/>
    </row>
    <row r="314" spans="1:28" x14ac:dyDescent="0.2">
      <c r="A314" s="19"/>
      <c r="B314" s="11"/>
      <c r="C314" s="11"/>
      <c r="D314" s="11"/>
      <c r="E314" s="11"/>
      <c r="F314" s="11"/>
      <c r="G314" s="11"/>
      <c r="H314" s="11"/>
      <c r="I314" s="11"/>
      <c r="J314" s="11"/>
      <c r="K314" s="11"/>
      <c r="L314" s="11"/>
      <c r="M314" s="11"/>
      <c r="N314" s="11"/>
      <c r="O314" s="11"/>
      <c r="P314" s="11"/>
      <c r="Q314" s="11"/>
      <c r="R314" s="11"/>
      <c r="S314" s="11"/>
      <c r="T314" s="11"/>
      <c r="U314" s="11"/>
      <c r="V314" s="11"/>
      <c r="W314" s="11"/>
      <c r="X314" s="11"/>
      <c r="Y314" s="11"/>
      <c r="AB314" s="11"/>
    </row>
    <row r="315" spans="1:28" x14ac:dyDescent="0.2">
      <c r="A315" s="19"/>
      <c r="B315" s="11"/>
      <c r="C315" s="11"/>
      <c r="D315" s="11"/>
      <c r="E315" s="11"/>
      <c r="F315" s="11"/>
      <c r="G315" s="11"/>
      <c r="H315" s="11"/>
      <c r="I315" s="11"/>
      <c r="J315" s="11"/>
      <c r="K315" s="11"/>
      <c r="L315" s="11"/>
      <c r="M315" s="11"/>
      <c r="N315" s="11"/>
      <c r="O315" s="11"/>
      <c r="P315" s="11"/>
      <c r="Q315" s="11"/>
      <c r="R315" s="11"/>
      <c r="S315" s="11"/>
      <c r="T315" s="11"/>
      <c r="U315" s="11"/>
      <c r="V315" s="11"/>
      <c r="W315" s="11"/>
      <c r="X315" s="11"/>
      <c r="Y315" s="11"/>
      <c r="AB315" s="11"/>
    </row>
    <row r="316" spans="1:28" x14ac:dyDescent="0.2">
      <c r="A316" s="19"/>
      <c r="B316" s="11"/>
      <c r="C316" s="11"/>
      <c r="D316" s="11"/>
      <c r="E316" s="11"/>
      <c r="F316" s="11"/>
      <c r="G316" s="11"/>
      <c r="H316" s="11"/>
      <c r="I316" s="11"/>
      <c r="J316" s="11"/>
      <c r="K316" s="11"/>
      <c r="L316" s="11"/>
      <c r="M316" s="11"/>
      <c r="N316" s="11"/>
      <c r="O316" s="11"/>
      <c r="P316" s="11"/>
      <c r="Q316" s="11"/>
      <c r="R316" s="11"/>
      <c r="S316" s="11"/>
      <c r="T316" s="11"/>
      <c r="U316" s="11"/>
      <c r="V316" s="11"/>
      <c r="W316" s="11"/>
      <c r="X316" s="11"/>
      <c r="Y316" s="11"/>
      <c r="AB316" s="11"/>
    </row>
    <row r="317" spans="1:28" x14ac:dyDescent="0.2">
      <c r="A317" s="19"/>
      <c r="B317" s="11"/>
      <c r="C317" s="11"/>
      <c r="D317" s="11"/>
      <c r="E317" s="11"/>
      <c r="F317" s="11"/>
      <c r="G317" s="11"/>
      <c r="H317" s="11"/>
      <c r="I317" s="11"/>
      <c r="J317" s="11"/>
      <c r="K317" s="11"/>
      <c r="L317" s="11"/>
      <c r="M317" s="11"/>
      <c r="N317" s="11"/>
      <c r="O317" s="11"/>
      <c r="P317" s="11"/>
      <c r="Q317" s="11"/>
      <c r="R317" s="11"/>
      <c r="S317" s="11"/>
      <c r="T317" s="11"/>
      <c r="U317" s="11"/>
      <c r="V317" s="11"/>
      <c r="W317" s="11"/>
      <c r="X317" s="11"/>
      <c r="Y317" s="11"/>
      <c r="AB317" s="11"/>
    </row>
    <row r="318" spans="1:28" x14ac:dyDescent="0.2">
      <c r="A318" s="19"/>
      <c r="B318" s="11"/>
      <c r="C318" s="11"/>
      <c r="D318" s="11"/>
      <c r="E318" s="11"/>
      <c r="F318" s="11"/>
      <c r="G318" s="11"/>
      <c r="H318" s="11"/>
      <c r="I318" s="11"/>
      <c r="J318" s="11"/>
      <c r="K318" s="11"/>
      <c r="L318" s="11"/>
      <c r="M318" s="11"/>
      <c r="N318" s="11"/>
      <c r="O318" s="11"/>
      <c r="P318" s="11"/>
      <c r="Q318" s="11"/>
      <c r="R318" s="11"/>
      <c r="S318" s="11"/>
      <c r="T318" s="11"/>
      <c r="U318" s="11"/>
      <c r="V318" s="11"/>
      <c r="W318" s="11"/>
      <c r="X318" s="11"/>
      <c r="Y318" s="11"/>
      <c r="AB318" s="11"/>
    </row>
    <row r="319" spans="1:28" x14ac:dyDescent="0.2">
      <c r="A319" s="19"/>
      <c r="B319" s="11"/>
      <c r="C319" s="11"/>
      <c r="D319" s="11"/>
      <c r="E319" s="11"/>
      <c r="F319" s="11"/>
      <c r="G319" s="11"/>
      <c r="H319" s="11"/>
      <c r="I319" s="11"/>
      <c r="J319" s="11"/>
      <c r="K319" s="11"/>
      <c r="L319" s="11"/>
      <c r="M319" s="11"/>
      <c r="N319" s="11"/>
      <c r="O319" s="11"/>
      <c r="P319" s="11"/>
      <c r="Q319" s="11"/>
      <c r="R319" s="11"/>
      <c r="S319" s="11"/>
      <c r="T319" s="11"/>
      <c r="U319" s="11"/>
      <c r="V319" s="11"/>
      <c r="W319" s="11"/>
      <c r="X319" s="11"/>
      <c r="Y319" s="11"/>
      <c r="AB319" s="11"/>
    </row>
    <row r="320" spans="1:28" x14ac:dyDescent="0.2">
      <c r="A320" s="19"/>
      <c r="B320" s="11"/>
      <c r="C320" s="11"/>
      <c r="D320" s="11"/>
      <c r="E320" s="11"/>
      <c r="F320" s="11"/>
      <c r="G320" s="11"/>
      <c r="H320" s="11"/>
      <c r="I320" s="11"/>
      <c r="J320" s="11"/>
      <c r="K320" s="11"/>
      <c r="L320" s="11"/>
      <c r="M320" s="11"/>
      <c r="N320" s="11"/>
      <c r="O320" s="11"/>
      <c r="P320" s="11"/>
      <c r="Q320" s="11"/>
      <c r="R320" s="11"/>
      <c r="S320" s="11"/>
      <c r="T320" s="11"/>
      <c r="U320" s="11"/>
      <c r="V320" s="11"/>
      <c r="W320" s="11"/>
      <c r="X320" s="11"/>
      <c r="Y320" s="11"/>
      <c r="AB320" s="11"/>
    </row>
    <row r="321" spans="1:28" x14ac:dyDescent="0.2">
      <c r="A321" s="19"/>
      <c r="B321" s="11"/>
      <c r="C321" s="11"/>
      <c r="D321" s="11"/>
      <c r="E321" s="11"/>
      <c r="F321" s="11"/>
      <c r="G321" s="11"/>
      <c r="H321" s="11"/>
      <c r="I321" s="11"/>
      <c r="J321" s="11"/>
      <c r="K321" s="11"/>
      <c r="L321" s="11"/>
      <c r="M321" s="11"/>
      <c r="N321" s="11"/>
      <c r="O321" s="11"/>
      <c r="P321" s="11"/>
      <c r="Q321" s="11"/>
      <c r="R321" s="11"/>
      <c r="S321" s="11"/>
      <c r="T321" s="11"/>
      <c r="U321" s="11"/>
      <c r="V321" s="11"/>
      <c r="W321" s="11"/>
      <c r="X321" s="11"/>
      <c r="Y321" s="11"/>
      <c r="AB321" s="11"/>
    </row>
    <row r="322" spans="1:28" x14ac:dyDescent="0.2">
      <c r="A322" s="19"/>
      <c r="B322" s="11"/>
      <c r="C322" s="11"/>
      <c r="D322" s="11"/>
      <c r="E322" s="11"/>
      <c r="F322" s="11"/>
      <c r="G322" s="11"/>
      <c r="H322" s="11"/>
      <c r="I322" s="11"/>
      <c r="J322" s="11"/>
      <c r="K322" s="11"/>
      <c r="L322" s="11"/>
      <c r="M322" s="11"/>
      <c r="N322" s="11"/>
      <c r="O322" s="11"/>
      <c r="P322" s="11"/>
      <c r="Q322" s="11"/>
      <c r="R322" s="11"/>
      <c r="S322" s="11"/>
      <c r="T322" s="11"/>
      <c r="U322" s="11"/>
      <c r="V322" s="11"/>
      <c r="W322" s="11"/>
      <c r="X322" s="11"/>
      <c r="Y322" s="11"/>
      <c r="AB322" s="11"/>
    </row>
    <row r="323" spans="1:28" x14ac:dyDescent="0.2">
      <c r="A323" s="19"/>
      <c r="B323" s="11"/>
      <c r="C323" s="11"/>
      <c r="D323" s="11"/>
      <c r="E323" s="11"/>
      <c r="F323" s="11"/>
      <c r="G323" s="11"/>
      <c r="H323" s="11"/>
      <c r="I323" s="11"/>
      <c r="J323" s="11"/>
      <c r="K323" s="11"/>
      <c r="L323" s="11"/>
      <c r="M323" s="11"/>
      <c r="N323" s="11"/>
      <c r="O323" s="11"/>
      <c r="P323" s="11"/>
      <c r="Q323" s="11"/>
      <c r="R323" s="11"/>
      <c r="S323" s="11"/>
      <c r="T323" s="11"/>
      <c r="U323" s="11"/>
      <c r="V323" s="11"/>
      <c r="W323" s="11"/>
      <c r="X323" s="11"/>
      <c r="Y323" s="11"/>
      <c r="AB323" s="11"/>
    </row>
    <row r="324" spans="1:28" x14ac:dyDescent="0.2">
      <c r="A324" s="19"/>
      <c r="B324" s="11"/>
      <c r="C324" s="11"/>
      <c r="D324" s="11"/>
      <c r="E324" s="11"/>
      <c r="F324" s="11"/>
      <c r="G324" s="11"/>
      <c r="H324" s="11"/>
      <c r="I324" s="11"/>
      <c r="J324" s="11"/>
      <c r="K324" s="11"/>
      <c r="L324" s="11"/>
      <c r="M324" s="11"/>
      <c r="N324" s="11"/>
      <c r="O324" s="11"/>
      <c r="P324" s="11"/>
      <c r="Q324" s="11"/>
      <c r="R324" s="11"/>
      <c r="S324" s="11"/>
      <c r="T324" s="11"/>
      <c r="U324" s="11"/>
      <c r="V324" s="11"/>
      <c r="W324" s="11"/>
      <c r="X324" s="11"/>
      <c r="Y324" s="11"/>
      <c r="AB324" s="11"/>
    </row>
    <row r="325" spans="1:28" x14ac:dyDescent="0.2">
      <c r="A325" s="19"/>
      <c r="B325" s="11"/>
      <c r="C325" s="11"/>
      <c r="D325" s="11"/>
      <c r="E325" s="11"/>
      <c r="F325" s="11"/>
      <c r="G325" s="11"/>
      <c r="H325" s="11"/>
      <c r="I325" s="11"/>
      <c r="J325" s="11"/>
      <c r="K325" s="11"/>
      <c r="L325" s="11"/>
      <c r="M325" s="11"/>
      <c r="N325" s="11"/>
      <c r="O325" s="11"/>
      <c r="P325" s="11"/>
      <c r="Q325" s="11"/>
      <c r="R325" s="11"/>
      <c r="S325" s="11"/>
      <c r="T325" s="11"/>
      <c r="U325" s="11"/>
      <c r="V325" s="11"/>
      <c r="W325" s="11"/>
      <c r="X325" s="11"/>
      <c r="Y325" s="11"/>
      <c r="AB325" s="11"/>
    </row>
    <row r="326" spans="1:28" x14ac:dyDescent="0.2">
      <c r="A326" s="19"/>
      <c r="B326" s="11"/>
      <c r="C326" s="11"/>
      <c r="D326" s="11"/>
      <c r="E326" s="11"/>
      <c r="F326" s="11"/>
      <c r="G326" s="11"/>
      <c r="H326" s="11"/>
      <c r="I326" s="11"/>
      <c r="J326" s="11"/>
      <c r="K326" s="11"/>
      <c r="L326" s="11"/>
      <c r="M326" s="11"/>
      <c r="N326" s="11"/>
      <c r="O326" s="11"/>
      <c r="P326" s="11"/>
      <c r="Q326" s="11"/>
      <c r="R326" s="11"/>
      <c r="S326" s="11"/>
      <c r="T326" s="11"/>
      <c r="U326" s="11"/>
      <c r="V326" s="11"/>
      <c r="W326" s="11"/>
      <c r="X326" s="11"/>
      <c r="Y326" s="11"/>
      <c r="AB326" s="11"/>
    </row>
    <row r="327" spans="1:28" x14ac:dyDescent="0.2">
      <c r="A327" s="19"/>
      <c r="B327" s="11"/>
      <c r="C327" s="11"/>
      <c r="D327" s="11"/>
      <c r="E327" s="11"/>
      <c r="F327" s="11"/>
      <c r="G327" s="11"/>
      <c r="H327" s="11"/>
      <c r="I327" s="11"/>
      <c r="J327" s="11"/>
      <c r="K327" s="11"/>
      <c r="L327" s="11"/>
      <c r="M327" s="11"/>
      <c r="N327" s="11"/>
      <c r="O327" s="11"/>
      <c r="P327" s="11"/>
      <c r="Q327" s="11"/>
      <c r="R327" s="11"/>
      <c r="S327" s="11"/>
      <c r="T327" s="11"/>
      <c r="U327" s="11"/>
      <c r="V327" s="11"/>
      <c r="W327" s="11"/>
      <c r="X327" s="11"/>
      <c r="Y327" s="11"/>
      <c r="AB327" s="11"/>
    </row>
    <row r="328" spans="1:28" x14ac:dyDescent="0.2">
      <c r="A328" s="19"/>
      <c r="B328" s="11"/>
      <c r="C328" s="11"/>
      <c r="D328" s="11"/>
      <c r="E328" s="11"/>
      <c r="F328" s="11"/>
      <c r="G328" s="11"/>
      <c r="H328" s="11"/>
      <c r="I328" s="11"/>
      <c r="J328" s="11"/>
      <c r="K328" s="11"/>
      <c r="L328" s="11"/>
      <c r="M328" s="11"/>
      <c r="N328" s="11"/>
      <c r="O328" s="11"/>
      <c r="P328" s="11"/>
      <c r="Q328" s="11"/>
      <c r="R328" s="11"/>
      <c r="S328" s="11"/>
      <c r="T328" s="11"/>
      <c r="U328" s="11"/>
      <c r="V328" s="11"/>
      <c r="W328" s="11"/>
      <c r="X328" s="11"/>
      <c r="Y328" s="11"/>
      <c r="AB328" s="11"/>
    </row>
    <row r="329" spans="1:28" x14ac:dyDescent="0.2">
      <c r="A329" s="19"/>
      <c r="B329" s="11"/>
      <c r="C329" s="11"/>
      <c r="D329" s="11"/>
      <c r="E329" s="11"/>
      <c r="F329" s="11"/>
      <c r="G329" s="11"/>
      <c r="H329" s="11"/>
      <c r="I329" s="11"/>
      <c r="J329" s="11"/>
      <c r="K329" s="11"/>
      <c r="L329" s="11"/>
      <c r="M329" s="11"/>
      <c r="N329" s="11"/>
      <c r="O329" s="11"/>
      <c r="P329" s="11"/>
      <c r="Q329" s="11"/>
      <c r="R329" s="11"/>
      <c r="S329" s="11"/>
      <c r="T329" s="11"/>
      <c r="U329" s="11"/>
      <c r="V329" s="11"/>
      <c r="W329" s="11"/>
      <c r="X329" s="11"/>
      <c r="Y329" s="11"/>
      <c r="AB329" s="11"/>
    </row>
    <row r="330" spans="1:28" x14ac:dyDescent="0.2">
      <c r="A330" s="19"/>
      <c r="B330" s="11"/>
      <c r="C330" s="11"/>
      <c r="D330" s="11"/>
      <c r="E330" s="11"/>
      <c r="F330" s="11"/>
      <c r="G330" s="11"/>
      <c r="H330" s="11"/>
      <c r="I330" s="11"/>
      <c r="J330" s="11"/>
      <c r="K330" s="11"/>
      <c r="L330" s="11"/>
      <c r="M330" s="11"/>
      <c r="N330" s="11"/>
      <c r="O330" s="11"/>
      <c r="P330" s="11"/>
      <c r="Q330" s="11"/>
      <c r="R330" s="11"/>
      <c r="S330" s="11"/>
      <c r="T330" s="11"/>
      <c r="U330" s="11"/>
      <c r="V330" s="11"/>
      <c r="W330" s="11"/>
      <c r="X330" s="11"/>
      <c r="Y330" s="11"/>
      <c r="AB330" s="11"/>
    </row>
    <row r="331" spans="1:28" x14ac:dyDescent="0.2">
      <c r="A331" s="19"/>
      <c r="B331" s="11"/>
      <c r="C331" s="11"/>
      <c r="D331" s="11"/>
      <c r="E331" s="11"/>
      <c r="F331" s="11"/>
      <c r="G331" s="11"/>
      <c r="H331" s="11"/>
      <c r="I331" s="11"/>
      <c r="J331" s="11"/>
      <c r="K331" s="11"/>
      <c r="L331" s="11"/>
      <c r="M331" s="11"/>
      <c r="N331" s="11"/>
      <c r="O331" s="11"/>
      <c r="P331" s="11"/>
      <c r="Q331" s="11"/>
      <c r="R331" s="11"/>
      <c r="S331" s="11"/>
      <c r="T331" s="11"/>
      <c r="U331" s="11"/>
      <c r="V331" s="11"/>
      <c r="W331" s="11"/>
      <c r="X331" s="11"/>
      <c r="Y331" s="11"/>
      <c r="AB331" s="11"/>
    </row>
    <row r="332" spans="1:28" x14ac:dyDescent="0.2">
      <c r="A332" s="19"/>
      <c r="B332" s="11"/>
      <c r="C332" s="11"/>
      <c r="D332" s="11"/>
      <c r="E332" s="11"/>
      <c r="F332" s="11"/>
      <c r="G332" s="11"/>
      <c r="H332" s="11"/>
      <c r="I332" s="11"/>
      <c r="J332" s="11"/>
      <c r="K332" s="11"/>
      <c r="L332" s="11"/>
      <c r="M332" s="11"/>
      <c r="N332" s="11"/>
      <c r="O332" s="11"/>
      <c r="P332" s="11"/>
      <c r="Q332" s="11"/>
      <c r="R332" s="11"/>
      <c r="S332" s="11"/>
      <c r="T332" s="11"/>
      <c r="U332" s="11"/>
      <c r="V332" s="11"/>
      <c r="W332" s="11"/>
      <c r="X332" s="11"/>
      <c r="Y332" s="11"/>
      <c r="AB332" s="11"/>
    </row>
    <row r="333" spans="1:28" x14ac:dyDescent="0.2">
      <c r="A333" s="19"/>
      <c r="B333" s="11"/>
      <c r="C333" s="11"/>
      <c r="D333" s="11"/>
      <c r="E333" s="11"/>
      <c r="F333" s="11"/>
      <c r="G333" s="11"/>
      <c r="H333" s="11"/>
      <c r="I333" s="11"/>
      <c r="J333" s="11"/>
      <c r="K333" s="11"/>
      <c r="L333" s="11"/>
      <c r="M333" s="11"/>
      <c r="N333" s="11"/>
      <c r="O333" s="11"/>
      <c r="P333" s="11"/>
      <c r="Q333" s="11"/>
      <c r="R333" s="11"/>
      <c r="S333" s="11"/>
      <c r="T333" s="11"/>
      <c r="U333" s="11"/>
      <c r="V333" s="11"/>
      <c r="W333" s="11"/>
      <c r="X333" s="11"/>
      <c r="Y333" s="11"/>
      <c r="AB333" s="11"/>
    </row>
    <row r="334" spans="1:28" x14ac:dyDescent="0.2">
      <c r="A334" s="19"/>
      <c r="B334" s="11"/>
      <c r="C334" s="11"/>
      <c r="D334" s="11"/>
      <c r="E334" s="11"/>
      <c r="F334" s="11"/>
      <c r="G334" s="11"/>
      <c r="H334" s="11"/>
      <c r="I334" s="11"/>
      <c r="J334" s="11"/>
      <c r="K334" s="11"/>
      <c r="L334" s="11"/>
      <c r="M334" s="11"/>
      <c r="N334" s="11"/>
      <c r="O334" s="11"/>
      <c r="P334" s="11"/>
      <c r="Q334" s="11"/>
      <c r="R334" s="11"/>
      <c r="S334" s="11"/>
      <c r="T334" s="11"/>
      <c r="U334" s="11"/>
      <c r="V334" s="11"/>
      <c r="W334" s="11"/>
      <c r="X334" s="11"/>
      <c r="Y334" s="11"/>
      <c r="AB334" s="11"/>
    </row>
    <row r="335" spans="1:28" x14ac:dyDescent="0.2">
      <c r="A335" s="19"/>
      <c r="B335" s="11"/>
      <c r="C335" s="11"/>
      <c r="D335" s="11"/>
      <c r="E335" s="11"/>
      <c r="F335" s="11"/>
      <c r="G335" s="11"/>
      <c r="H335" s="11"/>
      <c r="I335" s="11"/>
      <c r="J335" s="11"/>
      <c r="K335" s="11"/>
      <c r="L335" s="11"/>
      <c r="M335" s="11"/>
      <c r="N335" s="11"/>
      <c r="O335" s="11"/>
      <c r="P335" s="11"/>
      <c r="Q335" s="11"/>
      <c r="R335" s="11"/>
      <c r="S335" s="11"/>
      <c r="T335" s="11"/>
      <c r="U335" s="11"/>
      <c r="V335" s="11"/>
      <c r="W335" s="11"/>
      <c r="X335" s="11"/>
      <c r="Y335" s="11"/>
      <c r="AB335" s="11"/>
    </row>
    <row r="336" spans="1:28" x14ac:dyDescent="0.2">
      <c r="A336" s="19"/>
      <c r="B336" s="11"/>
      <c r="C336" s="11"/>
      <c r="D336" s="11"/>
      <c r="E336" s="11"/>
      <c r="F336" s="11"/>
      <c r="G336" s="11"/>
      <c r="H336" s="11"/>
      <c r="I336" s="11"/>
      <c r="J336" s="11"/>
      <c r="K336" s="11"/>
      <c r="L336" s="11"/>
      <c r="M336" s="11"/>
      <c r="N336" s="11"/>
      <c r="O336" s="11"/>
      <c r="P336" s="11"/>
      <c r="Q336" s="11"/>
      <c r="R336" s="11"/>
      <c r="S336" s="11"/>
      <c r="T336" s="11"/>
      <c r="U336" s="11"/>
      <c r="V336" s="11"/>
      <c r="W336" s="11"/>
      <c r="X336" s="11"/>
      <c r="Y336" s="11"/>
      <c r="AB336" s="11"/>
    </row>
    <row r="337" spans="1:28" x14ac:dyDescent="0.2">
      <c r="A337" s="19"/>
      <c r="B337" s="11"/>
      <c r="C337" s="11"/>
      <c r="D337" s="11"/>
      <c r="E337" s="11"/>
      <c r="F337" s="11"/>
      <c r="G337" s="11"/>
      <c r="H337" s="11"/>
      <c r="I337" s="11"/>
      <c r="J337" s="11"/>
      <c r="K337" s="11"/>
      <c r="L337" s="11"/>
      <c r="M337" s="11"/>
      <c r="N337" s="11"/>
      <c r="O337" s="11"/>
      <c r="P337" s="11"/>
      <c r="Q337" s="11"/>
      <c r="R337" s="11"/>
      <c r="S337" s="11"/>
      <c r="T337" s="11"/>
      <c r="U337" s="11"/>
      <c r="V337" s="11"/>
      <c r="W337" s="11"/>
      <c r="X337" s="11"/>
      <c r="Y337" s="11"/>
      <c r="AB337" s="11"/>
    </row>
    <row r="338" spans="1:28" x14ac:dyDescent="0.2">
      <c r="A338" s="19"/>
      <c r="B338" s="11"/>
      <c r="C338" s="11"/>
      <c r="D338" s="11"/>
      <c r="E338" s="11"/>
      <c r="F338" s="11"/>
      <c r="G338" s="11"/>
      <c r="H338" s="11"/>
      <c r="I338" s="11"/>
      <c r="J338" s="11"/>
      <c r="K338" s="11"/>
      <c r="L338" s="11"/>
      <c r="M338" s="11"/>
      <c r="N338" s="11"/>
      <c r="O338" s="11"/>
      <c r="P338" s="11"/>
      <c r="Q338" s="11"/>
      <c r="R338" s="11"/>
      <c r="S338" s="11"/>
      <c r="T338" s="11"/>
      <c r="U338" s="11"/>
      <c r="V338" s="11"/>
      <c r="W338" s="11"/>
      <c r="X338" s="11"/>
      <c r="Y338" s="11"/>
      <c r="AB338" s="11"/>
    </row>
    <row r="339" spans="1:28" x14ac:dyDescent="0.2">
      <c r="A339" s="19"/>
      <c r="B339" s="11"/>
      <c r="C339" s="11"/>
      <c r="D339" s="11"/>
      <c r="E339" s="11"/>
      <c r="F339" s="11"/>
      <c r="G339" s="11"/>
      <c r="H339" s="11"/>
      <c r="I339" s="11"/>
      <c r="J339" s="11"/>
      <c r="K339" s="11"/>
      <c r="L339" s="11"/>
      <c r="M339" s="11"/>
      <c r="N339" s="11"/>
      <c r="O339" s="11"/>
      <c r="P339" s="11"/>
      <c r="Q339" s="11"/>
      <c r="R339" s="11"/>
      <c r="S339" s="11"/>
      <c r="T339" s="11"/>
      <c r="U339" s="11"/>
      <c r="V339" s="11"/>
      <c r="W339" s="11"/>
      <c r="X339" s="11"/>
      <c r="Y339" s="11"/>
      <c r="AB339" s="11"/>
    </row>
    <row r="340" spans="1:28" x14ac:dyDescent="0.2">
      <c r="A340" s="19"/>
      <c r="B340" s="11"/>
      <c r="C340" s="11"/>
      <c r="D340" s="11"/>
      <c r="E340" s="11"/>
      <c r="F340" s="11"/>
      <c r="G340" s="11"/>
      <c r="H340" s="11"/>
      <c r="I340" s="11"/>
      <c r="J340" s="11"/>
      <c r="K340" s="11"/>
      <c r="L340" s="11"/>
      <c r="M340" s="11"/>
      <c r="N340" s="11"/>
      <c r="O340" s="11"/>
      <c r="P340" s="11"/>
      <c r="Q340" s="11"/>
      <c r="R340" s="11"/>
      <c r="S340" s="11"/>
      <c r="T340" s="11"/>
      <c r="U340" s="11"/>
      <c r="V340" s="11"/>
      <c r="W340" s="11"/>
      <c r="X340" s="11"/>
      <c r="Y340" s="11"/>
      <c r="AB340" s="11"/>
    </row>
    <row r="341" spans="1:28" x14ac:dyDescent="0.2">
      <c r="A341" s="19"/>
      <c r="B341" s="11"/>
      <c r="C341" s="11"/>
      <c r="D341" s="11"/>
      <c r="E341" s="11"/>
      <c r="F341" s="11"/>
      <c r="G341" s="11"/>
      <c r="H341" s="11"/>
      <c r="I341" s="11"/>
      <c r="J341" s="11"/>
      <c r="K341" s="11"/>
      <c r="L341" s="11"/>
      <c r="M341" s="11"/>
      <c r="N341" s="11"/>
      <c r="O341" s="11"/>
      <c r="P341" s="11"/>
      <c r="Q341" s="11"/>
      <c r="R341" s="11"/>
      <c r="S341" s="11"/>
      <c r="T341" s="11"/>
      <c r="U341" s="11"/>
      <c r="V341" s="11"/>
      <c r="W341" s="11"/>
      <c r="X341" s="11"/>
      <c r="Y341" s="11"/>
      <c r="AB341" s="11"/>
    </row>
    <row r="342" spans="1:28" x14ac:dyDescent="0.2">
      <c r="A342" s="19"/>
      <c r="B342" s="11"/>
      <c r="C342" s="11"/>
      <c r="D342" s="11"/>
      <c r="E342" s="11"/>
      <c r="F342" s="11"/>
      <c r="G342" s="11"/>
      <c r="H342" s="11"/>
      <c r="I342" s="11"/>
      <c r="J342" s="11"/>
      <c r="K342" s="11"/>
      <c r="L342" s="11"/>
      <c r="M342" s="11"/>
      <c r="N342" s="11"/>
      <c r="O342" s="11"/>
      <c r="P342" s="11"/>
      <c r="Q342" s="11"/>
      <c r="R342" s="11"/>
      <c r="S342" s="11"/>
      <c r="T342" s="11"/>
      <c r="U342" s="11"/>
      <c r="V342" s="11"/>
      <c r="W342" s="11"/>
      <c r="X342" s="11"/>
      <c r="Y342" s="11"/>
      <c r="AB342" s="11"/>
    </row>
    <row r="343" spans="1:28" x14ac:dyDescent="0.2">
      <c r="A343" s="19"/>
      <c r="B343" s="11"/>
      <c r="C343" s="11"/>
      <c r="D343" s="11"/>
      <c r="E343" s="11"/>
      <c r="F343" s="11"/>
      <c r="G343" s="11"/>
      <c r="H343" s="11"/>
      <c r="I343" s="11"/>
      <c r="J343" s="11"/>
      <c r="K343" s="11"/>
      <c r="L343" s="11"/>
      <c r="M343" s="11"/>
      <c r="N343" s="11"/>
      <c r="O343" s="11"/>
      <c r="P343" s="11"/>
      <c r="Q343" s="11"/>
      <c r="R343" s="11"/>
      <c r="S343" s="11"/>
      <c r="T343" s="11"/>
      <c r="U343" s="11"/>
      <c r="V343" s="11"/>
      <c r="W343" s="11"/>
      <c r="X343" s="11"/>
      <c r="Y343" s="11"/>
      <c r="AB343" s="11"/>
    </row>
    <row r="344" spans="1:28" x14ac:dyDescent="0.2">
      <c r="A344" s="19"/>
      <c r="B344" s="11"/>
      <c r="C344" s="11"/>
      <c r="D344" s="11"/>
      <c r="E344" s="11"/>
      <c r="F344" s="11"/>
      <c r="G344" s="11"/>
      <c r="H344" s="11"/>
      <c r="I344" s="11"/>
      <c r="J344" s="11"/>
      <c r="K344" s="11"/>
      <c r="L344" s="11"/>
      <c r="M344" s="11"/>
      <c r="N344" s="11"/>
      <c r="O344" s="11"/>
      <c r="P344" s="11"/>
      <c r="Q344" s="11"/>
      <c r="R344" s="11"/>
      <c r="S344" s="11"/>
      <c r="T344" s="11"/>
      <c r="U344" s="11"/>
      <c r="V344" s="11"/>
      <c r="W344" s="11"/>
      <c r="X344" s="11"/>
      <c r="Y344" s="11"/>
      <c r="AB344" s="11"/>
    </row>
    <row r="345" spans="1:28" x14ac:dyDescent="0.2">
      <c r="A345" s="19"/>
      <c r="B345" s="11"/>
      <c r="C345" s="11"/>
      <c r="D345" s="11"/>
      <c r="E345" s="11"/>
      <c r="F345" s="11"/>
      <c r="G345" s="11"/>
      <c r="H345" s="11"/>
      <c r="I345" s="11"/>
      <c r="J345" s="11"/>
      <c r="K345" s="11"/>
      <c r="L345" s="11"/>
      <c r="M345" s="11"/>
      <c r="N345" s="11"/>
      <c r="O345" s="11"/>
      <c r="P345" s="11"/>
      <c r="Q345" s="11"/>
      <c r="R345" s="11"/>
      <c r="S345" s="11"/>
      <c r="T345" s="11"/>
      <c r="U345" s="11"/>
      <c r="V345" s="11"/>
      <c r="W345" s="11"/>
      <c r="X345" s="11"/>
      <c r="Y345" s="11"/>
      <c r="AB345" s="11"/>
    </row>
    <row r="346" spans="1:28" x14ac:dyDescent="0.2">
      <c r="A346" s="19"/>
      <c r="B346" s="11"/>
      <c r="C346" s="11"/>
      <c r="D346" s="11"/>
      <c r="E346" s="11"/>
      <c r="F346" s="11"/>
      <c r="G346" s="11"/>
      <c r="H346" s="11"/>
      <c r="I346" s="11"/>
      <c r="J346" s="11"/>
      <c r="K346" s="11"/>
      <c r="L346" s="11"/>
      <c r="M346" s="11"/>
      <c r="N346" s="11"/>
      <c r="O346" s="11"/>
      <c r="P346" s="11"/>
      <c r="Q346" s="11"/>
      <c r="R346" s="11"/>
      <c r="S346" s="11"/>
      <c r="T346" s="11"/>
      <c r="U346" s="11"/>
      <c r="V346" s="11"/>
      <c r="W346" s="11"/>
      <c r="X346" s="11"/>
      <c r="Y346" s="11"/>
      <c r="AB346" s="11"/>
    </row>
    <row r="347" spans="1:28" x14ac:dyDescent="0.2">
      <c r="A347" s="19"/>
      <c r="B347" s="11"/>
      <c r="C347" s="11"/>
      <c r="D347" s="11"/>
      <c r="E347" s="11"/>
      <c r="F347" s="11"/>
      <c r="G347" s="11"/>
      <c r="H347" s="11"/>
      <c r="I347" s="11"/>
      <c r="J347" s="11"/>
      <c r="K347" s="11"/>
      <c r="L347" s="11"/>
      <c r="M347" s="11"/>
      <c r="N347" s="11"/>
      <c r="O347" s="11"/>
      <c r="P347" s="11"/>
      <c r="Q347" s="11"/>
      <c r="R347" s="11"/>
      <c r="S347" s="11"/>
      <c r="T347" s="11"/>
      <c r="U347" s="11"/>
      <c r="V347" s="11"/>
      <c r="W347" s="11"/>
      <c r="X347" s="11"/>
      <c r="Y347" s="11"/>
      <c r="AB347" s="11"/>
    </row>
    <row r="348" spans="1:28" x14ac:dyDescent="0.2">
      <c r="A348" s="19"/>
      <c r="B348" s="11"/>
      <c r="C348" s="11"/>
      <c r="D348" s="11"/>
      <c r="E348" s="11"/>
      <c r="F348" s="11"/>
      <c r="G348" s="11"/>
      <c r="H348" s="11"/>
      <c r="I348" s="11"/>
      <c r="J348" s="11"/>
      <c r="K348" s="11"/>
      <c r="L348" s="11"/>
      <c r="M348" s="11"/>
      <c r="N348" s="11"/>
      <c r="O348" s="11"/>
      <c r="P348" s="11"/>
      <c r="Q348" s="11"/>
      <c r="R348" s="11"/>
      <c r="S348" s="11"/>
      <c r="T348" s="11"/>
      <c r="U348" s="11"/>
      <c r="V348" s="11"/>
      <c r="W348" s="11"/>
      <c r="X348" s="11"/>
      <c r="Y348" s="11"/>
      <c r="AB348" s="11"/>
    </row>
    <row r="349" spans="1:28" x14ac:dyDescent="0.2">
      <c r="A349" s="19"/>
      <c r="B349" s="11"/>
      <c r="C349" s="11"/>
      <c r="D349" s="11"/>
      <c r="E349" s="11"/>
      <c r="F349" s="11"/>
      <c r="G349" s="11"/>
      <c r="H349" s="11"/>
      <c r="I349" s="11"/>
      <c r="J349" s="11"/>
      <c r="K349" s="11"/>
      <c r="L349" s="11"/>
      <c r="M349" s="11"/>
      <c r="N349" s="11"/>
      <c r="O349" s="11"/>
      <c r="P349" s="11"/>
      <c r="Q349" s="11"/>
      <c r="R349" s="11"/>
      <c r="S349" s="11"/>
      <c r="T349" s="11"/>
      <c r="U349" s="11"/>
      <c r="V349" s="11"/>
      <c r="W349" s="11"/>
      <c r="X349" s="11"/>
      <c r="Y349" s="11"/>
      <c r="AB349" s="11"/>
    </row>
    <row r="350" spans="1:28" x14ac:dyDescent="0.2">
      <c r="A350" s="19"/>
      <c r="B350" s="11"/>
      <c r="C350" s="11"/>
      <c r="D350" s="11"/>
      <c r="E350" s="11"/>
      <c r="F350" s="11"/>
      <c r="G350" s="11"/>
      <c r="H350" s="11"/>
      <c r="I350" s="11"/>
      <c r="J350" s="11"/>
      <c r="K350" s="11"/>
      <c r="L350" s="11"/>
      <c r="M350" s="11"/>
      <c r="N350" s="11"/>
      <c r="O350" s="11"/>
      <c r="P350" s="11"/>
      <c r="Q350" s="11"/>
      <c r="R350" s="11"/>
      <c r="S350" s="11"/>
      <c r="T350" s="11"/>
      <c r="U350" s="11"/>
      <c r="V350" s="11"/>
      <c r="W350" s="11"/>
      <c r="X350" s="11"/>
      <c r="Y350" s="11"/>
      <c r="AB350" s="11"/>
    </row>
    <row r="351" spans="1:28" x14ac:dyDescent="0.2">
      <c r="A351" s="19"/>
      <c r="B351" s="11"/>
      <c r="C351" s="11"/>
      <c r="D351" s="11"/>
      <c r="E351" s="11"/>
      <c r="F351" s="11"/>
      <c r="G351" s="11"/>
      <c r="H351" s="11"/>
      <c r="I351" s="11"/>
      <c r="J351" s="11"/>
      <c r="K351" s="11"/>
      <c r="L351" s="11"/>
      <c r="M351" s="11"/>
      <c r="N351" s="11"/>
      <c r="O351" s="11"/>
      <c r="P351" s="11"/>
      <c r="Q351" s="11"/>
      <c r="R351" s="11"/>
      <c r="S351" s="11"/>
      <c r="T351" s="11"/>
      <c r="U351" s="11"/>
      <c r="V351" s="11"/>
      <c r="W351" s="11"/>
      <c r="X351" s="11"/>
      <c r="Y351" s="11"/>
      <c r="AB351" s="11"/>
    </row>
    <row r="352" spans="1:28" x14ac:dyDescent="0.2">
      <c r="A352" s="19"/>
      <c r="B352" s="11"/>
      <c r="C352" s="11"/>
      <c r="D352" s="11"/>
      <c r="E352" s="11"/>
      <c r="F352" s="11"/>
      <c r="G352" s="11"/>
      <c r="H352" s="11"/>
      <c r="I352" s="11"/>
      <c r="J352" s="11"/>
      <c r="K352" s="11"/>
      <c r="L352" s="11"/>
      <c r="M352" s="11"/>
      <c r="N352" s="11"/>
      <c r="O352" s="11"/>
      <c r="P352" s="11"/>
      <c r="Q352" s="11"/>
      <c r="R352" s="11"/>
      <c r="S352" s="11"/>
      <c r="T352" s="11"/>
      <c r="U352" s="11"/>
      <c r="V352" s="11"/>
      <c r="W352" s="11"/>
      <c r="X352" s="11"/>
      <c r="Y352" s="11"/>
      <c r="AB352" s="11"/>
    </row>
    <row r="353" spans="1:28" x14ac:dyDescent="0.2">
      <c r="A353" s="19"/>
      <c r="B353" s="11"/>
      <c r="C353" s="11"/>
      <c r="D353" s="11"/>
      <c r="E353" s="11"/>
      <c r="F353" s="11"/>
      <c r="G353" s="11"/>
      <c r="H353" s="11"/>
      <c r="I353" s="11"/>
      <c r="J353" s="11"/>
      <c r="K353" s="11"/>
      <c r="L353" s="11"/>
      <c r="M353" s="11"/>
      <c r="N353" s="11"/>
      <c r="O353" s="11"/>
      <c r="P353" s="11"/>
      <c r="Q353" s="11"/>
      <c r="R353" s="11"/>
      <c r="S353" s="11"/>
      <c r="T353" s="11"/>
      <c r="U353" s="11"/>
      <c r="V353" s="11"/>
      <c r="W353" s="11"/>
      <c r="X353" s="11"/>
      <c r="Y353" s="11"/>
      <c r="AB353" s="11"/>
    </row>
    <row r="354" spans="1:28" x14ac:dyDescent="0.2">
      <c r="A354" s="19"/>
      <c r="B354" s="11"/>
      <c r="C354" s="11"/>
      <c r="D354" s="11"/>
      <c r="E354" s="11"/>
      <c r="F354" s="11"/>
      <c r="G354" s="11"/>
      <c r="H354" s="11"/>
      <c r="I354" s="11"/>
      <c r="J354" s="11"/>
      <c r="K354" s="11"/>
      <c r="L354" s="11"/>
      <c r="M354" s="11"/>
      <c r="N354" s="11"/>
      <c r="O354" s="11"/>
      <c r="P354" s="11"/>
      <c r="Q354" s="11"/>
      <c r="R354" s="11"/>
      <c r="S354" s="11"/>
      <c r="T354" s="11"/>
      <c r="U354" s="11"/>
      <c r="V354" s="11"/>
      <c r="W354" s="11"/>
      <c r="X354" s="11"/>
      <c r="Y354" s="11"/>
      <c r="AB354" s="11"/>
    </row>
    <row r="355" spans="1:28" x14ac:dyDescent="0.2">
      <c r="A355" s="19"/>
      <c r="B355" s="11"/>
      <c r="C355" s="11"/>
      <c r="D355" s="11"/>
      <c r="E355" s="11"/>
      <c r="F355" s="11"/>
      <c r="G355" s="11"/>
      <c r="H355" s="11"/>
      <c r="I355" s="11"/>
      <c r="J355" s="11"/>
      <c r="K355" s="11"/>
      <c r="L355" s="11"/>
      <c r="M355" s="11"/>
      <c r="N355" s="11"/>
      <c r="O355" s="11"/>
      <c r="P355" s="11"/>
      <c r="Q355" s="11"/>
      <c r="R355" s="11"/>
      <c r="S355" s="11"/>
      <c r="T355" s="11"/>
      <c r="U355" s="11"/>
      <c r="V355" s="11"/>
      <c r="W355" s="11"/>
      <c r="X355" s="11"/>
      <c r="Y355" s="11"/>
      <c r="AB355" s="11"/>
    </row>
    <row r="356" spans="1:28" x14ac:dyDescent="0.2">
      <c r="A356" s="19"/>
      <c r="B356" s="11"/>
      <c r="C356" s="11"/>
      <c r="D356" s="11"/>
      <c r="E356" s="11"/>
      <c r="F356" s="11"/>
      <c r="G356" s="11"/>
      <c r="H356" s="11"/>
      <c r="I356" s="11"/>
      <c r="J356" s="11"/>
      <c r="K356" s="11"/>
      <c r="L356" s="11"/>
      <c r="M356" s="11"/>
      <c r="N356" s="11"/>
      <c r="O356" s="11"/>
      <c r="P356" s="11"/>
      <c r="Q356" s="11"/>
      <c r="R356" s="11"/>
      <c r="S356" s="11"/>
      <c r="T356" s="11"/>
      <c r="U356" s="11"/>
      <c r="V356" s="11"/>
      <c r="W356" s="11"/>
      <c r="X356" s="11"/>
      <c r="Y356" s="11"/>
      <c r="AB356" s="11"/>
    </row>
    <row r="357" spans="1:28" x14ac:dyDescent="0.2">
      <c r="A357" s="19"/>
      <c r="B357" s="11"/>
      <c r="C357" s="11"/>
      <c r="D357" s="11"/>
      <c r="E357" s="11"/>
      <c r="F357" s="11"/>
      <c r="G357" s="11"/>
      <c r="H357" s="11"/>
      <c r="I357" s="11"/>
      <c r="J357" s="11"/>
      <c r="K357" s="11"/>
      <c r="L357" s="11"/>
      <c r="M357" s="11"/>
      <c r="N357" s="11"/>
      <c r="O357" s="11"/>
      <c r="P357" s="11"/>
      <c r="Q357" s="11"/>
      <c r="R357" s="11"/>
      <c r="S357" s="11"/>
      <c r="T357" s="11"/>
      <c r="U357" s="11"/>
      <c r="V357" s="11"/>
      <c r="W357" s="11"/>
      <c r="X357" s="11"/>
      <c r="Y357" s="11"/>
      <c r="AB357" s="11"/>
    </row>
    <row r="358" spans="1:28" x14ac:dyDescent="0.2">
      <c r="A358" s="19"/>
      <c r="B358" s="11"/>
      <c r="C358" s="11"/>
      <c r="D358" s="11"/>
      <c r="E358" s="11"/>
      <c r="F358" s="11"/>
      <c r="G358" s="11"/>
      <c r="H358" s="11"/>
      <c r="I358" s="11"/>
      <c r="J358" s="11"/>
      <c r="K358" s="11"/>
      <c r="L358" s="11"/>
      <c r="M358" s="11"/>
      <c r="N358" s="11"/>
      <c r="O358" s="11"/>
      <c r="P358" s="11"/>
      <c r="Q358" s="11"/>
      <c r="R358" s="11"/>
      <c r="S358" s="11"/>
      <c r="T358" s="11"/>
      <c r="U358" s="11"/>
      <c r="V358" s="11"/>
      <c r="W358" s="11"/>
      <c r="X358" s="11"/>
      <c r="Y358" s="11"/>
      <c r="AB358" s="11"/>
    </row>
    <row r="359" spans="1:28" x14ac:dyDescent="0.2">
      <c r="A359" s="19"/>
      <c r="B359" s="11"/>
      <c r="C359" s="11"/>
      <c r="D359" s="11"/>
      <c r="E359" s="11"/>
      <c r="F359" s="11"/>
      <c r="G359" s="11"/>
      <c r="H359" s="11"/>
      <c r="I359" s="11"/>
      <c r="J359" s="11"/>
      <c r="K359" s="11"/>
      <c r="L359" s="11"/>
      <c r="M359" s="11"/>
      <c r="N359" s="11"/>
      <c r="O359" s="11"/>
      <c r="P359" s="11"/>
      <c r="Q359" s="11"/>
      <c r="R359" s="11"/>
      <c r="S359" s="11"/>
      <c r="T359" s="11"/>
      <c r="U359" s="11"/>
      <c r="V359" s="11"/>
      <c r="W359" s="11"/>
      <c r="X359" s="11"/>
      <c r="Y359" s="11"/>
      <c r="AB359" s="11"/>
    </row>
    <row r="360" spans="1:28" x14ac:dyDescent="0.2">
      <c r="A360" s="19"/>
      <c r="B360" s="11"/>
      <c r="C360" s="11"/>
      <c r="D360" s="11"/>
      <c r="E360" s="11"/>
      <c r="F360" s="11"/>
      <c r="G360" s="11"/>
      <c r="H360" s="11"/>
      <c r="I360" s="11"/>
      <c r="J360" s="11"/>
      <c r="K360" s="11"/>
      <c r="L360" s="11"/>
      <c r="M360" s="11"/>
      <c r="N360" s="11"/>
      <c r="O360" s="11"/>
      <c r="P360" s="11"/>
      <c r="Q360" s="11"/>
      <c r="R360" s="11"/>
      <c r="S360" s="11"/>
      <c r="T360" s="11"/>
      <c r="U360" s="11"/>
      <c r="V360" s="11"/>
      <c r="W360" s="11"/>
      <c r="X360" s="11"/>
      <c r="Y360" s="11"/>
      <c r="AB360" s="11"/>
    </row>
    <row r="361" spans="1:28" x14ac:dyDescent="0.2">
      <c r="A361" s="19"/>
      <c r="B361" s="11"/>
      <c r="C361" s="11"/>
      <c r="D361" s="11"/>
      <c r="E361" s="11"/>
      <c r="F361" s="11"/>
      <c r="G361" s="11"/>
      <c r="H361" s="11"/>
      <c r="I361" s="11"/>
      <c r="J361" s="11"/>
      <c r="K361" s="11"/>
      <c r="L361" s="11"/>
      <c r="M361" s="11"/>
      <c r="N361" s="11"/>
      <c r="O361" s="11"/>
      <c r="P361" s="11"/>
      <c r="Q361" s="11"/>
      <c r="R361" s="11"/>
      <c r="S361" s="11"/>
      <c r="T361" s="11"/>
      <c r="U361" s="11"/>
      <c r="V361" s="11"/>
      <c r="W361" s="11"/>
      <c r="X361" s="11"/>
      <c r="Y361" s="11"/>
      <c r="AB361" s="11"/>
    </row>
    <row r="362" spans="1:28" x14ac:dyDescent="0.2">
      <c r="A362" s="19"/>
      <c r="B362" s="11"/>
      <c r="C362" s="11"/>
      <c r="D362" s="11"/>
      <c r="E362" s="11"/>
      <c r="F362" s="11"/>
      <c r="G362" s="11"/>
      <c r="H362" s="11"/>
      <c r="I362" s="11"/>
      <c r="J362" s="11"/>
      <c r="K362" s="11"/>
      <c r="L362" s="11"/>
      <c r="M362" s="11"/>
      <c r="N362" s="11"/>
      <c r="O362" s="11"/>
      <c r="P362" s="11"/>
      <c r="Q362" s="11"/>
      <c r="R362" s="11"/>
      <c r="S362" s="11"/>
      <c r="T362" s="11"/>
      <c r="U362" s="11"/>
      <c r="V362" s="11"/>
      <c r="W362" s="11"/>
      <c r="X362" s="11"/>
      <c r="Y362" s="11"/>
      <c r="AB362" s="11"/>
    </row>
    <row r="363" spans="1:28" x14ac:dyDescent="0.2">
      <c r="A363" s="19"/>
      <c r="B363" s="11"/>
      <c r="C363" s="11"/>
      <c r="D363" s="11"/>
      <c r="E363" s="11"/>
      <c r="F363" s="11"/>
      <c r="G363" s="11"/>
      <c r="H363" s="11"/>
      <c r="I363" s="11"/>
      <c r="J363" s="11"/>
      <c r="K363" s="11"/>
      <c r="L363" s="11"/>
      <c r="M363" s="11"/>
      <c r="N363" s="11"/>
      <c r="O363" s="11"/>
      <c r="P363" s="11"/>
      <c r="Q363" s="11"/>
      <c r="R363" s="11"/>
      <c r="S363" s="11"/>
      <c r="T363" s="11"/>
      <c r="U363" s="11"/>
      <c r="V363" s="11"/>
      <c r="W363" s="11"/>
      <c r="X363" s="11"/>
      <c r="Y363" s="11"/>
      <c r="AB363" s="11"/>
    </row>
    <row r="364" spans="1:28" x14ac:dyDescent="0.2">
      <c r="A364" s="19"/>
      <c r="B364" s="11"/>
      <c r="C364" s="11"/>
      <c r="D364" s="11"/>
      <c r="E364" s="11"/>
      <c r="F364" s="11"/>
      <c r="G364" s="11"/>
      <c r="H364" s="11"/>
      <c r="I364" s="11"/>
      <c r="J364" s="11"/>
      <c r="K364" s="11"/>
      <c r="L364" s="11"/>
      <c r="M364" s="11"/>
      <c r="N364" s="11"/>
      <c r="O364" s="11"/>
      <c r="P364" s="11"/>
      <c r="Q364" s="11"/>
      <c r="R364" s="11"/>
      <c r="S364" s="11"/>
      <c r="T364" s="11"/>
      <c r="U364" s="11"/>
      <c r="V364" s="11"/>
      <c r="W364" s="11"/>
      <c r="X364" s="11"/>
      <c r="Y364" s="11"/>
      <c r="AB364" s="11"/>
    </row>
    <row r="365" spans="1:28" x14ac:dyDescent="0.2">
      <c r="A365" s="19"/>
      <c r="B365" s="11"/>
      <c r="C365" s="11"/>
      <c r="D365" s="11"/>
      <c r="E365" s="11"/>
      <c r="F365" s="11"/>
      <c r="G365" s="11"/>
      <c r="H365" s="11"/>
      <c r="I365" s="11"/>
      <c r="J365" s="11"/>
      <c r="K365" s="11"/>
      <c r="L365" s="11"/>
      <c r="M365" s="11"/>
      <c r="N365" s="11"/>
      <c r="O365" s="11"/>
      <c r="P365" s="11"/>
      <c r="Q365" s="11"/>
      <c r="R365" s="11"/>
      <c r="S365" s="11"/>
      <c r="T365" s="11"/>
      <c r="U365" s="11"/>
      <c r="V365" s="11"/>
      <c r="W365" s="11"/>
      <c r="X365" s="11"/>
      <c r="Y365" s="11"/>
      <c r="AB365" s="11"/>
    </row>
    <row r="366" spans="1:28" x14ac:dyDescent="0.2">
      <c r="A366" s="19"/>
      <c r="B366" s="11"/>
      <c r="C366" s="11"/>
      <c r="D366" s="11"/>
      <c r="E366" s="11"/>
      <c r="F366" s="11"/>
      <c r="G366" s="11"/>
      <c r="H366" s="11"/>
      <c r="I366" s="11"/>
      <c r="J366" s="11"/>
      <c r="K366" s="11"/>
      <c r="L366" s="11"/>
      <c r="M366" s="11"/>
      <c r="N366" s="11"/>
      <c r="O366" s="11"/>
      <c r="P366" s="11"/>
      <c r="Q366" s="11"/>
      <c r="R366" s="11"/>
      <c r="S366" s="11"/>
      <c r="T366" s="11"/>
      <c r="U366" s="11"/>
      <c r="V366" s="11"/>
      <c r="W366" s="11"/>
      <c r="X366" s="11"/>
      <c r="Y366" s="11"/>
      <c r="AB366" s="11"/>
    </row>
    <row r="367" spans="1:28" x14ac:dyDescent="0.2">
      <c r="A367" s="19"/>
      <c r="B367" s="11"/>
      <c r="C367" s="11"/>
      <c r="D367" s="11"/>
      <c r="E367" s="11"/>
      <c r="F367" s="11"/>
      <c r="G367" s="11"/>
      <c r="H367" s="11"/>
      <c r="I367" s="11"/>
      <c r="J367" s="11"/>
      <c r="K367" s="11"/>
      <c r="L367" s="11"/>
      <c r="M367" s="11"/>
      <c r="N367" s="11"/>
      <c r="O367" s="11"/>
      <c r="P367" s="11"/>
      <c r="Q367" s="11"/>
      <c r="R367" s="11"/>
      <c r="S367" s="11"/>
      <c r="T367" s="11"/>
      <c r="U367" s="11"/>
      <c r="V367" s="11"/>
      <c r="W367" s="11"/>
      <c r="X367" s="11"/>
      <c r="Y367" s="11"/>
      <c r="AB367" s="11"/>
    </row>
    <row r="368" spans="1:28" x14ac:dyDescent="0.2">
      <c r="A368" s="19"/>
      <c r="B368" s="11"/>
      <c r="C368" s="11"/>
      <c r="D368" s="11"/>
      <c r="E368" s="11"/>
      <c r="F368" s="11"/>
      <c r="G368" s="11"/>
      <c r="H368" s="11"/>
      <c r="I368" s="11"/>
      <c r="J368" s="11"/>
      <c r="K368" s="11"/>
      <c r="L368" s="11"/>
      <c r="M368" s="11"/>
      <c r="N368" s="11"/>
      <c r="O368" s="11"/>
      <c r="P368" s="11"/>
      <c r="Q368" s="11"/>
      <c r="R368" s="11"/>
      <c r="S368" s="11"/>
      <c r="T368" s="11"/>
      <c r="U368" s="11"/>
      <c r="V368" s="11"/>
      <c r="W368" s="11"/>
      <c r="X368" s="11"/>
      <c r="Y368" s="11"/>
      <c r="AB368" s="11"/>
    </row>
    <row r="369" spans="1:28" x14ac:dyDescent="0.2">
      <c r="A369" s="19"/>
      <c r="B369" s="11"/>
      <c r="C369" s="11"/>
      <c r="D369" s="11"/>
      <c r="E369" s="11"/>
      <c r="F369" s="11"/>
      <c r="G369" s="11"/>
      <c r="H369" s="11"/>
      <c r="I369" s="11"/>
      <c r="J369" s="11"/>
      <c r="K369" s="11"/>
      <c r="L369" s="11"/>
      <c r="M369" s="11"/>
      <c r="N369" s="11"/>
      <c r="O369" s="11"/>
      <c r="P369" s="11"/>
      <c r="Q369" s="11"/>
      <c r="R369" s="11"/>
      <c r="S369" s="11"/>
      <c r="T369" s="11"/>
      <c r="U369" s="11"/>
      <c r="V369" s="11"/>
      <c r="W369" s="11"/>
      <c r="X369" s="11"/>
      <c r="Y369" s="11"/>
      <c r="AB369" s="11"/>
    </row>
    <row r="370" spans="1:28" x14ac:dyDescent="0.2">
      <c r="A370" s="19"/>
      <c r="B370" s="11"/>
      <c r="C370" s="11"/>
      <c r="D370" s="11"/>
      <c r="E370" s="11"/>
      <c r="F370" s="11"/>
      <c r="G370" s="11"/>
      <c r="H370" s="11"/>
      <c r="I370" s="11"/>
      <c r="J370" s="11"/>
      <c r="K370" s="11"/>
      <c r="L370" s="11"/>
      <c r="M370" s="11"/>
      <c r="N370" s="11"/>
      <c r="O370" s="11"/>
      <c r="P370" s="11"/>
      <c r="Q370" s="11"/>
      <c r="R370" s="11"/>
      <c r="S370" s="11"/>
      <c r="T370" s="11"/>
      <c r="U370" s="11"/>
      <c r="V370" s="11"/>
      <c r="W370" s="11"/>
      <c r="X370" s="11"/>
      <c r="Y370" s="11"/>
      <c r="AB370" s="11"/>
    </row>
    <row r="371" spans="1:28" x14ac:dyDescent="0.2">
      <c r="A371" s="19"/>
      <c r="B371" s="11"/>
      <c r="C371" s="11"/>
      <c r="D371" s="11"/>
      <c r="E371" s="11"/>
      <c r="F371" s="11"/>
      <c r="G371" s="11"/>
      <c r="H371" s="11"/>
      <c r="I371" s="11"/>
      <c r="J371" s="11"/>
      <c r="K371" s="11"/>
      <c r="L371" s="11"/>
      <c r="M371" s="11"/>
      <c r="N371" s="11"/>
      <c r="O371" s="11"/>
      <c r="P371" s="11"/>
      <c r="Q371" s="11"/>
      <c r="R371" s="11"/>
      <c r="S371" s="11"/>
      <c r="T371" s="11"/>
      <c r="U371" s="11"/>
      <c r="V371" s="11"/>
      <c r="W371" s="11"/>
      <c r="X371" s="11"/>
      <c r="Y371" s="11"/>
      <c r="AB371" s="11"/>
    </row>
    <row r="372" spans="1:28" x14ac:dyDescent="0.2">
      <c r="A372" s="19"/>
      <c r="B372" s="11"/>
      <c r="C372" s="11"/>
      <c r="D372" s="11"/>
      <c r="E372" s="11"/>
      <c r="F372" s="11"/>
      <c r="G372" s="11"/>
      <c r="H372" s="11"/>
      <c r="I372" s="11"/>
      <c r="J372" s="11"/>
      <c r="K372" s="11"/>
      <c r="L372" s="11"/>
      <c r="M372" s="11"/>
      <c r="N372" s="11"/>
      <c r="O372" s="11"/>
      <c r="P372" s="11"/>
      <c r="Q372" s="11"/>
      <c r="R372" s="11"/>
      <c r="S372" s="11"/>
      <c r="T372" s="11"/>
      <c r="U372" s="11"/>
      <c r="V372" s="11"/>
      <c r="W372" s="11"/>
      <c r="X372" s="11"/>
      <c r="Y372" s="11"/>
      <c r="AB372" s="11"/>
    </row>
    <row r="373" spans="1:28" x14ac:dyDescent="0.2">
      <c r="A373" s="19"/>
      <c r="B373" s="11"/>
      <c r="C373" s="11"/>
      <c r="D373" s="11"/>
      <c r="E373" s="11"/>
      <c r="F373" s="11"/>
      <c r="G373" s="11"/>
      <c r="H373" s="11"/>
      <c r="I373" s="11"/>
      <c r="J373" s="11"/>
      <c r="K373" s="11"/>
      <c r="L373" s="11"/>
      <c r="M373" s="11"/>
      <c r="N373" s="11"/>
      <c r="O373" s="11"/>
      <c r="P373" s="11"/>
      <c r="Q373" s="11"/>
      <c r="R373" s="11"/>
      <c r="S373" s="11"/>
      <c r="T373" s="11"/>
      <c r="U373" s="11"/>
      <c r="V373" s="11"/>
      <c r="W373" s="11"/>
      <c r="X373" s="11"/>
      <c r="Y373" s="11"/>
      <c r="AB373" s="11"/>
    </row>
    <row r="374" spans="1:28" x14ac:dyDescent="0.2">
      <c r="A374" s="19"/>
      <c r="B374" s="11"/>
      <c r="C374" s="11"/>
      <c r="D374" s="11"/>
      <c r="E374" s="11"/>
      <c r="F374" s="11"/>
      <c r="G374" s="11"/>
      <c r="H374" s="11"/>
      <c r="I374" s="11"/>
      <c r="J374" s="11"/>
      <c r="K374" s="11"/>
      <c r="L374" s="11"/>
      <c r="M374" s="11"/>
      <c r="N374" s="11"/>
      <c r="O374" s="11"/>
      <c r="P374" s="11"/>
      <c r="Q374" s="11"/>
      <c r="R374" s="11"/>
      <c r="S374" s="11"/>
      <c r="T374" s="11"/>
      <c r="U374" s="11"/>
      <c r="V374" s="11"/>
      <c r="W374" s="11"/>
      <c r="X374" s="11"/>
      <c r="Y374" s="11"/>
      <c r="AB374" s="11"/>
    </row>
    <row r="375" spans="1:28" x14ac:dyDescent="0.2">
      <c r="A375" s="19"/>
      <c r="B375" s="11"/>
      <c r="C375" s="11"/>
      <c r="D375" s="11"/>
      <c r="E375" s="11"/>
      <c r="F375" s="11"/>
      <c r="G375" s="11"/>
      <c r="H375" s="11"/>
      <c r="I375" s="11"/>
      <c r="J375" s="11"/>
      <c r="K375" s="11"/>
      <c r="L375" s="11"/>
      <c r="M375" s="11"/>
      <c r="N375" s="11"/>
      <c r="O375" s="11"/>
      <c r="P375" s="11"/>
      <c r="Q375" s="11"/>
      <c r="R375" s="11"/>
      <c r="S375" s="11"/>
      <c r="T375" s="11"/>
      <c r="U375" s="11"/>
      <c r="V375" s="11"/>
      <c r="W375" s="11"/>
      <c r="X375" s="11"/>
      <c r="Y375" s="11"/>
      <c r="AB375" s="11"/>
    </row>
    <row r="376" spans="1:28" x14ac:dyDescent="0.2">
      <c r="A376" s="19"/>
      <c r="B376" s="11"/>
      <c r="C376" s="11"/>
      <c r="D376" s="11"/>
      <c r="E376" s="11"/>
      <c r="F376" s="11"/>
      <c r="G376" s="11"/>
      <c r="H376" s="11"/>
      <c r="I376" s="11"/>
      <c r="J376" s="11"/>
      <c r="K376" s="11"/>
      <c r="L376" s="11"/>
      <c r="M376" s="11"/>
      <c r="N376" s="11"/>
      <c r="O376" s="11"/>
      <c r="P376" s="11"/>
      <c r="Q376" s="11"/>
      <c r="R376" s="11"/>
      <c r="S376" s="11"/>
      <c r="T376" s="11"/>
      <c r="U376" s="11"/>
      <c r="V376" s="11"/>
      <c r="W376" s="11"/>
      <c r="X376" s="11"/>
      <c r="Y376" s="11"/>
      <c r="AB376" s="11"/>
    </row>
    <row r="377" spans="1:28" x14ac:dyDescent="0.2">
      <c r="A377" s="19"/>
      <c r="B377" s="11"/>
      <c r="C377" s="11"/>
      <c r="D377" s="11"/>
      <c r="E377" s="11"/>
      <c r="F377" s="11"/>
      <c r="G377" s="11"/>
      <c r="H377" s="11"/>
      <c r="I377" s="11"/>
      <c r="J377" s="11"/>
      <c r="K377" s="11"/>
      <c r="L377" s="11"/>
      <c r="M377" s="11"/>
      <c r="N377" s="11"/>
      <c r="O377" s="11"/>
      <c r="P377" s="11"/>
      <c r="Q377" s="11"/>
      <c r="R377" s="11"/>
      <c r="S377" s="11"/>
      <c r="T377" s="11"/>
      <c r="U377" s="11"/>
      <c r="V377" s="11"/>
      <c r="W377" s="11"/>
      <c r="X377" s="11"/>
      <c r="Y377" s="11"/>
      <c r="AB377" s="11"/>
    </row>
    <row r="378" spans="1:28" x14ac:dyDescent="0.2">
      <c r="A378" s="19"/>
      <c r="B378" s="11"/>
      <c r="C378" s="11"/>
      <c r="D378" s="11"/>
      <c r="E378" s="11"/>
      <c r="F378" s="11"/>
      <c r="G378" s="11"/>
      <c r="H378" s="11"/>
      <c r="I378" s="11"/>
      <c r="J378" s="11"/>
      <c r="K378" s="11"/>
      <c r="L378" s="11"/>
      <c r="M378" s="11"/>
      <c r="N378" s="11"/>
      <c r="O378" s="11"/>
      <c r="P378" s="11"/>
      <c r="Q378" s="11"/>
      <c r="R378" s="11"/>
      <c r="S378" s="11"/>
      <c r="T378" s="11"/>
      <c r="U378" s="11"/>
      <c r="V378" s="11"/>
      <c r="W378" s="11"/>
      <c r="X378" s="11"/>
      <c r="Y378" s="11"/>
      <c r="AB378" s="11"/>
    </row>
    <row r="379" spans="1:28" x14ac:dyDescent="0.2">
      <c r="A379" s="19"/>
      <c r="B379" s="11"/>
      <c r="C379" s="11"/>
      <c r="D379" s="11"/>
      <c r="E379" s="11"/>
      <c r="F379" s="11"/>
      <c r="G379" s="11"/>
      <c r="H379" s="11"/>
      <c r="I379" s="11"/>
      <c r="J379" s="11"/>
      <c r="K379" s="11"/>
      <c r="L379" s="11"/>
      <c r="M379" s="11"/>
      <c r="N379" s="11"/>
      <c r="O379" s="11"/>
      <c r="P379" s="11"/>
      <c r="Q379" s="11"/>
      <c r="R379" s="11"/>
      <c r="S379" s="11"/>
      <c r="T379" s="11"/>
      <c r="U379" s="11"/>
      <c r="V379" s="11"/>
      <c r="W379" s="11"/>
      <c r="X379" s="11"/>
      <c r="Y379" s="11"/>
      <c r="AB379" s="11"/>
    </row>
    <row r="380" spans="1:28" x14ac:dyDescent="0.2">
      <c r="A380" s="19"/>
      <c r="B380" s="11"/>
      <c r="C380" s="11"/>
      <c r="D380" s="11"/>
      <c r="E380" s="11"/>
      <c r="F380" s="11"/>
      <c r="G380" s="11"/>
      <c r="H380" s="11"/>
      <c r="I380" s="11"/>
      <c r="J380" s="11"/>
      <c r="K380" s="11"/>
      <c r="L380" s="11"/>
      <c r="M380" s="11"/>
      <c r="N380" s="11"/>
      <c r="O380" s="11"/>
      <c r="P380" s="11"/>
      <c r="Q380" s="11"/>
      <c r="R380" s="11"/>
      <c r="S380" s="11"/>
      <c r="T380" s="11"/>
      <c r="U380" s="11"/>
      <c r="V380" s="11"/>
      <c r="W380" s="11"/>
      <c r="X380" s="11"/>
      <c r="Y380" s="11"/>
      <c r="AB380" s="11"/>
    </row>
    <row r="381" spans="1:28" x14ac:dyDescent="0.2">
      <c r="A381" s="19"/>
      <c r="B381" s="11"/>
      <c r="C381" s="11"/>
      <c r="D381" s="11"/>
      <c r="E381" s="11"/>
      <c r="F381" s="11"/>
      <c r="G381" s="11"/>
      <c r="H381" s="11"/>
      <c r="I381" s="11"/>
      <c r="J381" s="11"/>
      <c r="K381" s="11"/>
      <c r="L381" s="11"/>
      <c r="M381" s="11"/>
      <c r="N381" s="11"/>
      <c r="O381" s="11"/>
      <c r="P381" s="11"/>
      <c r="Q381" s="11"/>
      <c r="R381" s="11"/>
      <c r="S381" s="11"/>
      <c r="T381" s="11"/>
      <c r="U381" s="11"/>
      <c r="V381" s="11"/>
      <c r="W381" s="11"/>
      <c r="X381" s="11"/>
      <c r="Y381" s="11"/>
      <c r="AB381" s="11"/>
    </row>
    <row r="382" spans="1:28" x14ac:dyDescent="0.2">
      <c r="A382" s="19"/>
      <c r="B382" s="11"/>
      <c r="C382" s="11"/>
      <c r="D382" s="11"/>
      <c r="E382" s="11"/>
      <c r="F382" s="11"/>
      <c r="G382" s="11"/>
      <c r="H382" s="11"/>
      <c r="I382" s="11"/>
      <c r="J382" s="11"/>
      <c r="K382" s="11"/>
      <c r="L382" s="11"/>
      <c r="M382" s="11"/>
      <c r="N382" s="11"/>
      <c r="O382" s="11"/>
      <c r="P382" s="11"/>
      <c r="Q382" s="11"/>
      <c r="R382" s="11"/>
      <c r="S382" s="11"/>
      <c r="T382" s="11"/>
      <c r="U382" s="11"/>
      <c r="V382" s="11"/>
      <c r="W382" s="11"/>
      <c r="X382" s="11"/>
      <c r="Y382" s="11"/>
      <c r="AB382" s="11"/>
    </row>
    <row r="383" spans="1:28" x14ac:dyDescent="0.2">
      <c r="A383" s="19"/>
      <c r="B383" s="11"/>
      <c r="C383" s="11"/>
      <c r="D383" s="11"/>
      <c r="E383" s="11"/>
      <c r="F383" s="11"/>
      <c r="G383" s="11"/>
      <c r="H383" s="11"/>
      <c r="I383" s="11"/>
      <c r="J383" s="11"/>
      <c r="K383" s="11"/>
      <c r="L383" s="11"/>
      <c r="M383" s="11"/>
      <c r="N383" s="11"/>
      <c r="O383" s="11"/>
      <c r="P383" s="11"/>
      <c r="Q383" s="11"/>
      <c r="R383" s="11"/>
      <c r="S383" s="11"/>
      <c r="T383" s="11"/>
      <c r="U383" s="11"/>
      <c r="V383" s="11"/>
      <c r="W383" s="11"/>
      <c r="X383" s="11"/>
      <c r="Y383" s="11"/>
      <c r="AB383" s="11"/>
    </row>
    <row r="384" spans="1:28" x14ac:dyDescent="0.2">
      <c r="A384" s="19"/>
      <c r="B384" s="11"/>
      <c r="C384" s="11"/>
      <c r="D384" s="11"/>
      <c r="E384" s="11"/>
      <c r="F384" s="11"/>
      <c r="G384" s="11"/>
      <c r="H384" s="11"/>
      <c r="I384" s="11"/>
      <c r="J384" s="11"/>
      <c r="K384" s="11"/>
      <c r="L384" s="11"/>
      <c r="M384" s="11"/>
      <c r="N384" s="11"/>
      <c r="O384" s="11"/>
      <c r="P384" s="11"/>
      <c r="Q384" s="11"/>
      <c r="R384" s="11"/>
      <c r="S384" s="11"/>
      <c r="T384" s="11"/>
      <c r="U384" s="11"/>
      <c r="V384" s="11"/>
      <c r="W384" s="11"/>
      <c r="X384" s="11"/>
      <c r="Y384" s="11"/>
      <c r="AB384" s="11"/>
    </row>
    <row r="385" spans="1:28" x14ac:dyDescent="0.2">
      <c r="A385" s="19"/>
      <c r="B385" s="11"/>
      <c r="C385" s="11"/>
      <c r="D385" s="11"/>
      <c r="E385" s="11"/>
      <c r="F385" s="11"/>
      <c r="G385" s="11"/>
      <c r="H385" s="11"/>
      <c r="I385" s="11"/>
      <c r="J385" s="11"/>
      <c r="K385" s="11"/>
      <c r="L385" s="11"/>
      <c r="M385" s="11"/>
      <c r="N385" s="11"/>
      <c r="O385" s="11"/>
      <c r="P385" s="11"/>
      <c r="Q385" s="11"/>
      <c r="R385" s="11"/>
      <c r="S385" s="11"/>
      <c r="T385" s="11"/>
      <c r="U385" s="11"/>
      <c r="V385" s="11"/>
      <c r="W385" s="11"/>
      <c r="X385" s="11"/>
      <c r="Y385" s="11"/>
      <c r="AB385" s="11"/>
    </row>
    <row r="386" spans="1:28" x14ac:dyDescent="0.2">
      <c r="A386" s="19"/>
      <c r="B386" s="11"/>
      <c r="C386" s="11"/>
      <c r="D386" s="11"/>
      <c r="E386" s="11"/>
      <c r="F386" s="11"/>
      <c r="G386" s="11"/>
      <c r="H386" s="11"/>
      <c r="I386" s="11"/>
      <c r="J386" s="11"/>
      <c r="K386" s="11"/>
      <c r="L386" s="11"/>
      <c r="M386" s="11"/>
      <c r="N386" s="11"/>
      <c r="O386" s="11"/>
      <c r="P386" s="11"/>
      <c r="Q386" s="11"/>
      <c r="R386" s="11"/>
      <c r="S386" s="11"/>
      <c r="T386" s="11"/>
      <c r="U386" s="11"/>
      <c r="V386" s="11"/>
      <c r="W386" s="11"/>
      <c r="X386" s="11"/>
      <c r="Y386" s="11"/>
      <c r="AB386" s="11"/>
    </row>
    <row r="387" spans="1:28" x14ac:dyDescent="0.2">
      <c r="A387" s="19"/>
      <c r="B387" s="11"/>
      <c r="C387" s="11"/>
      <c r="D387" s="11"/>
      <c r="E387" s="11"/>
      <c r="F387" s="11"/>
      <c r="G387" s="11"/>
      <c r="H387" s="11"/>
      <c r="I387" s="11"/>
      <c r="J387" s="11"/>
      <c r="K387" s="11"/>
      <c r="L387" s="11"/>
      <c r="M387" s="11"/>
      <c r="N387" s="11"/>
      <c r="O387" s="11"/>
      <c r="P387" s="11"/>
      <c r="Q387" s="11"/>
      <c r="R387" s="11"/>
      <c r="S387" s="11"/>
      <c r="T387" s="11"/>
      <c r="U387" s="11"/>
      <c r="V387" s="11"/>
      <c r="W387" s="11"/>
      <c r="X387" s="11"/>
      <c r="Y387" s="11"/>
      <c r="AB387" s="11"/>
    </row>
    <row r="388" spans="1:28" x14ac:dyDescent="0.2">
      <c r="A388" s="19"/>
      <c r="B388" s="11"/>
      <c r="C388" s="11"/>
      <c r="D388" s="11"/>
      <c r="E388" s="11"/>
      <c r="F388" s="11"/>
      <c r="G388" s="11"/>
      <c r="H388" s="11"/>
      <c r="I388" s="11"/>
      <c r="J388" s="11"/>
      <c r="K388" s="11"/>
      <c r="L388" s="11"/>
      <c r="M388" s="11"/>
      <c r="N388" s="11"/>
      <c r="O388" s="11"/>
      <c r="P388" s="11"/>
      <c r="Q388" s="11"/>
      <c r="R388" s="11"/>
      <c r="S388" s="11"/>
      <c r="T388" s="11"/>
      <c r="U388" s="11"/>
      <c r="V388" s="11"/>
      <c r="W388" s="11"/>
      <c r="X388" s="11"/>
      <c r="Y388" s="11"/>
      <c r="AB388" s="11"/>
    </row>
    <row r="389" spans="1:28" x14ac:dyDescent="0.2">
      <c r="A389" s="19"/>
      <c r="B389" s="11"/>
      <c r="C389" s="11"/>
      <c r="D389" s="11"/>
      <c r="E389" s="11"/>
      <c r="F389" s="11"/>
      <c r="G389" s="11"/>
      <c r="H389" s="11"/>
      <c r="I389" s="11"/>
      <c r="J389" s="11"/>
      <c r="K389" s="11"/>
      <c r="L389" s="11"/>
      <c r="M389" s="11"/>
      <c r="N389" s="11"/>
      <c r="O389" s="11"/>
      <c r="P389" s="11"/>
      <c r="Q389" s="11"/>
      <c r="R389" s="11"/>
      <c r="S389" s="11"/>
      <c r="T389" s="11"/>
      <c r="U389" s="11"/>
      <c r="V389" s="11"/>
      <c r="W389" s="11"/>
      <c r="X389" s="11"/>
      <c r="Y389" s="11"/>
      <c r="AB389" s="11"/>
    </row>
    <row r="390" spans="1:28" x14ac:dyDescent="0.2">
      <c r="A390" s="19"/>
      <c r="B390" s="11"/>
      <c r="C390" s="11"/>
      <c r="D390" s="11"/>
      <c r="E390" s="11"/>
      <c r="F390" s="11"/>
      <c r="G390" s="11"/>
      <c r="H390" s="11"/>
      <c r="I390" s="11"/>
      <c r="J390" s="11"/>
      <c r="K390" s="11"/>
      <c r="L390" s="11"/>
      <c r="M390" s="11"/>
      <c r="N390" s="11"/>
      <c r="O390" s="11"/>
      <c r="P390" s="11"/>
      <c r="Q390" s="11"/>
      <c r="R390" s="11"/>
      <c r="S390" s="11"/>
      <c r="T390" s="11"/>
      <c r="U390" s="11"/>
      <c r="V390" s="11"/>
      <c r="W390" s="11"/>
      <c r="X390" s="11"/>
      <c r="Y390" s="11"/>
      <c r="AB390" s="11"/>
    </row>
    <row r="391" spans="1:28" x14ac:dyDescent="0.2">
      <c r="A391" s="19"/>
      <c r="B391" s="11"/>
      <c r="C391" s="11"/>
      <c r="D391" s="11"/>
      <c r="E391" s="11"/>
      <c r="F391" s="11"/>
      <c r="G391" s="11"/>
      <c r="H391" s="11"/>
      <c r="I391" s="11"/>
      <c r="J391" s="11"/>
      <c r="K391" s="11"/>
      <c r="L391" s="11"/>
      <c r="M391" s="11"/>
      <c r="N391" s="11"/>
      <c r="O391" s="11"/>
      <c r="P391" s="11"/>
      <c r="Q391" s="11"/>
      <c r="R391" s="11"/>
      <c r="S391" s="11"/>
      <c r="T391" s="11"/>
      <c r="U391" s="11"/>
      <c r="V391" s="11"/>
      <c r="W391" s="11"/>
      <c r="X391" s="11"/>
      <c r="Y391" s="11"/>
      <c r="AB391" s="11"/>
    </row>
    <row r="392" spans="1:28" x14ac:dyDescent="0.2">
      <c r="A392" s="19"/>
      <c r="B392" s="11"/>
      <c r="C392" s="11"/>
      <c r="D392" s="11"/>
      <c r="E392" s="11"/>
      <c r="F392" s="11"/>
      <c r="G392" s="11"/>
      <c r="H392" s="11"/>
      <c r="I392" s="11"/>
      <c r="J392" s="11"/>
      <c r="K392" s="11"/>
      <c r="L392" s="11"/>
      <c r="M392" s="11"/>
      <c r="N392" s="11"/>
      <c r="O392" s="11"/>
      <c r="P392" s="11"/>
      <c r="Q392" s="11"/>
      <c r="R392" s="11"/>
      <c r="S392" s="11"/>
      <c r="T392" s="11"/>
      <c r="U392" s="11"/>
      <c r="V392" s="11"/>
      <c r="W392" s="11"/>
      <c r="X392" s="11"/>
      <c r="Y392" s="11"/>
      <c r="AB392" s="11"/>
    </row>
    <row r="393" spans="1:28" x14ac:dyDescent="0.2">
      <c r="A393" s="19"/>
      <c r="B393" s="11"/>
      <c r="C393" s="11"/>
      <c r="D393" s="11"/>
      <c r="E393" s="11"/>
      <c r="F393" s="11"/>
      <c r="G393" s="11"/>
      <c r="H393" s="11"/>
      <c r="I393" s="11"/>
      <c r="J393" s="11"/>
      <c r="K393" s="11"/>
      <c r="L393" s="11"/>
      <c r="M393" s="11"/>
      <c r="N393" s="11"/>
      <c r="O393" s="11"/>
      <c r="P393" s="11"/>
      <c r="Q393" s="11"/>
      <c r="R393" s="11"/>
      <c r="S393" s="11"/>
      <c r="T393" s="11"/>
      <c r="U393" s="11"/>
      <c r="V393" s="11"/>
      <c r="W393" s="11"/>
      <c r="X393" s="11"/>
      <c r="Y393" s="11"/>
      <c r="AB393" s="11"/>
    </row>
    <row r="394" spans="1:28" x14ac:dyDescent="0.2">
      <c r="A394" s="19"/>
      <c r="B394" s="11"/>
      <c r="C394" s="11"/>
      <c r="D394" s="11"/>
      <c r="E394" s="11"/>
      <c r="F394" s="11"/>
      <c r="G394" s="11"/>
      <c r="H394" s="11"/>
      <c r="I394" s="11"/>
      <c r="J394" s="11"/>
      <c r="K394" s="11"/>
      <c r="L394" s="11"/>
      <c r="M394" s="11"/>
      <c r="N394" s="11"/>
      <c r="O394" s="11"/>
      <c r="P394" s="11"/>
      <c r="Q394" s="11"/>
      <c r="R394" s="11"/>
      <c r="S394" s="11"/>
      <c r="T394" s="11"/>
      <c r="U394" s="11"/>
      <c r="V394" s="11"/>
      <c r="W394" s="11"/>
      <c r="X394" s="11"/>
      <c r="Y394" s="11"/>
      <c r="AB394" s="11"/>
    </row>
    <row r="395" spans="1:28" x14ac:dyDescent="0.2">
      <c r="A395" s="19"/>
      <c r="B395" s="11"/>
      <c r="C395" s="11"/>
      <c r="D395" s="11"/>
      <c r="E395" s="11"/>
      <c r="F395" s="11"/>
      <c r="G395" s="11"/>
      <c r="H395" s="11"/>
      <c r="I395" s="11"/>
      <c r="J395" s="11"/>
      <c r="K395" s="11"/>
      <c r="L395" s="11"/>
      <c r="M395" s="11"/>
      <c r="N395" s="11"/>
      <c r="O395" s="11"/>
      <c r="P395" s="11"/>
      <c r="Q395" s="11"/>
      <c r="R395" s="11"/>
      <c r="S395" s="11"/>
      <c r="T395" s="11"/>
      <c r="U395" s="11"/>
      <c r="V395" s="11"/>
      <c r="W395" s="11"/>
      <c r="X395" s="11"/>
      <c r="Y395" s="11"/>
      <c r="AB395" s="11"/>
    </row>
    <row r="396" spans="1:28" x14ac:dyDescent="0.2">
      <c r="A396" s="19"/>
      <c r="B396" s="11"/>
      <c r="C396" s="11"/>
      <c r="D396" s="11"/>
      <c r="E396" s="11"/>
      <c r="F396" s="11"/>
      <c r="G396" s="11"/>
      <c r="H396" s="11"/>
      <c r="I396" s="11"/>
      <c r="J396" s="11"/>
      <c r="K396" s="11"/>
      <c r="L396" s="11"/>
      <c r="M396" s="11"/>
      <c r="N396" s="11"/>
      <c r="O396" s="11"/>
      <c r="P396" s="11"/>
      <c r="Q396" s="11"/>
      <c r="R396" s="11"/>
      <c r="S396" s="11"/>
      <c r="T396" s="11"/>
      <c r="U396" s="11"/>
      <c r="V396" s="11"/>
      <c r="W396" s="11"/>
      <c r="X396" s="11"/>
      <c r="Y396" s="11"/>
      <c r="AB396" s="11"/>
    </row>
    <row r="397" spans="1:28" x14ac:dyDescent="0.2">
      <c r="A397" s="19"/>
      <c r="B397" s="11"/>
      <c r="C397" s="11"/>
      <c r="D397" s="11"/>
      <c r="E397" s="11"/>
      <c r="F397" s="11"/>
      <c r="G397" s="11"/>
      <c r="H397" s="11"/>
      <c r="I397" s="11"/>
      <c r="J397" s="11"/>
      <c r="K397" s="11"/>
      <c r="L397" s="11"/>
      <c r="M397" s="11"/>
      <c r="N397" s="11"/>
      <c r="O397" s="11"/>
      <c r="P397" s="11"/>
      <c r="Q397" s="11"/>
      <c r="R397" s="11"/>
      <c r="S397" s="11"/>
      <c r="T397" s="11"/>
      <c r="U397" s="11"/>
      <c r="V397" s="11"/>
      <c r="W397" s="11"/>
      <c r="X397" s="11"/>
      <c r="Y397" s="11"/>
      <c r="AB397" s="11"/>
    </row>
    <row r="398" spans="1:28" x14ac:dyDescent="0.2">
      <c r="A398" s="19"/>
      <c r="B398" s="11"/>
      <c r="C398" s="11"/>
      <c r="D398" s="11"/>
      <c r="E398" s="11"/>
      <c r="F398" s="11"/>
      <c r="G398" s="11"/>
      <c r="H398" s="11"/>
      <c r="I398" s="11"/>
      <c r="J398" s="11"/>
      <c r="K398" s="11"/>
      <c r="L398" s="11"/>
      <c r="M398" s="11"/>
      <c r="N398" s="11"/>
      <c r="O398" s="11"/>
      <c r="P398" s="11"/>
      <c r="Q398" s="11"/>
      <c r="R398" s="11"/>
      <c r="S398" s="11"/>
      <c r="T398" s="11"/>
      <c r="U398" s="11"/>
      <c r="V398" s="11"/>
      <c r="W398" s="11"/>
      <c r="X398" s="11"/>
      <c r="Y398" s="11"/>
      <c r="AB398" s="11"/>
    </row>
    <row r="399" spans="1:28" x14ac:dyDescent="0.2">
      <c r="A399" s="19"/>
      <c r="B399" s="11"/>
      <c r="C399" s="11"/>
      <c r="D399" s="11"/>
      <c r="E399" s="11"/>
      <c r="F399" s="11"/>
      <c r="G399" s="11"/>
      <c r="H399" s="11"/>
      <c r="I399" s="11"/>
      <c r="J399" s="11"/>
      <c r="K399" s="11"/>
      <c r="L399" s="11"/>
      <c r="M399" s="11"/>
      <c r="N399" s="11"/>
      <c r="O399" s="11"/>
      <c r="P399" s="11"/>
      <c r="Q399" s="11"/>
      <c r="R399" s="11"/>
      <c r="S399" s="11"/>
      <c r="T399" s="11"/>
      <c r="U399" s="11"/>
      <c r="V399" s="11"/>
      <c r="W399" s="11"/>
      <c r="X399" s="11"/>
      <c r="Y399" s="11"/>
      <c r="AB399" s="11"/>
    </row>
    <row r="400" spans="1:28" x14ac:dyDescent="0.2">
      <c r="A400" s="19"/>
      <c r="B400" s="11"/>
      <c r="C400" s="11"/>
      <c r="D400" s="11"/>
      <c r="E400" s="11"/>
      <c r="F400" s="11"/>
      <c r="G400" s="11"/>
      <c r="H400" s="11"/>
      <c r="I400" s="11"/>
      <c r="J400" s="11"/>
      <c r="K400" s="11"/>
      <c r="L400" s="11"/>
      <c r="M400" s="11"/>
      <c r="N400" s="11"/>
      <c r="O400" s="11"/>
      <c r="P400" s="11"/>
      <c r="Q400" s="11"/>
      <c r="R400" s="11"/>
      <c r="S400" s="11"/>
      <c r="T400" s="11"/>
      <c r="U400" s="11"/>
      <c r="V400" s="11"/>
      <c r="W400" s="11"/>
      <c r="X400" s="11"/>
      <c r="Y400" s="11"/>
      <c r="AB400" s="11"/>
    </row>
    <row r="401" spans="1:28" x14ac:dyDescent="0.2">
      <c r="A401" s="19"/>
      <c r="B401" s="11"/>
      <c r="C401" s="11"/>
      <c r="D401" s="11"/>
      <c r="E401" s="11"/>
      <c r="F401" s="11"/>
      <c r="G401" s="11"/>
      <c r="H401" s="11"/>
      <c r="I401" s="11"/>
      <c r="J401" s="11"/>
      <c r="K401" s="11"/>
      <c r="L401" s="11"/>
      <c r="M401" s="11"/>
      <c r="N401" s="11"/>
      <c r="O401" s="11"/>
      <c r="P401" s="11"/>
      <c r="Q401" s="11"/>
      <c r="R401" s="11"/>
      <c r="S401" s="11"/>
      <c r="T401" s="11"/>
      <c r="U401" s="11"/>
      <c r="V401" s="11"/>
      <c r="W401" s="11"/>
      <c r="X401" s="11"/>
      <c r="Y401" s="11"/>
      <c r="AB401" s="11"/>
    </row>
    <row r="402" spans="1:28" x14ac:dyDescent="0.2">
      <c r="A402" s="19"/>
      <c r="B402" s="11"/>
      <c r="C402" s="11"/>
      <c r="D402" s="11"/>
      <c r="E402" s="11"/>
      <c r="F402" s="11"/>
      <c r="G402" s="11"/>
      <c r="H402" s="11"/>
      <c r="I402" s="11"/>
      <c r="J402" s="11"/>
      <c r="K402" s="11"/>
      <c r="L402" s="11"/>
      <c r="M402" s="11"/>
      <c r="N402" s="11"/>
      <c r="O402" s="11"/>
      <c r="P402" s="11"/>
      <c r="Q402" s="11"/>
      <c r="R402" s="11"/>
      <c r="S402" s="11"/>
      <c r="T402" s="11"/>
      <c r="U402" s="11"/>
      <c r="V402" s="11"/>
      <c r="W402" s="11"/>
      <c r="X402" s="11"/>
      <c r="Y402" s="11"/>
      <c r="AB402" s="11"/>
    </row>
    <row r="403" spans="1:28" x14ac:dyDescent="0.2">
      <c r="A403" s="19"/>
      <c r="B403" s="11"/>
      <c r="C403" s="11"/>
      <c r="D403" s="11"/>
      <c r="E403" s="11"/>
      <c r="F403" s="11"/>
      <c r="G403" s="11"/>
      <c r="H403" s="11"/>
      <c r="I403" s="11"/>
      <c r="J403" s="11"/>
      <c r="K403" s="11"/>
      <c r="L403" s="11"/>
      <c r="M403" s="11"/>
      <c r="N403" s="11"/>
      <c r="O403" s="11"/>
      <c r="P403" s="11"/>
      <c r="Q403" s="11"/>
      <c r="R403" s="11"/>
      <c r="S403" s="11"/>
      <c r="T403" s="11"/>
      <c r="U403" s="11"/>
      <c r="V403" s="11"/>
      <c r="W403" s="11"/>
      <c r="X403" s="11"/>
      <c r="Y403" s="11"/>
      <c r="AB403" s="11"/>
    </row>
    <row r="404" spans="1:28" x14ac:dyDescent="0.2">
      <c r="A404" s="19"/>
      <c r="B404" s="11"/>
      <c r="C404" s="11"/>
      <c r="D404" s="11"/>
      <c r="E404" s="11"/>
      <c r="F404" s="11"/>
      <c r="G404" s="11"/>
      <c r="H404" s="11"/>
      <c r="I404" s="11"/>
      <c r="J404" s="11"/>
      <c r="K404" s="11"/>
      <c r="L404" s="11"/>
      <c r="M404" s="11"/>
      <c r="N404" s="11"/>
      <c r="O404" s="11"/>
      <c r="P404" s="11"/>
      <c r="Q404" s="11"/>
      <c r="R404" s="11"/>
      <c r="S404" s="11"/>
      <c r="T404" s="11"/>
      <c r="U404" s="11"/>
      <c r="V404" s="11"/>
      <c r="W404" s="11"/>
      <c r="X404" s="11"/>
      <c r="Y404" s="11"/>
      <c r="AB404" s="11"/>
    </row>
    <row r="405" spans="1:28" x14ac:dyDescent="0.2">
      <c r="A405" s="19"/>
      <c r="B405" s="11"/>
      <c r="C405" s="11"/>
      <c r="D405" s="11"/>
      <c r="E405" s="11"/>
      <c r="F405" s="11"/>
      <c r="G405" s="11"/>
      <c r="H405" s="11"/>
      <c r="I405" s="11"/>
      <c r="J405" s="11"/>
      <c r="K405" s="11"/>
      <c r="L405" s="11"/>
      <c r="M405" s="11"/>
      <c r="N405" s="11"/>
      <c r="O405" s="11"/>
      <c r="P405" s="11"/>
      <c r="Q405" s="11"/>
      <c r="R405" s="11"/>
      <c r="S405" s="11"/>
      <c r="T405" s="11"/>
      <c r="U405" s="11"/>
      <c r="V405" s="11"/>
      <c r="W405" s="11"/>
      <c r="X405" s="11"/>
      <c r="Y405" s="11"/>
      <c r="AB405" s="11"/>
    </row>
    <row r="406" spans="1:28" x14ac:dyDescent="0.2">
      <c r="A406" s="19"/>
      <c r="B406" s="11"/>
      <c r="C406" s="11"/>
      <c r="D406" s="11"/>
      <c r="E406" s="11"/>
      <c r="F406" s="11"/>
      <c r="G406" s="11"/>
      <c r="H406" s="11"/>
      <c r="I406" s="11"/>
      <c r="J406" s="11"/>
      <c r="K406" s="11"/>
      <c r="L406" s="11"/>
      <c r="M406" s="11"/>
      <c r="N406" s="11"/>
      <c r="O406" s="11"/>
      <c r="P406" s="11"/>
      <c r="Q406" s="11"/>
      <c r="R406" s="11"/>
      <c r="S406" s="11"/>
      <c r="T406" s="11"/>
      <c r="U406" s="11"/>
      <c r="V406" s="11"/>
      <c r="W406" s="11"/>
      <c r="X406" s="11"/>
      <c r="Y406" s="11"/>
      <c r="AB406" s="11"/>
    </row>
    <row r="407" spans="1:28" x14ac:dyDescent="0.2">
      <c r="A407" s="19"/>
      <c r="B407" s="11"/>
      <c r="C407" s="11"/>
      <c r="D407" s="11"/>
      <c r="E407" s="11"/>
      <c r="F407" s="11"/>
      <c r="G407" s="11"/>
      <c r="H407" s="11"/>
      <c r="I407" s="11"/>
      <c r="J407" s="11"/>
      <c r="K407" s="11"/>
      <c r="L407" s="11"/>
      <c r="M407" s="11"/>
      <c r="N407" s="11"/>
      <c r="O407" s="11"/>
      <c r="P407" s="11"/>
      <c r="Q407" s="11"/>
      <c r="R407" s="11"/>
      <c r="S407" s="11"/>
      <c r="T407" s="11"/>
      <c r="U407" s="11"/>
      <c r="V407" s="11"/>
      <c r="W407" s="11"/>
      <c r="X407" s="11"/>
      <c r="Y407" s="11"/>
      <c r="AB407" s="11"/>
    </row>
    <row r="408" spans="1:28" x14ac:dyDescent="0.2">
      <c r="A408" s="19"/>
      <c r="B408" s="11"/>
      <c r="C408" s="11"/>
      <c r="D408" s="11"/>
      <c r="E408" s="11"/>
      <c r="F408" s="11"/>
      <c r="G408" s="11"/>
      <c r="H408" s="11"/>
      <c r="I408" s="11"/>
      <c r="J408" s="11"/>
      <c r="K408" s="11"/>
      <c r="L408" s="11"/>
      <c r="M408" s="11"/>
      <c r="N408" s="11"/>
      <c r="O408" s="11"/>
      <c r="P408" s="11"/>
      <c r="Q408" s="11"/>
      <c r="R408" s="11"/>
      <c r="S408" s="11"/>
      <c r="T408" s="11"/>
      <c r="U408" s="11"/>
      <c r="V408" s="11"/>
      <c r="W408" s="11"/>
      <c r="X408" s="11"/>
      <c r="Y408" s="11"/>
      <c r="AB408" s="11"/>
    </row>
    <row r="409" spans="1:28" x14ac:dyDescent="0.2">
      <c r="A409" s="19"/>
      <c r="B409" s="11"/>
      <c r="C409" s="11"/>
      <c r="D409" s="11"/>
      <c r="E409" s="11"/>
      <c r="F409" s="11"/>
      <c r="G409" s="11"/>
      <c r="H409" s="11"/>
      <c r="I409" s="11"/>
      <c r="J409" s="11"/>
      <c r="K409" s="11"/>
      <c r="L409" s="11"/>
      <c r="M409" s="11"/>
      <c r="N409" s="11"/>
      <c r="O409" s="11"/>
      <c r="P409" s="11"/>
      <c r="Q409" s="11"/>
      <c r="R409" s="11"/>
      <c r="S409" s="11"/>
      <c r="T409" s="11"/>
      <c r="U409" s="11"/>
      <c r="V409" s="11"/>
      <c r="W409" s="11"/>
      <c r="X409" s="11"/>
      <c r="Y409" s="11"/>
      <c r="AB409" s="11"/>
    </row>
    <row r="410" spans="1:28" x14ac:dyDescent="0.2">
      <c r="A410" s="19"/>
      <c r="B410" s="11"/>
      <c r="C410" s="11"/>
      <c r="D410" s="11"/>
      <c r="E410" s="11"/>
      <c r="F410" s="11"/>
      <c r="G410" s="11"/>
      <c r="H410" s="11"/>
      <c r="I410" s="11"/>
      <c r="J410" s="11"/>
      <c r="K410" s="11"/>
      <c r="L410" s="11"/>
      <c r="M410" s="11"/>
      <c r="N410" s="11"/>
      <c r="O410" s="11"/>
      <c r="P410" s="11"/>
      <c r="Q410" s="11"/>
      <c r="R410" s="11"/>
      <c r="S410" s="11"/>
      <c r="T410" s="11"/>
      <c r="U410" s="11"/>
      <c r="V410" s="11"/>
      <c r="W410" s="11"/>
      <c r="X410" s="11"/>
      <c r="Y410" s="11"/>
      <c r="AB410" s="11"/>
    </row>
    <row r="411" spans="1:28" x14ac:dyDescent="0.2">
      <c r="A411" s="19"/>
      <c r="B411" s="11"/>
      <c r="C411" s="11"/>
      <c r="D411" s="11"/>
      <c r="E411" s="11"/>
      <c r="F411" s="11"/>
      <c r="G411" s="11"/>
      <c r="H411" s="11"/>
      <c r="I411" s="11"/>
      <c r="J411" s="11"/>
      <c r="K411" s="11"/>
      <c r="L411" s="11"/>
      <c r="M411" s="11"/>
      <c r="N411" s="11"/>
      <c r="O411" s="11"/>
      <c r="P411" s="11"/>
      <c r="Q411" s="11"/>
      <c r="R411" s="11"/>
      <c r="S411" s="11"/>
      <c r="T411" s="11"/>
      <c r="U411" s="11"/>
      <c r="V411" s="11"/>
      <c r="W411" s="11"/>
      <c r="X411" s="11"/>
      <c r="Y411" s="11"/>
      <c r="AB411" s="11"/>
    </row>
    <row r="412" spans="1:28" x14ac:dyDescent="0.2">
      <c r="A412" s="19"/>
      <c r="B412" s="11"/>
      <c r="C412" s="11"/>
      <c r="D412" s="11"/>
      <c r="E412" s="11"/>
      <c r="F412" s="11"/>
      <c r="G412" s="11"/>
      <c r="H412" s="11"/>
      <c r="I412" s="11"/>
      <c r="J412" s="11"/>
      <c r="K412" s="11"/>
      <c r="L412" s="11"/>
      <c r="M412" s="11"/>
      <c r="N412" s="11"/>
      <c r="O412" s="11"/>
      <c r="P412" s="11"/>
      <c r="Q412" s="11"/>
      <c r="R412" s="11"/>
      <c r="S412" s="11"/>
      <c r="T412" s="11"/>
      <c r="U412" s="11"/>
      <c r="V412" s="11"/>
      <c r="W412" s="11"/>
      <c r="X412" s="11"/>
      <c r="Y412" s="11"/>
      <c r="AB412" s="11"/>
    </row>
    <row r="413" spans="1:28" x14ac:dyDescent="0.2">
      <c r="A413" s="19"/>
      <c r="B413" s="11"/>
      <c r="C413" s="11"/>
      <c r="D413" s="11"/>
      <c r="E413" s="11"/>
      <c r="F413" s="11"/>
      <c r="G413" s="11"/>
      <c r="H413" s="11"/>
      <c r="I413" s="11"/>
      <c r="J413" s="11"/>
      <c r="K413" s="11"/>
      <c r="L413" s="11"/>
      <c r="M413" s="11"/>
      <c r="N413" s="11"/>
      <c r="O413" s="11"/>
      <c r="P413" s="11"/>
      <c r="Q413" s="11"/>
      <c r="R413" s="11"/>
      <c r="S413" s="11"/>
      <c r="T413" s="11"/>
      <c r="U413" s="11"/>
      <c r="V413" s="11"/>
      <c r="W413" s="11"/>
      <c r="X413" s="11"/>
      <c r="Y413" s="11"/>
      <c r="AB413" s="11"/>
    </row>
    <row r="414" spans="1:28" x14ac:dyDescent="0.2">
      <c r="A414" s="19"/>
      <c r="B414" s="11"/>
      <c r="C414" s="11"/>
      <c r="D414" s="11"/>
      <c r="E414" s="11"/>
      <c r="F414" s="11"/>
      <c r="G414" s="11"/>
      <c r="H414" s="11"/>
      <c r="I414" s="11"/>
      <c r="J414" s="11"/>
      <c r="K414" s="11"/>
      <c r="L414" s="11"/>
      <c r="M414" s="11"/>
      <c r="N414" s="11"/>
      <c r="O414" s="11"/>
      <c r="P414" s="11"/>
      <c r="Q414" s="11"/>
      <c r="R414" s="11"/>
      <c r="S414" s="11"/>
      <c r="T414" s="11"/>
      <c r="U414" s="11"/>
      <c r="V414" s="11"/>
      <c r="W414" s="11"/>
      <c r="X414" s="11"/>
      <c r="Y414" s="11"/>
      <c r="AB414" s="11"/>
    </row>
    <row r="415" spans="1:28" x14ac:dyDescent="0.2">
      <c r="A415" s="19"/>
      <c r="B415" s="11"/>
      <c r="C415" s="11"/>
      <c r="D415" s="11"/>
      <c r="E415" s="11"/>
      <c r="F415" s="11"/>
      <c r="G415" s="11"/>
      <c r="H415" s="11"/>
      <c r="I415" s="11"/>
      <c r="J415" s="11"/>
      <c r="K415" s="11"/>
      <c r="L415" s="11"/>
      <c r="M415" s="11"/>
      <c r="N415" s="11"/>
      <c r="O415" s="11"/>
      <c r="P415" s="11"/>
      <c r="Q415" s="11"/>
      <c r="R415" s="11"/>
      <c r="S415" s="11"/>
      <c r="T415" s="11"/>
      <c r="U415" s="11"/>
      <c r="V415" s="11"/>
      <c r="W415" s="11"/>
      <c r="X415" s="11"/>
      <c r="Y415" s="11"/>
      <c r="AB415" s="11"/>
    </row>
    <row r="416" spans="1:28" x14ac:dyDescent="0.2">
      <c r="A416" s="19"/>
      <c r="B416" s="11"/>
      <c r="C416" s="11"/>
      <c r="D416" s="11"/>
      <c r="E416" s="11"/>
      <c r="F416" s="11"/>
      <c r="G416" s="11"/>
      <c r="H416" s="11"/>
      <c r="I416" s="11"/>
      <c r="J416" s="11"/>
      <c r="K416" s="11"/>
      <c r="L416" s="11"/>
      <c r="M416" s="11"/>
      <c r="N416" s="11"/>
      <c r="O416" s="11"/>
      <c r="P416" s="11"/>
      <c r="Q416" s="11"/>
      <c r="R416" s="11"/>
      <c r="S416" s="11"/>
      <c r="T416" s="11"/>
      <c r="U416" s="11"/>
      <c r="V416" s="11"/>
      <c r="W416" s="11"/>
      <c r="X416" s="11"/>
      <c r="Y416" s="11"/>
      <c r="AB416" s="11"/>
    </row>
    <row r="417" spans="1:28" x14ac:dyDescent="0.2">
      <c r="A417" s="19"/>
      <c r="B417" s="11"/>
      <c r="C417" s="11"/>
      <c r="D417" s="11"/>
      <c r="E417" s="11"/>
      <c r="F417" s="11"/>
      <c r="G417" s="11"/>
      <c r="H417" s="11"/>
      <c r="I417" s="11"/>
      <c r="J417" s="11"/>
      <c r="K417" s="11"/>
      <c r="L417" s="11"/>
      <c r="M417" s="11"/>
      <c r="N417" s="11"/>
      <c r="O417" s="11"/>
      <c r="P417" s="11"/>
      <c r="Q417" s="11"/>
      <c r="R417" s="11"/>
      <c r="S417" s="11"/>
      <c r="T417" s="11"/>
      <c r="U417" s="11"/>
      <c r="V417" s="11"/>
      <c r="W417" s="11"/>
      <c r="X417" s="11"/>
      <c r="Y417" s="11"/>
      <c r="AB417" s="11"/>
    </row>
    <row r="418" spans="1:28" x14ac:dyDescent="0.2">
      <c r="A418" s="19"/>
      <c r="B418" s="11"/>
      <c r="C418" s="11"/>
      <c r="D418" s="11"/>
      <c r="E418" s="11"/>
      <c r="F418" s="11"/>
      <c r="G418" s="11"/>
      <c r="H418" s="11"/>
      <c r="I418" s="11"/>
      <c r="J418" s="11"/>
      <c r="K418" s="11"/>
      <c r="L418" s="11"/>
      <c r="M418" s="11"/>
      <c r="N418" s="11"/>
      <c r="O418" s="11"/>
      <c r="P418" s="11"/>
      <c r="Q418" s="11"/>
      <c r="R418" s="11"/>
      <c r="S418" s="11"/>
      <c r="T418" s="11"/>
      <c r="U418" s="11"/>
      <c r="V418" s="11"/>
      <c r="W418" s="11"/>
      <c r="X418" s="11"/>
      <c r="Y418" s="11"/>
      <c r="AB418" s="11"/>
    </row>
    <row r="419" spans="1:28" x14ac:dyDescent="0.2">
      <c r="A419" s="19"/>
      <c r="B419" s="11"/>
      <c r="C419" s="11"/>
      <c r="D419" s="11"/>
      <c r="E419" s="11"/>
      <c r="F419" s="11"/>
      <c r="G419" s="11"/>
      <c r="H419" s="11"/>
      <c r="I419" s="11"/>
      <c r="J419" s="11"/>
      <c r="K419" s="11"/>
      <c r="L419" s="11"/>
      <c r="M419" s="11"/>
      <c r="N419" s="11"/>
      <c r="O419" s="11"/>
      <c r="P419" s="11"/>
      <c r="Q419" s="11"/>
      <c r="R419" s="11"/>
      <c r="S419" s="11"/>
      <c r="T419" s="11"/>
      <c r="U419" s="11"/>
      <c r="V419" s="11"/>
      <c r="W419" s="11"/>
      <c r="X419" s="11"/>
      <c r="Y419" s="11"/>
      <c r="AB419" s="11"/>
    </row>
    <row r="420" spans="1:28" x14ac:dyDescent="0.2">
      <c r="A420" s="19"/>
      <c r="B420" s="11"/>
      <c r="C420" s="11"/>
      <c r="D420" s="11"/>
      <c r="E420" s="11"/>
      <c r="F420" s="11"/>
      <c r="G420" s="11"/>
      <c r="H420" s="11"/>
      <c r="I420" s="11"/>
      <c r="J420" s="11"/>
      <c r="K420" s="11"/>
      <c r="L420" s="11"/>
      <c r="M420" s="11"/>
      <c r="N420" s="11"/>
      <c r="O420" s="11"/>
      <c r="P420" s="11"/>
      <c r="Q420" s="11"/>
      <c r="R420" s="11"/>
      <c r="S420" s="11"/>
      <c r="T420" s="11"/>
      <c r="U420" s="11"/>
      <c r="V420" s="11"/>
      <c r="W420" s="11"/>
      <c r="X420" s="11"/>
      <c r="Y420" s="11"/>
      <c r="AB420" s="11"/>
    </row>
    <row r="421" spans="1:28" x14ac:dyDescent="0.2">
      <c r="A421" s="19"/>
      <c r="B421" s="11"/>
      <c r="C421" s="11"/>
      <c r="D421" s="11"/>
      <c r="E421" s="11"/>
      <c r="F421" s="11"/>
      <c r="G421" s="11"/>
      <c r="H421" s="11"/>
      <c r="I421" s="11"/>
      <c r="J421" s="11"/>
      <c r="K421" s="11"/>
      <c r="L421" s="11"/>
      <c r="M421" s="11"/>
      <c r="N421" s="11"/>
      <c r="O421" s="11"/>
      <c r="P421" s="11"/>
      <c r="Q421" s="11"/>
      <c r="R421" s="11"/>
      <c r="S421" s="11"/>
      <c r="T421" s="11"/>
      <c r="U421" s="11"/>
      <c r="V421" s="11"/>
      <c r="W421" s="11"/>
      <c r="X421" s="11"/>
      <c r="Y421" s="11"/>
      <c r="AB421" s="11"/>
    </row>
    <row r="422" spans="1:28" x14ac:dyDescent="0.2">
      <c r="A422" s="19"/>
      <c r="B422" s="11"/>
      <c r="C422" s="11"/>
      <c r="D422" s="11"/>
      <c r="E422" s="11"/>
      <c r="F422" s="11"/>
      <c r="G422" s="11"/>
      <c r="H422" s="11"/>
      <c r="I422" s="11"/>
      <c r="J422" s="11"/>
      <c r="K422" s="11"/>
      <c r="L422" s="11"/>
      <c r="M422" s="11"/>
      <c r="N422" s="11"/>
      <c r="O422" s="11"/>
      <c r="P422" s="11"/>
      <c r="Q422" s="11"/>
      <c r="R422" s="11"/>
      <c r="S422" s="11"/>
      <c r="T422" s="11"/>
      <c r="U422" s="11"/>
      <c r="V422" s="11"/>
      <c r="W422" s="11"/>
      <c r="X422" s="11"/>
      <c r="Y422" s="11"/>
      <c r="AB422" s="11"/>
    </row>
    <row r="423" spans="1:28" x14ac:dyDescent="0.2">
      <c r="A423" s="19"/>
      <c r="B423" s="11"/>
      <c r="C423" s="11"/>
      <c r="D423" s="11"/>
      <c r="E423" s="11"/>
      <c r="F423" s="11"/>
      <c r="G423" s="11"/>
      <c r="H423" s="11"/>
      <c r="I423" s="11"/>
      <c r="J423" s="11"/>
      <c r="K423" s="11"/>
      <c r="L423" s="11"/>
      <c r="M423" s="11"/>
      <c r="N423" s="11"/>
      <c r="O423" s="11"/>
      <c r="P423" s="11"/>
      <c r="Q423" s="11"/>
      <c r="R423" s="11"/>
      <c r="S423" s="11"/>
      <c r="T423" s="11"/>
      <c r="U423" s="11"/>
      <c r="V423" s="11"/>
      <c r="W423" s="11"/>
      <c r="X423" s="11"/>
      <c r="Y423" s="11"/>
      <c r="AB423" s="11"/>
    </row>
    <row r="424" spans="1:28" x14ac:dyDescent="0.2">
      <c r="A424" s="19"/>
      <c r="B424" s="11"/>
      <c r="C424" s="11"/>
      <c r="D424" s="11"/>
      <c r="E424" s="11"/>
      <c r="F424" s="11"/>
      <c r="G424" s="11"/>
      <c r="H424" s="11"/>
      <c r="I424" s="11"/>
      <c r="J424" s="11"/>
      <c r="K424" s="11"/>
      <c r="L424" s="11"/>
      <c r="M424" s="11"/>
      <c r="N424" s="11"/>
      <c r="O424" s="11"/>
      <c r="P424" s="11"/>
      <c r="Q424" s="11"/>
      <c r="R424" s="11"/>
      <c r="S424" s="11"/>
      <c r="T424" s="11"/>
      <c r="U424" s="11"/>
      <c r="V424" s="11"/>
      <c r="W424" s="11"/>
      <c r="X424" s="11"/>
      <c r="Y424" s="11"/>
      <c r="AB424" s="11"/>
    </row>
    <row r="425" spans="1:28" x14ac:dyDescent="0.2">
      <c r="A425" s="19"/>
      <c r="B425" s="11"/>
      <c r="C425" s="11"/>
      <c r="D425" s="11"/>
      <c r="E425" s="11"/>
      <c r="F425" s="11"/>
      <c r="G425" s="11"/>
      <c r="H425" s="11"/>
      <c r="I425" s="11"/>
      <c r="J425" s="11"/>
      <c r="K425" s="11"/>
      <c r="L425" s="11"/>
      <c r="M425" s="11"/>
      <c r="N425" s="11"/>
      <c r="O425" s="11"/>
      <c r="P425" s="11"/>
      <c r="Q425" s="11"/>
      <c r="R425" s="11"/>
      <c r="S425" s="11"/>
      <c r="T425" s="11"/>
      <c r="U425" s="11"/>
      <c r="V425" s="11"/>
      <c r="W425" s="11"/>
      <c r="X425" s="11"/>
      <c r="Y425" s="11"/>
      <c r="AB425" s="11"/>
    </row>
    <row r="426" spans="1:28" x14ac:dyDescent="0.2">
      <c r="A426" s="20"/>
      <c r="B426" s="16"/>
      <c r="C426" s="16"/>
      <c r="D426" s="16"/>
      <c r="E426" s="16"/>
      <c r="F426" s="16"/>
      <c r="G426" s="16"/>
      <c r="H426" s="16"/>
      <c r="I426" s="16"/>
      <c r="J426" s="16"/>
      <c r="K426" s="16"/>
      <c r="L426" s="16"/>
      <c r="M426" s="16"/>
      <c r="N426" s="16"/>
      <c r="O426" s="16"/>
      <c r="P426" s="16"/>
      <c r="Q426" s="16"/>
      <c r="R426" s="16"/>
      <c r="S426" s="16"/>
      <c r="T426" s="16"/>
      <c r="U426" s="16"/>
      <c r="V426" s="16"/>
      <c r="W426" s="16"/>
      <c r="X426" s="16"/>
      <c r="Y426" s="16"/>
      <c r="AB426" s="16"/>
    </row>
    <row r="427" spans="1:28" x14ac:dyDescent="0.2">
      <c r="A427" s="20"/>
      <c r="B427" s="16"/>
      <c r="C427" s="16"/>
      <c r="D427" s="16"/>
      <c r="E427" s="16"/>
      <c r="F427" s="16"/>
      <c r="G427" s="16"/>
      <c r="H427" s="16"/>
      <c r="I427" s="16"/>
      <c r="J427" s="16"/>
      <c r="K427" s="16"/>
      <c r="L427" s="16"/>
      <c r="M427" s="16"/>
      <c r="N427" s="16"/>
      <c r="O427" s="16"/>
      <c r="P427" s="16"/>
      <c r="Q427" s="16"/>
      <c r="R427" s="16"/>
      <c r="S427" s="16"/>
      <c r="T427" s="16"/>
      <c r="U427" s="16"/>
      <c r="V427" s="16"/>
      <c r="W427" s="16"/>
      <c r="X427" s="16"/>
      <c r="Y427" s="16"/>
      <c r="AB427" s="16"/>
    </row>
    <row r="428" spans="1:28" x14ac:dyDescent="0.2">
      <c r="A428" s="20"/>
      <c r="B428" s="16"/>
      <c r="C428" s="16"/>
      <c r="D428" s="16"/>
      <c r="E428" s="16"/>
      <c r="F428" s="16"/>
      <c r="G428" s="16"/>
      <c r="H428" s="16"/>
      <c r="I428" s="16"/>
      <c r="J428" s="16"/>
      <c r="K428" s="16"/>
      <c r="L428" s="16"/>
      <c r="M428" s="16"/>
      <c r="N428" s="16"/>
      <c r="O428" s="16"/>
      <c r="P428" s="16"/>
      <c r="Q428" s="16"/>
      <c r="R428" s="16"/>
      <c r="S428" s="16"/>
      <c r="T428" s="16"/>
      <c r="U428" s="16"/>
      <c r="V428" s="16"/>
      <c r="W428" s="16"/>
      <c r="X428" s="16"/>
      <c r="Y428" s="16"/>
      <c r="AB428" s="16"/>
    </row>
    <row r="429" spans="1:28" x14ac:dyDescent="0.2">
      <c r="A429" s="20"/>
      <c r="B429" s="16"/>
      <c r="C429" s="16"/>
      <c r="D429" s="16"/>
      <c r="E429" s="16"/>
      <c r="F429" s="16"/>
      <c r="G429" s="16"/>
      <c r="H429" s="16"/>
      <c r="I429" s="16"/>
      <c r="J429" s="16"/>
      <c r="K429" s="16"/>
      <c r="L429" s="16"/>
      <c r="M429" s="16"/>
      <c r="N429" s="16"/>
      <c r="O429" s="16"/>
      <c r="P429" s="16"/>
      <c r="Q429" s="16"/>
      <c r="R429" s="16"/>
      <c r="S429" s="16"/>
      <c r="T429" s="16"/>
      <c r="U429" s="16"/>
      <c r="V429" s="16"/>
      <c r="W429" s="16"/>
      <c r="X429" s="16"/>
      <c r="Y429" s="16"/>
      <c r="AB429" s="16"/>
    </row>
    <row r="430" spans="1:28" x14ac:dyDescent="0.2">
      <c r="A430" s="20"/>
      <c r="B430" s="16"/>
      <c r="C430" s="16"/>
      <c r="D430" s="16"/>
      <c r="E430" s="16"/>
      <c r="F430" s="16"/>
      <c r="G430" s="16"/>
      <c r="H430" s="16"/>
      <c r="I430" s="16"/>
      <c r="J430" s="16"/>
      <c r="K430" s="16"/>
      <c r="L430" s="16"/>
      <c r="M430" s="16"/>
      <c r="N430" s="16"/>
      <c r="O430" s="16"/>
      <c r="P430" s="16"/>
      <c r="Q430" s="16"/>
      <c r="R430" s="16"/>
      <c r="S430" s="16"/>
      <c r="T430" s="16"/>
      <c r="U430" s="16"/>
      <c r="V430" s="16"/>
      <c r="W430" s="16"/>
      <c r="X430" s="16"/>
      <c r="Y430" s="16"/>
      <c r="AB430" s="16"/>
    </row>
    <row r="431" spans="1:28" x14ac:dyDescent="0.2">
      <c r="A431" s="20"/>
      <c r="B431" s="16"/>
      <c r="C431" s="16"/>
      <c r="D431" s="16"/>
      <c r="E431" s="16"/>
      <c r="F431" s="16"/>
      <c r="G431" s="16"/>
      <c r="H431" s="16"/>
      <c r="I431" s="16"/>
      <c r="J431" s="16"/>
      <c r="K431" s="16"/>
      <c r="L431" s="16"/>
      <c r="M431" s="16"/>
      <c r="N431" s="16"/>
      <c r="O431" s="16"/>
      <c r="P431" s="16"/>
      <c r="Q431" s="16"/>
      <c r="R431" s="16"/>
      <c r="S431" s="16"/>
      <c r="T431" s="16"/>
      <c r="U431" s="16"/>
      <c r="V431" s="16"/>
      <c r="W431" s="16"/>
      <c r="X431" s="16"/>
      <c r="Y431" s="16"/>
      <c r="AB431" s="16"/>
    </row>
    <row r="432" spans="1:28" x14ac:dyDescent="0.2">
      <c r="A432" s="20"/>
      <c r="B432" s="16"/>
      <c r="C432" s="16"/>
      <c r="D432" s="16"/>
      <c r="E432" s="16"/>
      <c r="F432" s="16"/>
      <c r="G432" s="16"/>
      <c r="H432" s="16"/>
      <c r="I432" s="16"/>
      <c r="J432" s="16"/>
      <c r="K432" s="16"/>
      <c r="L432" s="16"/>
      <c r="M432" s="16"/>
      <c r="N432" s="16"/>
      <c r="O432" s="16"/>
      <c r="P432" s="16"/>
      <c r="Q432" s="16"/>
      <c r="R432" s="16"/>
      <c r="S432" s="16"/>
      <c r="T432" s="16"/>
      <c r="U432" s="16"/>
      <c r="V432" s="16"/>
      <c r="W432" s="16"/>
      <c r="X432" s="16"/>
      <c r="Y432" s="16"/>
      <c r="AB432" s="16"/>
    </row>
    <row r="433" spans="1:28" x14ac:dyDescent="0.2">
      <c r="A433" s="20"/>
      <c r="B433" s="16"/>
      <c r="C433" s="16"/>
      <c r="D433" s="16"/>
      <c r="E433" s="16"/>
      <c r="F433" s="16"/>
      <c r="G433" s="16"/>
      <c r="H433" s="16"/>
      <c r="I433" s="16"/>
      <c r="J433" s="16"/>
      <c r="K433" s="16"/>
      <c r="L433" s="16"/>
      <c r="M433" s="16"/>
      <c r="N433" s="16"/>
      <c r="O433" s="16"/>
      <c r="P433" s="16"/>
      <c r="Q433" s="16"/>
      <c r="R433" s="16"/>
      <c r="S433" s="16"/>
      <c r="T433" s="16"/>
      <c r="U433" s="16"/>
      <c r="V433" s="16"/>
      <c r="W433" s="16"/>
      <c r="X433" s="16"/>
      <c r="Y433" s="16"/>
      <c r="AB433" s="16"/>
    </row>
    <row r="434" spans="1:28" x14ac:dyDescent="0.2">
      <c r="A434" s="20"/>
      <c r="B434" s="16"/>
      <c r="C434" s="16"/>
      <c r="D434" s="16"/>
      <c r="E434" s="16"/>
      <c r="F434" s="16"/>
      <c r="G434" s="16"/>
      <c r="H434" s="16"/>
      <c r="I434" s="16"/>
      <c r="J434" s="16"/>
      <c r="K434" s="16"/>
      <c r="L434" s="16"/>
      <c r="M434" s="16"/>
      <c r="N434" s="16"/>
      <c r="O434" s="16"/>
      <c r="P434" s="16"/>
      <c r="Q434" s="16"/>
      <c r="R434" s="16"/>
      <c r="S434" s="16"/>
      <c r="T434" s="16"/>
      <c r="U434" s="16"/>
      <c r="V434" s="16"/>
      <c r="W434" s="16"/>
      <c r="X434" s="16"/>
      <c r="Y434" s="16"/>
      <c r="AB434" s="16"/>
    </row>
    <row r="435" spans="1:28" x14ac:dyDescent="0.2">
      <c r="A435" s="20"/>
      <c r="B435" s="16"/>
      <c r="C435" s="16"/>
      <c r="D435" s="16"/>
      <c r="E435" s="16"/>
      <c r="F435" s="16"/>
      <c r="G435" s="16"/>
      <c r="H435" s="16"/>
      <c r="I435" s="16"/>
      <c r="J435" s="16"/>
      <c r="K435" s="16"/>
      <c r="L435" s="16"/>
      <c r="M435" s="16"/>
      <c r="N435" s="16"/>
      <c r="O435" s="16"/>
      <c r="P435" s="16"/>
      <c r="Q435" s="16"/>
      <c r="R435" s="16"/>
      <c r="S435" s="16"/>
      <c r="T435" s="16"/>
      <c r="U435" s="16"/>
      <c r="V435" s="16"/>
      <c r="W435" s="16"/>
      <c r="X435" s="16"/>
      <c r="Y435" s="16"/>
      <c r="AB435" s="16"/>
    </row>
    <row r="436" spans="1:28" x14ac:dyDescent="0.2">
      <c r="A436" s="20"/>
      <c r="B436" s="16"/>
      <c r="C436" s="16"/>
      <c r="D436" s="16"/>
      <c r="E436" s="16"/>
      <c r="F436" s="16"/>
      <c r="G436" s="16"/>
      <c r="H436" s="16"/>
      <c r="I436" s="16"/>
      <c r="J436" s="16"/>
      <c r="K436" s="16"/>
      <c r="L436" s="16"/>
      <c r="M436" s="16"/>
      <c r="N436" s="16"/>
      <c r="O436" s="16"/>
      <c r="P436" s="16"/>
      <c r="Q436" s="16"/>
      <c r="R436" s="16"/>
      <c r="S436" s="16"/>
      <c r="T436" s="16"/>
      <c r="U436" s="16"/>
      <c r="V436" s="16"/>
      <c r="W436" s="16"/>
      <c r="X436" s="16"/>
      <c r="Y436" s="16"/>
      <c r="AB436" s="16"/>
    </row>
    <row r="437" spans="1:28" x14ac:dyDescent="0.2">
      <c r="A437" s="20"/>
      <c r="B437" s="16"/>
      <c r="C437" s="16"/>
      <c r="D437" s="16"/>
      <c r="E437" s="16"/>
      <c r="F437" s="16"/>
      <c r="G437" s="16"/>
      <c r="H437" s="16"/>
      <c r="I437" s="16"/>
      <c r="J437" s="16"/>
      <c r="K437" s="16"/>
      <c r="L437" s="16"/>
      <c r="M437" s="16"/>
      <c r="N437" s="16"/>
      <c r="O437" s="16"/>
      <c r="P437" s="16"/>
      <c r="Q437" s="16"/>
      <c r="R437" s="16"/>
      <c r="S437" s="16"/>
      <c r="T437" s="16"/>
      <c r="U437" s="16"/>
      <c r="V437" s="16"/>
      <c r="W437" s="16"/>
      <c r="X437" s="16"/>
      <c r="Y437" s="16"/>
      <c r="AB437" s="16"/>
    </row>
    <row r="438" spans="1:28" x14ac:dyDescent="0.2">
      <c r="A438" s="20"/>
      <c r="B438" s="16"/>
      <c r="C438" s="16"/>
      <c r="D438" s="16"/>
      <c r="E438" s="16"/>
      <c r="F438" s="16"/>
      <c r="G438" s="16"/>
      <c r="H438" s="16"/>
      <c r="I438" s="16"/>
      <c r="J438" s="16"/>
      <c r="K438" s="16"/>
      <c r="L438" s="16"/>
      <c r="M438" s="16"/>
      <c r="N438" s="16"/>
      <c r="O438" s="16"/>
      <c r="P438" s="16"/>
      <c r="Q438" s="16"/>
      <c r="R438" s="16"/>
      <c r="S438" s="16"/>
      <c r="T438" s="16"/>
      <c r="U438" s="16"/>
      <c r="V438" s="16"/>
      <c r="W438" s="16"/>
      <c r="X438" s="16"/>
      <c r="Y438" s="16"/>
      <c r="AB438" s="16"/>
    </row>
    <row r="439" spans="1:28" x14ac:dyDescent="0.2">
      <c r="A439" s="20"/>
      <c r="B439" s="16"/>
      <c r="C439" s="16"/>
      <c r="D439" s="16"/>
      <c r="E439" s="16"/>
      <c r="F439" s="16"/>
      <c r="G439" s="16"/>
      <c r="H439" s="16"/>
      <c r="I439" s="16"/>
      <c r="J439" s="16"/>
      <c r="K439" s="16"/>
      <c r="L439" s="16"/>
      <c r="M439" s="16"/>
      <c r="N439" s="16"/>
      <c r="O439" s="16"/>
      <c r="P439" s="16"/>
      <c r="Q439" s="16"/>
      <c r="R439" s="16"/>
      <c r="S439" s="16"/>
      <c r="T439" s="16"/>
      <c r="U439" s="16"/>
      <c r="V439" s="16"/>
      <c r="W439" s="16"/>
      <c r="X439" s="16"/>
      <c r="Y439" s="16"/>
      <c r="AB439" s="16"/>
    </row>
    <row r="440" spans="1:28" x14ac:dyDescent="0.2">
      <c r="A440" s="20"/>
      <c r="B440" s="16"/>
      <c r="C440" s="16"/>
      <c r="D440" s="16"/>
      <c r="E440" s="16"/>
      <c r="F440" s="16"/>
      <c r="G440" s="16"/>
      <c r="H440" s="16"/>
      <c r="I440" s="16"/>
      <c r="J440" s="16"/>
      <c r="K440" s="16"/>
      <c r="L440" s="16"/>
      <c r="M440" s="16"/>
      <c r="N440" s="16"/>
      <c r="O440" s="16"/>
      <c r="P440" s="16"/>
      <c r="Q440" s="16"/>
      <c r="R440" s="16"/>
      <c r="S440" s="16"/>
      <c r="T440" s="16"/>
      <c r="U440" s="16"/>
      <c r="V440" s="16"/>
      <c r="W440" s="16"/>
      <c r="X440" s="16"/>
      <c r="Y440" s="16"/>
      <c r="AB440" s="16"/>
    </row>
    <row r="441" spans="1:28" x14ac:dyDescent="0.2">
      <c r="A441" s="20"/>
      <c r="B441" s="16"/>
      <c r="C441" s="16"/>
      <c r="D441" s="16"/>
      <c r="E441" s="16"/>
      <c r="F441" s="16"/>
      <c r="G441" s="16"/>
      <c r="H441" s="16"/>
      <c r="I441" s="16"/>
      <c r="J441" s="16"/>
      <c r="K441" s="16"/>
      <c r="L441" s="16"/>
      <c r="M441" s="16"/>
      <c r="N441" s="16"/>
      <c r="O441" s="16"/>
      <c r="P441" s="16"/>
      <c r="Q441" s="16"/>
      <c r="R441" s="16"/>
      <c r="S441" s="16"/>
      <c r="T441" s="16"/>
      <c r="U441" s="16"/>
      <c r="V441" s="16"/>
      <c r="W441" s="16"/>
      <c r="X441" s="16"/>
      <c r="Y441" s="16"/>
      <c r="AB441" s="16"/>
    </row>
    <row r="442" spans="1:28" x14ac:dyDescent="0.2">
      <c r="A442" s="20"/>
      <c r="B442" s="16"/>
      <c r="C442" s="16"/>
      <c r="D442" s="16"/>
      <c r="E442" s="16"/>
      <c r="F442" s="16"/>
      <c r="G442" s="16"/>
      <c r="H442" s="16"/>
      <c r="I442" s="16"/>
      <c r="J442" s="16"/>
      <c r="K442" s="16"/>
      <c r="L442" s="16"/>
      <c r="M442" s="16"/>
      <c r="N442" s="16"/>
      <c r="O442" s="16"/>
      <c r="P442" s="16"/>
      <c r="Q442" s="16"/>
      <c r="R442" s="16"/>
      <c r="S442" s="16"/>
      <c r="T442" s="16"/>
      <c r="U442" s="16"/>
      <c r="V442" s="16"/>
      <c r="W442" s="16"/>
      <c r="X442" s="16"/>
      <c r="Y442" s="16"/>
      <c r="AB442" s="16"/>
    </row>
    <row r="443" spans="1:28" x14ac:dyDescent="0.2">
      <c r="A443" s="20"/>
      <c r="B443" s="16"/>
      <c r="C443" s="16"/>
      <c r="D443" s="16"/>
      <c r="E443" s="16"/>
      <c r="F443" s="16"/>
      <c r="G443" s="16"/>
      <c r="H443" s="16"/>
      <c r="I443" s="16"/>
      <c r="J443" s="16"/>
      <c r="K443" s="16"/>
      <c r="L443" s="16"/>
      <c r="M443" s="16"/>
      <c r="N443" s="16"/>
      <c r="O443" s="16"/>
      <c r="P443" s="16"/>
      <c r="Q443" s="16"/>
      <c r="R443" s="16"/>
      <c r="S443" s="16"/>
      <c r="T443" s="16"/>
      <c r="U443" s="16"/>
      <c r="V443" s="16"/>
      <c r="W443" s="16"/>
      <c r="X443" s="16"/>
      <c r="Y443" s="16"/>
      <c r="AB443" s="16"/>
    </row>
    <row r="444" spans="1:28" x14ac:dyDescent="0.2">
      <c r="A444" s="20"/>
      <c r="B444" s="16"/>
      <c r="C444" s="16"/>
      <c r="D444" s="16"/>
      <c r="E444" s="16"/>
      <c r="F444" s="16"/>
      <c r="G444" s="16"/>
      <c r="H444" s="16"/>
      <c r="I444" s="16"/>
      <c r="J444" s="16"/>
      <c r="K444" s="16"/>
      <c r="L444" s="16"/>
      <c r="M444" s="16"/>
      <c r="N444" s="16"/>
      <c r="O444" s="16"/>
      <c r="P444" s="16"/>
      <c r="Q444" s="16"/>
      <c r="R444" s="16"/>
      <c r="S444" s="16"/>
      <c r="T444" s="16"/>
      <c r="U444" s="16"/>
      <c r="V444" s="16"/>
      <c r="W444" s="16"/>
      <c r="X444" s="16"/>
      <c r="Y444" s="16"/>
      <c r="AB444" s="16"/>
    </row>
    <row r="445" spans="1:28" x14ac:dyDescent="0.2">
      <c r="A445" s="20"/>
      <c r="B445" s="16"/>
      <c r="C445" s="16"/>
      <c r="D445" s="16"/>
      <c r="E445" s="16"/>
      <c r="F445" s="16"/>
      <c r="G445" s="16"/>
      <c r="H445" s="16"/>
      <c r="I445" s="16"/>
      <c r="J445" s="16"/>
      <c r="K445" s="16"/>
      <c r="L445" s="16"/>
      <c r="M445" s="16"/>
      <c r="N445" s="16"/>
      <c r="O445" s="16"/>
      <c r="P445" s="16"/>
      <c r="Q445" s="16"/>
      <c r="R445" s="16"/>
      <c r="S445" s="16"/>
      <c r="T445" s="16"/>
      <c r="U445" s="16"/>
      <c r="V445" s="16"/>
      <c r="W445" s="16"/>
      <c r="X445" s="16"/>
      <c r="Y445" s="16"/>
      <c r="AB445" s="16"/>
    </row>
    <row r="446" spans="1:28" x14ac:dyDescent="0.2">
      <c r="A446" s="20"/>
      <c r="B446" s="16"/>
      <c r="C446" s="16"/>
      <c r="D446" s="16"/>
      <c r="E446" s="16"/>
      <c r="F446" s="16"/>
      <c r="G446" s="16"/>
      <c r="H446" s="16"/>
      <c r="I446" s="16"/>
      <c r="J446" s="16"/>
      <c r="K446" s="16"/>
      <c r="L446" s="16"/>
      <c r="M446" s="16"/>
      <c r="N446" s="16"/>
      <c r="O446" s="16"/>
      <c r="P446" s="16"/>
      <c r="Q446" s="16"/>
      <c r="R446" s="16"/>
      <c r="S446" s="16"/>
      <c r="T446" s="16"/>
      <c r="U446" s="16"/>
      <c r="V446" s="16"/>
      <c r="W446" s="16"/>
      <c r="X446" s="16"/>
      <c r="Y446" s="16"/>
      <c r="AB446" s="16"/>
    </row>
    <row r="447" spans="1:28" x14ac:dyDescent="0.2">
      <c r="A447" s="20"/>
      <c r="B447" s="16"/>
      <c r="C447" s="16"/>
      <c r="D447" s="16"/>
      <c r="E447" s="16"/>
      <c r="F447" s="16"/>
      <c r="G447" s="16"/>
      <c r="H447" s="16"/>
      <c r="I447" s="16"/>
      <c r="J447" s="16"/>
      <c r="K447" s="16"/>
      <c r="L447" s="16"/>
      <c r="M447" s="16"/>
      <c r="N447" s="16"/>
      <c r="O447" s="16"/>
      <c r="P447" s="16"/>
      <c r="Q447" s="16"/>
      <c r="R447" s="16"/>
      <c r="S447" s="16"/>
      <c r="T447" s="16"/>
      <c r="U447" s="16"/>
      <c r="V447" s="16"/>
      <c r="W447" s="16"/>
      <c r="X447" s="16"/>
      <c r="Y447" s="16"/>
      <c r="AB447" s="16"/>
    </row>
    <row r="448" spans="1:28" x14ac:dyDescent="0.2">
      <c r="A448" s="20"/>
      <c r="B448" s="16"/>
      <c r="C448" s="16"/>
      <c r="D448" s="16"/>
      <c r="E448" s="16"/>
      <c r="F448" s="16"/>
      <c r="G448" s="16"/>
      <c r="H448" s="16"/>
      <c r="I448" s="16"/>
      <c r="J448" s="16"/>
      <c r="K448" s="16"/>
      <c r="L448" s="16"/>
      <c r="M448" s="16"/>
      <c r="N448" s="16"/>
      <c r="O448" s="16"/>
      <c r="P448" s="16"/>
      <c r="Q448" s="16"/>
      <c r="R448" s="16"/>
      <c r="S448" s="16"/>
      <c r="T448" s="16"/>
      <c r="U448" s="16"/>
      <c r="V448" s="16"/>
      <c r="W448" s="16"/>
      <c r="X448" s="16"/>
      <c r="Y448" s="16"/>
      <c r="AB448" s="16"/>
    </row>
    <row r="449" spans="1:28" x14ac:dyDescent="0.2">
      <c r="A449" s="20"/>
      <c r="B449" s="16"/>
      <c r="C449" s="16"/>
      <c r="D449" s="16"/>
      <c r="E449" s="16"/>
      <c r="F449" s="16"/>
      <c r="G449" s="16"/>
      <c r="H449" s="16"/>
      <c r="I449" s="16"/>
      <c r="J449" s="16"/>
      <c r="K449" s="16"/>
      <c r="L449" s="16"/>
      <c r="M449" s="16"/>
      <c r="N449" s="16"/>
      <c r="O449" s="16"/>
      <c r="P449" s="16"/>
      <c r="Q449" s="16"/>
      <c r="R449" s="16"/>
      <c r="S449" s="16"/>
      <c r="T449" s="16"/>
      <c r="U449" s="16"/>
      <c r="V449" s="16"/>
      <c r="W449" s="16"/>
      <c r="X449" s="16"/>
      <c r="Y449" s="16"/>
      <c r="AB449" s="16"/>
    </row>
    <row r="450" spans="1:28" x14ac:dyDescent="0.2">
      <c r="A450" s="20"/>
      <c r="B450" s="16"/>
      <c r="C450" s="16"/>
      <c r="D450" s="16"/>
      <c r="E450" s="16"/>
      <c r="F450" s="16"/>
      <c r="G450" s="16"/>
      <c r="H450" s="16"/>
      <c r="I450" s="16"/>
      <c r="J450" s="16"/>
      <c r="K450" s="16"/>
      <c r="L450" s="16"/>
      <c r="M450" s="16"/>
      <c r="N450" s="16"/>
      <c r="O450" s="16"/>
      <c r="P450" s="16"/>
      <c r="Q450" s="16"/>
      <c r="R450" s="16"/>
      <c r="S450" s="16"/>
      <c r="T450" s="16"/>
      <c r="U450" s="16"/>
      <c r="V450" s="16"/>
      <c r="W450" s="16"/>
      <c r="X450" s="16"/>
      <c r="Y450" s="16"/>
      <c r="AB450" s="16"/>
    </row>
    <row r="451" spans="1:28" x14ac:dyDescent="0.2">
      <c r="A451" s="20"/>
      <c r="B451" s="16"/>
      <c r="C451" s="16"/>
      <c r="D451" s="16"/>
      <c r="E451" s="16"/>
      <c r="F451" s="16"/>
      <c r="G451" s="16"/>
      <c r="H451" s="16"/>
      <c r="I451" s="16"/>
      <c r="J451" s="16"/>
      <c r="K451" s="16"/>
      <c r="L451" s="16"/>
      <c r="M451" s="16"/>
      <c r="N451" s="16"/>
      <c r="O451" s="16"/>
      <c r="P451" s="16"/>
      <c r="Q451" s="16"/>
      <c r="R451" s="16"/>
      <c r="S451" s="16"/>
      <c r="T451" s="16"/>
      <c r="U451" s="16"/>
      <c r="V451" s="16"/>
      <c r="W451" s="16"/>
      <c r="X451" s="16"/>
      <c r="Y451" s="16"/>
      <c r="AB451" s="16"/>
    </row>
    <row r="452" spans="1:28" x14ac:dyDescent="0.2">
      <c r="A452" s="20"/>
      <c r="B452" s="16"/>
      <c r="C452" s="16"/>
      <c r="D452" s="16"/>
      <c r="E452" s="16"/>
      <c r="F452" s="16"/>
      <c r="G452" s="16"/>
      <c r="H452" s="16"/>
      <c r="I452" s="16"/>
      <c r="J452" s="16"/>
      <c r="K452" s="16"/>
      <c r="L452" s="16"/>
      <c r="M452" s="16"/>
      <c r="N452" s="16"/>
      <c r="O452" s="16"/>
      <c r="P452" s="16"/>
      <c r="Q452" s="16"/>
      <c r="R452" s="16"/>
      <c r="S452" s="16"/>
      <c r="T452" s="16"/>
      <c r="U452" s="16"/>
      <c r="V452" s="16"/>
      <c r="W452" s="16"/>
      <c r="X452" s="16"/>
      <c r="Y452" s="16"/>
      <c r="AB452" s="16"/>
    </row>
    <row r="453" spans="1:28" x14ac:dyDescent="0.2">
      <c r="A453" s="20"/>
      <c r="B453" s="16"/>
      <c r="C453" s="16"/>
      <c r="D453" s="16"/>
      <c r="E453" s="16"/>
      <c r="F453" s="16"/>
      <c r="G453" s="16"/>
      <c r="H453" s="16"/>
      <c r="I453" s="16"/>
      <c r="J453" s="16"/>
      <c r="K453" s="16"/>
      <c r="L453" s="16"/>
      <c r="M453" s="16"/>
      <c r="N453" s="16"/>
      <c r="O453" s="16"/>
      <c r="P453" s="16"/>
      <c r="Q453" s="16"/>
      <c r="R453" s="16"/>
      <c r="S453" s="16"/>
      <c r="T453" s="16"/>
      <c r="U453" s="16"/>
      <c r="V453" s="16"/>
      <c r="W453" s="16"/>
      <c r="X453" s="16"/>
      <c r="Y453" s="16"/>
      <c r="AB453" s="16"/>
    </row>
    <row r="454" spans="1:28" x14ac:dyDescent="0.2">
      <c r="A454" s="20"/>
      <c r="B454" s="16"/>
      <c r="C454" s="16"/>
      <c r="D454" s="16"/>
      <c r="E454" s="16"/>
      <c r="F454" s="16"/>
      <c r="G454" s="16"/>
      <c r="H454" s="16"/>
      <c r="I454" s="16"/>
      <c r="J454" s="16"/>
      <c r="K454" s="16"/>
      <c r="L454" s="16"/>
      <c r="M454" s="16"/>
      <c r="N454" s="16"/>
      <c r="O454" s="16"/>
      <c r="P454" s="16"/>
      <c r="Q454" s="16"/>
      <c r="R454" s="16"/>
      <c r="S454" s="16"/>
      <c r="T454" s="16"/>
      <c r="U454" s="16"/>
      <c r="V454" s="16"/>
      <c r="W454" s="16"/>
      <c r="X454" s="16"/>
      <c r="Y454" s="16"/>
      <c r="AB454" s="16"/>
    </row>
    <row r="455" spans="1:28" x14ac:dyDescent="0.2">
      <c r="A455" s="20"/>
      <c r="B455" s="16"/>
      <c r="C455" s="16"/>
      <c r="D455" s="16"/>
      <c r="E455" s="16"/>
      <c r="F455" s="16"/>
      <c r="G455" s="16"/>
      <c r="H455" s="16"/>
      <c r="I455" s="16"/>
      <c r="J455" s="16"/>
      <c r="K455" s="16"/>
      <c r="L455" s="16"/>
      <c r="M455" s="16"/>
      <c r="N455" s="16"/>
      <c r="O455" s="16"/>
      <c r="P455" s="16"/>
      <c r="Q455" s="16"/>
      <c r="R455" s="16"/>
      <c r="S455" s="16"/>
      <c r="T455" s="16"/>
      <c r="U455" s="16"/>
      <c r="V455" s="16"/>
      <c r="W455" s="16"/>
      <c r="X455" s="16"/>
      <c r="Y455" s="16"/>
      <c r="AB455" s="16"/>
    </row>
    <row r="456" spans="1:28" x14ac:dyDescent="0.2">
      <c r="A456" s="20"/>
      <c r="B456" s="16"/>
      <c r="C456" s="16"/>
      <c r="D456" s="16"/>
      <c r="E456" s="16"/>
      <c r="F456" s="16"/>
      <c r="G456" s="16"/>
      <c r="H456" s="16"/>
      <c r="I456" s="16"/>
      <c r="J456" s="16"/>
      <c r="K456" s="16"/>
      <c r="L456" s="16"/>
      <c r="M456" s="16"/>
      <c r="N456" s="16"/>
      <c r="O456" s="16"/>
      <c r="P456" s="16"/>
      <c r="Q456" s="16"/>
      <c r="R456" s="16"/>
      <c r="S456" s="16"/>
      <c r="T456" s="16"/>
      <c r="U456" s="16"/>
      <c r="V456" s="16"/>
      <c r="W456" s="16"/>
      <c r="X456" s="16"/>
      <c r="Y456" s="16"/>
      <c r="AB456" s="16"/>
    </row>
    <row r="457" spans="1:28" x14ac:dyDescent="0.2">
      <c r="A457" s="20"/>
      <c r="B457" s="16"/>
      <c r="C457" s="16"/>
      <c r="D457" s="16"/>
      <c r="E457" s="16"/>
      <c r="F457" s="16"/>
      <c r="G457" s="16"/>
      <c r="H457" s="16"/>
      <c r="I457" s="16"/>
      <c r="J457" s="16"/>
      <c r="K457" s="16"/>
      <c r="L457" s="16"/>
      <c r="M457" s="16"/>
      <c r="N457" s="16"/>
      <c r="O457" s="16"/>
      <c r="P457" s="16"/>
      <c r="Q457" s="16"/>
      <c r="R457" s="16"/>
      <c r="S457" s="16"/>
      <c r="T457" s="16"/>
      <c r="U457" s="16"/>
      <c r="V457" s="16"/>
      <c r="W457" s="16"/>
      <c r="X457" s="16"/>
      <c r="Y457" s="16"/>
      <c r="AB457" s="16"/>
    </row>
    <row r="458" spans="1:28" x14ac:dyDescent="0.2">
      <c r="A458" s="20"/>
      <c r="B458" s="16"/>
      <c r="C458" s="16"/>
      <c r="D458" s="16"/>
      <c r="E458" s="16"/>
      <c r="F458" s="16"/>
      <c r="G458" s="16"/>
      <c r="H458" s="16"/>
      <c r="I458" s="16"/>
      <c r="J458" s="16"/>
      <c r="K458" s="16"/>
      <c r="L458" s="16"/>
      <c r="M458" s="16"/>
      <c r="N458" s="16"/>
      <c r="O458" s="16"/>
      <c r="P458" s="16"/>
      <c r="Q458" s="16"/>
      <c r="R458" s="16"/>
      <c r="S458" s="16"/>
      <c r="T458" s="16"/>
      <c r="U458" s="16"/>
      <c r="V458" s="16"/>
      <c r="W458" s="16"/>
      <c r="X458" s="16"/>
      <c r="Y458" s="16"/>
      <c r="AB458" s="16"/>
    </row>
    <row r="459" spans="1:28" x14ac:dyDescent="0.2">
      <c r="A459" s="20"/>
      <c r="B459" s="16"/>
      <c r="C459" s="16"/>
      <c r="D459" s="16"/>
      <c r="E459" s="16"/>
      <c r="F459" s="16"/>
      <c r="G459" s="16"/>
      <c r="H459" s="16"/>
      <c r="I459" s="16"/>
      <c r="J459" s="16"/>
      <c r="K459" s="16"/>
      <c r="L459" s="16"/>
      <c r="M459" s="16"/>
      <c r="N459" s="16"/>
      <c r="O459" s="16"/>
      <c r="P459" s="16"/>
      <c r="Q459" s="16"/>
      <c r="R459" s="16"/>
      <c r="S459" s="16"/>
      <c r="T459" s="16"/>
      <c r="U459" s="16"/>
      <c r="V459" s="16"/>
      <c r="W459" s="16"/>
      <c r="X459" s="16"/>
      <c r="Y459" s="16"/>
      <c r="AB459" s="16"/>
    </row>
    <row r="460" spans="1:28" x14ac:dyDescent="0.2">
      <c r="A460" s="20"/>
      <c r="B460" s="16"/>
      <c r="C460" s="16"/>
      <c r="D460" s="16"/>
      <c r="E460" s="16"/>
      <c r="F460" s="16"/>
      <c r="G460" s="16"/>
      <c r="H460" s="16"/>
      <c r="I460" s="16"/>
      <c r="J460" s="16"/>
      <c r="K460" s="16"/>
      <c r="L460" s="16"/>
      <c r="M460" s="16"/>
      <c r="N460" s="16"/>
      <c r="O460" s="16"/>
      <c r="P460" s="16"/>
      <c r="Q460" s="16"/>
      <c r="R460" s="16"/>
      <c r="S460" s="16"/>
      <c r="T460" s="16"/>
      <c r="U460" s="16"/>
      <c r="V460" s="16"/>
      <c r="W460" s="16"/>
      <c r="X460" s="16"/>
      <c r="Y460" s="16"/>
      <c r="AB460" s="16"/>
    </row>
    <row r="461" spans="1:28" x14ac:dyDescent="0.2">
      <c r="A461" s="20"/>
      <c r="B461" s="16"/>
      <c r="C461" s="16"/>
      <c r="D461" s="16"/>
      <c r="E461" s="16"/>
      <c r="F461" s="16"/>
      <c r="G461" s="16"/>
      <c r="H461" s="16"/>
      <c r="I461" s="16"/>
      <c r="J461" s="16"/>
      <c r="K461" s="16"/>
      <c r="L461" s="16"/>
      <c r="M461" s="16"/>
      <c r="N461" s="16"/>
      <c r="O461" s="16"/>
      <c r="P461" s="16"/>
      <c r="Q461" s="16"/>
      <c r="R461" s="16"/>
      <c r="S461" s="16"/>
      <c r="T461" s="16"/>
      <c r="U461" s="16"/>
      <c r="V461" s="16"/>
      <c r="W461" s="16"/>
      <c r="X461" s="16"/>
      <c r="Y461" s="16"/>
      <c r="AB461" s="16"/>
    </row>
    <row r="462" spans="1:28" x14ac:dyDescent="0.2">
      <c r="A462" s="20"/>
      <c r="B462" s="16"/>
      <c r="C462" s="16"/>
      <c r="D462" s="16"/>
      <c r="E462" s="16"/>
      <c r="F462" s="16"/>
      <c r="G462" s="16"/>
      <c r="H462" s="16"/>
      <c r="I462" s="16"/>
      <c r="J462" s="16"/>
      <c r="K462" s="16"/>
      <c r="L462" s="16"/>
      <c r="M462" s="16"/>
      <c r="N462" s="16"/>
      <c r="O462" s="16"/>
      <c r="P462" s="16"/>
      <c r="Q462" s="16"/>
      <c r="R462" s="16"/>
      <c r="S462" s="16"/>
      <c r="T462" s="16"/>
      <c r="U462" s="16"/>
      <c r="V462" s="16"/>
      <c r="W462" s="16"/>
      <c r="X462" s="16"/>
      <c r="Y462" s="16"/>
      <c r="AB462" s="16"/>
    </row>
    <row r="463" spans="1:28" x14ac:dyDescent="0.2">
      <c r="A463" s="20"/>
      <c r="B463" s="16"/>
      <c r="C463" s="16"/>
      <c r="D463" s="16"/>
      <c r="E463" s="16"/>
      <c r="F463" s="16"/>
      <c r="G463" s="16"/>
      <c r="H463" s="16"/>
      <c r="I463" s="16"/>
      <c r="J463" s="16"/>
      <c r="K463" s="16"/>
      <c r="L463" s="16"/>
      <c r="M463" s="16"/>
      <c r="N463" s="16"/>
      <c r="O463" s="16"/>
      <c r="P463" s="16"/>
      <c r="Q463" s="16"/>
      <c r="R463" s="16"/>
      <c r="S463" s="16"/>
      <c r="T463" s="16"/>
      <c r="U463" s="16"/>
      <c r="V463" s="16"/>
      <c r="W463" s="16"/>
      <c r="X463" s="16"/>
      <c r="Y463" s="16"/>
      <c r="AB463" s="16"/>
    </row>
    <row r="464" spans="1:28" x14ac:dyDescent="0.2">
      <c r="A464" s="20"/>
      <c r="B464" s="16"/>
      <c r="C464" s="16"/>
      <c r="D464" s="16"/>
      <c r="E464" s="16"/>
      <c r="F464" s="16"/>
      <c r="G464" s="16"/>
      <c r="H464" s="16"/>
      <c r="I464" s="16"/>
      <c r="J464" s="16"/>
      <c r="K464" s="16"/>
      <c r="L464" s="16"/>
      <c r="M464" s="16"/>
      <c r="N464" s="16"/>
      <c r="O464" s="16"/>
      <c r="P464" s="16"/>
      <c r="Q464" s="16"/>
      <c r="R464" s="16"/>
      <c r="S464" s="16"/>
      <c r="T464" s="16"/>
      <c r="U464" s="16"/>
      <c r="V464" s="16"/>
      <c r="W464" s="16"/>
      <c r="X464" s="16"/>
      <c r="Y464" s="16"/>
      <c r="AB464" s="16"/>
    </row>
    <row r="465" spans="1:28" x14ac:dyDescent="0.2">
      <c r="A465" s="20"/>
      <c r="B465" s="16"/>
      <c r="C465" s="16"/>
      <c r="D465" s="16"/>
      <c r="E465" s="16"/>
      <c r="F465" s="16"/>
      <c r="G465" s="16"/>
      <c r="H465" s="16"/>
      <c r="I465" s="16"/>
      <c r="J465" s="16"/>
      <c r="K465" s="16"/>
      <c r="L465" s="16"/>
      <c r="M465" s="16"/>
      <c r="N465" s="16"/>
      <c r="O465" s="16"/>
      <c r="P465" s="16"/>
      <c r="Q465" s="16"/>
      <c r="R465" s="16"/>
      <c r="S465" s="16"/>
      <c r="T465" s="16"/>
      <c r="U465" s="16"/>
      <c r="V465" s="16"/>
      <c r="W465" s="16"/>
      <c r="X465" s="16"/>
      <c r="Y465" s="16"/>
      <c r="AB465" s="16"/>
    </row>
    <row r="466" spans="1:28" x14ac:dyDescent="0.2">
      <c r="A466" s="20"/>
      <c r="B466" s="16"/>
      <c r="C466" s="16"/>
      <c r="D466" s="16"/>
      <c r="E466" s="16"/>
      <c r="F466" s="16"/>
      <c r="G466" s="16"/>
      <c r="H466" s="16"/>
      <c r="I466" s="16"/>
      <c r="J466" s="16"/>
      <c r="K466" s="16"/>
      <c r="L466" s="16"/>
      <c r="M466" s="16"/>
      <c r="N466" s="16"/>
      <c r="O466" s="16"/>
      <c r="P466" s="16"/>
      <c r="Q466" s="16"/>
      <c r="R466" s="16"/>
      <c r="S466" s="16"/>
      <c r="T466" s="16"/>
      <c r="U466" s="16"/>
      <c r="V466" s="16"/>
      <c r="W466" s="16"/>
      <c r="X466" s="16"/>
      <c r="Y466" s="16"/>
      <c r="AB466" s="16"/>
    </row>
    <row r="467" spans="1:28" x14ac:dyDescent="0.2">
      <c r="A467" s="20"/>
      <c r="B467" s="16"/>
      <c r="C467" s="16"/>
      <c r="D467" s="16"/>
      <c r="E467" s="16"/>
      <c r="F467" s="16"/>
      <c r="G467" s="16"/>
      <c r="H467" s="16"/>
      <c r="I467" s="16"/>
      <c r="J467" s="16"/>
      <c r="K467" s="16"/>
      <c r="L467" s="16"/>
      <c r="M467" s="16"/>
      <c r="N467" s="16"/>
      <c r="O467" s="16"/>
      <c r="P467" s="16"/>
      <c r="Q467" s="16"/>
      <c r="R467" s="16"/>
      <c r="S467" s="16"/>
      <c r="T467" s="16"/>
      <c r="U467" s="16"/>
      <c r="V467" s="16"/>
      <c r="W467" s="16"/>
      <c r="X467" s="16"/>
      <c r="Y467" s="16"/>
      <c r="AB467" s="16"/>
    </row>
    <row r="468" spans="1:28" x14ac:dyDescent="0.2">
      <c r="A468" s="20"/>
      <c r="B468" s="16"/>
      <c r="C468" s="16"/>
      <c r="D468" s="16"/>
      <c r="E468" s="16"/>
      <c r="F468" s="16"/>
      <c r="G468" s="16"/>
      <c r="H468" s="16"/>
      <c r="I468" s="16"/>
      <c r="J468" s="16"/>
      <c r="K468" s="16"/>
      <c r="L468" s="16"/>
      <c r="M468" s="16"/>
      <c r="N468" s="16"/>
      <c r="O468" s="16"/>
      <c r="P468" s="16"/>
      <c r="Q468" s="16"/>
      <c r="R468" s="16"/>
      <c r="S468" s="16"/>
      <c r="T468" s="16"/>
      <c r="U468" s="16"/>
      <c r="V468" s="16"/>
      <c r="W468" s="16"/>
      <c r="X468" s="16"/>
      <c r="Y468" s="16"/>
      <c r="AB468" s="16"/>
    </row>
    <row r="469" spans="1:28" x14ac:dyDescent="0.2">
      <c r="A469" s="20"/>
      <c r="B469" s="16"/>
      <c r="C469" s="16"/>
      <c r="D469" s="16"/>
      <c r="E469" s="16"/>
      <c r="F469" s="16"/>
      <c r="G469" s="16"/>
      <c r="H469" s="16"/>
      <c r="I469" s="16"/>
      <c r="J469" s="16"/>
      <c r="K469" s="16"/>
      <c r="L469" s="16"/>
      <c r="M469" s="16"/>
      <c r="N469" s="16"/>
      <c r="O469" s="16"/>
      <c r="P469" s="16"/>
      <c r="Q469" s="16"/>
      <c r="R469" s="16"/>
      <c r="S469" s="16"/>
      <c r="T469" s="16"/>
      <c r="U469" s="16"/>
      <c r="V469" s="16"/>
      <c r="W469" s="16"/>
      <c r="X469" s="16"/>
      <c r="Y469" s="16"/>
      <c r="AB469" s="16"/>
    </row>
    <row r="470" spans="1:28" x14ac:dyDescent="0.2">
      <c r="A470" s="20"/>
      <c r="B470" s="16"/>
      <c r="C470" s="16"/>
      <c r="D470" s="16"/>
      <c r="E470" s="16"/>
      <c r="F470" s="16"/>
      <c r="G470" s="16"/>
      <c r="H470" s="16"/>
      <c r="I470" s="16"/>
      <c r="J470" s="16"/>
      <c r="K470" s="16"/>
      <c r="L470" s="16"/>
      <c r="M470" s="16"/>
      <c r="N470" s="16"/>
      <c r="O470" s="16"/>
      <c r="P470" s="16"/>
      <c r="Q470" s="16"/>
      <c r="R470" s="16"/>
      <c r="S470" s="16"/>
      <c r="T470" s="16"/>
      <c r="U470" s="16"/>
      <c r="V470" s="16"/>
      <c r="W470" s="16"/>
      <c r="X470" s="16"/>
      <c r="Y470" s="16"/>
      <c r="AB470" s="16"/>
    </row>
    <row r="471" spans="1:28" x14ac:dyDescent="0.2">
      <c r="A471" s="20"/>
      <c r="B471" s="16"/>
      <c r="C471" s="16"/>
      <c r="D471" s="16"/>
      <c r="E471" s="16"/>
      <c r="F471" s="16"/>
      <c r="G471" s="16"/>
      <c r="H471" s="16"/>
      <c r="I471" s="16"/>
      <c r="J471" s="16"/>
      <c r="K471" s="16"/>
      <c r="L471" s="16"/>
      <c r="M471" s="16"/>
      <c r="N471" s="16"/>
      <c r="O471" s="16"/>
      <c r="P471" s="16"/>
      <c r="Q471" s="16"/>
      <c r="R471" s="16"/>
      <c r="S471" s="16"/>
      <c r="T471" s="16"/>
      <c r="U471" s="16"/>
      <c r="V471" s="16"/>
      <c r="W471" s="16"/>
      <c r="X471" s="16"/>
      <c r="Y471" s="16"/>
      <c r="AB471" s="16"/>
    </row>
    <row r="472" spans="1:28" x14ac:dyDescent="0.2">
      <c r="A472" s="20"/>
      <c r="B472" s="16"/>
      <c r="C472" s="16"/>
      <c r="D472" s="16"/>
      <c r="E472" s="16"/>
      <c r="F472" s="16"/>
      <c r="G472" s="16"/>
      <c r="H472" s="16"/>
      <c r="I472" s="16"/>
      <c r="J472" s="16"/>
      <c r="K472" s="16"/>
      <c r="L472" s="16"/>
      <c r="M472" s="16"/>
      <c r="N472" s="16"/>
      <c r="O472" s="16"/>
      <c r="P472" s="16"/>
      <c r="Q472" s="16"/>
      <c r="R472" s="16"/>
      <c r="S472" s="16"/>
      <c r="T472" s="16"/>
      <c r="U472" s="16"/>
      <c r="V472" s="16"/>
      <c r="W472" s="16"/>
      <c r="X472" s="16"/>
      <c r="Y472" s="16"/>
      <c r="AB472" s="16"/>
    </row>
    <row r="473" spans="1:28" x14ac:dyDescent="0.2">
      <c r="A473" s="20"/>
      <c r="B473" s="16"/>
      <c r="C473" s="16"/>
      <c r="D473" s="16"/>
      <c r="E473" s="16"/>
      <c r="F473" s="16"/>
      <c r="G473" s="16"/>
      <c r="H473" s="16"/>
      <c r="I473" s="16"/>
      <c r="J473" s="16"/>
      <c r="K473" s="16"/>
      <c r="L473" s="16"/>
      <c r="M473" s="16"/>
      <c r="N473" s="16"/>
      <c r="O473" s="16"/>
      <c r="P473" s="16"/>
      <c r="Q473" s="16"/>
      <c r="R473" s="16"/>
      <c r="S473" s="16"/>
      <c r="T473" s="16"/>
      <c r="U473" s="16"/>
      <c r="V473" s="16"/>
      <c r="W473" s="16"/>
      <c r="X473" s="16"/>
      <c r="Y473" s="16"/>
      <c r="AB473" s="16"/>
    </row>
    <row r="474" spans="1:28" x14ac:dyDescent="0.2">
      <c r="A474" s="20"/>
      <c r="B474" s="16"/>
      <c r="C474" s="16"/>
      <c r="D474" s="16"/>
      <c r="E474" s="16"/>
      <c r="F474" s="16"/>
      <c r="G474" s="16"/>
      <c r="H474" s="16"/>
      <c r="I474" s="16"/>
      <c r="J474" s="16"/>
      <c r="K474" s="16"/>
      <c r="L474" s="16"/>
      <c r="M474" s="16"/>
      <c r="N474" s="16"/>
      <c r="O474" s="16"/>
      <c r="P474" s="16"/>
      <c r="Q474" s="16"/>
      <c r="R474" s="16"/>
      <c r="S474" s="16"/>
      <c r="T474" s="16"/>
      <c r="U474" s="16"/>
      <c r="V474" s="16"/>
      <c r="W474" s="16"/>
      <c r="X474" s="16"/>
      <c r="Y474" s="16"/>
      <c r="AB474" s="16"/>
    </row>
    <row r="475" spans="1:28" x14ac:dyDescent="0.2">
      <c r="A475" s="20"/>
      <c r="B475" s="16"/>
      <c r="C475" s="16"/>
      <c r="D475" s="16"/>
      <c r="E475" s="16"/>
      <c r="F475" s="16"/>
      <c r="G475" s="16"/>
      <c r="H475" s="16"/>
      <c r="I475" s="16"/>
      <c r="J475" s="16"/>
      <c r="K475" s="16"/>
      <c r="L475" s="16"/>
      <c r="M475" s="16"/>
      <c r="N475" s="16"/>
      <c r="O475" s="16"/>
      <c r="P475" s="16"/>
      <c r="Q475" s="16"/>
      <c r="R475" s="16"/>
      <c r="S475" s="16"/>
      <c r="T475" s="16"/>
      <c r="U475" s="16"/>
      <c r="V475" s="16"/>
      <c r="W475" s="16"/>
      <c r="X475" s="16"/>
      <c r="Y475" s="16"/>
      <c r="AB475" s="16"/>
    </row>
    <row r="476" spans="1:28" x14ac:dyDescent="0.2">
      <c r="A476" s="20"/>
      <c r="B476" s="16"/>
      <c r="C476" s="16"/>
      <c r="D476" s="16"/>
      <c r="E476" s="16"/>
      <c r="F476" s="16"/>
      <c r="G476" s="16"/>
      <c r="H476" s="16"/>
      <c r="I476" s="16"/>
      <c r="J476" s="16"/>
      <c r="K476" s="16"/>
      <c r="L476" s="16"/>
      <c r="M476" s="16"/>
      <c r="N476" s="16"/>
      <c r="O476" s="16"/>
      <c r="P476" s="16"/>
      <c r="Q476" s="16"/>
      <c r="R476" s="16"/>
      <c r="S476" s="16"/>
      <c r="T476" s="16"/>
      <c r="U476" s="16"/>
      <c r="V476" s="16"/>
      <c r="W476" s="16"/>
      <c r="X476" s="16"/>
      <c r="Y476" s="16"/>
      <c r="AB476" s="16"/>
    </row>
    <row r="477" spans="1:28" x14ac:dyDescent="0.2">
      <c r="A477" s="20"/>
      <c r="B477" s="16"/>
      <c r="C477" s="16"/>
      <c r="D477" s="16"/>
      <c r="E477" s="16"/>
      <c r="F477" s="16"/>
      <c r="G477" s="16"/>
      <c r="H477" s="16"/>
      <c r="I477" s="16"/>
      <c r="J477" s="16"/>
      <c r="K477" s="16"/>
      <c r="L477" s="16"/>
      <c r="M477" s="16"/>
      <c r="N477" s="16"/>
      <c r="O477" s="16"/>
      <c r="P477" s="16"/>
      <c r="Q477" s="16"/>
      <c r="R477" s="16"/>
      <c r="S477" s="16"/>
      <c r="T477" s="16"/>
      <c r="U477" s="16"/>
      <c r="V477" s="16"/>
      <c r="W477" s="16"/>
      <c r="X477" s="16"/>
      <c r="Y477" s="16"/>
      <c r="AB477" s="16"/>
    </row>
    <row r="478" spans="1:28" x14ac:dyDescent="0.2">
      <c r="A478" s="20"/>
      <c r="B478" s="16"/>
      <c r="C478" s="16"/>
      <c r="D478" s="16"/>
      <c r="E478" s="16"/>
      <c r="F478" s="16"/>
      <c r="G478" s="16"/>
      <c r="H478" s="16"/>
      <c r="I478" s="16"/>
      <c r="J478" s="16"/>
      <c r="K478" s="16"/>
      <c r="L478" s="16"/>
      <c r="M478" s="16"/>
      <c r="N478" s="16"/>
      <c r="O478" s="16"/>
      <c r="P478" s="16"/>
      <c r="Q478" s="16"/>
      <c r="R478" s="16"/>
      <c r="S478" s="16"/>
      <c r="T478" s="16"/>
      <c r="U478" s="16"/>
      <c r="V478" s="16"/>
      <c r="W478" s="16"/>
      <c r="X478" s="16"/>
      <c r="Y478" s="16"/>
      <c r="AB478" s="16"/>
    </row>
    <row r="479" spans="1:28" x14ac:dyDescent="0.2">
      <c r="A479" s="20"/>
      <c r="B479" s="16"/>
      <c r="C479" s="16"/>
      <c r="D479" s="16"/>
      <c r="E479" s="16"/>
      <c r="F479" s="16"/>
      <c r="G479" s="16"/>
      <c r="H479" s="16"/>
      <c r="I479" s="16"/>
      <c r="J479" s="16"/>
      <c r="K479" s="16"/>
      <c r="L479" s="16"/>
      <c r="M479" s="16"/>
      <c r="N479" s="16"/>
      <c r="O479" s="16"/>
      <c r="P479" s="16"/>
      <c r="Q479" s="16"/>
      <c r="R479" s="16"/>
      <c r="S479" s="16"/>
      <c r="T479" s="16"/>
      <c r="U479" s="16"/>
      <c r="V479" s="16"/>
      <c r="W479" s="16"/>
      <c r="X479" s="16"/>
      <c r="Y479" s="16"/>
      <c r="AB479" s="16"/>
    </row>
    <row r="480" spans="1:28" x14ac:dyDescent="0.2">
      <c r="A480" s="20"/>
      <c r="B480" s="16"/>
      <c r="C480" s="16"/>
      <c r="D480" s="16"/>
      <c r="E480" s="16"/>
      <c r="F480" s="16"/>
      <c r="G480" s="16"/>
      <c r="H480" s="16"/>
      <c r="I480" s="16"/>
      <c r="J480" s="16"/>
      <c r="K480" s="16"/>
      <c r="L480" s="16"/>
      <c r="M480" s="16"/>
      <c r="N480" s="16"/>
      <c r="O480" s="16"/>
      <c r="P480" s="16"/>
      <c r="Q480" s="16"/>
      <c r="R480" s="16"/>
      <c r="S480" s="16"/>
      <c r="T480" s="16"/>
      <c r="U480" s="16"/>
      <c r="V480" s="16"/>
      <c r="W480" s="16"/>
      <c r="X480" s="16"/>
      <c r="Y480" s="16"/>
      <c r="AB480" s="16"/>
    </row>
    <row r="481" spans="1:28" x14ac:dyDescent="0.2">
      <c r="A481" s="20"/>
      <c r="B481" s="16"/>
      <c r="C481" s="16"/>
      <c r="D481" s="16"/>
      <c r="E481" s="16"/>
      <c r="F481" s="16"/>
      <c r="G481" s="16"/>
      <c r="H481" s="16"/>
      <c r="I481" s="16"/>
      <c r="J481" s="16"/>
      <c r="K481" s="16"/>
      <c r="L481" s="16"/>
      <c r="M481" s="16"/>
      <c r="N481" s="16"/>
      <c r="O481" s="16"/>
      <c r="P481" s="16"/>
      <c r="Q481" s="16"/>
      <c r="R481" s="16"/>
      <c r="S481" s="16"/>
      <c r="T481" s="16"/>
      <c r="U481" s="16"/>
      <c r="V481" s="16"/>
      <c r="W481" s="16"/>
      <c r="X481" s="16"/>
      <c r="Y481" s="16"/>
      <c r="AB481" s="16"/>
    </row>
    <row r="482" spans="1:28" x14ac:dyDescent="0.2">
      <c r="A482" s="20"/>
      <c r="B482" s="16"/>
      <c r="C482" s="16"/>
      <c r="D482" s="16"/>
      <c r="E482" s="16"/>
      <c r="F482" s="16"/>
      <c r="G482" s="16"/>
      <c r="H482" s="16"/>
      <c r="I482" s="16"/>
      <c r="J482" s="16"/>
      <c r="K482" s="16"/>
      <c r="L482" s="16"/>
      <c r="M482" s="16"/>
      <c r="N482" s="16"/>
      <c r="O482" s="16"/>
      <c r="P482" s="16"/>
      <c r="Q482" s="16"/>
      <c r="R482" s="16"/>
      <c r="S482" s="16"/>
      <c r="T482" s="16"/>
      <c r="U482" s="16"/>
      <c r="V482" s="16"/>
      <c r="W482" s="16"/>
      <c r="X482" s="16"/>
      <c r="Y482" s="16"/>
      <c r="AB482" s="16"/>
    </row>
    <row r="483" spans="1:28" x14ac:dyDescent="0.2">
      <c r="A483" s="20"/>
      <c r="B483" s="16"/>
      <c r="C483" s="16"/>
      <c r="D483" s="16"/>
      <c r="E483" s="16"/>
      <c r="F483" s="16"/>
      <c r="G483" s="16"/>
      <c r="H483" s="16"/>
      <c r="I483" s="16"/>
      <c r="J483" s="16"/>
      <c r="K483" s="16"/>
      <c r="L483" s="16"/>
      <c r="M483" s="16"/>
      <c r="N483" s="16"/>
      <c r="O483" s="16"/>
      <c r="P483" s="16"/>
      <c r="Q483" s="16"/>
      <c r="R483" s="16"/>
      <c r="S483" s="16"/>
      <c r="T483" s="16"/>
      <c r="U483" s="16"/>
      <c r="V483" s="16"/>
      <c r="W483" s="16"/>
      <c r="X483" s="16"/>
      <c r="Y483" s="16"/>
      <c r="AB483" s="16"/>
    </row>
    <row r="484" spans="1:28" x14ac:dyDescent="0.2">
      <c r="A484" s="20"/>
      <c r="B484" s="16"/>
      <c r="C484" s="16"/>
      <c r="D484" s="16"/>
      <c r="E484" s="16"/>
      <c r="F484" s="16"/>
      <c r="G484" s="16"/>
      <c r="H484" s="16"/>
      <c r="I484" s="16"/>
      <c r="J484" s="16"/>
      <c r="K484" s="16"/>
      <c r="L484" s="16"/>
      <c r="M484" s="16"/>
      <c r="N484" s="16"/>
      <c r="O484" s="16"/>
      <c r="P484" s="16"/>
      <c r="Q484" s="16"/>
      <c r="R484" s="16"/>
      <c r="S484" s="16"/>
      <c r="T484" s="16"/>
      <c r="U484" s="16"/>
      <c r="V484" s="16"/>
      <c r="W484" s="16"/>
      <c r="X484" s="16"/>
      <c r="Y484" s="16"/>
      <c r="AB484" s="16"/>
    </row>
    <row r="485" spans="1:28" x14ac:dyDescent="0.2">
      <c r="A485" s="20"/>
      <c r="B485" s="16"/>
      <c r="C485" s="16"/>
      <c r="D485" s="16"/>
      <c r="E485" s="16"/>
      <c r="F485" s="16"/>
      <c r="G485" s="16"/>
      <c r="H485" s="16"/>
      <c r="I485" s="16"/>
      <c r="J485" s="16"/>
      <c r="K485" s="16"/>
      <c r="L485" s="16"/>
      <c r="M485" s="16"/>
      <c r="N485" s="16"/>
      <c r="O485" s="16"/>
      <c r="P485" s="16"/>
      <c r="Q485" s="16"/>
      <c r="R485" s="16"/>
      <c r="S485" s="16"/>
      <c r="T485" s="16"/>
      <c r="U485" s="16"/>
      <c r="V485" s="16"/>
      <c r="W485" s="16"/>
      <c r="X485" s="16"/>
      <c r="Y485" s="16"/>
      <c r="AB485" s="16"/>
    </row>
    <row r="486" spans="1:28" x14ac:dyDescent="0.2">
      <c r="A486" s="20"/>
      <c r="B486" s="16"/>
      <c r="C486" s="16"/>
      <c r="D486" s="16"/>
      <c r="E486" s="16"/>
      <c r="F486" s="16"/>
      <c r="G486" s="16"/>
      <c r="H486" s="16"/>
      <c r="I486" s="16"/>
      <c r="J486" s="16"/>
      <c r="K486" s="16"/>
      <c r="L486" s="16"/>
      <c r="M486" s="16"/>
      <c r="N486" s="16"/>
      <c r="O486" s="16"/>
      <c r="P486" s="16"/>
      <c r="Q486" s="16"/>
      <c r="R486" s="16"/>
      <c r="S486" s="16"/>
      <c r="T486" s="16"/>
      <c r="U486" s="16"/>
      <c r="V486" s="16"/>
      <c r="W486" s="16"/>
      <c r="X486" s="16"/>
      <c r="Y486" s="16"/>
      <c r="AB486" s="16"/>
    </row>
    <row r="487" spans="1:28" x14ac:dyDescent="0.2">
      <c r="A487" s="20"/>
      <c r="B487" s="16"/>
      <c r="C487" s="16"/>
      <c r="D487" s="16"/>
      <c r="E487" s="16"/>
      <c r="F487" s="16"/>
      <c r="G487" s="16"/>
      <c r="H487" s="16"/>
      <c r="I487" s="16"/>
      <c r="J487" s="16"/>
      <c r="K487" s="16"/>
      <c r="L487" s="16"/>
      <c r="M487" s="16"/>
      <c r="N487" s="16"/>
      <c r="O487" s="16"/>
      <c r="P487" s="16"/>
      <c r="Q487" s="16"/>
      <c r="R487" s="16"/>
      <c r="S487" s="16"/>
      <c r="T487" s="16"/>
      <c r="U487" s="16"/>
      <c r="V487" s="16"/>
      <c r="W487" s="16"/>
      <c r="X487" s="16"/>
      <c r="Y487" s="16"/>
      <c r="AB487" s="16"/>
    </row>
    <row r="488" spans="1:28" x14ac:dyDescent="0.2">
      <c r="A488" s="20"/>
      <c r="B488" s="16"/>
      <c r="C488" s="16"/>
      <c r="D488" s="16"/>
      <c r="E488" s="16"/>
      <c r="F488" s="16"/>
      <c r="G488" s="16"/>
      <c r="H488" s="16"/>
      <c r="I488" s="16"/>
      <c r="J488" s="16"/>
      <c r="K488" s="16"/>
      <c r="L488" s="16"/>
      <c r="M488" s="16"/>
      <c r="N488" s="16"/>
      <c r="O488" s="16"/>
      <c r="P488" s="16"/>
      <c r="Q488" s="16"/>
      <c r="R488" s="16"/>
      <c r="S488" s="16"/>
      <c r="T488" s="16"/>
      <c r="U488" s="16"/>
      <c r="V488" s="16"/>
      <c r="W488" s="16"/>
      <c r="X488" s="16"/>
      <c r="Y488" s="16"/>
      <c r="AB488" s="16"/>
    </row>
    <row r="489" spans="1:28" x14ac:dyDescent="0.2">
      <c r="A489" s="20"/>
      <c r="B489" s="16"/>
      <c r="C489" s="16"/>
      <c r="D489" s="16"/>
      <c r="E489" s="16"/>
      <c r="F489" s="16"/>
      <c r="G489" s="16"/>
      <c r="H489" s="16"/>
      <c r="I489" s="16"/>
      <c r="J489" s="16"/>
      <c r="K489" s="16"/>
      <c r="L489" s="16"/>
      <c r="M489" s="16"/>
      <c r="N489" s="16"/>
      <c r="O489" s="16"/>
      <c r="P489" s="16"/>
      <c r="Q489" s="16"/>
      <c r="R489" s="16"/>
      <c r="S489" s="16"/>
      <c r="T489" s="16"/>
      <c r="U489" s="16"/>
      <c r="V489" s="16"/>
      <c r="W489" s="16"/>
      <c r="X489" s="16"/>
      <c r="Y489" s="16"/>
      <c r="AB489" s="16"/>
    </row>
    <row r="490" spans="1:28" x14ac:dyDescent="0.2">
      <c r="A490" s="20"/>
      <c r="B490" s="16"/>
      <c r="C490" s="16"/>
      <c r="D490" s="16"/>
      <c r="E490" s="16"/>
      <c r="F490" s="16"/>
      <c r="G490" s="16"/>
      <c r="H490" s="16"/>
      <c r="I490" s="16"/>
      <c r="J490" s="16"/>
      <c r="K490" s="16"/>
      <c r="L490" s="16"/>
      <c r="M490" s="16"/>
      <c r="N490" s="16"/>
      <c r="O490" s="16"/>
      <c r="P490" s="16"/>
      <c r="Q490" s="16"/>
      <c r="R490" s="16"/>
      <c r="S490" s="16"/>
      <c r="T490" s="16"/>
      <c r="U490" s="16"/>
      <c r="V490" s="16"/>
      <c r="W490" s="16"/>
      <c r="X490" s="16"/>
      <c r="Y490" s="16"/>
      <c r="AB490" s="16"/>
    </row>
    <row r="491" spans="1:28" x14ac:dyDescent="0.2">
      <c r="A491" s="20"/>
      <c r="B491" s="16"/>
      <c r="C491" s="16"/>
      <c r="D491" s="16"/>
      <c r="E491" s="16"/>
      <c r="F491" s="16"/>
      <c r="G491" s="16"/>
      <c r="H491" s="16"/>
      <c r="I491" s="16"/>
      <c r="J491" s="16"/>
      <c r="K491" s="16"/>
      <c r="L491" s="16"/>
      <c r="M491" s="16"/>
      <c r="N491" s="16"/>
      <c r="O491" s="16"/>
      <c r="P491" s="16"/>
      <c r="Q491" s="16"/>
      <c r="R491" s="16"/>
      <c r="S491" s="16"/>
      <c r="T491" s="16"/>
      <c r="U491" s="16"/>
      <c r="V491" s="16"/>
      <c r="W491" s="16"/>
      <c r="X491" s="16"/>
      <c r="Y491" s="16"/>
      <c r="AB491" s="16"/>
    </row>
    <row r="492" spans="1:28" x14ac:dyDescent="0.2">
      <c r="A492" s="20"/>
      <c r="B492" s="16"/>
      <c r="C492" s="16"/>
      <c r="D492" s="16"/>
      <c r="E492" s="16"/>
      <c r="F492" s="16"/>
      <c r="G492" s="16"/>
      <c r="H492" s="16"/>
      <c r="I492" s="16"/>
      <c r="J492" s="16"/>
      <c r="K492" s="16"/>
      <c r="L492" s="16"/>
      <c r="M492" s="16"/>
      <c r="N492" s="16"/>
      <c r="O492" s="16"/>
      <c r="P492" s="16"/>
      <c r="Q492" s="16"/>
      <c r="R492" s="16"/>
      <c r="S492" s="16"/>
      <c r="T492" s="16"/>
      <c r="U492" s="16"/>
      <c r="V492" s="16"/>
      <c r="W492" s="16"/>
      <c r="X492" s="16"/>
      <c r="Y492" s="16"/>
      <c r="AB492" s="16"/>
    </row>
    <row r="493" spans="1:28" x14ac:dyDescent="0.2">
      <c r="A493" s="20"/>
      <c r="B493" s="16"/>
      <c r="C493" s="16"/>
      <c r="D493" s="16"/>
      <c r="E493" s="16"/>
      <c r="F493" s="16"/>
      <c r="G493" s="16"/>
      <c r="H493" s="16"/>
      <c r="I493" s="16"/>
      <c r="J493" s="16"/>
      <c r="K493" s="16"/>
      <c r="L493" s="16"/>
      <c r="M493" s="16"/>
      <c r="N493" s="16"/>
      <c r="O493" s="16"/>
      <c r="P493" s="16"/>
      <c r="Q493" s="16"/>
      <c r="R493" s="16"/>
      <c r="S493" s="16"/>
      <c r="T493" s="16"/>
      <c r="U493" s="16"/>
      <c r="V493" s="16"/>
      <c r="W493" s="16"/>
      <c r="X493" s="16"/>
      <c r="Y493" s="16"/>
      <c r="AB493" s="16"/>
    </row>
    <row r="494" spans="1:28" x14ac:dyDescent="0.2">
      <c r="A494" s="20"/>
      <c r="B494" s="16"/>
      <c r="C494" s="16"/>
      <c r="D494" s="16"/>
      <c r="E494" s="16"/>
      <c r="F494" s="16"/>
      <c r="G494" s="16"/>
      <c r="H494" s="16"/>
      <c r="I494" s="16"/>
      <c r="J494" s="16"/>
      <c r="K494" s="16"/>
      <c r="L494" s="16"/>
      <c r="M494" s="16"/>
      <c r="N494" s="16"/>
      <c r="O494" s="16"/>
      <c r="P494" s="16"/>
      <c r="Q494" s="16"/>
      <c r="R494" s="16"/>
      <c r="S494" s="16"/>
      <c r="T494" s="16"/>
      <c r="U494" s="16"/>
      <c r="V494" s="16"/>
      <c r="W494" s="16"/>
      <c r="X494" s="16"/>
      <c r="Y494" s="16"/>
      <c r="AB494" s="16"/>
    </row>
    <row r="495" spans="1:28" x14ac:dyDescent="0.2">
      <c r="A495" s="20"/>
      <c r="B495" s="16"/>
      <c r="C495" s="16"/>
      <c r="D495" s="16"/>
      <c r="E495" s="16"/>
      <c r="F495" s="16"/>
      <c r="G495" s="16"/>
      <c r="H495" s="16"/>
      <c r="I495" s="16"/>
      <c r="J495" s="16"/>
      <c r="K495" s="16"/>
      <c r="L495" s="16"/>
      <c r="M495" s="16"/>
      <c r="N495" s="16"/>
      <c r="O495" s="16"/>
      <c r="P495" s="16"/>
      <c r="Q495" s="16"/>
      <c r="R495" s="16"/>
      <c r="S495" s="16"/>
      <c r="T495" s="16"/>
      <c r="U495" s="16"/>
      <c r="V495" s="16"/>
      <c r="W495" s="16"/>
      <c r="X495" s="16"/>
      <c r="Y495" s="16"/>
      <c r="AB495" s="16"/>
    </row>
    <row r="496" spans="1:28" x14ac:dyDescent="0.2">
      <c r="A496" s="20"/>
      <c r="B496" s="16"/>
      <c r="C496" s="16"/>
      <c r="D496" s="16"/>
      <c r="E496" s="16"/>
      <c r="F496" s="16"/>
      <c r="G496" s="16"/>
      <c r="H496" s="16"/>
      <c r="I496" s="16"/>
      <c r="J496" s="16"/>
      <c r="K496" s="16"/>
      <c r="L496" s="16"/>
      <c r="M496" s="16"/>
      <c r="N496" s="16"/>
      <c r="O496" s="16"/>
      <c r="P496" s="16"/>
      <c r="Q496" s="16"/>
      <c r="R496" s="16"/>
      <c r="S496" s="16"/>
      <c r="T496" s="16"/>
      <c r="U496" s="16"/>
      <c r="V496" s="16"/>
      <c r="W496" s="16"/>
      <c r="X496" s="16"/>
      <c r="Y496" s="16"/>
      <c r="AB496" s="16"/>
    </row>
    <row r="497" spans="1:28" x14ac:dyDescent="0.2">
      <c r="A497" s="20"/>
      <c r="B497" s="16"/>
      <c r="C497" s="16"/>
      <c r="D497" s="16"/>
      <c r="E497" s="16"/>
      <c r="F497" s="16"/>
      <c r="G497" s="16"/>
      <c r="H497" s="16"/>
      <c r="I497" s="16"/>
      <c r="J497" s="16"/>
      <c r="K497" s="16"/>
      <c r="L497" s="16"/>
      <c r="M497" s="16"/>
      <c r="N497" s="16"/>
      <c r="O497" s="16"/>
      <c r="P497" s="16"/>
      <c r="Q497" s="16"/>
      <c r="R497" s="16"/>
      <c r="S497" s="16"/>
      <c r="T497" s="16"/>
      <c r="U497" s="16"/>
      <c r="V497" s="16"/>
      <c r="W497" s="16"/>
      <c r="X497" s="16"/>
      <c r="Y497" s="16"/>
      <c r="AB497" s="16"/>
    </row>
    <row r="498" spans="1:28" x14ac:dyDescent="0.2">
      <c r="A498" s="20"/>
      <c r="B498" s="16"/>
      <c r="C498" s="16"/>
      <c r="D498" s="16"/>
      <c r="E498" s="16"/>
      <c r="F498" s="16"/>
      <c r="G498" s="16"/>
      <c r="H498" s="16"/>
      <c r="I498" s="16"/>
      <c r="J498" s="16"/>
      <c r="K498" s="16"/>
      <c r="L498" s="16"/>
      <c r="M498" s="16"/>
      <c r="N498" s="16"/>
      <c r="O498" s="16"/>
      <c r="P498" s="16"/>
      <c r="Q498" s="16"/>
      <c r="R498" s="16"/>
      <c r="S498" s="16"/>
      <c r="T498" s="16"/>
      <c r="U498" s="16"/>
      <c r="V498" s="16"/>
      <c r="W498" s="16"/>
      <c r="X498" s="16"/>
      <c r="Y498" s="16"/>
      <c r="AB498" s="16"/>
    </row>
    <row r="499" spans="1:28" x14ac:dyDescent="0.2">
      <c r="A499" s="20"/>
      <c r="B499" s="16"/>
      <c r="C499" s="16"/>
      <c r="D499" s="16"/>
      <c r="E499" s="16"/>
      <c r="F499" s="16"/>
      <c r="G499" s="16"/>
      <c r="H499" s="16"/>
      <c r="I499" s="16"/>
      <c r="J499" s="16"/>
      <c r="K499" s="16"/>
      <c r="L499" s="16"/>
      <c r="M499" s="16"/>
      <c r="N499" s="16"/>
      <c r="O499" s="16"/>
      <c r="P499" s="16"/>
      <c r="Q499" s="16"/>
      <c r="R499" s="16"/>
      <c r="S499" s="16"/>
      <c r="T499" s="16"/>
      <c r="U499" s="16"/>
      <c r="V499" s="16"/>
      <c r="W499" s="16"/>
      <c r="X499" s="16"/>
      <c r="Y499" s="16"/>
      <c r="AB499" s="16"/>
    </row>
    <row r="500" spans="1:28" x14ac:dyDescent="0.2">
      <c r="A500" s="20"/>
      <c r="B500" s="16"/>
      <c r="C500" s="16"/>
      <c r="D500" s="16"/>
      <c r="E500" s="16"/>
      <c r="F500" s="16"/>
      <c r="G500" s="16"/>
      <c r="H500" s="16"/>
      <c r="I500" s="16"/>
      <c r="J500" s="16"/>
      <c r="K500" s="16"/>
      <c r="L500" s="16"/>
      <c r="M500" s="16"/>
      <c r="N500" s="16"/>
      <c r="O500" s="16"/>
      <c r="P500" s="16"/>
      <c r="Q500" s="16"/>
      <c r="R500" s="16"/>
      <c r="S500" s="16"/>
      <c r="T500" s="16"/>
      <c r="U500" s="16"/>
      <c r="V500" s="16"/>
      <c r="W500" s="16"/>
      <c r="X500" s="16"/>
      <c r="Y500" s="16"/>
      <c r="AB500" s="16"/>
    </row>
    <row r="501" spans="1:28" x14ac:dyDescent="0.2">
      <c r="A501" s="20"/>
      <c r="B501" s="16"/>
      <c r="C501" s="16"/>
      <c r="D501" s="16"/>
      <c r="E501" s="16"/>
      <c r="F501" s="16"/>
      <c r="G501" s="16"/>
      <c r="H501" s="16"/>
      <c r="I501" s="16"/>
      <c r="J501" s="16"/>
      <c r="K501" s="16"/>
      <c r="L501" s="16"/>
      <c r="M501" s="16"/>
      <c r="N501" s="16"/>
      <c r="O501" s="16"/>
      <c r="P501" s="16"/>
      <c r="Q501" s="16"/>
      <c r="R501" s="16"/>
      <c r="S501" s="16"/>
      <c r="T501" s="16"/>
      <c r="U501" s="16"/>
      <c r="V501" s="16"/>
      <c r="W501" s="16"/>
      <c r="X501" s="16"/>
      <c r="Y501" s="16"/>
      <c r="AB501" s="16"/>
    </row>
    <row r="502" spans="1:28" x14ac:dyDescent="0.2">
      <c r="A502" s="20"/>
      <c r="B502" s="16"/>
      <c r="C502" s="16"/>
      <c r="D502" s="16"/>
      <c r="E502" s="16"/>
      <c r="F502" s="16"/>
      <c r="G502" s="16"/>
      <c r="H502" s="16"/>
      <c r="I502" s="16"/>
      <c r="J502" s="16"/>
      <c r="K502" s="16"/>
      <c r="L502" s="16"/>
      <c r="M502" s="16"/>
      <c r="N502" s="16"/>
      <c r="O502" s="16"/>
      <c r="P502" s="16"/>
      <c r="Q502" s="16"/>
      <c r="R502" s="16"/>
      <c r="S502" s="16"/>
      <c r="T502" s="16"/>
      <c r="U502" s="16"/>
      <c r="V502" s="16"/>
      <c r="W502" s="16"/>
      <c r="X502" s="16"/>
      <c r="Y502" s="16"/>
      <c r="AB502" s="16"/>
    </row>
    <row r="503" spans="1:28" x14ac:dyDescent="0.2">
      <c r="A503" s="20"/>
      <c r="B503" s="16"/>
      <c r="C503" s="16"/>
      <c r="D503" s="16"/>
      <c r="E503" s="16"/>
      <c r="F503" s="16"/>
      <c r="G503" s="16"/>
      <c r="H503" s="16"/>
      <c r="I503" s="16"/>
      <c r="J503" s="16"/>
      <c r="K503" s="16"/>
      <c r="L503" s="16"/>
      <c r="M503" s="16"/>
      <c r="N503" s="16"/>
      <c r="O503" s="16"/>
      <c r="P503" s="16"/>
      <c r="Q503" s="16"/>
      <c r="R503" s="16"/>
      <c r="S503" s="16"/>
      <c r="T503" s="16"/>
      <c r="U503" s="16"/>
      <c r="V503" s="16"/>
      <c r="W503" s="16"/>
      <c r="X503" s="16"/>
      <c r="Y503" s="16"/>
      <c r="AB503" s="16"/>
    </row>
    <row r="504" spans="1:28" x14ac:dyDescent="0.2">
      <c r="A504" s="20"/>
      <c r="B504" s="16"/>
      <c r="C504" s="16"/>
      <c r="D504" s="16"/>
      <c r="E504" s="16"/>
      <c r="F504" s="16"/>
      <c r="G504" s="16"/>
      <c r="H504" s="16"/>
      <c r="I504" s="16"/>
      <c r="J504" s="16"/>
      <c r="K504" s="16"/>
      <c r="L504" s="16"/>
      <c r="M504" s="16"/>
      <c r="N504" s="16"/>
      <c r="O504" s="16"/>
      <c r="P504" s="16"/>
      <c r="Q504" s="16"/>
      <c r="R504" s="16"/>
      <c r="S504" s="16"/>
      <c r="T504" s="16"/>
      <c r="U504" s="16"/>
      <c r="V504" s="16"/>
      <c r="W504" s="16"/>
      <c r="X504" s="16"/>
      <c r="Y504" s="16"/>
      <c r="AB504" s="16"/>
    </row>
    <row r="505" spans="1:28" x14ac:dyDescent="0.2">
      <c r="A505" s="20"/>
      <c r="B505" s="16"/>
      <c r="C505" s="16"/>
      <c r="D505" s="16"/>
      <c r="E505" s="16"/>
      <c r="F505" s="16"/>
      <c r="G505" s="16"/>
      <c r="H505" s="16"/>
      <c r="I505" s="16"/>
      <c r="J505" s="16"/>
      <c r="K505" s="16"/>
      <c r="L505" s="16"/>
      <c r="M505" s="16"/>
      <c r="N505" s="16"/>
      <c r="O505" s="16"/>
      <c r="P505" s="16"/>
      <c r="Q505" s="16"/>
      <c r="R505" s="16"/>
      <c r="S505" s="16"/>
      <c r="T505" s="16"/>
      <c r="U505" s="16"/>
      <c r="V505" s="16"/>
      <c r="W505" s="16"/>
      <c r="X505" s="16"/>
      <c r="Y505" s="16"/>
      <c r="AB505" s="16"/>
    </row>
    <row r="506" spans="1:28" x14ac:dyDescent="0.2">
      <c r="A506" s="20"/>
      <c r="B506" s="16"/>
      <c r="C506" s="16"/>
      <c r="D506" s="16"/>
      <c r="E506" s="16"/>
      <c r="F506" s="16"/>
      <c r="G506" s="16"/>
      <c r="H506" s="16"/>
      <c r="I506" s="16"/>
      <c r="J506" s="16"/>
      <c r="K506" s="16"/>
      <c r="L506" s="16"/>
      <c r="M506" s="16"/>
      <c r="N506" s="16"/>
      <c r="O506" s="16"/>
      <c r="P506" s="16"/>
      <c r="Q506" s="16"/>
      <c r="R506" s="16"/>
      <c r="S506" s="16"/>
      <c r="T506" s="16"/>
      <c r="U506" s="16"/>
      <c r="V506" s="16"/>
      <c r="W506" s="16"/>
      <c r="X506" s="16"/>
      <c r="Y506" s="16"/>
      <c r="AB506" s="16"/>
    </row>
    <row r="507" spans="1:28" x14ac:dyDescent="0.2">
      <c r="A507" s="20"/>
      <c r="B507" s="16"/>
      <c r="C507" s="16"/>
      <c r="D507" s="16"/>
      <c r="E507" s="16"/>
      <c r="F507" s="16"/>
      <c r="G507" s="16"/>
      <c r="H507" s="16"/>
      <c r="I507" s="16"/>
      <c r="J507" s="16"/>
      <c r="K507" s="16"/>
      <c r="L507" s="16"/>
      <c r="M507" s="16"/>
      <c r="N507" s="16"/>
      <c r="O507" s="16"/>
      <c r="P507" s="16"/>
      <c r="Q507" s="16"/>
      <c r="R507" s="16"/>
      <c r="S507" s="16"/>
      <c r="T507" s="16"/>
      <c r="U507" s="16"/>
      <c r="V507" s="16"/>
      <c r="W507" s="16"/>
      <c r="X507" s="16"/>
      <c r="Y507" s="16"/>
      <c r="AB507" s="16"/>
    </row>
    <row r="508" spans="1:28" x14ac:dyDescent="0.2">
      <c r="A508" s="20"/>
      <c r="B508" s="16"/>
      <c r="C508" s="16"/>
      <c r="D508" s="16"/>
      <c r="E508" s="16"/>
      <c r="F508" s="16"/>
      <c r="G508" s="16"/>
      <c r="H508" s="16"/>
      <c r="I508" s="16"/>
      <c r="J508" s="16"/>
      <c r="K508" s="16"/>
      <c r="L508" s="16"/>
      <c r="M508" s="16"/>
      <c r="N508" s="16"/>
      <c r="O508" s="16"/>
      <c r="P508" s="16"/>
      <c r="Q508" s="16"/>
      <c r="R508" s="16"/>
      <c r="S508" s="16"/>
      <c r="T508" s="16"/>
      <c r="U508" s="16"/>
      <c r="V508" s="16"/>
      <c r="W508" s="16"/>
      <c r="X508" s="16"/>
      <c r="Y508" s="16"/>
      <c r="AB508" s="16"/>
    </row>
    <row r="509" spans="1:28" x14ac:dyDescent="0.2">
      <c r="A509" s="20"/>
      <c r="B509" s="16"/>
      <c r="C509" s="16"/>
      <c r="D509" s="16"/>
      <c r="E509" s="16"/>
      <c r="F509" s="16"/>
      <c r="G509" s="16"/>
      <c r="H509" s="16"/>
      <c r="I509" s="16"/>
      <c r="J509" s="16"/>
      <c r="K509" s="16"/>
      <c r="L509" s="16"/>
      <c r="M509" s="16"/>
      <c r="N509" s="16"/>
      <c r="O509" s="16"/>
      <c r="P509" s="16"/>
      <c r="Q509" s="16"/>
      <c r="R509" s="16"/>
      <c r="S509" s="16"/>
      <c r="T509" s="16"/>
      <c r="U509" s="16"/>
      <c r="V509" s="16"/>
      <c r="W509" s="16"/>
      <c r="X509" s="16"/>
      <c r="Y509" s="16"/>
      <c r="AB509" s="16"/>
    </row>
    <row r="510" spans="1:28" x14ac:dyDescent="0.2">
      <c r="A510" s="20"/>
      <c r="B510" s="16"/>
      <c r="C510" s="16"/>
      <c r="D510" s="16"/>
      <c r="E510" s="16"/>
      <c r="F510" s="16"/>
      <c r="G510" s="16"/>
      <c r="H510" s="16"/>
      <c r="I510" s="16"/>
      <c r="J510" s="16"/>
      <c r="K510" s="16"/>
      <c r="L510" s="16"/>
      <c r="M510" s="16"/>
      <c r="N510" s="16"/>
      <c r="O510" s="16"/>
      <c r="P510" s="16"/>
      <c r="Q510" s="16"/>
      <c r="R510" s="16"/>
      <c r="S510" s="16"/>
      <c r="T510" s="16"/>
      <c r="U510" s="16"/>
      <c r="V510" s="16"/>
      <c r="W510" s="16"/>
      <c r="X510" s="16"/>
      <c r="Y510" s="16"/>
      <c r="AB510" s="16"/>
    </row>
    <row r="511" spans="1:28" x14ac:dyDescent="0.2">
      <c r="A511" s="20"/>
      <c r="B511" s="16"/>
      <c r="C511" s="16"/>
      <c r="D511" s="16"/>
      <c r="E511" s="16"/>
      <c r="F511" s="16"/>
      <c r="G511" s="16"/>
      <c r="H511" s="16"/>
      <c r="I511" s="16"/>
      <c r="J511" s="16"/>
      <c r="K511" s="16"/>
      <c r="L511" s="16"/>
      <c r="M511" s="16"/>
      <c r="N511" s="16"/>
      <c r="O511" s="16"/>
      <c r="P511" s="16"/>
      <c r="Q511" s="16"/>
      <c r="R511" s="16"/>
      <c r="S511" s="16"/>
      <c r="T511" s="16"/>
      <c r="U511" s="16"/>
      <c r="V511" s="16"/>
      <c r="W511" s="16"/>
      <c r="X511" s="16"/>
      <c r="Y511" s="16"/>
      <c r="AB511" s="16"/>
    </row>
    <row r="512" spans="1:28" x14ac:dyDescent="0.2">
      <c r="A512" s="20"/>
      <c r="B512" s="16"/>
      <c r="C512" s="16"/>
      <c r="D512" s="16"/>
      <c r="E512" s="16"/>
      <c r="F512" s="16"/>
      <c r="G512" s="16"/>
      <c r="H512" s="16"/>
      <c r="I512" s="16"/>
      <c r="J512" s="16"/>
      <c r="K512" s="16"/>
      <c r="L512" s="16"/>
      <c r="M512" s="16"/>
      <c r="N512" s="16"/>
      <c r="O512" s="16"/>
      <c r="P512" s="16"/>
      <c r="Q512" s="16"/>
      <c r="R512" s="16"/>
      <c r="S512" s="16"/>
      <c r="T512" s="16"/>
      <c r="U512" s="16"/>
      <c r="V512" s="16"/>
      <c r="W512" s="16"/>
      <c r="X512" s="16"/>
      <c r="Y512" s="16"/>
      <c r="AB512" s="16"/>
    </row>
    <row r="513" spans="1:28" x14ac:dyDescent="0.2">
      <c r="A513" s="20"/>
      <c r="B513" s="16"/>
      <c r="C513" s="16"/>
      <c r="D513" s="16"/>
      <c r="E513" s="16"/>
      <c r="F513" s="16"/>
      <c r="G513" s="16"/>
      <c r="H513" s="16"/>
      <c r="I513" s="16"/>
      <c r="J513" s="16"/>
      <c r="K513" s="16"/>
      <c r="L513" s="16"/>
      <c r="M513" s="16"/>
      <c r="N513" s="16"/>
      <c r="O513" s="16"/>
      <c r="P513" s="16"/>
      <c r="Q513" s="16"/>
      <c r="R513" s="16"/>
      <c r="S513" s="16"/>
      <c r="T513" s="16"/>
      <c r="U513" s="16"/>
      <c r="V513" s="16"/>
      <c r="W513" s="16"/>
      <c r="X513" s="16"/>
      <c r="Y513" s="16"/>
      <c r="AB513" s="16"/>
    </row>
    <row r="514" spans="1:28" x14ac:dyDescent="0.2">
      <c r="A514" s="20"/>
      <c r="B514" s="16"/>
      <c r="C514" s="16"/>
      <c r="D514" s="16"/>
      <c r="E514" s="16"/>
      <c r="F514" s="16"/>
      <c r="G514" s="16"/>
      <c r="H514" s="16"/>
      <c r="I514" s="16"/>
      <c r="J514" s="16"/>
      <c r="K514" s="16"/>
      <c r="L514" s="16"/>
      <c r="M514" s="16"/>
      <c r="N514" s="16"/>
      <c r="O514" s="16"/>
      <c r="P514" s="16"/>
      <c r="Q514" s="16"/>
      <c r="R514" s="16"/>
      <c r="S514" s="16"/>
      <c r="T514" s="16"/>
      <c r="U514" s="16"/>
      <c r="V514" s="16"/>
      <c r="W514" s="16"/>
      <c r="X514" s="16"/>
      <c r="Y514" s="16"/>
      <c r="AB514" s="16"/>
    </row>
    <row r="515" spans="1:28" x14ac:dyDescent="0.2">
      <c r="A515" s="20"/>
      <c r="B515" s="16"/>
      <c r="C515" s="16"/>
      <c r="D515" s="16"/>
      <c r="E515" s="16"/>
      <c r="F515" s="16"/>
      <c r="G515" s="16"/>
      <c r="H515" s="16"/>
      <c r="I515" s="16"/>
      <c r="J515" s="16"/>
      <c r="K515" s="16"/>
      <c r="L515" s="16"/>
      <c r="M515" s="16"/>
      <c r="N515" s="16"/>
      <c r="O515" s="16"/>
      <c r="P515" s="16"/>
      <c r="Q515" s="16"/>
      <c r="R515" s="16"/>
      <c r="S515" s="16"/>
      <c r="T515" s="16"/>
      <c r="U515" s="16"/>
      <c r="V515" s="16"/>
      <c r="W515" s="16"/>
      <c r="X515" s="16"/>
      <c r="Y515" s="16"/>
      <c r="AB515" s="16"/>
    </row>
    <row r="516" spans="1:28" x14ac:dyDescent="0.2">
      <c r="A516" s="20"/>
      <c r="B516" s="16"/>
      <c r="C516" s="16"/>
      <c r="D516" s="16"/>
      <c r="E516" s="16"/>
      <c r="F516" s="16"/>
      <c r="G516" s="16"/>
      <c r="H516" s="16"/>
      <c r="I516" s="16"/>
      <c r="J516" s="16"/>
      <c r="K516" s="16"/>
      <c r="L516" s="16"/>
      <c r="M516" s="16"/>
      <c r="N516" s="16"/>
      <c r="O516" s="16"/>
      <c r="P516" s="16"/>
      <c r="Q516" s="16"/>
      <c r="R516" s="16"/>
      <c r="S516" s="16"/>
      <c r="T516" s="16"/>
      <c r="U516" s="16"/>
      <c r="V516" s="16"/>
      <c r="W516" s="16"/>
      <c r="X516" s="16"/>
      <c r="Y516" s="16"/>
      <c r="AB516" s="16"/>
    </row>
    <row r="517" spans="1:28" x14ac:dyDescent="0.2">
      <c r="A517" s="20"/>
      <c r="B517" s="16"/>
      <c r="C517" s="16"/>
      <c r="D517" s="16"/>
      <c r="E517" s="16"/>
      <c r="F517" s="16"/>
      <c r="G517" s="16"/>
      <c r="H517" s="16"/>
      <c r="I517" s="16"/>
      <c r="J517" s="16"/>
      <c r="K517" s="16"/>
      <c r="L517" s="16"/>
      <c r="M517" s="16"/>
      <c r="N517" s="16"/>
      <c r="O517" s="16"/>
      <c r="P517" s="16"/>
      <c r="Q517" s="16"/>
      <c r="R517" s="16"/>
      <c r="S517" s="16"/>
      <c r="T517" s="16"/>
      <c r="U517" s="16"/>
      <c r="V517" s="16"/>
      <c r="W517" s="16"/>
      <c r="X517" s="16"/>
      <c r="Y517" s="16"/>
      <c r="AB517" s="16"/>
    </row>
    <row r="518" spans="1:28" x14ac:dyDescent="0.2">
      <c r="A518" s="20"/>
      <c r="B518" s="16"/>
      <c r="C518" s="16"/>
      <c r="D518" s="16"/>
      <c r="E518" s="16"/>
      <c r="F518" s="16"/>
      <c r="G518" s="16"/>
      <c r="H518" s="16"/>
      <c r="I518" s="16"/>
      <c r="J518" s="16"/>
      <c r="K518" s="16"/>
      <c r="L518" s="16"/>
      <c r="M518" s="16"/>
      <c r="N518" s="16"/>
      <c r="O518" s="16"/>
      <c r="P518" s="16"/>
      <c r="Q518" s="16"/>
      <c r="R518" s="16"/>
      <c r="S518" s="16"/>
      <c r="T518" s="16"/>
      <c r="U518" s="16"/>
      <c r="V518" s="16"/>
      <c r="W518" s="16"/>
      <c r="X518" s="16"/>
      <c r="Y518" s="16"/>
      <c r="AB518" s="16"/>
    </row>
    <row r="519" spans="1:28" x14ac:dyDescent="0.2">
      <c r="A519" s="20"/>
      <c r="B519" s="16"/>
      <c r="C519" s="16"/>
      <c r="D519" s="16"/>
      <c r="E519" s="16"/>
      <c r="F519" s="16"/>
      <c r="G519" s="16"/>
      <c r="H519" s="16"/>
      <c r="I519" s="16"/>
      <c r="J519" s="16"/>
      <c r="K519" s="16"/>
      <c r="L519" s="16"/>
      <c r="M519" s="16"/>
      <c r="N519" s="16"/>
      <c r="O519" s="16"/>
      <c r="P519" s="16"/>
      <c r="Q519" s="16"/>
      <c r="R519" s="16"/>
      <c r="S519" s="16"/>
      <c r="T519" s="16"/>
      <c r="U519" s="16"/>
      <c r="V519" s="16"/>
      <c r="W519" s="16"/>
      <c r="X519" s="16"/>
      <c r="Y519" s="16"/>
      <c r="AB519" s="16"/>
    </row>
    <row r="520" spans="1:28" x14ac:dyDescent="0.2">
      <c r="A520" s="20"/>
      <c r="B520" s="16"/>
      <c r="C520" s="16"/>
      <c r="D520" s="16"/>
      <c r="E520" s="16"/>
      <c r="F520" s="16"/>
      <c r="G520" s="16"/>
      <c r="H520" s="16"/>
      <c r="I520" s="16"/>
      <c r="J520" s="16"/>
      <c r="K520" s="16"/>
      <c r="L520" s="16"/>
      <c r="M520" s="16"/>
      <c r="N520" s="16"/>
      <c r="O520" s="16"/>
      <c r="P520" s="16"/>
      <c r="Q520" s="16"/>
      <c r="R520" s="16"/>
      <c r="S520" s="16"/>
      <c r="T520" s="16"/>
      <c r="U520" s="16"/>
      <c r="V520" s="16"/>
      <c r="W520" s="16"/>
      <c r="X520" s="16"/>
      <c r="Y520" s="16"/>
      <c r="AB520" s="16"/>
    </row>
    <row r="521" spans="1:28" x14ac:dyDescent="0.2">
      <c r="A521" s="20"/>
      <c r="B521" s="16"/>
      <c r="C521" s="16"/>
      <c r="D521" s="16"/>
      <c r="E521" s="16"/>
      <c r="F521" s="16"/>
      <c r="G521" s="16"/>
      <c r="H521" s="16"/>
      <c r="I521" s="16"/>
      <c r="J521" s="16"/>
      <c r="K521" s="16"/>
      <c r="L521" s="16"/>
      <c r="M521" s="16"/>
      <c r="N521" s="16"/>
      <c r="O521" s="16"/>
      <c r="P521" s="16"/>
      <c r="Q521" s="16"/>
      <c r="R521" s="16"/>
      <c r="S521" s="16"/>
      <c r="T521" s="16"/>
      <c r="U521" s="16"/>
      <c r="V521" s="16"/>
      <c r="W521" s="16"/>
      <c r="X521" s="16"/>
      <c r="Y521" s="16"/>
      <c r="AB521" s="16"/>
    </row>
    <row r="522" spans="1:28" x14ac:dyDescent="0.2">
      <c r="A522" s="20"/>
      <c r="B522" s="16"/>
      <c r="C522" s="16"/>
      <c r="D522" s="16"/>
      <c r="E522" s="16"/>
      <c r="F522" s="16"/>
      <c r="G522" s="16"/>
      <c r="H522" s="16"/>
      <c r="I522" s="16"/>
      <c r="J522" s="16"/>
      <c r="K522" s="16"/>
      <c r="L522" s="16"/>
      <c r="M522" s="16"/>
      <c r="N522" s="16"/>
      <c r="O522" s="16"/>
      <c r="P522" s="16"/>
      <c r="Q522" s="16"/>
      <c r="R522" s="16"/>
      <c r="S522" s="16"/>
      <c r="T522" s="16"/>
      <c r="U522" s="16"/>
      <c r="V522" s="16"/>
      <c r="W522" s="16"/>
      <c r="X522" s="16"/>
      <c r="Y522" s="16"/>
      <c r="AB522" s="16"/>
    </row>
    <row r="523" spans="1:28" x14ac:dyDescent="0.2">
      <c r="A523" s="20"/>
      <c r="B523" s="16"/>
      <c r="C523" s="16"/>
      <c r="D523" s="16"/>
      <c r="E523" s="16"/>
      <c r="F523" s="16"/>
      <c r="G523" s="16"/>
      <c r="H523" s="16"/>
      <c r="I523" s="16"/>
      <c r="J523" s="16"/>
      <c r="K523" s="16"/>
      <c r="L523" s="16"/>
      <c r="M523" s="16"/>
      <c r="N523" s="16"/>
      <c r="O523" s="16"/>
      <c r="P523" s="16"/>
      <c r="Q523" s="16"/>
      <c r="R523" s="16"/>
      <c r="S523" s="16"/>
      <c r="T523" s="16"/>
      <c r="U523" s="16"/>
      <c r="V523" s="16"/>
      <c r="W523" s="16"/>
      <c r="X523" s="16"/>
      <c r="Y523" s="16"/>
      <c r="AB523" s="16"/>
    </row>
    <row r="524" spans="1:28" x14ac:dyDescent="0.2">
      <c r="A524" s="20"/>
      <c r="B524" s="16"/>
      <c r="C524" s="16"/>
      <c r="D524" s="16"/>
      <c r="E524" s="16"/>
      <c r="F524" s="16"/>
      <c r="G524" s="16"/>
      <c r="H524" s="16"/>
      <c r="I524" s="16"/>
      <c r="J524" s="16"/>
      <c r="K524" s="16"/>
      <c r="L524" s="16"/>
      <c r="M524" s="16"/>
      <c r="N524" s="16"/>
      <c r="O524" s="16"/>
      <c r="P524" s="16"/>
      <c r="Q524" s="16"/>
      <c r="R524" s="16"/>
      <c r="S524" s="16"/>
      <c r="T524" s="16"/>
      <c r="U524" s="16"/>
      <c r="V524" s="16"/>
      <c r="W524" s="16"/>
      <c r="X524" s="16"/>
      <c r="Y524" s="16"/>
      <c r="AB524" s="16"/>
    </row>
    <row r="525" spans="1:28" x14ac:dyDescent="0.2">
      <c r="A525" s="20"/>
      <c r="B525" s="16"/>
      <c r="C525" s="16"/>
      <c r="D525" s="16"/>
      <c r="E525" s="16"/>
      <c r="F525" s="16"/>
      <c r="G525" s="16"/>
      <c r="H525" s="16"/>
      <c r="I525" s="16"/>
      <c r="J525" s="16"/>
      <c r="K525" s="16"/>
      <c r="L525" s="16"/>
      <c r="M525" s="16"/>
      <c r="N525" s="16"/>
      <c r="O525" s="16"/>
      <c r="P525" s="16"/>
      <c r="Q525" s="16"/>
      <c r="R525" s="16"/>
      <c r="S525" s="16"/>
      <c r="T525" s="16"/>
      <c r="U525" s="16"/>
      <c r="V525" s="16"/>
      <c r="W525" s="16"/>
      <c r="X525" s="16"/>
      <c r="Y525" s="16"/>
      <c r="AB525" s="16"/>
    </row>
    <row r="526" spans="1:28" x14ac:dyDescent="0.2">
      <c r="A526" s="20"/>
      <c r="B526" s="16"/>
      <c r="C526" s="16"/>
      <c r="D526" s="16"/>
      <c r="E526" s="16"/>
      <c r="F526" s="16"/>
      <c r="G526" s="16"/>
      <c r="H526" s="16"/>
      <c r="I526" s="16"/>
      <c r="J526" s="16"/>
      <c r="K526" s="16"/>
      <c r="L526" s="16"/>
      <c r="M526" s="16"/>
      <c r="N526" s="16"/>
      <c r="O526" s="16"/>
      <c r="P526" s="16"/>
      <c r="Q526" s="16"/>
      <c r="R526" s="16"/>
      <c r="S526" s="16"/>
      <c r="T526" s="16"/>
      <c r="U526" s="16"/>
      <c r="V526" s="16"/>
      <c r="W526" s="16"/>
      <c r="X526" s="16"/>
      <c r="Y526" s="16"/>
      <c r="AB526" s="16"/>
    </row>
    <row r="527" spans="1:28" x14ac:dyDescent="0.2">
      <c r="A527" s="20"/>
      <c r="B527" s="16"/>
      <c r="C527" s="16"/>
      <c r="D527" s="16"/>
      <c r="E527" s="16"/>
      <c r="F527" s="16"/>
      <c r="G527" s="16"/>
      <c r="H527" s="16"/>
      <c r="I527" s="16"/>
      <c r="J527" s="16"/>
      <c r="K527" s="16"/>
      <c r="L527" s="16"/>
      <c r="M527" s="16"/>
      <c r="N527" s="16"/>
      <c r="O527" s="16"/>
      <c r="P527" s="16"/>
      <c r="Q527" s="16"/>
      <c r="R527" s="16"/>
      <c r="S527" s="16"/>
      <c r="T527" s="16"/>
      <c r="U527" s="16"/>
      <c r="V527" s="16"/>
      <c r="W527" s="16"/>
      <c r="X527" s="16"/>
      <c r="Y527" s="16"/>
      <c r="AB527" s="16"/>
    </row>
    <row r="528" spans="1:28" x14ac:dyDescent="0.2">
      <c r="A528" s="20"/>
      <c r="B528" s="16"/>
      <c r="C528" s="16"/>
      <c r="D528" s="16"/>
      <c r="E528" s="16"/>
      <c r="F528" s="16"/>
      <c r="G528" s="16"/>
      <c r="H528" s="16"/>
      <c r="I528" s="16"/>
      <c r="J528" s="16"/>
      <c r="K528" s="16"/>
      <c r="L528" s="16"/>
      <c r="M528" s="16"/>
      <c r="N528" s="16"/>
      <c r="O528" s="16"/>
      <c r="P528" s="16"/>
      <c r="Q528" s="16"/>
      <c r="R528" s="16"/>
      <c r="S528" s="16"/>
      <c r="T528" s="16"/>
      <c r="U528" s="16"/>
      <c r="V528" s="16"/>
      <c r="W528" s="16"/>
      <c r="X528" s="16"/>
      <c r="Y528" s="16"/>
      <c r="AB528" s="16"/>
    </row>
    <row r="529" spans="1:28" x14ac:dyDescent="0.2">
      <c r="A529" s="20"/>
      <c r="B529" s="16"/>
      <c r="C529" s="16"/>
      <c r="D529" s="16"/>
      <c r="E529" s="16"/>
      <c r="F529" s="16"/>
      <c r="G529" s="16"/>
      <c r="H529" s="16"/>
      <c r="I529" s="16"/>
      <c r="J529" s="16"/>
      <c r="K529" s="16"/>
      <c r="L529" s="16"/>
      <c r="M529" s="16"/>
      <c r="N529" s="16"/>
      <c r="O529" s="16"/>
      <c r="P529" s="16"/>
      <c r="Q529" s="16"/>
      <c r="R529" s="16"/>
      <c r="S529" s="16"/>
      <c r="T529" s="16"/>
      <c r="U529" s="16"/>
      <c r="V529" s="16"/>
      <c r="W529" s="16"/>
      <c r="X529" s="16"/>
      <c r="Y529" s="16"/>
      <c r="AB529" s="16"/>
    </row>
    <row r="530" spans="1:28" x14ac:dyDescent="0.2">
      <c r="A530" s="20"/>
      <c r="B530" s="16"/>
      <c r="C530" s="16"/>
      <c r="D530" s="16"/>
      <c r="E530" s="16"/>
      <c r="F530" s="16"/>
      <c r="G530" s="16"/>
      <c r="H530" s="16"/>
      <c r="I530" s="16"/>
      <c r="J530" s="16"/>
      <c r="K530" s="16"/>
      <c r="L530" s="16"/>
      <c r="M530" s="16"/>
      <c r="N530" s="16"/>
      <c r="O530" s="16"/>
      <c r="P530" s="16"/>
      <c r="Q530" s="16"/>
      <c r="R530" s="16"/>
      <c r="S530" s="16"/>
      <c r="T530" s="16"/>
      <c r="U530" s="16"/>
      <c r="V530" s="16"/>
      <c r="W530" s="16"/>
      <c r="X530" s="16"/>
      <c r="Y530" s="16"/>
      <c r="AB530" s="16"/>
    </row>
    <row r="531" spans="1:28" x14ac:dyDescent="0.2">
      <c r="A531" s="20"/>
      <c r="B531" s="16"/>
      <c r="C531" s="16"/>
      <c r="D531" s="16"/>
      <c r="E531" s="16"/>
      <c r="F531" s="16"/>
      <c r="G531" s="16"/>
      <c r="H531" s="16"/>
      <c r="I531" s="16"/>
      <c r="J531" s="16"/>
      <c r="K531" s="16"/>
      <c r="L531" s="16"/>
      <c r="M531" s="16"/>
      <c r="N531" s="16"/>
      <c r="O531" s="16"/>
      <c r="P531" s="16"/>
      <c r="Q531" s="16"/>
      <c r="R531" s="16"/>
      <c r="S531" s="16"/>
      <c r="T531" s="16"/>
      <c r="U531" s="16"/>
      <c r="V531" s="16"/>
      <c r="W531" s="16"/>
      <c r="X531" s="16"/>
      <c r="Y531" s="16"/>
      <c r="AB531" s="16"/>
    </row>
    <row r="532" spans="1:28" x14ac:dyDescent="0.2">
      <c r="A532" s="20"/>
      <c r="B532" s="16"/>
      <c r="C532" s="16"/>
      <c r="D532" s="16"/>
      <c r="E532" s="16"/>
      <c r="F532" s="16"/>
      <c r="G532" s="16"/>
      <c r="H532" s="16"/>
      <c r="I532" s="16"/>
      <c r="J532" s="16"/>
      <c r="K532" s="16"/>
      <c r="L532" s="16"/>
      <c r="M532" s="16"/>
      <c r="N532" s="16"/>
      <c r="O532" s="16"/>
      <c r="P532" s="16"/>
      <c r="Q532" s="16"/>
      <c r="R532" s="16"/>
      <c r="S532" s="16"/>
      <c r="T532" s="16"/>
      <c r="U532" s="16"/>
      <c r="V532" s="16"/>
      <c r="W532" s="16"/>
      <c r="X532" s="16"/>
      <c r="Y532" s="16"/>
      <c r="AB532" s="16"/>
    </row>
    <row r="533" spans="1:28" x14ac:dyDescent="0.2">
      <c r="A533" s="20"/>
      <c r="B533" s="16"/>
      <c r="C533" s="16"/>
      <c r="D533" s="16"/>
      <c r="E533" s="16"/>
      <c r="F533" s="16"/>
      <c r="G533" s="16"/>
      <c r="H533" s="16"/>
      <c r="I533" s="16"/>
      <c r="J533" s="16"/>
      <c r="K533" s="16"/>
      <c r="L533" s="16"/>
      <c r="M533" s="16"/>
      <c r="N533" s="16"/>
      <c r="O533" s="16"/>
      <c r="P533" s="16"/>
      <c r="Q533" s="16"/>
      <c r="R533" s="16"/>
      <c r="S533" s="16"/>
      <c r="T533" s="16"/>
      <c r="U533" s="16"/>
      <c r="V533" s="16"/>
      <c r="W533" s="16"/>
      <c r="X533" s="16"/>
      <c r="Y533" s="16"/>
      <c r="AB533" s="16"/>
    </row>
    <row r="534" spans="1:28" x14ac:dyDescent="0.2">
      <c r="A534" s="20"/>
      <c r="B534" s="16"/>
      <c r="C534" s="16"/>
      <c r="D534" s="16"/>
      <c r="E534" s="16"/>
      <c r="F534" s="16"/>
      <c r="G534" s="16"/>
      <c r="H534" s="16"/>
      <c r="I534" s="16"/>
      <c r="J534" s="16"/>
      <c r="K534" s="16"/>
      <c r="L534" s="16"/>
      <c r="M534" s="16"/>
      <c r="N534" s="16"/>
      <c r="O534" s="16"/>
      <c r="P534" s="16"/>
      <c r="Q534" s="16"/>
      <c r="R534" s="16"/>
      <c r="S534" s="16"/>
      <c r="T534" s="16"/>
      <c r="U534" s="16"/>
      <c r="V534" s="16"/>
      <c r="W534" s="16"/>
      <c r="X534" s="16"/>
      <c r="Y534" s="16"/>
      <c r="AB534" s="16"/>
    </row>
    <row r="535" spans="1:28" x14ac:dyDescent="0.2">
      <c r="A535" s="20"/>
      <c r="B535" s="16"/>
      <c r="C535" s="16"/>
      <c r="D535" s="16"/>
      <c r="E535" s="16"/>
      <c r="F535" s="16"/>
      <c r="G535" s="16"/>
      <c r="H535" s="16"/>
      <c r="I535" s="16"/>
      <c r="J535" s="16"/>
      <c r="K535" s="16"/>
      <c r="L535" s="16"/>
      <c r="M535" s="16"/>
      <c r="N535" s="16"/>
      <c r="O535" s="16"/>
      <c r="P535" s="16"/>
      <c r="Q535" s="16"/>
      <c r="R535" s="16"/>
      <c r="S535" s="16"/>
      <c r="T535" s="16"/>
      <c r="U535" s="16"/>
      <c r="V535" s="16"/>
      <c r="W535" s="16"/>
      <c r="X535" s="16"/>
      <c r="Y535" s="16"/>
      <c r="AB535" s="16"/>
    </row>
    <row r="536" spans="1:28" x14ac:dyDescent="0.2">
      <c r="A536" s="20"/>
      <c r="B536" s="16"/>
      <c r="C536" s="16"/>
      <c r="D536" s="16"/>
      <c r="E536" s="16"/>
      <c r="F536" s="16"/>
      <c r="G536" s="16"/>
      <c r="H536" s="16"/>
      <c r="I536" s="16"/>
      <c r="J536" s="16"/>
      <c r="K536" s="16"/>
      <c r="L536" s="16"/>
      <c r="M536" s="16"/>
      <c r="N536" s="16"/>
      <c r="O536" s="16"/>
      <c r="P536" s="16"/>
      <c r="Q536" s="16"/>
      <c r="R536" s="16"/>
      <c r="S536" s="16"/>
      <c r="T536" s="16"/>
      <c r="U536" s="16"/>
      <c r="V536" s="16"/>
      <c r="W536" s="16"/>
      <c r="X536" s="16"/>
      <c r="Y536" s="16"/>
      <c r="AB536" s="16"/>
    </row>
    <row r="537" spans="1:28" x14ac:dyDescent="0.2">
      <c r="A537" s="20"/>
      <c r="B537" s="16"/>
      <c r="C537" s="16"/>
      <c r="D537" s="16"/>
      <c r="E537" s="16"/>
      <c r="F537" s="16"/>
      <c r="G537" s="16"/>
      <c r="H537" s="16"/>
      <c r="I537" s="16"/>
      <c r="J537" s="16"/>
      <c r="K537" s="16"/>
      <c r="L537" s="16"/>
      <c r="M537" s="16"/>
      <c r="N537" s="16"/>
      <c r="O537" s="16"/>
      <c r="P537" s="16"/>
      <c r="Q537" s="16"/>
      <c r="R537" s="16"/>
      <c r="S537" s="16"/>
      <c r="T537" s="16"/>
      <c r="U537" s="16"/>
      <c r="V537" s="16"/>
      <c r="W537" s="16"/>
      <c r="X537" s="16"/>
      <c r="Y537" s="16"/>
      <c r="AB537" s="16"/>
    </row>
    <row r="538" spans="1:28" x14ac:dyDescent="0.2">
      <c r="A538" s="20"/>
      <c r="B538" s="16"/>
      <c r="C538" s="16"/>
      <c r="D538" s="16"/>
      <c r="E538" s="16"/>
      <c r="F538" s="16"/>
      <c r="G538" s="16"/>
      <c r="H538" s="16"/>
      <c r="I538" s="16"/>
      <c r="J538" s="16"/>
      <c r="K538" s="16"/>
      <c r="L538" s="16"/>
      <c r="M538" s="16"/>
      <c r="N538" s="16"/>
      <c r="O538" s="16"/>
      <c r="P538" s="16"/>
      <c r="Q538" s="16"/>
      <c r="R538" s="16"/>
      <c r="S538" s="16"/>
      <c r="T538" s="16"/>
      <c r="U538" s="16"/>
      <c r="V538" s="16"/>
      <c r="W538" s="16"/>
      <c r="X538" s="16"/>
      <c r="Y538" s="16"/>
      <c r="AB538" s="16"/>
    </row>
    <row r="539" spans="1:28" x14ac:dyDescent="0.2">
      <c r="A539" s="20"/>
      <c r="B539" s="16"/>
      <c r="C539" s="16"/>
      <c r="D539" s="16"/>
      <c r="E539" s="16"/>
      <c r="F539" s="16"/>
      <c r="G539" s="16"/>
      <c r="H539" s="16"/>
      <c r="I539" s="16"/>
      <c r="J539" s="16"/>
      <c r="K539" s="16"/>
      <c r="L539" s="16"/>
      <c r="M539" s="16"/>
      <c r="N539" s="16"/>
      <c r="O539" s="16"/>
      <c r="P539" s="16"/>
      <c r="Q539" s="16"/>
      <c r="R539" s="16"/>
      <c r="S539" s="16"/>
      <c r="T539" s="16"/>
      <c r="U539" s="16"/>
      <c r="V539" s="16"/>
      <c r="W539" s="16"/>
      <c r="X539" s="16"/>
      <c r="Y539" s="16"/>
      <c r="AB539" s="16"/>
    </row>
    <row r="540" spans="1:28" x14ac:dyDescent="0.2">
      <c r="A540" s="20"/>
      <c r="B540" s="16"/>
      <c r="C540" s="16"/>
      <c r="D540" s="16"/>
      <c r="E540" s="16"/>
      <c r="F540" s="16"/>
      <c r="G540" s="16"/>
      <c r="H540" s="16"/>
      <c r="I540" s="16"/>
      <c r="J540" s="16"/>
      <c r="K540" s="16"/>
      <c r="L540" s="16"/>
      <c r="M540" s="16"/>
      <c r="N540" s="16"/>
      <c r="O540" s="16"/>
      <c r="P540" s="16"/>
      <c r="Q540" s="16"/>
      <c r="R540" s="16"/>
      <c r="S540" s="16"/>
      <c r="T540" s="16"/>
      <c r="U540" s="16"/>
      <c r="V540" s="16"/>
      <c r="W540" s="16"/>
      <c r="X540" s="16"/>
      <c r="Y540" s="16"/>
      <c r="AB540" s="16"/>
    </row>
    <row r="541" spans="1:28" x14ac:dyDescent="0.2">
      <c r="A541" s="20"/>
      <c r="B541" s="16"/>
      <c r="C541" s="16"/>
      <c r="D541" s="16"/>
      <c r="E541" s="16"/>
      <c r="F541" s="16"/>
      <c r="G541" s="16"/>
      <c r="H541" s="16"/>
      <c r="I541" s="16"/>
      <c r="J541" s="16"/>
      <c r="K541" s="16"/>
      <c r="L541" s="16"/>
      <c r="M541" s="16"/>
      <c r="N541" s="16"/>
      <c r="O541" s="16"/>
      <c r="P541" s="16"/>
      <c r="Q541" s="16"/>
      <c r="R541" s="16"/>
      <c r="S541" s="16"/>
      <c r="T541" s="16"/>
      <c r="U541" s="16"/>
      <c r="V541" s="16"/>
      <c r="W541" s="16"/>
      <c r="X541" s="16"/>
      <c r="Y541" s="16"/>
      <c r="AB541" s="16"/>
    </row>
    <row r="542" spans="1:28" x14ac:dyDescent="0.2">
      <c r="A542" s="20"/>
      <c r="B542" s="16"/>
      <c r="C542" s="16"/>
      <c r="D542" s="16"/>
      <c r="E542" s="16"/>
      <c r="F542" s="16"/>
      <c r="G542" s="16"/>
      <c r="H542" s="16"/>
      <c r="I542" s="16"/>
      <c r="J542" s="16"/>
      <c r="K542" s="16"/>
      <c r="L542" s="16"/>
      <c r="M542" s="16"/>
      <c r="N542" s="16"/>
      <c r="O542" s="16"/>
      <c r="P542" s="16"/>
      <c r="Q542" s="16"/>
      <c r="R542" s="16"/>
      <c r="S542" s="16"/>
      <c r="T542" s="16"/>
      <c r="U542" s="16"/>
      <c r="V542" s="16"/>
      <c r="W542" s="16"/>
      <c r="X542" s="16"/>
      <c r="Y542" s="16"/>
      <c r="AB542" s="16"/>
    </row>
    <row r="543" spans="1:28" x14ac:dyDescent="0.2">
      <c r="A543" s="20"/>
      <c r="B543" s="16"/>
      <c r="C543" s="16"/>
      <c r="D543" s="16"/>
      <c r="E543" s="16"/>
      <c r="F543" s="16"/>
      <c r="G543" s="16"/>
      <c r="H543" s="16"/>
      <c r="I543" s="16"/>
      <c r="J543" s="16"/>
      <c r="K543" s="16"/>
      <c r="L543" s="16"/>
      <c r="M543" s="16"/>
      <c r="N543" s="16"/>
      <c r="O543" s="16"/>
      <c r="P543" s="16"/>
      <c r="Q543" s="16"/>
      <c r="R543" s="16"/>
      <c r="S543" s="16"/>
      <c r="T543" s="16"/>
      <c r="U543" s="16"/>
      <c r="V543" s="16"/>
      <c r="W543" s="16"/>
      <c r="X543" s="16"/>
      <c r="Y543" s="16"/>
      <c r="AB543" s="16"/>
    </row>
    <row r="544" spans="1:28" x14ac:dyDescent="0.2">
      <c r="A544" s="20"/>
      <c r="B544" s="16"/>
      <c r="C544" s="16"/>
      <c r="D544" s="16"/>
      <c r="E544" s="16"/>
      <c r="F544" s="16"/>
      <c r="G544" s="16"/>
      <c r="H544" s="16"/>
      <c r="I544" s="16"/>
      <c r="J544" s="16"/>
      <c r="K544" s="16"/>
      <c r="L544" s="16"/>
      <c r="M544" s="16"/>
      <c r="N544" s="16"/>
      <c r="O544" s="16"/>
      <c r="P544" s="16"/>
      <c r="Q544" s="16"/>
      <c r="R544" s="16"/>
      <c r="S544" s="16"/>
      <c r="T544" s="16"/>
      <c r="U544" s="16"/>
      <c r="V544" s="16"/>
      <c r="W544" s="16"/>
      <c r="X544" s="16"/>
      <c r="Y544" s="16"/>
      <c r="AB544" s="16"/>
    </row>
    <row r="545" spans="1:28" x14ac:dyDescent="0.2">
      <c r="A545" s="20"/>
      <c r="B545" s="16"/>
      <c r="C545" s="16"/>
      <c r="D545" s="16"/>
      <c r="E545" s="16"/>
      <c r="F545" s="16"/>
      <c r="G545" s="16"/>
      <c r="H545" s="16"/>
      <c r="I545" s="16"/>
      <c r="J545" s="16"/>
      <c r="K545" s="16"/>
      <c r="L545" s="16"/>
      <c r="M545" s="16"/>
      <c r="N545" s="16"/>
      <c r="O545" s="16"/>
      <c r="P545" s="16"/>
      <c r="Q545" s="16"/>
      <c r="R545" s="16"/>
      <c r="S545" s="16"/>
      <c r="T545" s="16"/>
      <c r="U545" s="16"/>
      <c r="V545" s="16"/>
      <c r="W545" s="16"/>
      <c r="X545" s="16"/>
      <c r="Y545" s="16"/>
      <c r="AB545" s="16"/>
    </row>
    <row r="546" spans="1:28" x14ac:dyDescent="0.2">
      <c r="A546" s="20"/>
      <c r="B546" s="16"/>
      <c r="C546" s="16"/>
      <c r="D546" s="16"/>
      <c r="E546" s="16"/>
      <c r="F546" s="16"/>
      <c r="G546" s="16"/>
      <c r="H546" s="16"/>
      <c r="I546" s="16"/>
      <c r="J546" s="16"/>
      <c r="K546" s="16"/>
      <c r="L546" s="16"/>
      <c r="M546" s="16"/>
      <c r="N546" s="16"/>
      <c r="O546" s="16"/>
      <c r="P546" s="16"/>
      <c r="Q546" s="16"/>
      <c r="R546" s="16"/>
      <c r="S546" s="16"/>
      <c r="T546" s="16"/>
      <c r="U546" s="16"/>
      <c r="V546" s="16"/>
      <c r="W546" s="16"/>
      <c r="X546" s="16"/>
      <c r="Y546" s="16"/>
      <c r="AB546" s="16"/>
    </row>
    <row r="547" spans="1:28" x14ac:dyDescent="0.2">
      <c r="A547" s="20"/>
      <c r="B547" s="16"/>
      <c r="C547" s="16"/>
      <c r="D547" s="16"/>
      <c r="E547" s="16"/>
      <c r="F547" s="16"/>
      <c r="G547" s="16"/>
      <c r="H547" s="16"/>
      <c r="I547" s="16"/>
      <c r="J547" s="16"/>
      <c r="K547" s="16"/>
      <c r="L547" s="16"/>
      <c r="M547" s="16"/>
      <c r="N547" s="16"/>
      <c r="O547" s="16"/>
      <c r="P547" s="16"/>
      <c r="Q547" s="16"/>
      <c r="R547" s="16"/>
      <c r="S547" s="16"/>
      <c r="T547" s="16"/>
      <c r="U547" s="16"/>
      <c r="V547" s="16"/>
      <c r="W547" s="16"/>
      <c r="X547" s="16"/>
      <c r="Y547" s="16"/>
      <c r="AB547" s="16"/>
    </row>
    <row r="548" spans="1:28" x14ac:dyDescent="0.2">
      <c r="A548" s="20"/>
      <c r="B548" s="16"/>
      <c r="C548" s="16"/>
      <c r="D548" s="16"/>
      <c r="E548" s="16"/>
      <c r="F548" s="16"/>
      <c r="G548" s="16"/>
      <c r="H548" s="16"/>
      <c r="I548" s="16"/>
      <c r="J548" s="16"/>
      <c r="K548" s="16"/>
      <c r="L548" s="16"/>
      <c r="M548" s="16"/>
      <c r="N548" s="16"/>
      <c r="O548" s="16"/>
      <c r="P548" s="16"/>
      <c r="Q548" s="16"/>
      <c r="R548" s="16"/>
      <c r="S548" s="16"/>
      <c r="T548" s="16"/>
      <c r="U548" s="16"/>
      <c r="V548" s="16"/>
      <c r="W548" s="16"/>
      <c r="X548" s="16"/>
      <c r="Y548" s="16"/>
      <c r="AB548" s="16"/>
    </row>
    <row r="549" spans="1:28" x14ac:dyDescent="0.2">
      <c r="A549" s="20"/>
      <c r="B549" s="16"/>
      <c r="C549" s="16"/>
      <c r="D549" s="16"/>
      <c r="E549" s="16"/>
      <c r="F549" s="16"/>
      <c r="G549" s="16"/>
      <c r="H549" s="16"/>
      <c r="I549" s="16"/>
      <c r="J549" s="16"/>
      <c r="K549" s="16"/>
      <c r="L549" s="16"/>
      <c r="M549" s="16"/>
      <c r="N549" s="16"/>
      <c r="O549" s="16"/>
      <c r="P549" s="16"/>
      <c r="Q549" s="16"/>
      <c r="R549" s="16"/>
      <c r="S549" s="16"/>
      <c r="T549" s="16"/>
      <c r="U549" s="16"/>
      <c r="V549" s="16"/>
      <c r="W549" s="16"/>
      <c r="X549" s="16"/>
      <c r="Y549" s="16"/>
      <c r="AB549" s="16"/>
    </row>
    <row r="550" spans="1:28" x14ac:dyDescent="0.2">
      <c r="A550" s="20"/>
      <c r="B550" s="16"/>
      <c r="C550" s="16"/>
      <c r="D550" s="16"/>
      <c r="E550" s="16"/>
      <c r="F550" s="16"/>
      <c r="G550" s="16"/>
      <c r="H550" s="16"/>
      <c r="I550" s="16"/>
      <c r="J550" s="16"/>
      <c r="K550" s="16"/>
      <c r="L550" s="16"/>
      <c r="M550" s="16"/>
      <c r="N550" s="16"/>
      <c r="O550" s="16"/>
      <c r="P550" s="16"/>
      <c r="Q550" s="16"/>
      <c r="R550" s="16"/>
      <c r="S550" s="16"/>
      <c r="T550" s="16"/>
      <c r="U550" s="16"/>
      <c r="V550" s="16"/>
      <c r="W550" s="16"/>
      <c r="X550" s="16"/>
      <c r="Y550" s="16"/>
      <c r="AB550" s="16"/>
    </row>
    <row r="551" spans="1:28" x14ac:dyDescent="0.2">
      <c r="A551" s="20"/>
      <c r="B551" s="16"/>
      <c r="C551" s="16"/>
      <c r="D551" s="16"/>
      <c r="E551" s="16"/>
      <c r="F551" s="16"/>
      <c r="G551" s="16"/>
      <c r="H551" s="16"/>
      <c r="I551" s="16"/>
      <c r="J551" s="16"/>
      <c r="K551" s="16"/>
      <c r="L551" s="16"/>
      <c r="M551" s="16"/>
      <c r="N551" s="16"/>
      <c r="O551" s="16"/>
      <c r="P551" s="16"/>
      <c r="Q551" s="16"/>
      <c r="R551" s="16"/>
      <c r="S551" s="16"/>
      <c r="T551" s="16"/>
      <c r="U551" s="16"/>
      <c r="V551" s="16"/>
      <c r="W551" s="16"/>
      <c r="X551" s="16"/>
      <c r="Y551" s="16"/>
      <c r="AB551" s="16"/>
    </row>
    <row r="552" spans="1:28" x14ac:dyDescent="0.2">
      <c r="A552" s="20"/>
      <c r="B552" s="16"/>
      <c r="C552" s="16"/>
      <c r="D552" s="16"/>
      <c r="E552" s="16"/>
      <c r="F552" s="16"/>
      <c r="G552" s="16"/>
      <c r="H552" s="16"/>
      <c r="I552" s="16"/>
      <c r="J552" s="16"/>
      <c r="K552" s="16"/>
      <c r="L552" s="16"/>
      <c r="M552" s="16"/>
      <c r="N552" s="16"/>
      <c r="O552" s="16"/>
      <c r="P552" s="16"/>
      <c r="Q552" s="16"/>
      <c r="R552" s="16"/>
      <c r="S552" s="16"/>
      <c r="T552" s="16"/>
      <c r="U552" s="16"/>
      <c r="V552" s="16"/>
      <c r="W552" s="16"/>
      <c r="X552" s="16"/>
      <c r="Y552" s="16"/>
      <c r="AB552" s="16"/>
    </row>
    <row r="553" spans="1:28" x14ac:dyDescent="0.2">
      <c r="A553" s="20"/>
      <c r="B553" s="16"/>
      <c r="C553" s="16"/>
      <c r="D553" s="16"/>
      <c r="E553" s="16"/>
      <c r="F553" s="16"/>
      <c r="G553" s="16"/>
      <c r="H553" s="16"/>
      <c r="I553" s="16"/>
      <c r="J553" s="16"/>
      <c r="K553" s="16"/>
      <c r="L553" s="16"/>
      <c r="M553" s="16"/>
      <c r="N553" s="16"/>
      <c r="O553" s="16"/>
      <c r="P553" s="16"/>
      <c r="Q553" s="16"/>
      <c r="R553" s="16"/>
      <c r="S553" s="16"/>
      <c r="T553" s="16"/>
      <c r="U553" s="16"/>
      <c r="V553" s="16"/>
      <c r="W553" s="16"/>
      <c r="X553" s="16"/>
      <c r="Y553" s="16"/>
      <c r="AB553" s="16"/>
    </row>
    <row r="554" spans="1:28" x14ac:dyDescent="0.2">
      <c r="A554" s="20"/>
      <c r="B554" s="16"/>
      <c r="C554" s="16"/>
      <c r="D554" s="16"/>
      <c r="E554" s="16"/>
      <c r="F554" s="16"/>
      <c r="G554" s="16"/>
      <c r="H554" s="16"/>
      <c r="I554" s="16"/>
      <c r="J554" s="16"/>
      <c r="K554" s="16"/>
      <c r="L554" s="16"/>
      <c r="M554" s="16"/>
      <c r="N554" s="16"/>
      <c r="O554" s="16"/>
      <c r="P554" s="16"/>
      <c r="Q554" s="16"/>
      <c r="R554" s="16"/>
      <c r="S554" s="16"/>
      <c r="T554" s="16"/>
      <c r="U554" s="16"/>
      <c r="V554" s="16"/>
      <c r="W554" s="16"/>
      <c r="X554" s="16"/>
      <c r="Y554" s="16"/>
      <c r="AB554" s="16"/>
    </row>
    <row r="555" spans="1:28" x14ac:dyDescent="0.2">
      <c r="A555" s="20"/>
      <c r="B555" s="16"/>
      <c r="C555" s="16"/>
      <c r="D555" s="16"/>
      <c r="E555" s="16"/>
      <c r="F555" s="16"/>
      <c r="G555" s="16"/>
      <c r="H555" s="16"/>
      <c r="I555" s="16"/>
      <c r="J555" s="16"/>
      <c r="K555" s="16"/>
      <c r="L555" s="16"/>
      <c r="M555" s="16"/>
      <c r="N555" s="16"/>
      <c r="O555" s="16"/>
      <c r="P555" s="16"/>
      <c r="Q555" s="16"/>
      <c r="R555" s="16"/>
      <c r="S555" s="16"/>
      <c r="T555" s="16"/>
      <c r="U555" s="16"/>
      <c r="V555" s="16"/>
      <c r="W555" s="16"/>
      <c r="X555" s="16"/>
      <c r="Y555" s="16"/>
      <c r="AB555" s="16"/>
    </row>
    <row r="556" spans="1:28" x14ac:dyDescent="0.2">
      <c r="A556" s="20"/>
      <c r="B556" s="16"/>
      <c r="C556" s="16"/>
      <c r="D556" s="16"/>
      <c r="E556" s="16"/>
      <c r="F556" s="16"/>
      <c r="G556" s="16"/>
      <c r="H556" s="16"/>
      <c r="I556" s="16"/>
      <c r="J556" s="16"/>
      <c r="K556" s="16"/>
      <c r="L556" s="16"/>
      <c r="M556" s="16"/>
      <c r="N556" s="16"/>
      <c r="O556" s="16"/>
      <c r="P556" s="16"/>
      <c r="Q556" s="16"/>
      <c r="R556" s="16"/>
      <c r="S556" s="16"/>
      <c r="T556" s="16"/>
      <c r="U556" s="16"/>
      <c r="V556" s="16"/>
      <c r="W556" s="16"/>
      <c r="X556" s="16"/>
      <c r="Y556" s="16"/>
      <c r="AB556" s="16"/>
    </row>
    <row r="557" spans="1:28" x14ac:dyDescent="0.2">
      <c r="A557" s="20"/>
      <c r="B557" s="16"/>
      <c r="C557" s="16"/>
      <c r="D557" s="16"/>
      <c r="E557" s="16"/>
      <c r="F557" s="16"/>
      <c r="G557" s="16"/>
      <c r="H557" s="16"/>
      <c r="I557" s="16"/>
      <c r="J557" s="16"/>
      <c r="K557" s="16"/>
      <c r="L557" s="16"/>
      <c r="M557" s="16"/>
      <c r="N557" s="16"/>
      <c r="O557" s="16"/>
      <c r="P557" s="16"/>
      <c r="Q557" s="16"/>
      <c r="R557" s="16"/>
      <c r="S557" s="16"/>
      <c r="T557" s="16"/>
      <c r="U557" s="16"/>
      <c r="V557" s="16"/>
      <c r="W557" s="16"/>
      <c r="X557" s="16"/>
      <c r="Y557" s="16"/>
      <c r="AB557" s="16"/>
    </row>
    <row r="558" spans="1:28" x14ac:dyDescent="0.2">
      <c r="A558" s="20"/>
      <c r="B558" s="16"/>
      <c r="C558" s="16"/>
      <c r="D558" s="16"/>
      <c r="E558" s="16"/>
      <c r="F558" s="16"/>
      <c r="G558" s="16"/>
      <c r="H558" s="16"/>
      <c r="I558" s="16"/>
      <c r="J558" s="16"/>
      <c r="K558" s="16"/>
      <c r="L558" s="16"/>
      <c r="M558" s="16"/>
      <c r="N558" s="16"/>
      <c r="O558" s="16"/>
      <c r="P558" s="16"/>
      <c r="Q558" s="16"/>
      <c r="R558" s="16"/>
      <c r="S558" s="16"/>
      <c r="T558" s="16"/>
      <c r="U558" s="16"/>
      <c r="V558" s="16"/>
      <c r="W558" s="16"/>
      <c r="X558" s="16"/>
      <c r="Y558" s="16"/>
      <c r="AB558" s="16"/>
    </row>
    <row r="559" spans="1:28" x14ac:dyDescent="0.2">
      <c r="A559" s="20"/>
      <c r="B559" s="16"/>
      <c r="C559" s="16"/>
      <c r="D559" s="16"/>
      <c r="E559" s="16"/>
      <c r="F559" s="16"/>
      <c r="G559" s="16"/>
      <c r="H559" s="16"/>
      <c r="I559" s="16"/>
      <c r="J559" s="16"/>
      <c r="K559" s="16"/>
      <c r="L559" s="16"/>
      <c r="M559" s="16"/>
      <c r="N559" s="16"/>
      <c r="O559" s="16"/>
      <c r="P559" s="16"/>
      <c r="Q559" s="16"/>
      <c r="R559" s="16"/>
      <c r="S559" s="16"/>
      <c r="T559" s="16"/>
      <c r="U559" s="16"/>
      <c r="V559" s="16"/>
      <c r="W559" s="16"/>
      <c r="X559" s="16"/>
      <c r="Y559" s="16"/>
      <c r="AB559" s="16"/>
    </row>
    <row r="560" spans="1:28" x14ac:dyDescent="0.2">
      <c r="A560" s="20"/>
      <c r="B560" s="16"/>
      <c r="C560" s="16"/>
      <c r="D560" s="16"/>
      <c r="E560" s="16"/>
      <c r="F560" s="16"/>
      <c r="G560" s="16"/>
      <c r="H560" s="16"/>
      <c r="I560" s="16"/>
      <c r="J560" s="16"/>
      <c r="K560" s="16"/>
      <c r="L560" s="16"/>
      <c r="M560" s="16"/>
      <c r="N560" s="16"/>
      <c r="O560" s="16"/>
      <c r="P560" s="16"/>
      <c r="Q560" s="16"/>
      <c r="R560" s="16"/>
      <c r="S560" s="16"/>
      <c r="T560" s="16"/>
      <c r="U560" s="16"/>
      <c r="V560" s="16"/>
      <c r="W560" s="16"/>
      <c r="X560" s="16"/>
      <c r="Y560" s="16"/>
      <c r="AB560" s="16"/>
    </row>
    <row r="561" spans="1:28" x14ac:dyDescent="0.2">
      <c r="A561" s="20"/>
      <c r="B561" s="16"/>
      <c r="C561" s="16"/>
      <c r="D561" s="16"/>
      <c r="E561" s="16"/>
      <c r="F561" s="16"/>
      <c r="G561" s="16"/>
      <c r="H561" s="16"/>
      <c r="I561" s="16"/>
      <c r="J561" s="16"/>
      <c r="K561" s="16"/>
      <c r="L561" s="16"/>
      <c r="M561" s="16"/>
      <c r="N561" s="16"/>
      <c r="O561" s="16"/>
      <c r="P561" s="16"/>
      <c r="Q561" s="16"/>
      <c r="R561" s="16"/>
      <c r="S561" s="16"/>
      <c r="T561" s="16"/>
      <c r="U561" s="16"/>
      <c r="V561" s="16"/>
      <c r="W561" s="16"/>
      <c r="X561" s="16"/>
      <c r="Y561" s="16"/>
      <c r="AB561" s="16"/>
    </row>
    <row r="562" spans="1:28" x14ac:dyDescent="0.2">
      <c r="A562" s="21"/>
      <c r="B562" s="17"/>
      <c r="C562" s="17"/>
      <c r="D562" s="17"/>
      <c r="E562" s="17"/>
      <c r="F562" s="17"/>
      <c r="G562" s="17"/>
      <c r="H562" s="17"/>
      <c r="I562" s="17"/>
      <c r="J562" s="17"/>
      <c r="K562" s="17"/>
      <c r="L562" s="17"/>
      <c r="M562" s="17"/>
      <c r="N562" s="17"/>
      <c r="O562" s="17"/>
      <c r="P562" s="17"/>
      <c r="Q562" s="17"/>
      <c r="R562" s="17"/>
      <c r="S562" s="17"/>
      <c r="T562" s="17"/>
      <c r="U562" s="17"/>
      <c r="V562" s="17"/>
      <c r="W562" s="17"/>
      <c r="X562" s="17"/>
      <c r="Y562" s="17"/>
      <c r="AB562" s="17"/>
    </row>
    <row r="563" spans="1:28" x14ac:dyDescent="0.2">
      <c r="A563" s="21"/>
      <c r="B563" s="17"/>
      <c r="C563" s="17"/>
      <c r="D563" s="17"/>
      <c r="E563" s="17"/>
      <c r="F563" s="17"/>
      <c r="G563" s="17"/>
      <c r="H563" s="17"/>
      <c r="I563" s="17"/>
      <c r="J563" s="17"/>
      <c r="K563" s="17"/>
      <c r="L563" s="17"/>
      <c r="M563" s="17"/>
      <c r="N563" s="17"/>
      <c r="O563" s="17"/>
      <c r="P563" s="17"/>
      <c r="Q563" s="17"/>
      <c r="R563" s="17"/>
      <c r="S563" s="17"/>
      <c r="T563" s="17"/>
      <c r="U563" s="17"/>
      <c r="V563" s="17"/>
      <c r="W563" s="17"/>
      <c r="X563" s="17"/>
      <c r="Y563" s="17"/>
      <c r="AB563" s="17"/>
    </row>
    <row r="564" spans="1:28" x14ac:dyDescent="0.2">
      <c r="A564" s="21"/>
      <c r="B564" s="17"/>
      <c r="C564" s="17"/>
      <c r="D564" s="17"/>
      <c r="E564" s="17"/>
      <c r="F564" s="17"/>
      <c r="G564" s="17"/>
      <c r="H564" s="17"/>
      <c r="I564" s="17"/>
      <c r="J564" s="17"/>
      <c r="K564" s="17"/>
      <c r="L564" s="17"/>
      <c r="M564" s="17"/>
      <c r="N564" s="17"/>
      <c r="O564" s="17"/>
      <c r="P564" s="17"/>
      <c r="Q564" s="17"/>
      <c r="R564" s="17"/>
      <c r="S564" s="17"/>
      <c r="T564" s="17"/>
      <c r="U564" s="17"/>
      <c r="V564" s="17"/>
      <c r="W564" s="17"/>
      <c r="X564" s="17"/>
      <c r="Y564" s="17"/>
      <c r="AB564" s="17"/>
    </row>
    <row r="565" spans="1:28" x14ac:dyDescent="0.2">
      <c r="A565" s="21"/>
      <c r="B565" s="17"/>
      <c r="C565" s="17"/>
      <c r="D565" s="17"/>
      <c r="E565" s="17"/>
      <c r="F565" s="17"/>
      <c r="G565" s="17"/>
      <c r="H565" s="17"/>
      <c r="I565" s="17"/>
      <c r="J565" s="17"/>
      <c r="K565" s="17"/>
      <c r="L565" s="17"/>
      <c r="M565" s="17"/>
      <c r="N565" s="17"/>
      <c r="O565" s="17"/>
      <c r="P565" s="17"/>
      <c r="Q565" s="17"/>
      <c r="R565" s="17"/>
      <c r="S565" s="17"/>
      <c r="T565" s="17"/>
      <c r="U565" s="17"/>
      <c r="V565" s="17"/>
      <c r="W565" s="17"/>
      <c r="X565" s="17"/>
      <c r="Y565" s="17"/>
      <c r="AB565" s="17"/>
    </row>
    <row r="566" spans="1:28" x14ac:dyDescent="0.2">
      <c r="A566" s="21"/>
      <c r="B566" s="17"/>
      <c r="C566" s="17"/>
      <c r="D566" s="17"/>
      <c r="E566" s="17"/>
      <c r="F566" s="17"/>
      <c r="G566" s="17"/>
      <c r="H566" s="17"/>
      <c r="I566" s="17"/>
      <c r="J566" s="17"/>
      <c r="K566" s="17"/>
      <c r="L566" s="17"/>
      <c r="M566" s="17"/>
      <c r="N566" s="17"/>
      <c r="O566" s="17"/>
      <c r="P566" s="17"/>
      <c r="Q566" s="17"/>
      <c r="R566" s="17"/>
      <c r="S566" s="17"/>
      <c r="T566" s="17"/>
      <c r="U566" s="17"/>
      <c r="V566" s="17"/>
      <c r="W566" s="17"/>
      <c r="X566" s="17"/>
      <c r="Y566" s="17"/>
      <c r="AB566" s="17"/>
    </row>
    <row r="567" spans="1:28" x14ac:dyDescent="0.2">
      <c r="A567" s="21"/>
      <c r="B567" s="17"/>
      <c r="C567" s="17"/>
      <c r="D567" s="17"/>
      <c r="E567" s="17"/>
      <c r="F567" s="17"/>
      <c r="G567" s="17"/>
      <c r="H567" s="17"/>
      <c r="I567" s="17"/>
      <c r="J567" s="17"/>
      <c r="K567" s="17"/>
      <c r="L567" s="17"/>
      <c r="M567" s="17"/>
      <c r="N567" s="17"/>
      <c r="O567" s="17"/>
      <c r="P567" s="17"/>
      <c r="Q567" s="17"/>
      <c r="R567" s="17"/>
      <c r="S567" s="17"/>
      <c r="T567" s="17"/>
      <c r="U567" s="17"/>
      <c r="V567" s="17"/>
      <c r="W567" s="17"/>
      <c r="X567" s="17"/>
      <c r="Y567" s="17"/>
      <c r="AB567" s="17"/>
    </row>
    <row r="568" spans="1:28" x14ac:dyDescent="0.2">
      <c r="A568" s="21"/>
      <c r="B568" s="17"/>
      <c r="C568" s="17"/>
      <c r="D568" s="17"/>
      <c r="E568" s="17"/>
      <c r="F568" s="17"/>
      <c r="G568" s="17"/>
      <c r="H568" s="17"/>
      <c r="I568" s="17"/>
      <c r="J568" s="17"/>
      <c r="K568" s="17"/>
      <c r="L568" s="17"/>
      <c r="M568" s="17"/>
      <c r="N568" s="17"/>
      <c r="O568" s="17"/>
      <c r="P568" s="17"/>
      <c r="Q568" s="17"/>
      <c r="R568" s="17"/>
      <c r="S568" s="17"/>
      <c r="T568" s="17"/>
      <c r="U568" s="17"/>
      <c r="V568" s="17"/>
      <c r="W568" s="17"/>
      <c r="X568" s="17"/>
      <c r="Y568" s="17"/>
      <c r="AB568" s="17"/>
    </row>
    <row r="569" spans="1:28" x14ac:dyDescent="0.2">
      <c r="A569" s="21"/>
      <c r="B569" s="17"/>
      <c r="C569" s="17"/>
      <c r="D569" s="17"/>
      <c r="E569" s="17"/>
      <c r="F569" s="17"/>
      <c r="G569" s="17"/>
      <c r="H569" s="17"/>
      <c r="I569" s="17"/>
      <c r="J569" s="17"/>
      <c r="K569" s="17"/>
      <c r="L569" s="17"/>
      <c r="M569" s="17"/>
      <c r="N569" s="17"/>
      <c r="O569" s="17"/>
      <c r="P569" s="17"/>
      <c r="Q569" s="17"/>
      <c r="R569" s="17"/>
      <c r="S569" s="17"/>
      <c r="T569" s="17"/>
      <c r="U569" s="17"/>
      <c r="V569" s="17"/>
      <c r="W569" s="17"/>
      <c r="X569" s="17"/>
      <c r="Y569" s="17"/>
      <c r="AB569" s="17"/>
    </row>
    <row r="570" spans="1:28" x14ac:dyDescent="0.2">
      <c r="A570" s="21"/>
      <c r="B570" s="17"/>
      <c r="C570" s="17"/>
      <c r="D570" s="17"/>
      <c r="E570" s="17"/>
      <c r="F570" s="17"/>
      <c r="G570" s="17"/>
      <c r="H570" s="17"/>
      <c r="I570" s="17"/>
      <c r="J570" s="17"/>
      <c r="K570" s="17"/>
      <c r="L570" s="17"/>
      <c r="M570" s="17"/>
      <c r="N570" s="17"/>
      <c r="O570" s="17"/>
      <c r="P570" s="17"/>
      <c r="Q570" s="17"/>
      <c r="R570" s="17"/>
      <c r="S570" s="17"/>
      <c r="T570" s="17"/>
      <c r="U570" s="17"/>
      <c r="V570" s="17"/>
      <c r="W570" s="17"/>
      <c r="X570" s="17"/>
      <c r="Y570" s="17"/>
      <c r="AB570" s="17"/>
    </row>
    <row r="571" spans="1:28" x14ac:dyDescent="0.2">
      <c r="A571" s="21"/>
      <c r="B571" s="17"/>
      <c r="C571" s="17"/>
      <c r="D571" s="17"/>
      <c r="E571" s="17"/>
      <c r="F571" s="17"/>
      <c r="G571" s="17"/>
      <c r="H571" s="17"/>
      <c r="I571" s="17"/>
      <c r="J571" s="17"/>
      <c r="K571" s="17"/>
      <c r="L571" s="17"/>
      <c r="M571" s="17"/>
      <c r="N571" s="17"/>
      <c r="O571" s="17"/>
      <c r="P571" s="17"/>
      <c r="Q571" s="17"/>
      <c r="R571" s="17"/>
      <c r="S571" s="17"/>
      <c r="T571" s="17"/>
      <c r="U571" s="17"/>
      <c r="V571" s="17"/>
      <c r="W571" s="17"/>
      <c r="X571" s="17"/>
      <c r="Y571" s="17"/>
      <c r="AB571" s="17"/>
    </row>
    <row r="572" spans="1:28" x14ac:dyDescent="0.2">
      <c r="A572" s="21"/>
      <c r="B572" s="17"/>
      <c r="C572" s="17"/>
      <c r="D572" s="17"/>
      <c r="E572" s="17"/>
      <c r="F572" s="17"/>
      <c r="G572" s="17"/>
      <c r="H572" s="17"/>
      <c r="I572" s="17"/>
      <c r="J572" s="17"/>
      <c r="K572" s="17"/>
      <c r="L572" s="17"/>
      <c r="M572" s="17"/>
      <c r="N572" s="17"/>
      <c r="O572" s="17"/>
      <c r="P572" s="17"/>
      <c r="Q572" s="17"/>
      <c r="R572" s="17"/>
      <c r="S572" s="17"/>
      <c r="T572" s="17"/>
      <c r="U572" s="17"/>
      <c r="V572" s="17"/>
      <c r="W572" s="17"/>
      <c r="X572" s="17"/>
      <c r="Y572" s="17"/>
      <c r="AB572" s="17"/>
    </row>
    <row r="573" spans="1:28" x14ac:dyDescent="0.2">
      <c r="A573" s="21"/>
      <c r="B573" s="17"/>
      <c r="C573" s="17"/>
      <c r="D573" s="17"/>
      <c r="E573" s="17"/>
      <c r="F573" s="17"/>
      <c r="G573" s="17"/>
      <c r="H573" s="17"/>
      <c r="I573" s="17"/>
      <c r="J573" s="17"/>
      <c r="K573" s="17"/>
      <c r="L573" s="17"/>
      <c r="M573" s="17"/>
      <c r="N573" s="17"/>
      <c r="O573" s="17"/>
      <c r="P573" s="17"/>
      <c r="Q573" s="17"/>
      <c r="R573" s="17"/>
      <c r="S573" s="17"/>
      <c r="T573" s="17"/>
      <c r="U573" s="17"/>
      <c r="V573" s="17"/>
      <c r="W573" s="17"/>
      <c r="X573" s="17"/>
      <c r="Y573" s="17"/>
      <c r="AB573" s="17"/>
    </row>
    <row r="574" spans="1:28" x14ac:dyDescent="0.2">
      <c r="A574" s="21"/>
      <c r="B574" s="17"/>
      <c r="C574" s="17"/>
      <c r="D574" s="17"/>
      <c r="E574" s="17"/>
      <c r="F574" s="17"/>
      <c r="G574" s="17"/>
      <c r="H574" s="17"/>
      <c r="I574" s="17"/>
      <c r="J574" s="17"/>
      <c r="K574" s="17"/>
      <c r="L574" s="17"/>
      <c r="M574" s="17"/>
      <c r="N574" s="17"/>
      <c r="O574" s="17"/>
      <c r="P574" s="17"/>
      <c r="Q574" s="17"/>
      <c r="R574" s="17"/>
      <c r="S574" s="17"/>
      <c r="T574" s="17"/>
      <c r="U574" s="17"/>
      <c r="V574" s="17"/>
      <c r="W574" s="17"/>
      <c r="X574" s="17"/>
      <c r="Y574" s="17"/>
      <c r="AB574" s="17"/>
    </row>
    <row r="575" spans="1:28" x14ac:dyDescent="0.2">
      <c r="A575" s="21"/>
      <c r="B575" s="17"/>
      <c r="C575" s="17"/>
      <c r="D575" s="17"/>
      <c r="E575" s="17"/>
      <c r="F575" s="17"/>
      <c r="G575" s="17"/>
      <c r="H575" s="17"/>
      <c r="I575" s="17"/>
      <c r="J575" s="17"/>
      <c r="K575" s="17"/>
      <c r="L575" s="17"/>
      <c r="M575" s="17"/>
      <c r="N575" s="17"/>
      <c r="O575" s="17"/>
      <c r="P575" s="17"/>
      <c r="Q575" s="17"/>
      <c r="R575" s="17"/>
      <c r="S575" s="17"/>
      <c r="T575" s="17"/>
      <c r="U575" s="17"/>
      <c r="V575" s="17"/>
      <c r="W575" s="17"/>
      <c r="X575" s="17"/>
      <c r="Y575" s="17"/>
      <c r="AB575" s="17"/>
    </row>
    <row r="576" spans="1:28" x14ac:dyDescent="0.2">
      <c r="A576" s="21"/>
      <c r="B576" s="17"/>
      <c r="C576" s="17"/>
      <c r="D576" s="17"/>
      <c r="E576" s="17"/>
      <c r="F576" s="17"/>
      <c r="G576" s="17"/>
      <c r="H576" s="17"/>
      <c r="I576" s="17"/>
      <c r="J576" s="17"/>
      <c r="K576" s="17"/>
      <c r="L576" s="17"/>
      <c r="M576" s="17"/>
      <c r="N576" s="17"/>
      <c r="O576" s="17"/>
      <c r="P576" s="17"/>
      <c r="Q576" s="17"/>
      <c r="R576" s="17"/>
      <c r="S576" s="17"/>
      <c r="T576" s="17"/>
      <c r="U576" s="17"/>
      <c r="V576" s="17"/>
      <c r="W576" s="17"/>
      <c r="X576" s="17"/>
      <c r="Y576" s="17"/>
      <c r="AB576" s="17"/>
    </row>
    <row r="577" spans="1:28" x14ac:dyDescent="0.2">
      <c r="A577" s="21"/>
      <c r="B577" s="17"/>
      <c r="C577" s="17"/>
      <c r="D577" s="17"/>
      <c r="E577" s="17"/>
      <c r="F577" s="17"/>
      <c r="G577" s="17"/>
      <c r="H577" s="17"/>
      <c r="I577" s="17"/>
      <c r="J577" s="17"/>
      <c r="K577" s="17"/>
      <c r="L577" s="17"/>
      <c r="M577" s="17"/>
      <c r="N577" s="17"/>
      <c r="O577" s="17"/>
      <c r="P577" s="17"/>
      <c r="Q577" s="17"/>
      <c r="R577" s="17"/>
      <c r="S577" s="17"/>
      <c r="T577" s="17"/>
      <c r="U577" s="17"/>
      <c r="V577" s="17"/>
      <c r="W577" s="17"/>
      <c r="X577" s="17"/>
      <c r="Y577" s="17"/>
      <c r="AB577" s="17"/>
    </row>
    <row r="578" spans="1:28" x14ac:dyDescent="0.2">
      <c r="A578" s="21"/>
      <c r="B578" s="17"/>
      <c r="C578" s="17"/>
      <c r="D578" s="17"/>
      <c r="E578" s="17"/>
      <c r="F578" s="17"/>
      <c r="G578" s="17"/>
      <c r="H578" s="17"/>
      <c r="I578" s="17"/>
      <c r="J578" s="17"/>
      <c r="K578" s="17"/>
      <c r="L578" s="17"/>
      <c r="M578" s="17"/>
      <c r="N578" s="17"/>
      <c r="O578" s="17"/>
      <c r="P578" s="17"/>
      <c r="Q578" s="17"/>
      <c r="R578" s="17"/>
      <c r="S578" s="17"/>
      <c r="T578" s="17"/>
      <c r="U578" s="17"/>
      <c r="V578" s="17"/>
      <c r="W578" s="17"/>
      <c r="X578" s="17"/>
      <c r="Y578" s="17"/>
      <c r="AB578" s="17"/>
    </row>
    <row r="579" spans="1:28" x14ac:dyDescent="0.2">
      <c r="A579" s="21"/>
      <c r="B579" s="17"/>
      <c r="C579" s="17"/>
      <c r="D579" s="17"/>
      <c r="E579" s="17"/>
      <c r="F579" s="17"/>
      <c r="G579" s="17"/>
      <c r="H579" s="17"/>
      <c r="I579" s="17"/>
      <c r="J579" s="17"/>
      <c r="K579" s="17"/>
      <c r="L579" s="17"/>
      <c r="M579" s="17"/>
      <c r="N579" s="17"/>
      <c r="O579" s="17"/>
      <c r="P579" s="17"/>
      <c r="Q579" s="17"/>
      <c r="R579" s="17"/>
      <c r="S579" s="17"/>
      <c r="T579" s="17"/>
      <c r="U579" s="17"/>
      <c r="V579" s="17"/>
      <c r="W579" s="17"/>
      <c r="X579" s="17"/>
      <c r="Y579" s="17"/>
      <c r="AB579" s="17"/>
    </row>
  </sheetData>
  <pageMargins left="0.7" right="0.7" top="0.75" bottom="0.75" header="0.3" footer="0.3"/>
  <pageSetup paperSize="9" orientation="portrait" horizontalDpi="300" verticalDpi="3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84FAA8-F08B-48D5-939D-66C2C101274F}">
  <dimension ref="A1:G91"/>
  <sheetViews>
    <sheetView topLeftCell="A88" workbookViewId="0">
      <selection activeCell="E5" sqref="E5"/>
    </sheetView>
  </sheetViews>
  <sheetFormatPr defaultRowHeight="11.25" x14ac:dyDescent="0.2"/>
  <cols>
    <col min="1" max="1" bestFit="true" customWidth="true" width="10.5" collapsed="true"/>
    <col min="2" max="2" bestFit="true" customWidth="true" width="13.0" collapsed="true"/>
    <col min="3" max="6" bestFit="true" customWidth="true" width="12.1640625" collapsed="true"/>
    <col min="7" max="7" bestFit="true" customWidth="true" width="9.1640625" collapsed="true"/>
  </cols>
  <sheetData>
    <row r="1" spans="1:7" ht="33.75" x14ac:dyDescent="0.2">
      <c r="A1" s="46" t="s">
        <v>8</v>
      </c>
      <c r="B1" s="47" t="s">
        <v>9</v>
      </c>
      <c r="C1" s="47" t="s">
        <v>81</v>
      </c>
      <c r="D1" s="48" t="s">
        <v>91</v>
      </c>
      <c r="E1" s="49" t="s">
        <v>92</v>
      </c>
      <c r="F1" s="49" t="s">
        <v>93</v>
      </c>
      <c r="G1" s="52" t="s">
        <v>94</v>
      </c>
    </row>
    <row r="2">
      <c r="A2" t="s">
        <v>148</v>
      </c>
      <c r="B2" t="s">
        <v>17</v>
      </c>
      <c r="C2" t="n">
        <v>99.2807688761</v>
      </c>
      <c r="D2" t="n">
        <v>1.96938396879</v>
      </c>
      <c r="E2" t="n">
        <v>98.1354007261</v>
      </c>
      <c r="F2" t="n">
        <v>95.909858266</v>
      </c>
      <c r="G2" t="n">
        <v>107800.093646</v>
      </c>
    </row>
    <row r="3">
      <c r="A3" t="s">
        <v>148</v>
      </c>
      <c r="B3" t="s">
        <v>19</v>
      </c>
      <c r="C3" t="n">
        <v>98.6854506674</v>
      </c>
      <c r="D3" t="n">
        <v>2.5217484897</v>
      </c>
      <c r="E3" t="n">
        <v>99.671149596</v>
      </c>
      <c r="F3" t="n">
        <v>94.8704496364</v>
      </c>
      <c r="G3" t="n">
        <v>45665.7469444</v>
      </c>
    </row>
    <row r="4">
      <c r="A4" t="s">
        <v>148</v>
      </c>
      <c r="B4" t="s">
        <v>18</v>
      </c>
      <c r="C4" t="n">
        <v>98.0380015078</v>
      </c>
      <c r="D4" t="n">
        <v>2.12461615928</v>
      </c>
      <c r="E4" t="n">
        <v>94.6746034964</v>
      </c>
      <c r="F4" t="n">
        <v>94.8254817449</v>
      </c>
      <c r="G4" t="n">
        <v>46106.953402</v>
      </c>
    </row>
    <row r="5">
      <c r="A5" t="s">
        <v>147</v>
      </c>
      <c r="B5" t="s">
        <v>17</v>
      </c>
      <c r="C5" t="n">
        <v>99.5561285354</v>
      </c>
      <c r="D5" t="n">
        <v>2.25950782998</v>
      </c>
      <c r="E5" t="n">
        <v>98.4345582733</v>
      </c>
      <c r="F5" t="n">
        <v>96.464181767</v>
      </c>
      <c r="G5" t="n">
        <v>2110.61666667</v>
      </c>
    </row>
    <row r="6">
      <c r="A6" t="s">
        <v>147</v>
      </c>
      <c r="B6" t="s">
        <v>19</v>
      </c>
      <c r="C6" t="n">
        <v>99.2460847858</v>
      </c>
      <c r="D6" t="n">
        <v>2.03902267534</v>
      </c>
      <c r="E6" t="n">
        <v>100.0</v>
      </c>
      <c r="F6" t="n">
        <v>95.8099840625</v>
      </c>
      <c r="G6" t="n">
        <v>848.588888889</v>
      </c>
    </row>
    <row r="7">
      <c r="A7" t="s">
        <v>147</v>
      </c>
      <c r="B7" t="s">
        <v>18</v>
      </c>
      <c r="C7" t="n">
        <v>98.4170670803</v>
      </c>
      <c r="D7" t="n">
        <v>2.12567846842</v>
      </c>
      <c r="E7" t="n">
        <v>98.7203027845</v>
      </c>
      <c r="F7" t="n">
        <v>94.7716609849</v>
      </c>
      <c r="G7" t="n">
        <v>1209.78385804</v>
      </c>
    </row>
    <row r="8">
      <c r="A8" t="s">
        <v>149</v>
      </c>
      <c r="B8" t="s">
        <v>17</v>
      </c>
      <c r="C8" t="n">
        <v>99.2733246807</v>
      </c>
      <c r="D8" t="n">
        <v>2.04610217836</v>
      </c>
      <c r="E8" t="n">
        <v>98.380336754</v>
      </c>
      <c r="F8" t="n">
        <v>95.9400758569</v>
      </c>
      <c r="G8" t="n">
        <v>110337.312264</v>
      </c>
    </row>
    <row r="9">
      <c r="A9" t="s">
        <v>149</v>
      </c>
      <c r="B9" t="s">
        <v>19</v>
      </c>
      <c r="C9" t="n">
        <v>95.6437422064</v>
      </c>
      <c r="D9" t="n">
        <v>2.56518240773</v>
      </c>
      <c r="E9" t="n">
        <v>99.7294968335</v>
      </c>
      <c r="F9" t="n">
        <v>94.9155345713</v>
      </c>
      <c r="G9" t="n">
        <v>46302.8007703</v>
      </c>
    </row>
    <row r="10">
      <c r="A10" t="s">
        <v>149</v>
      </c>
      <c r="B10" t="s">
        <v>18</v>
      </c>
      <c r="C10" t="n">
        <v>97.8680054763</v>
      </c>
      <c r="D10" t="n">
        <v>2.04438002613</v>
      </c>
      <c r="E10" t="n">
        <v>94.3348962882</v>
      </c>
      <c r="F10" t="n">
        <v>94.7911449664</v>
      </c>
      <c r="G10" t="n">
        <v>47111.4325156</v>
      </c>
    </row>
    <row r="11">
      <c r="A11" t="s">
        <v>150</v>
      </c>
      <c r="B11" t="s">
        <v>17</v>
      </c>
      <c r="C11" t="n">
        <v>99.2142262463</v>
      </c>
      <c r="D11" t="n">
        <v>2.05432187948</v>
      </c>
      <c r="E11" t="n">
        <v>98.3708659918</v>
      </c>
      <c r="F11" t="n">
        <v>95.7813658667</v>
      </c>
      <c r="G11" t="n">
        <v>109814.802447</v>
      </c>
    </row>
    <row r="12">
      <c r="A12" t="s">
        <v>150</v>
      </c>
      <c r="B12" t="s">
        <v>19</v>
      </c>
      <c r="C12" t="n">
        <v>98.756831456</v>
      </c>
      <c r="D12" t="n">
        <v>2.44388024174</v>
      </c>
      <c r="E12" t="n">
        <v>99.6813402583</v>
      </c>
      <c r="F12" t="n">
        <v>94.917743393</v>
      </c>
      <c r="G12" t="n">
        <v>45195.1487868</v>
      </c>
    </row>
    <row r="13">
      <c r="A13" t="s">
        <v>150</v>
      </c>
      <c r="B13" t="s">
        <v>18</v>
      </c>
      <c r="C13" t="n">
        <v>97.5956782461</v>
      </c>
      <c r="D13" t="n">
        <v>2.1886220953</v>
      </c>
      <c r="E13" t="n">
        <v>93.5903319056</v>
      </c>
      <c r="F13" t="n">
        <v>94.5725140292</v>
      </c>
      <c r="G13" t="n">
        <v>46944.3560145</v>
      </c>
    </row>
    <row r="14">
      <c r="A14" t="s">
        <v>151</v>
      </c>
      <c r="B14" t="s">
        <v>17</v>
      </c>
      <c r="C14" t="n">
        <v>98.7976571356</v>
      </c>
      <c r="D14" t="n">
        <v>1.99700951703</v>
      </c>
      <c r="E14" t="n">
        <v>98.4495773541</v>
      </c>
      <c r="F14" t="n">
        <v>95.6880255776</v>
      </c>
      <c r="G14" t="n">
        <v>114757.818148</v>
      </c>
    </row>
    <row r="15">
      <c r="A15" t="s">
        <v>151</v>
      </c>
      <c r="B15" t="s">
        <v>19</v>
      </c>
      <c r="C15" t="n">
        <v>98.6061361418</v>
      </c>
      <c r="D15" t="n">
        <v>2.51996665385</v>
      </c>
      <c r="E15" t="n">
        <v>99.1962113438</v>
      </c>
      <c r="F15" t="n">
        <v>94.7118507495</v>
      </c>
      <c r="G15" t="n">
        <v>45801.6779033</v>
      </c>
    </row>
    <row r="16">
      <c r="A16" t="s">
        <v>151</v>
      </c>
      <c r="B16" t="s">
        <v>18</v>
      </c>
      <c r="C16" t="n">
        <v>97.8336673255</v>
      </c>
      <c r="D16" t="n">
        <v>1.88015244104</v>
      </c>
      <c r="E16" t="n">
        <v>96.0771192751</v>
      </c>
      <c r="F16" t="n">
        <v>94.7326941849</v>
      </c>
      <c r="G16" t="n">
        <v>45715.2644362</v>
      </c>
    </row>
    <row r="17">
      <c r="A17" t="s">
        <v>152</v>
      </c>
      <c r="B17" t="s">
        <v>17</v>
      </c>
      <c r="C17" t="n">
        <v>99.1891120878</v>
      </c>
      <c r="D17" t="n">
        <v>1.99806317415</v>
      </c>
      <c r="E17" t="n">
        <v>97.4799797128</v>
      </c>
      <c r="F17" t="n">
        <v>95.7357196882</v>
      </c>
      <c r="G17" t="n">
        <v>106356.638643</v>
      </c>
    </row>
    <row r="18">
      <c r="A18" t="s">
        <v>152</v>
      </c>
      <c r="B18" t="s">
        <v>19</v>
      </c>
      <c r="C18" t="n">
        <v>98.693623785</v>
      </c>
      <c r="D18" t="n">
        <v>2.43488000837</v>
      </c>
      <c r="E18" t="n">
        <v>98.3777244306</v>
      </c>
      <c r="F18" t="n">
        <v>94.9652149325</v>
      </c>
      <c r="G18" t="n">
        <v>45338.151922</v>
      </c>
    </row>
    <row r="19">
      <c r="A19" t="s">
        <v>152</v>
      </c>
      <c r="B19" t="s">
        <v>18</v>
      </c>
      <c r="C19" t="n">
        <v>97.8457206169</v>
      </c>
      <c r="D19" t="n">
        <v>1.99928717297</v>
      </c>
      <c r="E19" t="n">
        <v>97.903594138</v>
      </c>
      <c r="F19" t="n">
        <v>94.5277603012</v>
      </c>
      <c r="G19" t="n">
        <v>45857.4304387</v>
      </c>
    </row>
    <row r="20">
      <c r="A20" t="s">
        <v>153</v>
      </c>
      <c r="B20" t="s">
        <v>17</v>
      </c>
      <c r="C20" t="n">
        <v>99.0119922381</v>
      </c>
      <c r="D20" t="n">
        <v>2.08385272614</v>
      </c>
      <c r="E20" t="n">
        <v>97.7097947311</v>
      </c>
      <c r="F20" t="n">
        <v>95.8921734842</v>
      </c>
      <c r="G20" t="n">
        <v>103705.956869</v>
      </c>
    </row>
    <row r="21">
      <c r="A21" t="s">
        <v>153</v>
      </c>
      <c r="B21" t="s">
        <v>19</v>
      </c>
      <c r="C21" t="n">
        <v>98.6366143817</v>
      </c>
      <c r="D21" t="n">
        <v>2.45684549556</v>
      </c>
      <c r="E21" t="n">
        <v>99.2669516447</v>
      </c>
      <c r="F21" t="n">
        <v>94.9375805466</v>
      </c>
      <c r="G21" t="n">
        <v>44291.1803384</v>
      </c>
    </row>
    <row r="22">
      <c r="A22" t="s">
        <v>153</v>
      </c>
      <c r="B22" t="s">
        <v>18</v>
      </c>
      <c r="C22" t="n">
        <v>97.960285301</v>
      </c>
      <c r="D22" t="n">
        <v>1.89186006082</v>
      </c>
      <c r="E22" t="n">
        <v>92.6265442675</v>
      </c>
      <c r="F22" t="n">
        <v>94.8780523989</v>
      </c>
      <c r="G22" t="n">
        <v>43634.556577</v>
      </c>
    </row>
    <row r="23">
      <c r="A23" t="s">
        <v>154</v>
      </c>
      <c r="B23" t="s">
        <v>17</v>
      </c>
      <c r="C23" t="n">
        <v>99.1956168145</v>
      </c>
      <c r="D23" t="n">
        <v>1.97955428306</v>
      </c>
      <c r="E23" t="n">
        <v>97.9037035176</v>
      </c>
      <c r="F23" t="n">
        <v>96.0017020644</v>
      </c>
      <c r="G23" t="n">
        <v>103741.043007</v>
      </c>
    </row>
    <row r="24">
      <c r="A24" t="s">
        <v>154</v>
      </c>
      <c r="B24" t="s">
        <v>19</v>
      </c>
      <c r="C24" t="n">
        <v>98.6321263061</v>
      </c>
      <c r="D24" t="n">
        <v>2.55998675331</v>
      </c>
      <c r="E24" t="n">
        <v>99.4256823854</v>
      </c>
      <c r="F24" t="n">
        <v>94.860861299</v>
      </c>
      <c r="G24" t="n">
        <v>44664.8442524</v>
      </c>
    </row>
    <row r="25">
      <c r="A25" t="s">
        <v>154</v>
      </c>
      <c r="B25" t="s">
        <v>18</v>
      </c>
      <c r="C25" t="n">
        <v>97.9730350936</v>
      </c>
      <c r="D25" t="n">
        <v>1.85162947673</v>
      </c>
      <c r="E25" t="n">
        <v>97.2149586805</v>
      </c>
      <c r="F25" t="n">
        <v>94.6779576702</v>
      </c>
      <c r="G25" t="n">
        <v>46689.4067861</v>
      </c>
    </row>
    <row r="26" spans="1:2" x14ac:dyDescent="0.2">
      <c r="A26" t="s">
        <v>103</v>
      </c>
      <c r="B26" t="s">
        <v>19</v>
      </c>
    </row>
    <row r="27" spans="1:2" x14ac:dyDescent="0.2">
      <c r="A27" t="s">
        <v>103</v>
      </c>
      <c r="B27" t="s">
        <v>18</v>
      </c>
    </row>
    <row r="28" spans="1:2" x14ac:dyDescent="0.2">
      <c r="A28" t="s">
        <v>103</v>
      </c>
      <c r="B28" t="s">
        <v>17</v>
      </c>
    </row>
    <row r="29" spans="1:2" x14ac:dyDescent="0.2">
      <c r="A29" t="s">
        <v>104</v>
      </c>
      <c r="B29" t="s">
        <v>19</v>
      </c>
    </row>
    <row r="30" spans="1:2" x14ac:dyDescent="0.2">
      <c r="A30" t="s">
        <v>104</v>
      </c>
      <c r="B30" t="s">
        <v>18</v>
      </c>
    </row>
    <row r="31" spans="1:2" x14ac:dyDescent="0.2">
      <c r="A31" t="s">
        <v>104</v>
      </c>
      <c r="B31" t="s">
        <v>17</v>
      </c>
    </row>
    <row r="32" spans="1:2" x14ac:dyDescent="0.2">
      <c r="A32" t="s">
        <v>105</v>
      </c>
      <c r="B32" t="s">
        <v>19</v>
      </c>
    </row>
    <row r="33" spans="1:2" x14ac:dyDescent="0.2">
      <c r="A33" t="s">
        <v>105</v>
      </c>
      <c r="B33" t="s">
        <v>18</v>
      </c>
    </row>
    <row r="34" spans="1:2" x14ac:dyDescent="0.2">
      <c r="A34" t="s">
        <v>105</v>
      </c>
      <c r="B34" t="s">
        <v>17</v>
      </c>
    </row>
    <row r="35" spans="1:2" x14ac:dyDescent="0.2">
      <c r="A35" t="s">
        <v>11</v>
      </c>
      <c r="B35" t="s">
        <v>19</v>
      </c>
    </row>
    <row r="36" spans="1:2" x14ac:dyDescent="0.2">
      <c r="A36" t="s">
        <v>11</v>
      </c>
      <c r="B36" t="s">
        <v>18</v>
      </c>
    </row>
    <row r="37" spans="1:2" x14ac:dyDescent="0.2">
      <c r="A37" t="s">
        <v>11</v>
      </c>
      <c r="B37" t="s">
        <v>17</v>
      </c>
    </row>
    <row r="38" spans="1:2" x14ac:dyDescent="0.2">
      <c r="A38" t="s">
        <v>12</v>
      </c>
      <c r="B38" t="s">
        <v>19</v>
      </c>
    </row>
    <row r="39" spans="1:2" x14ac:dyDescent="0.2">
      <c r="A39" t="s">
        <v>12</v>
      </c>
      <c r="B39" t="s">
        <v>18</v>
      </c>
    </row>
    <row r="40" spans="1:2" x14ac:dyDescent="0.2">
      <c r="A40" t="s">
        <v>12</v>
      </c>
      <c r="B40" t="s">
        <v>17</v>
      </c>
    </row>
    <row r="41" spans="1:2" x14ac:dyDescent="0.2">
      <c r="A41" t="s">
        <v>13</v>
      </c>
      <c r="B41" t="s">
        <v>19</v>
      </c>
    </row>
    <row r="42" spans="1:2" x14ac:dyDescent="0.2">
      <c r="A42" t="s">
        <v>13</v>
      </c>
      <c r="B42" t="s">
        <v>18</v>
      </c>
    </row>
    <row r="43" spans="1:2" x14ac:dyDescent="0.2">
      <c r="A43" t="s">
        <v>13</v>
      </c>
      <c r="B43" t="s">
        <v>17</v>
      </c>
    </row>
    <row r="44" spans="1:2" x14ac:dyDescent="0.2">
      <c r="A44" t="s">
        <v>14</v>
      </c>
      <c r="B44" t="s">
        <v>19</v>
      </c>
    </row>
    <row r="45" spans="1:2" x14ac:dyDescent="0.2">
      <c r="A45" t="s">
        <v>14</v>
      </c>
      <c r="B45" t="s">
        <v>18</v>
      </c>
    </row>
    <row r="46" spans="1:2" x14ac:dyDescent="0.2">
      <c r="A46" t="s">
        <v>14</v>
      </c>
      <c r="B46" t="s">
        <v>17</v>
      </c>
    </row>
    <row r="47" spans="1:2" x14ac:dyDescent="0.2">
      <c r="A47" t="s">
        <v>15</v>
      </c>
      <c r="B47" t="s">
        <v>19</v>
      </c>
    </row>
    <row r="48" spans="1:2" x14ac:dyDescent="0.2">
      <c r="A48" t="s">
        <v>15</v>
      </c>
      <c r="B48" t="s">
        <v>18</v>
      </c>
    </row>
    <row r="49" spans="1:2" x14ac:dyDescent="0.2">
      <c r="A49" t="s">
        <v>15</v>
      </c>
      <c r="B49" t="s">
        <v>17</v>
      </c>
    </row>
    <row r="50" spans="1:2" x14ac:dyDescent="0.2">
      <c r="A50" t="s">
        <v>16</v>
      </c>
      <c r="B50" t="s">
        <v>19</v>
      </c>
    </row>
    <row r="51" spans="1:2" x14ac:dyDescent="0.2">
      <c r="A51" t="s">
        <v>16</v>
      </c>
      <c r="B51" t="s">
        <v>18</v>
      </c>
    </row>
    <row r="52" spans="1:2" x14ac:dyDescent="0.2">
      <c r="A52" t="s">
        <v>16</v>
      </c>
      <c r="B52" t="s">
        <v>17</v>
      </c>
    </row>
    <row r="53" spans="1:2" x14ac:dyDescent="0.2">
      <c r="A53" t="s">
        <v>53</v>
      </c>
      <c r="B53" t="s">
        <v>19</v>
      </c>
    </row>
    <row r="54" spans="1:2" x14ac:dyDescent="0.2">
      <c r="A54" t="s">
        <v>53</v>
      </c>
      <c r="B54" t="s">
        <v>18</v>
      </c>
    </row>
    <row r="55" spans="1:2" x14ac:dyDescent="0.2">
      <c r="A55" t="s">
        <v>53</v>
      </c>
      <c r="B55" t="s">
        <v>17</v>
      </c>
    </row>
    <row r="56" spans="1:2" x14ac:dyDescent="0.2">
      <c r="A56" t="s">
        <v>80</v>
      </c>
      <c r="B56" t="s">
        <v>19</v>
      </c>
    </row>
    <row r="57" spans="1:2" x14ac:dyDescent="0.2">
      <c r="A57" t="s">
        <v>80</v>
      </c>
      <c r="B57" t="s">
        <v>18</v>
      </c>
    </row>
    <row r="58" spans="1:2" x14ac:dyDescent="0.2">
      <c r="A58" t="s">
        <v>80</v>
      </c>
      <c r="B58" t="s">
        <v>17</v>
      </c>
    </row>
    <row r="59" spans="1:2" x14ac:dyDescent="0.2">
      <c r="A59" t="s">
        <v>106</v>
      </c>
      <c r="B59" t="s">
        <v>19</v>
      </c>
    </row>
    <row r="60" spans="1:2" x14ac:dyDescent="0.2">
      <c r="A60" t="s">
        <v>106</v>
      </c>
      <c r="B60" t="s">
        <v>18</v>
      </c>
    </row>
    <row r="61" spans="1:2" x14ac:dyDescent="0.2">
      <c r="A61" t="s">
        <v>106</v>
      </c>
      <c r="B61" t="s">
        <v>17</v>
      </c>
    </row>
    <row r="62" spans="1:2" x14ac:dyDescent="0.2">
      <c r="A62" t="s">
        <v>107</v>
      </c>
      <c r="B62" t="s">
        <v>19</v>
      </c>
    </row>
    <row r="63" spans="1:2" x14ac:dyDescent="0.2">
      <c r="A63" t="s">
        <v>107</v>
      </c>
      <c r="B63" t="s">
        <v>18</v>
      </c>
    </row>
    <row r="64" spans="1:2" x14ac:dyDescent="0.2">
      <c r="A64" t="s">
        <v>107</v>
      </c>
      <c r="B64" t="s">
        <v>17</v>
      </c>
    </row>
    <row r="65" spans="1:2" x14ac:dyDescent="0.2">
      <c r="A65" t="s">
        <v>108</v>
      </c>
      <c r="B65" t="s">
        <v>19</v>
      </c>
    </row>
    <row r="66" spans="1:2" x14ac:dyDescent="0.2">
      <c r="A66" t="s">
        <v>108</v>
      </c>
      <c r="B66" t="s">
        <v>18</v>
      </c>
    </row>
    <row r="67" spans="1:2" x14ac:dyDescent="0.2">
      <c r="A67" t="s">
        <v>108</v>
      </c>
      <c r="B67" t="s">
        <v>17</v>
      </c>
    </row>
    <row r="68" spans="1:2" x14ac:dyDescent="0.2">
      <c r="A68" t="s">
        <v>109</v>
      </c>
      <c r="B68" t="s">
        <v>19</v>
      </c>
    </row>
    <row r="69" spans="1:2" x14ac:dyDescent="0.2">
      <c r="A69" t="s">
        <v>109</v>
      </c>
      <c r="B69" t="s">
        <v>18</v>
      </c>
    </row>
    <row r="70" spans="1:2" x14ac:dyDescent="0.2">
      <c r="A70" t="s">
        <v>109</v>
      </c>
      <c r="B70" t="s">
        <v>17</v>
      </c>
    </row>
    <row r="71" spans="1:2" x14ac:dyDescent="0.2">
      <c r="A71" t="s">
        <v>110</v>
      </c>
      <c r="B71" t="s">
        <v>19</v>
      </c>
    </row>
    <row r="72" spans="1:2" x14ac:dyDescent="0.2">
      <c r="A72" t="s">
        <v>110</v>
      </c>
      <c r="B72" t="s">
        <v>18</v>
      </c>
    </row>
    <row r="73" spans="1:2" x14ac:dyDescent="0.2">
      <c r="A73" t="s">
        <v>110</v>
      </c>
      <c r="B73" t="s">
        <v>17</v>
      </c>
    </row>
    <row r="74" spans="1:2" x14ac:dyDescent="0.2">
      <c r="A74" t="s">
        <v>111</v>
      </c>
      <c r="B74" t="s">
        <v>19</v>
      </c>
    </row>
    <row r="75" spans="1:2" x14ac:dyDescent="0.2">
      <c r="A75" t="s">
        <v>111</v>
      </c>
      <c r="B75" t="s">
        <v>18</v>
      </c>
    </row>
    <row r="76" spans="1:2" x14ac:dyDescent="0.2">
      <c r="A76" t="s">
        <v>111</v>
      </c>
      <c r="B76" t="s">
        <v>17</v>
      </c>
    </row>
    <row r="77" spans="1:2" x14ac:dyDescent="0.2">
      <c r="A77" t="s">
        <v>113</v>
      </c>
      <c r="B77" t="s">
        <v>19</v>
      </c>
    </row>
    <row r="78" spans="1:2" x14ac:dyDescent="0.2">
      <c r="A78" t="s">
        <v>113</v>
      </c>
      <c r="B78" t="s">
        <v>18</v>
      </c>
    </row>
    <row r="79" spans="1:2" x14ac:dyDescent="0.2">
      <c r="A79" t="s">
        <v>113</v>
      </c>
      <c r="B79" t="s">
        <v>17</v>
      </c>
    </row>
    <row r="80" spans="1:2" x14ac:dyDescent="0.2">
      <c r="A80" t="s">
        <v>114</v>
      </c>
      <c r="B80" t="s">
        <v>19</v>
      </c>
    </row>
    <row r="81" spans="1:2" x14ac:dyDescent="0.2">
      <c r="A81" t="s">
        <v>114</v>
      </c>
      <c r="B81" t="s">
        <v>18</v>
      </c>
    </row>
    <row r="82" spans="1:2" x14ac:dyDescent="0.2">
      <c r="A82" t="s">
        <v>114</v>
      </c>
      <c r="B82" t="s">
        <v>17</v>
      </c>
    </row>
    <row r="83" spans="1:2" x14ac:dyDescent="0.2">
      <c r="A83" t="s">
        <v>115</v>
      </c>
      <c r="B83" t="s">
        <v>19</v>
      </c>
    </row>
    <row r="84" spans="1:2" x14ac:dyDescent="0.2">
      <c r="A84" t="s">
        <v>115</v>
      </c>
      <c r="B84" t="s">
        <v>18</v>
      </c>
    </row>
    <row r="85" spans="1:2" x14ac:dyDescent="0.2">
      <c r="A85" t="s">
        <v>115</v>
      </c>
      <c r="B85" t="s">
        <v>17</v>
      </c>
    </row>
    <row r="86" spans="1:2" x14ac:dyDescent="0.2">
      <c r="A86" t="s">
        <v>116</v>
      </c>
      <c r="B86" t="s">
        <v>19</v>
      </c>
    </row>
    <row r="87" spans="1:2" x14ac:dyDescent="0.2">
      <c r="A87" t="s">
        <v>116</v>
      </c>
      <c r="B87" t="s">
        <v>18</v>
      </c>
    </row>
    <row r="88" spans="1:2" x14ac:dyDescent="0.2">
      <c r="A88" t="s">
        <v>116</v>
      </c>
      <c r="B88" t="s">
        <v>17</v>
      </c>
    </row>
    <row r="89" spans="1:2" x14ac:dyDescent="0.2">
      <c r="A89" t="s">
        <v>117</v>
      </c>
      <c r="B89" t="s">
        <v>19</v>
      </c>
    </row>
    <row r="90" spans="1:2" x14ac:dyDescent="0.2">
      <c r="A90" t="s">
        <v>117</v>
      </c>
      <c r="B90" t="s">
        <v>18</v>
      </c>
    </row>
    <row r="91" spans="1:2" x14ac:dyDescent="0.2">
      <c r="A91" t="s">
        <v>117</v>
      </c>
      <c r="B91" t="s">
        <v>17</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AQ2103"/>
  <sheetViews>
    <sheetView zoomScaleNormal="100" workbookViewId="0">
      <pane ySplit="1" topLeftCell="A2" activePane="bottomLeft" state="frozen"/>
      <selection pane="bottomLeft" activeCell="C2" sqref="C2"/>
    </sheetView>
  </sheetViews>
  <sheetFormatPr defaultRowHeight="11.25" x14ac:dyDescent="0.2"/>
  <cols>
    <col min="1" max="1" customWidth="true" style="22" width="31.5" collapsed="true"/>
    <col min="2" max="2" bestFit="true" customWidth="true" width="19.5" collapsed="true"/>
    <col min="3" max="8" customWidth="true" width="19.5" collapsed="true"/>
    <col min="9" max="9" bestFit="true" customWidth="true" width="12.0" collapsed="true"/>
    <col min="10" max="10" bestFit="true" customWidth="true" width="10.83203125" collapsed="true"/>
    <col min="11" max="15" customWidth="true" width="10.83203125" collapsed="true"/>
    <col min="16" max="16" customWidth="true" width="16.1640625" collapsed="true"/>
    <col min="17" max="17" customWidth="true" width="10.83203125" collapsed="true"/>
    <col min="18" max="18" bestFit="true" customWidth="true" width="10.5" collapsed="true"/>
    <col min="19" max="19" bestFit="true" customWidth="true" width="10.6640625" collapsed="true"/>
    <col min="20" max="20" customWidth="true" width="10.6640625" collapsed="true"/>
    <col min="21" max="21" customWidth="true" width="16.0" collapsed="true"/>
    <col min="22" max="22" customWidth="true" width="16.33203125" collapsed="true"/>
    <col min="23" max="23" customWidth="true" width="24.0" collapsed="true"/>
    <col min="24" max="24" customWidth="true" width="9.5" collapsed="true"/>
    <col min="25" max="25" customWidth="true" width="15.83203125" collapsed="true"/>
    <col min="26" max="26" bestFit="true" customWidth="true" width="23.83203125" collapsed="true"/>
    <col min="27" max="27" customWidth="true" width="23.83203125" collapsed="true"/>
    <col min="35" max="35" customWidth="true" width="15.6640625" collapsed="true"/>
    <col min="36" max="37" customWidth="true" width="19.33203125" collapsed="true"/>
    <col min="38" max="38" customWidth="true" width="16.33203125" collapsed="true"/>
  </cols>
  <sheetData>
    <row r="1" spans="1:43" ht="37.5" customHeight="1" x14ac:dyDescent="0.2">
      <c r="A1" s="35" t="s">
        <v>0</v>
      </c>
      <c r="B1" s="37" t="s">
        <v>1</v>
      </c>
      <c r="C1" s="45" t="s">
        <v>81</v>
      </c>
      <c r="D1" s="28" t="s">
        <v>91</v>
      </c>
      <c r="E1" s="29" t="s">
        <v>92</v>
      </c>
      <c r="F1" s="29" t="s">
        <v>93</v>
      </c>
      <c r="G1" s="52" t="s">
        <v>94</v>
      </c>
      <c r="H1" s="45" t="s">
        <v>82</v>
      </c>
      <c r="I1" s="36" t="s">
        <v>2</v>
      </c>
      <c r="J1" s="26" t="s">
        <v>20</v>
      </c>
      <c r="K1" s="32" t="s">
        <v>21</v>
      </c>
      <c r="L1" s="32" t="s">
        <v>22</v>
      </c>
      <c r="M1" s="55" t="s">
        <v>84</v>
      </c>
      <c r="N1" s="55" t="s">
        <v>85</v>
      </c>
      <c r="O1" s="55" t="s">
        <v>122</v>
      </c>
      <c r="P1" s="56" t="s">
        <v>23</v>
      </c>
      <c r="Q1" s="56" t="s">
        <v>24</v>
      </c>
      <c r="R1" s="57" t="s">
        <v>25</v>
      </c>
      <c r="S1" s="57" t="s">
        <v>26</v>
      </c>
      <c r="T1" s="58" t="s">
        <v>120</v>
      </c>
      <c r="U1" s="59" t="s">
        <v>119</v>
      </c>
      <c r="V1" s="59" t="s">
        <v>129</v>
      </c>
      <c r="W1" s="62" t="s">
        <v>27</v>
      </c>
      <c r="X1" s="62" t="s">
        <v>29</v>
      </c>
      <c r="Y1" s="63" t="s">
        <v>28</v>
      </c>
      <c r="Z1" s="62" t="s">
        <v>30</v>
      </c>
      <c r="AA1" s="62" t="s">
        <v>128</v>
      </c>
      <c r="AB1" s="26" t="s">
        <v>31</v>
      </c>
      <c r="AC1" s="26" t="s">
        <v>32</v>
      </c>
      <c r="AD1" s="32" t="s">
        <v>33</v>
      </c>
      <c r="AE1" s="32" t="s">
        <v>34</v>
      </c>
      <c r="AF1" s="55" t="s">
        <v>123</v>
      </c>
      <c r="AG1" s="56" t="s">
        <v>35</v>
      </c>
      <c r="AH1" s="56" t="s">
        <v>36</v>
      </c>
      <c r="AI1" s="57" t="s">
        <v>37</v>
      </c>
      <c r="AJ1" s="57" t="s">
        <v>38</v>
      </c>
      <c r="AK1" s="58" t="s">
        <v>121</v>
      </c>
      <c r="AL1" s="59" t="s">
        <v>130</v>
      </c>
      <c r="AM1" s="60" t="s">
        <v>39</v>
      </c>
      <c r="AN1" s="61" t="s">
        <v>40</v>
      </c>
      <c r="AO1" s="60" t="s">
        <v>112</v>
      </c>
      <c r="AP1" s="60" t="s">
        <v>124</v>
      </c>
      <c r="AQ1" s="60" t="s">
        <v>127</v>
      </c>
    </row>
    <row r="2">
      <c r="A2" t="s">
        <v>15</v>
      </c>
      <c r="B2" t="s">
        <v>45</v>
      </c>
      <c r="C2" t="n">
        <f>SUMIFS(Table25[2G_CSSR_Nokia],Table25[PERIOD_START_TIME],A2:A265,Table25[PROVINCE],B2:B265)</f>
        <v>98.6356861268</v>
      </c>
      <c r="D2" t="n">
        <f>SUMIFS(Table25[2G_CDR_Nokia],Table25[PERIOD_START_TIME],A2:A265,Table25[PROVINCE],B2:B265)</f>
        <v>2.81058487809</v>
      </c>
      <c r="E2" t="n">
        <f>SUMIFS(Table25[2G_TCH_Availability_Nokia],Table25[PERIOD_START_TIME],A2:A265,Table25[PROVINCE],B2:B265)</f>
        <v>99.5266307052</v>
      </c>
      <c r="F2" t="n">
        <f>SUMIFS(Table25[2G_OHSR_Nokia],Table25[PERIOD_START_TIME],A2:A265,Table25[PROVINCE],B2:B265)</f>
        <v>94.3337623514</v>
      </c>
      <c r="G2" t="n">
        <f>SUMIFS(Table25[2G_tch_traffic_Nokia],Table25[PERIOD_START_TIME],A2:A265,Table25[PROVINCE],B2:B265)</f>
        <v>52480.08186</v>
      </c>
      <c r="H2" t="n">
        <v>128.0341064453125</v>
      </c>
      <c r="I2" t="n">
        <v>99.6862152394</v>
      </c>
      <c r="J2" t="n">
        <v>0.0729951068239</v>
      </c>
      <c r="K2" t="n">
        <v>99.2120304589</v>
      </c>
      <c r="L2" t="n">
        <v>97.6573988675</v>
      </c>
      <c r="M2" t="n">
        <v>5801.7275390625</v>
      </c>
      <c r="N2" t="n">
        <v>21.942708303222656</v>
      </c>
      <c r="O2" t="n">
        <v>2.2405175902832033</v>
      </c>
      <c r="P2" t="n">
        <v>99.9521417352</v>
      </c>
      <c r="Q2" t="n">
        <v>0.0367404800582</v>
      </c>
      <c r="R2" t="n">
        <v>99.523983076</v>
      </c>
      <c r="S2" t="n">
        <v>97.5058736079</v>
      </c>
      <c r="T2" t="n">
        <v>3.62576875229</v>
      </c>
      <c r="U2" t="n">
        <v>45.819713156933595</v>
      </c>
      <c r="V2" t="n">
        <v>17.712777795</v>
      </c>
      <c r="W2" t="n">
        <v>99.952788719</v>
      </c>
      <c r="X2" t="n">
        <v>0.093332218889</v>
      </c>
      <c r="Y2" t="n">
        <v>99.9992435726</v>
      </c>
      <c r="Z2" t="n">
        <v>99.7454098905</v>
      </c>
      <c r="AA2" t="n">
        <v>24.1754760687</v>
      </c>
      <c r="AB2" t="n">
        <f>VLOOKUP(B2:B265,Pro_Target!A:Q,2,0)</f>
        <v>98.0</v>
      </c>
      <c r="AC2" t="n">
        <f>VLOOKUP(B2:B265,Pro_Target!A:Q,3,0)</f>
        <v>0.4</v>
      </c>
      <c r="AD2" t="n">
        <f>VLOOKUP(B2:B265,Pro_Target!A:Q,4,0)</f>
        <v>97.0</v>
      </c>
      <c r="AE2" t="n">
        <f>VLOOKUP(B2:B265,Pro_Target!A:Q,5,0)</f>
        <v>96.0</v>
      </c>
      <c r="AF2" t="n">
        <f>VLOOKUP(B2:B265,Pro_Target!A:Q,6,0)</f>
        <v>3.0</v>
      </c>
      <c r="AG2" t="n">
        <f>VLOOKUP(B2:B265,Pro_Target!A:Q,7,0)</f>
        <v>99.5</v>
      </c>
      <c r="AH2" t="n">
        <f>VLOOKUP(B2:B265,Pro_Target!A:Q,8,0)</f>
        <v>0.15</v>
      </c>
      <c r="AI2" t="n">
        <f>VLOOKUP(B2:B265,Pro_Target!A:Q,9,0)</f>
        <v>99.0</v>
      </c>
      <c r="AJ2" t="n">
        <f>VLOOKUP(B2:B265,Pro_Target!A:Q,10,0)</f>
        <v>99.0</v>
      </c>
      <c r="AK2" t="n">
        <f>VLOOKUP(B2:B265,Pro_Target!A:Q,11,0)</f>
        <v>3.0</v>
      </c>
      <c r="AL2" t="n">
        <f>VLOOKUP(B2:B265,Pro_Target!A:Q,12,0)</f>
        <v>10.0</v>
      </c>
      <c r="AM2" t="n">
        <f>VLOOKUP(B2:B265,Pro_Target!A:Q,13,0)</f>
        <v>99.5</v>
      </c>
      <c r="AN2" t="n">
        <f>VLOOKUP(B2:B265,Pro_Target!A:Q,15,0)</f>
        <v>99.0</v>
      </c>
      <c r="AO2" t="n">
        <f>VLOOKUP(B2:B265,Pro_Target!A:Q,14,0)</f>
        <v>0.1</v>
      </c>
      <c r="AP2" t="n">
        <f>VLOOKUP(B2:B265,Pro_Target!A:Q,16,0)</f>
        <v>99.0</v>
      </c>
      <c r="AQ2" t="n">
        <f>VLOOKUP(B2:B265,Pro_Target!A:Q,17,0)</f>
        <v>10.0</v>
      </c>
    </row>
    <row r="3">
      <c r="A3" t="s">
        <v>15</v>
      </c>
      <c r="B3" t="s">
        <v>50</v>
      </c>
      <c r="C3" t="n">
        <f>SUMIFS(Table25[2G_CSSR_Nokia],Table25[PERIOD_START_TIME],A2:A265,Table25[PROVINCE],B2:B265)</f>
        <v>97.7020568011</v>
      </c>
      <c r="D3" t="n">
        <f>SUMIFS(Table25[2G_CDR_Nokia],Table25[PERIOD_START_TIME],A2:A265,Table25[PROVINCE],B2:B265)</f>
        <v>2.29348208888</v>
      </c>
      <c r="E3" t="n">
        <f>SUMIFS(Table25[2G_TCH_Availability_Nokia],Table25[PERIOD_START_TIME],A2:A265,Table25[PROVINCE],B2:B265)</f>
        <v>99.8151528236</v>
      </c>
      <c r="F3" t="n">
        <f>SUMIFS(Table25[2G_OHSR_Nokia],Table25[PERIOD_START_TIME],A2:A265,Table25[PROVINCE],B2:B265)</f>
        <v>93.827965838</v>
      </c>
      <c r="G3" t="n">
        <f>SUMIFS(Table25[2G_tch_traffic_Nokia],Table25[PERIOD_START_TIME],A2:A265,Table25[PROVINCE],B2:B265)</f>
        <v>11163.4929167</v>
      </c>
      <c r="H3" t="n">
        <v>166.83519921875</v>
      </c>
      <c r="I3" t="n">
        <v>99.469009977</v>
      </c>
      <c r="J3" t="n">
        <v>0.267466962365</v>
      </c>
      <c r="K3" t="n">
        <v>99.8595459861</v>
      </c>
      <c r="L3" t="n">
        <v>97.9085858439</v>
      </c>
      <c r="M3" t="n">
        <v>5658.859375</v>
      </c>
      <c r="N3" t="n">
        <v>38.06029371425781</v>
      </c>
      <c r="O3" t="n">
        <v>2.2528085923339844</v>
      </c>
      <c r="P3" t="n">
        <v>99.9382527414</v>
      </c>
      <c r="Q3" t="n">
        <v>0.0519106118277</v>
      </c>
      <c r="R3" t="n">
        <v>99.8806920378</v>
      </c>
      <c r="S3" t="n">
        <v>97.3081487066</v>
      </c>
      <c r="T3" t="n">
        <v>4.05592777946</v>
      </c>
      <c r="U3" t="n">
        <v>72.6048432376953</v>
      </c>
      <c r="V3" t="n">
        <v>16.9824896796</v>
      </c>
      <c r="W3" t="n">
        <v>99.7361132505</v>
      </c>
      <c r="X3" t="n">
        <v>0.124124404164</v>
      </c>
      <c r="Y3" t="n">
        <v>99.9748579589</v>
      </c>
      <c r="Z3" t="n">
        <v>99.3974246829</v>
      </c>
      <c r="AA3" t="n">
        <v>24.9611465538</v>
      </c>
      <c r="AB3" t="n">
        <f>VLOOKUP(B2:B265,Pro_Target!A:Q,2,0)</f>
        <v>98.0</v>
      </c>
      <c r="AC3" t="n">
        <f>VLOOKUP(B2:B265,Pro_Target!A:Q,3,0)</f>
        <v>0.4</v>
      </c>
      <c r="AD3" t="n">
        <f>VLOOKUP(B2:B265,Pro_Target!A:Q,4,0)</f>
        <v>97.0</v>
      </c>
      <c r="AE3" t="n">
        <f>VLOOKUP(B2:B265,Pro_Target!A:Q,5,0)</f>
        <v>96.0</v>
      </c>
      <c r="AF3" t="n">
        <f>VLOOKUP(B2:B265,Pro_Target!A:Q,6,0)</f>
        <v>3.0</v>
      </c>
      <c r="AG3" t="n">
        <f>VLOOKUP(B2:B265,Pro_Target!A:Q,7,0)</f>
        <v>99.5</v>
      </c>
      <c r="AH3" t="n">
        <f>VLOOKUP(B2:B265,Pro_Target!A:Q,8,0)</f>
        <v>0.15</v>
      </c>
      <c r="AI3" t="n">
        <f>VLOOKUP(B2:B265,Pro_Target!A:Q,9,0)</f>
        <v>99.0</v>
      </c>
      <c r="AJ3" t="n">
        <f>VLOOKUP(B2:B265,Pro_Target!A:Q,10,0)</f>
        <v>99.0</v>
      </c>
      <c r="AK3" t="n">
        <f>VLOOKUP(B2:B265,Pro_Target!A:Q,11,0)</f>
        <v>3.0</v>
      </c>
      <c r="AL3" t="n">
        <f>VLOOKUP(B2:B265,Pro_Target!A:Q,12,0)</f>
        <v>10.0</v>
      </c>
      <c r="AM3" t="n">
        <f>VLOOKUP(B2:B265,Pro_Target!A:Q,13,0)</f>
        <v>99.5</v>
      </c>
      <c r="AN3" t="n">
        <f>VLOOKUP(B2:B265,Pro_Target!A:Q,15,0)</f>
        <v>99.0</v>
      </c>
      <c r="AO3" t="n">
        <f>VLOOKUP(B2:B265,Pro_Target!A:Q,14,0)</f>
        <v>0.1</v>
      </c>
      <c r="AP3" t="n">
        <f>VLOOKUP(B2:B265,Pro_Target!A:Q,16,0)</f>
        <v>99.0</v>
      </c>
      <c r="AQ3" t="n">
        <f>VLOOKUP(B2:B265,Pro_Target!A:Q,17,0)</f>
        <v>10.0</v>
      </c>
    </row>
    <row r="4">
      <c r="A4" t="s">
        <v>15</v>
      </c>
      <c r="B4" t="s">
        <v>47</v>
      </c>
      <c r="C4" t="n">
        <f>SUMIFS(Table25[2G_CSSR_Nokia],Table25[PERIOD_START_TIME],A2:A265,Table25[PROVINCE],B2:B265)</f>
        <v>99.4058981994</v>
      </c>
      <c r="D4" t="n">
        <f>SUMIFS(Table25[2G_CDR_Nokia],Table25[PERIOD_START_TIME],A2:A265,Table25[PROVINCE],B2:B265)</f>
        <v>1.75826686607</v>
      </c>
      <c r="E4" t="n">
        <f>SUMIFS(Table25[2G_TCH_Availability_Nokia],Table25[PERIOD_START_TIME],A2:A265,Table25[PROVINCE],B2:B265)</f>
        <v>99.149578141</v>
      </c>
      <c r="F4" t="n">
        <f>SUMIFS(Table25[2G_OHSR_Nokia],Table25[PERIOD_START_TIME],A2:A265,Table25[PROVINCE],B2:B265)</f>
        <v>95.0742598693</v>
      </c>
      <c r="G4" t="n">
        <f>SUMIFS(Table25[2G_tch_traffic_Nokia],Table25[PERIOD_START_TIME],A2:A265,Table25[PROVINCE],B2:B265)</f>
        <v>52410.1098942</v>
      </c>
      <c r="H4" t="n">
        <v>156.940896484375</v>
      </c>
      <c r="I4" t="n">
        <v>99.7151862208</v>
      </c>
      <c r="J4" t="n">
        <v>0.17917032423</v>
      </c>
      <c r="K4" t="n">
        <v>99.7828611135</v>
      </c>
      <c r="L4" t="n">
        <v>97.6020511978</v>
      </c>
      <c r="M4" t="n">
        <v>6793.4296875</v>
      </c>
      <c r="N4" t="n">
        <v>24.491649613964842</v>
      </c>
      <c r="O4" t="n">
        <v>2.1074383561230468</v>
      </c>
      <c r="P4" t="n">
        <v>99.9585756055</v>
      </c>
      <c r="Q4" t="n">
        <v>0.0305392243466</v>
      </c>
      <c r="R4" t="n">
        <v>99.9683811888</v>
      </c>
      <c r="S4" t="n">
        <v>96.8137892695</v>
      </c>
      <c r="T4" t="n">
        <v>3.43634188048</v>
      </c>
      <c r="U4" t="n">
        <v>53.38522281386719</v>
      </c>
      <c r="V4" t="n">
        <v>18.9787181414</v>
      </c>
      <c r="W4" t="n">
        <v>99.9505493196</v>
      </c>
      <c r="X4" t="n">
        <v>0.138108435106</v>
      </c>
      <c r="Y4" t="n">
        <v>99.7169435459</v>
      </c>
      <c r="Z4" t="n">
        <v>99.8494376174</v>
      </c>
      <c r="AA4" t="n">
        <v>25.0130954768</v>
      </c>
      <c r="AB4" t="n">
        <f>VLOOKUP(B2:B265,Pro_Target!A:Q,2,0)</f>
        <v>98.0</v>
      </c>
      <c r="AC4" t="n">
        <f>VLOOKUP(B2:B265,Pro_Target!A:Q,3,0)</f>
        <v>0.4</v>
      </c>
      <c r="AD4" t="n">
        <f>VLOOKUP(B2:B265,Pro_Target!A:Q,4,0)</f>
        <v>97.0</v>
      </c>
      <c r="AE4" t="n">
        <f>VLOOKUP(B2:B265,Pro_Target!A:Q,5,0)</f>
        <v>96.0</v>
      </c>
      <c r="AF4" t="n">
        <f>VLOOKUP(B2:B265,Pro_Target!A:Q,6,0)</f>
        <v>3.0</v>
      </c>
      <c r="AG4" t="n">
        <f>VLOOKUP(B2:B265,Pro_Target!A:Q,7,0)</f>
        <v>99.5</v>
      </c>
      <c r="AH4" t="n">
        <f>VLOOKUP(B2:B265,Pro_Target!A:Q,8,0)</f>
        <v>0.15</v>
      </c>
      <c r="AI4" t="n">
        <f>VLOOKUP(B2:B265,Pro_Target!A:Q,9,0)</f>
        <v>99.0</v>
      </c>
      <c r="AJ4" t="n">
        <f>VLOOKUP(B2:B265,Pro_Target!A:Q,10,0)</f>
        <v>99.0</v>
      </c>
      <c r="AK4" t="n">
        <f>VLOOKUP(B2:B265,Pro_Target!A:Q,11,0)</f>
        <v>3.0</v>
      </c>
      <c r="AL4" t="n">
        <f>VLOOKUP(B2:B265,Pro_Target!A:Q,12,0)</f>
        <v>10.0</v>
      </c>
      <c r="AM4" t="n">
        <f>VLOOKUP(B2:B265,Pro_Target!A:Q,13,0)</f>
        <v>99.5</v>
      </c>
      <c r="AN4" t="n">
        <f>VLOOKUP(B2:B265,Pro_Target!A:Q,15,0)</f>
        <v>99.0</v>
      </c>
      <c r="AO4" t="n">
        <f>VLOOKUP(B2:B265,Pro_Target!A:Q,14,0)</f>
        <v>0.1</v>
      </c>
      <c r="AP4" t="n">
        <f>VLOOKUP(B2:B265,Pro_Target!A:Q,16,0)</f>
        <v>99.0</v>
      </c>
      <c r="AQ4" t="n">
        <f>VLOOKUP(B2:B265,Pro_Target!A:Q,17,0)</f>
        <v>10.0</v>
      </c>
    </row>
    <row r="5">
      <c r="A5" t="s">
        <v>15</v>
      </c>
      <c r="B5" t="s">
        <v>52</v>
      </c>
      <c r="C5" t="n">
        <f>SUMIFS(Table25[2G_CSSR_Nokia],Table25[PERIOD_START_TIME],A2:A265,Table25[PROVINCE],B2:B265)</f>
        <v>98.353616369</v>
      </c>
      <c r="D5" t="n">
        <f>SUMIFS(Table25[2G_CDR_Nokia],Table25[PERIOD_START_TIME],A2:A265,Table25[PROVINCE],B2:B265)</f>
        <v>2.20449958618</v>
      </c>
      <c r="E5" t="n">
        <f>SUMIFS(Table25[2G_TCH_Availability_Nokia],Table25[PERIOD_START_TIME],A2:A265,Table25[PROVINCE],B2:B265)</f>
        <v>98.9406638109</v>
      </c>
      <c r="F5" t="n">
        <f>SUMIFS(Table25[2G_OHSR_Nokia],Table25[PERIOD_START_TIME],A2:A265,Table25[PROVINCE],B2:B265)</f>
        <v>94.7603721661</v>
      </c>
      <c r="G5" t="n">
        <f>SUMIFS(Table25[2G_tch_traffic_Nokia],Table25[PERIOD_START_TIME],A2:A265,Table25[PROVINCE],B2:B265)</f>
        <v>33790.9898102</v>
      </c>
      <c r="H5" t="n">
        <v>197.3991142578125</v>
      </c>
      <c r="I5" t="n">
        <v>99.5152255231</v>
      </c>
      <c r="J5" t="n">
        <v>0.215360119132</v>
      </c>
      <c r="K5" t="n">
        <v>97.6302886444</v>
      </c>
      <c r="L5" t="n">
        <v>98.7379447142</v>
      </c>
      <c r="M5" t="n">
        <v>5190.0712890625</v>
      </c>
      <c r="N5" t="n">
        <v>47.05547775625</v>
      </c>
      <c r="O5" t="n">
        <v>2.1941570580566405</v>
      </c>
      <c r="P5" t="n">
        <v>99.9329518783</v>
      </c>
      <c r="Q5" t="n">
        <v>0.0850283220737</v>
      </c>
      <c r="R5" t="n">
        <v>99.8072803292</v>
      </c>
      <c r="S5" t="n">
        <v>97.9734344102</v>
      </c>
      <c r="T5" t="n">
        <v>4.0329907435</v>
      </c>
      <c r="U5" t="n">
        <v>86.98670078027344</v>
      </c>
      <c r="V5" t="n">
        <v>14.6208054204</v>
      </c>
      <c r="W5" t="n">
        <v>99.9120104879</v>
      </c>
      <c r="X5" t="n">
        <v>0.0972043923436</v>
      </c>
      <c r="Y5" t="n">
        <v>99.7950866957</v>
      </c>
      <c r="Z5" t="n">
        <v>99.8125325324</v>
      </c>
      <c r="AA5" t="n">
        <v>25.3261811483</v>
      </c>
      <c r="AB5" t="n">
        <f>VLOOKUP(B2:B265,Pro_Target!A:Q,2,0)</f>
        <v>98.0</v>
      </c>
      <c r="AC5" t="n">
        <f>VLOOKUP(B2:B265,Pro_Target!A:Q,3,0)</f>
        <v>0.4</v>
      </c>
      <c r="AD5" t="n">
        <f>VLOOKUP(B2:B265,Pro_Target!A:Q,4,0)</f>
        <v>97.0</v>
      </c>
      <c r="AE5" t="n">
        <f>VLOOKUP(B2:B265,Pro_Target!A:Q,5,0)</f>
        <v>96.0</v>
      </c>
      <c r="AF5" t="n">
        <f>VLOOKUP(B2:B265,Pro_Target!A:Q,6,0)</f>
        <v>3.0</v>
      </c>
      <c r="AG5" t="n">
        <f>VLOOKUP(B2:B265,Pro_Target!A:Q,7,0)</f>
        <v>99.5</v>
      </c>
      <c r="AH5" t="n">
        <f>VLOOKUP(B2:B265,Pro_Target!A:Q,8,0)</f>
        <v>0.15</v>
      </c>
      <c r="AI5" t="n">
        <f>VLOOKUP(B2:B265,Pro_Target!A:Q,9,0)</f>
        <v>99.0</v>
      </c>
      <c r="AJ5" t="n">
        <f>VLOOKUP(B2:B265,Pro_Target!A:Q,10,0)</f>
        <v>99.0</v>
      </c>
      <c r="AK5" t="n">
        <f>VLOOKUP(B2:B265,Pro_Target!A:Q,11,0)</f>
        <v>3.0</v>
      </c>
      <c r="AL5" t="n">
        <f>VLOOKUP(B2:B265,Pro_Target!A:Q,12,0)</f>
        <v>10.0</v>
      </c>
      <c r="AM5" t="n">
        <f>VLOOKUP(B2:B265,Pro_Target!A:Q,13,0)</f>
        <v>99.5</v>
      </c>
      <c r="AN5" t="n">
        <f>VLOOKUP(B2:B265,Pro_Target!A:Q,15,0)</f>
        <v>99.0</v>
      </c>
      <c r="AO5" t="n">
        <f>VLOOKUP(B2:B265,Pro_Target!A:Q,14,0)</f>
        <v>0.1</v>
      </c>
      <c r="AP5" t="n">
        <f>VLOOKUP(B2:B265,Pro_Target!A:Q,16,0)</f>
        <v>99.0</v>
      </c>
      <c r="AQ5" t="n">
        <f>VLOOKUP(B2:B265,Pro_Target!A:Q,17,0)</f>
        <v>10.0</v>
      </c>
    </row>
    <row r="6">
      <c r="A6" t="s">
        <v>15</v>
      </c>
      <c r="B6" t="s">
        <v>51</v>
      </c>
      <c r="C6" t="n">
        <f>SUMIFS(Table25[2G_CSSR_Nokia],Table25[PERIOD_START_TIME],A2:A265,Table25[PROVINCE],B2:B265)</f>
        <v>0.0</v>
      </c>
      <c r="D6" t="n">
        <f>SUMIFS(Table25[2G_CDR_Nokia],Table25[PERIOD_START_TIME],A2:A265,Table25[PROVINCE],B2:B265)</f>
        <v>0.0</v>
      </c>
      <c r="E6" t="n">
        <f>SUMIFS(Table25[2G_TCH_Availability_Nokia],Table25[PERIOD_START_TIME],A2:A265,Table25[PROVINCE],B2:B265)</f>
        <v>0.0</v>
      </c>
      <c r="F6" t="n">
        <f>SUMIFS(Table25[2G_OHSR_Nokia],Table25[PERIOD_START_TIME],A2:A265,Table25[PROVINCE],B2:B265)</f>
        <v>0.0</v>
      </c>
      <c r="G6" t="n">
        <f>SUMIFS(Table25[2G_tch_traffic_Nokia],Table25[PERIOD_START_TIME],A2:A265,Table25[PROVINCE],B2:B265)</f>
        <v>0.0</v>
      </c>
      <c r="H6" t="n">
        <v>321.411328125</v>
      </c>
      <c r="I6" t="n">
        <v>99.5866183672</v>
      </c>
      <c r="J6" t="n">
        <v>0.218699954177</v>
      </c>
      <c r="K6" t="n">
        <v>99.239173948</v>
      </c>
      <c r="L6" t="n">
        <v>98.2386964283</v>
      </c>
      <c r="M6" t="n">
        <v>9009.044921875</v>
      </c>
      <c r="N6" t="n">
        <v>46.66194812373047</v>
      </c>
      <c r="O6" t="n">
        <v>1.6994902015234374</v>
      </c>
      <c r="P6" t="n">
        <v>99.839095446</v>
      </c>
      <c r="Q6" t="n">
        <v>0.0223991555704</v>
      </c>
      <c r="R6" t="n">
        <v>99.8216843682</v>
      </c>
      <c r="S6" t="n">
        <v>98.2877357649</v>
      </c>
      <c r="T6" t="n">
        <v>3.62509964019</v>
      </c>
      <c r="U6" t="n">
        <v>100.03615764355469</v>
      </c>
      <c r="V6" t="n">
        <v>11.9957286778</v>
      </c>
      <c r="W6" t="n">
        <v>99.9448126043</v>
      </c>
      <c r="X6" t="n">
        <v>0.139986186459</v>
      </c>
      <c r="Y6" t="n">
        <v>99.7756311259</v>
      </c>
      <c r="Z6" t="n">
        <v>99.9117383141</v>
      </c>
      <c r="AA6" t="n">
        <v>23.7260407733</v>
      </c>
      <c r="AB6" t="n">
        <f>VLOOKUP(B2:B265,Pro_Target!A:Q,2,0)</f>
        <v>98.0</v>
      </c>
      <c r="AC6" t="n">
        <f>VLOOKUP(B2:B265,Pro_Target!A:Q,3,0)</f>
        <v>0.4</v>
      </c>
      <c r="AD6" t="n">
        <f>VLOOKUP(B2:B265,Pro_Target!A:Q,4,0)</f>
        <v>97.0</v>
      </c>
      <c r="AE6" t="n">
        <f>VLOOKUP(B2:B265,Pro_Target!A:Q,5,0)</f>
        <v>96.0</v>
      </c>
      <c r="AF6" t="n">
        <f>VLOOKUP(B2:B265,Pro_Target!A:Q,6,0)</f>
        <v>3.0</v>
      </c>
      <c r="AG6" t="n">
        <f>VLOOKUP(B2:B265,Pro_Target!A:Q,7,0)</f>
        <v>99.5</v>
      </c>
      <c r="AH6" t="n">
        <f>VLOOKUP(B2:B265,Pro_Target!A:Q,8,0)</f>
        <v>0.15</v>
      </c>
      <c r="AI6" t="n">
        <f>VLOOKUP(B2:B265,Pro_Target!A:Q,9,0)</f>
        <v>99.0</v>
      </c>
      <c r="AJ6" t="n">
        <f>VLOOKUP(B2:B265,Pro_Target!A:Q,10,0)</f>
        <v>99.0</v>
      </c>
      <c r="AK6" t="n">
        <f>VLOOKUP(B2:B265,Pro_Target!A:Q,11,0)</f>
        <v>3.0</v>
      </c>
      <c r="AL6" t="n">
        <f>VLOOKUP(B2:B265,Pro_Target!A:Q,12,0)</f>
        <v>10.0</v>
      </c>
      <c r="AM6" t="n">
        <f>VLOOKUP(B2:B265,Pro_Target!A:Q,13,0)</f>
        <v>99.5</v>
      </c>
      <c r="AN6" t="n">
        <f>VLOOKUP(B2:B265,Pro_Target!A:Q,15,0)</f>
        <v>99.0</v>
      </c>
      <c r="AO6" t="n">
        <f>VLOOKUP(B2:B265,Pro_Target!A:Q,14,0)</f>
        <v>0.1</v>
      </c>
      <c r="AP6" t="n">
        <f>VLOOKUP(B2:B265,Pro_Target!A:Q,16,0)</f>
        <v>99.0</v>
      </c>
      <c r="AQ6" t="n">
        <f>VLOOKUP(B2:B265,Pro_Target!A:Q,17,0)</f>
        <v>10.0</v>
      </c>
    </row>
    <row r="7">
      <c r="A7" t="s">
        <v>15</v>
      </c>
      <c r="B7" t="s">
        <v>49</v>
      </c>
      <c r="C7" t="n">
        <f>SUMIFS(Table25[2G_CSSR_Nokia],Table25[PERIOD_START_TIME],A2:A265,Table25[PROVINCE],B2:B265)</f>
        <v>98.4884239377</v>
      </c>
      <c r="D7" t="n">
        <f>SUMIFS(Table25[2G_CDR_Nokia],Table25[PERIOD_START_TIME],A2:A265,Table25[PROVINCE],B2:B265)</f>
        <v>2.45670802688</v>
      </c>
      <c r="E7" t="n">
        <f>SUMIFS(Table25[2G_TCH_Availability_Nokia],Table25[PERIOD_START_TIME],A2:A265,Table25[PROVINCE],B2:B265)</f>
        <v>99.1624045162</v>
      </c>
      <c r="F7" t="n">
        <f>SUMIFS(Table25[2G_OHSR_Nokia],Table25[PERIOD_START_TIME],A2:A265,Table25[PROVINCE],B2:B265)</f>
        <v>95.7114554777</v>
      </c>
      <c r="G7" t="n">
        <f>SUMIFS(Table25[2G_tch_traffic_Nokia],Table25[PERIOD_START_TIME],A2:A265,Table25[PROVINCE],B2:B265)</f>
        <v>52135.5679351</v>
      </c>
      <c r="H7" t="n">
        <v>226.871888671875</v>
      </c>
      <c r="I7" t="n">
        <v>99.4326200067</v>
      </c>
      <c r="J7" t="n">
        <v>0.24114681907</v>
      </c>
      <c r="K7" t="n">
        <v>99.5787192326</v>
      </c>
      <c r="L7" t="n">
        <v>98.3954673092</v>
      </c>
      <c r="M7" t="n">
        <v>8077.236328125</v>
      </c>
      <c r="N7" t="n">
        <v>26.003014890332032</v>
      </c>
      <c r="O7" t="n">
        <v>1.9900213304394532</v>
      </c>
      <c r="P7" t="n">
        <v>99.9227965361</v>
      </c>
      <c r="Q7" t="n">
        <v>0.0332068368332</v>
      </c>
      <c r="R7" t="n">
        <v>99.9439308296</v>
      </c>
      <c r="S7" t="n">
        <v>97.3762886747</v>
      </c>
      <c r="T7" t="n">
        <v>3.59032521677</v>
      </c>
      <c r="U7" t="n">
        <v>77.95501608144531</v>
      </c>
      <c r="V7" t="n">
        <v>11.4191414513</v>
      </c>
      <c r="W7" t="n">
        <v>99.8471394448</v>
      </c>
      <c r="X7" t="n">
        <v>0.153175768605</v>
      </c>
      <c r="Y7" t="n">
        <v>99.7939693908</v>
      </c>
      <c r="Z7" t="n">
        <v>99.8959558034</v>
      </c>
      <c r="AA7" t="n">
        <v>24.0332476875</v>
      </c>
      <c r="AB7" t="n">
        <f>VLOOKUP(B2:B265,Pro_Target!A:Q,2,0)</f>
        <v>98.0</v>
      </c>
      <c r="AC7" t="n">
        <f>VLOOKUP(B2:B265,Pro_Target!A:Q,3,0)</f>
        <v>0.4</v>
      </c>
      <c r="AD7" t="n">
        <f>VLOOKUP(B2:B265,Pro_Target!A:Q,4,0)</f>
        <v>97.0</v>
      </c>
      <c r="AE7" t="n">
        <f>VLOOKUP(B2:B265,Pro_Target!A:Q,5,0)</f>
        <v>96.0</v>
      </c>
      <c r="AF7" t="n">
        <f>VLOOKUP(B2:B265,Pro_Target!A:Q,6,0)</f>
        <v>3.0</v>
      </c>
      <c r="AG7" t="n">
        <f>VLOOKUP(B2:B265,Pro_Target!A:Q,7,0)</f>
        <v>99.5</v>
      </c>
      <c r="AH7" t="n">
        <f>VLOOKUP(B2:B265,Pro_Target!A:Q,8,0)</f>
        <v>0.15</v>
      </c>
      <c r="AI7" t="n">
        <f>VLOOKUP(B2:B265,Pro_Target!A:Q,9,0)</f>
        <v>99.0</v>
      </c>
      <c r="AJ7" t="n">
        <f>VLOOKUP(B2:B265,Pro_Target!A:Q,10,0)</f>
        <v>99.0</v>
      </c>
      <c r="AK7" t="n">
        <f>VLOOKUP(B2:B265,Pro_Target!A:Q,11,0)</f>
        <v>3.0</v>
      </c>
      <c r="AL7" t="n">
        <f>VLOOKUP(B2:B265,Pro_Target!A:Q,12,0)</f>
        <v>10.0</v>
      </c>
      <c r="AM7" t="n">
        <f>VLOOKUP(B2:B265,Pro_Target!A:Q,13,0)</f>
        <v>99.5</v>
      </c>
      <c r="AN7" t="n">
        <f>VLOOKUP(B2:B265,Pro_Target!A:Q,15,0)</f>
        <v>99.0</v>
      </c>
      <c r="AO7" t="n">
        <f>VLOOKUP(B2:B265,Pro_Target!A:Q,14,0)</f>
        <v>0.1</v>
      </c>
      <c r="AP7" t="n">
        <f>VLOOKUP(B2:B265,Pro_Target!A:Q,16,0)</f>
        <v>99.0</v>
      </c>
      <c r="AQ7" t="n">
        <f>VLOOKUP(B2:B265,Pro_Target!A:Q,17,0)</f>
        <v>10.0</v>
      </c>
    </row>
    <row r="8">
      <c r="A8" t="s">
        <v>15</v>
      </c>
      <c r="B8" t="s">
        <v>48</v>
      </c>
      <c r="C8" t="n">
        <f>SUMIFS(Table25[2G_CSSR_Nokia],Table25[PERIOD_START_TIME],A2:A265,Table25[PROVINCE],B2:B265)</f>
        <v>0.0</v>
      </c>
      <c r="D8" t="n">
        <f>SUMIFS(Table25[2G_CDR_Nokia],Table25[PERIOD_START_TIME],A2:A265,Table25[PROVINCE],B2:B265)</f>
        <v>0.0</v>
      </c>
      <c r="E8" t="n">
        <f>SUMIFS(Table25[2G_TCH_Availability_Nokia],Table25[PERIOD_START_TIME],A2:A265,Table25[PROVINCE],B2:B265)</f>
        <v>0.0</v>
      </c>
      <c r="F8" t="n">
        <f>SUMIFS(Table25[2G_OHSR_Nokia],Table25[PERIOD_START_TIME],A2:A265,Table25[PROVINCE],B2:B265)</f>
        <v>0.0</v>
      </c>
      <c r="G8" t="n">
        <f>SUMIFS(Table25[2G_tch_traffic_Nokia],Table25[PERIOD_START_TIME],A2:A265,Table25[PROVINCE],B2:B265)</f>
        <v>0.0</v>
      </c>
      <c r="H8" t="n">
        <v>251.5432138671875</v>
      </c>
      <c r="I8" t="n">
        <v>96.6346378113</v>
      </c>
      <c r="J8" t="n">
        <v>0.28857557083</v>
      </c>
      <c r="K8" t="n">
        <v>98.9322732859</v>
      </c>
      <c r="L8" t="n">
        <v>98.1864920544</v>
      </c>
      <c r="M8" t="n">
        <v>6704.0517578125</v>
      </c>
      <c r="N8" t="n">
        <v>28.864203616015626</v>
      </c>
      <c r="O8" t="n">
        <v>2.0078819152832033</v>
      </c>
      <c r="P8" t="n">
        <v>99.8297950301</v>
      </c>
      <c r="Q8" t="n">
        <v>0.0679059201153</v>
      </c>
      <c r="R8" t="n">
        <v>99.5822872151</v>
      </c>
      <c r="S8" t="n">
        <v>97.1880551347</v>
      </c>
      <c r="T8" t="n">
        <v>3.61961021253</v>
      </c>
      <c r="U8" t="n">
        <v>61.63978030673828</v>
      </c>
      <c r="V8" t="n">
        <v>15.1870857638</v>
      </c>
      <c r="W8" t="n">
        <v>99.9463662814</v>
      </c>
      <c r="X8" t="n">
        <v>0.122081996047</v>
      </c>
      <c r="Y8" t="n">
        <v>99.8690575886</v>
      </c>
      <c r="Z8" t="n">
        <v>99.9433946058</v>
      </c>
      <c r="AA8" t="n">
        <v>24.9990113602</v>
      </c>
      <c r="AB8" t="n">
        <f>VLOOKUP(B2:B265,Pro_Target!A:Q,2,0)</f>
        <v>98.0</v>
      </c>
      <c r="AC8" t="n">
        <f>VLOOKUP(B2:B265,Pro_Target!A:Q,3,0)</f>
        <v>0.4</v>
      </c>
      <c r="AD8" t="n">
        <f>VLOOKUP(B2:B265,Pro_Target!A:Q,4,0)</f>
        <v>97.0</v>
      </c>
      <c r="AE8" t="n">
        <f>VLOOKUP(B2:B265,Pro_Target!A:Q,5,0)</f>
        <v>96.0</v>
      </c>
      <c r="AF8" t="n">
        <f>VLOOKUP(B2:B265,Pro_Target!A:Q,6,0)</f>
        <v>3.0</v>
      </c>
      <c r="AG8" t="n">
        <f>VLOOKUP(B2:B265,Pro_Target!A:Q,7,0)</f>
        <v>99.5</v>
      </c>
      <c r="AH8" t="n">
        <f>VLOOKUP(B2:B265,Pro_Target!A:Q,8,0)</f>
        <v>0.15</v>
      </c>
      <c r="AI8" t="n">
        <f>VLOOKUP(B2:B265,Pro_Target!A:Q,9,0)</f>
        <v>99.0</v>
      </c>
      <c r="AJ8" t="n">
        <f>VLOOKUP(B2:B265,Pro_Target!A:Q,10,0)</f>
        <v>99.0</v>
      </c>
      <c r="AK8" t="n">
        <f>VLOOKUP(B2:B265,Pro_Target!A:Q,11,0)</f>
        <v>3.0</v>
      </c>
      <c r="AL8" t="n">
        <f>VLOOKUP(B2:B265,Pro_Target!A:Q,12,0)</f>
        <v>10.0</v>
      </c>
      <c r="AM8" t="n">
        <f>VLOOKUP(B2:B265,Pro_Target!A:Q,13,0)</f>
        <v>99.5</v>
      </c>
      <c r="AN8" t="n">
        <f>VLOOKUP(B2:B265,Pro_Target!A:Q,15,0)</f>
        <v>99.0</v>
      </c>
      <c r="AO8" t="n">
        <f>VLOOKUP(B2:B265,Pro_Target!A:Q,14,0)</f>
        <v>0.1</v>
      </c>
      <c r="AP8" t="n">
        <f>VLOOKUP(B2:B265,Pro_Target!A:Q,16,0)</f>
        <v>99.0</v>
      </c>
      <c r="AQ8" t="n">
        <f>VLOOKUP(B2:B265,Pro_Target!A:Q,17,0)</f>
        <v>10.0</v>
      </c>
    </row>
    <row r="9">
      <c r="A9" t="s">
        <v>15</v>
      </c>
      <c r="B9" t="s">
        <v>46</v>
      </c>
      <c r="C9" t="n">
        <f>SUMIFS(Table25[2G_CSSR_Nokia],Table25[PERIOD_START_TIME],A2:A265,Table25[PROVINCE],B2:B265)</f>
        <v>0.0</v>
      </c>
      <c r="D9" t="n">
        <f>SUMIFS(Table25[2G_CDR_Nokia],Table25[PERIOD_START_TIME],A2:A265,Table25[PROVINCE],B2:B265)</f>
        <v>0.0</v>
      </c>
      <c r="E9" t="n">
        <f>SUMIFS(Table25[2G_TCH_Availability_Nokia],Table25[PERIOD_START_TIME],A2:A265,Table25[PROVINCE],B2:B265)</f>
        <v>0.0</v>
      </c>
      <c r="F9" t="n">
        <f>SUMIFS(Table25[2G_OHSR_Nokia],Table25[PERIOD_START_TIME],A2:A265,Table25[PROVINCE],B2:B265)</f>
        <v>0.0</v>
      </c>
      <c r="G9" t="n">
        <f>SUMIFS(Table25[2G_tch_traffic_Nokia],Table25[PERIOD_START_TIME],A2:A265,Table25[PROVINCE],B2:B265)</f>
        <v>0.0</v>
      </c>
      <c r="H9" t="n">
        <v>184.02189453125</v>
      </c>
      <c r="I9" t="n">
        <v>99.2710482235</v>
      </c>
      <c r="J9" t="n">
        <v>0.135645284925</v>
      </c>
      <c r="K9" t="n">
        <v>99.4526078983</v>
      </c>
      <c r="L9" t="n">
        <v>98.5185734888</v>
      </c>
      <c r="M9" t="n">
        <v>7053.9560546875</v>
      </c>
      <c r="N9" t="n">
        <v>24.6031802375</v>
      </c>
      <c r="O9" t="n">
        <v>2.061999189785156</v>
      </c>
      <c r="P9" t="n">
        <v>99.9497141922</v>
      </c>
      <c r="Q9" t="n">
        <v>0.0322250744511</v>
      </c>
      <c r="R9" t="n">
        <v>99.5785590278</v>
      </c>
      <c r="S9" t="n">
        <v>97.5228822035</v>
      </c>
      <c r="T9" t="n">
        <v>3.66215464368</v>
      </c>
      <c r="U9" t="n">
        <v>56.450798498242186</v>
      </c>
      <c r="V9" t="n">
        <v>15.2598435335</v>
      </c>
      <c r="W9" t="n">
        <v>99.9481380492</v>
      </c>
      <c r="X9" t="n">
        <v>0.0708040410999</v>
      </c>
      <c r="Y9" t="n">
        <v>99.5579693999</v>
      </c>
      <c r="Z9" t="n">
        <v>99.8266443943</v>
      </c>
      <c r="AA9" t="n">
        <v>23.7237011597</v>
      </c>
      <c r="AB9" t="n">
        <f>VLOOKUP(B2:B265,Pro_Target!A:Q,2,0)</f>
        <v>98.0</v>
      </c>
      <c r="AC9" t="n">
        <f>VLOOKUP(B2:B265,Pro_Target!A:Q,3,0)</f>
        <v>0.4</v>
      </c>
      <c r="AD9" t="n">
        <f>VLOOKUP(B2:B265,Pro_Target!A:Q,4,0)</f>
        <v>97.0</v>
      </c>
      <c r="AE9" t="n">
        <f>VLOOKUP(B2:B265,Pro_Target!A:Q,5,0)</f>
        <v>96.0</v>
      </c>
      <c r="AF9" t="n">
        <f>VLOOKUP(B2:B265,Pro_Target!A:Q,6,0)</f>
        <v>3.0</v>
      </c>
      <c r="AG9" t="n">
        <f>VLOOKUP(B2:B265,Pro_Target!A:Q,7,0)</f>
        <v>99.5</v>
      </c>
      <c r="AH9" t="n">
        <f>VLOOKUP(B2:B265,Pro_Target!A:Q,8,0)</f>
        <v>0.15</v>
      </c>
      <c r="AI9" t="n">
        <f>VLOOKUP(B2:B265,Pro_Target!A:Q,9,0)</f>
        <v>99.0</v>
      </c>
      <c r="AJ9" t="n">
        <f>VLOOKUP(B2:B265,Pro_Target!A:Q,10,0)</f>
        <v>99.0</v>
      </c>
      <c r="AK9" t="n">
        <f>VLOOKUP(B2:B265,Pro_Target!A:Q,11,0)</f>
        <v>3.0</v>
      </c>
      <c r="AL9" t="n">
        <f>VLOOKUP(B2:B265,Pro_Target!A:Q,12,0)</f>
        <v>10.0</v>
      </c>
      <c r="AM9" t="n">
        <f>VLOOKUP(B2:B265,Pro_Target!A:Q,13,0)</f>
        <v>99.5</v>
      </c>
      <c r="AN9" t="n">
        <f>VLOOKUP(B2:B265,Pro_Target!A:Q,15,0)</f>
        <v>99.0</v>
      </c>
      <c r="AO9" t="n">
        <f>VLOOKUP(B2:B265,Pro_Target!A:Q,14,0)</f>
        <v>0.1</v>
      </c>
      <c r="AP9" t="n">
        <f>VLOOKUP(B2:B265,Pro_Target!A:Q,16,0)</f>
        <v>99.0</v>
      </c>
      <c r="AQ9" t="n">
        <f>VLOOKUP(B2:B265,Pro_Target!A:Q,17,0)</f>
        <v>10.0</v>
      </c>
    </row>
    <row r="10">
      <c r="A10" t="s">
        <v>15</v>
      </c>
      <c r="B10" t="s">
        <v>44</v>
      </c>
      <c r="C10" t="n">
        <f>SUMIFS(Table25[2G_CSSR_Nokia],Table25[PERIOD_START_TIME],A2:A265,Table25[PROVINCE],B2:B265)</f>
        <v>0.0</v>
      </c>
      <c r="D10" t="n">
        <f>SUMIFS(Table25[2G_CDR_Nokia],Table25[PERIOD_START_TIME],A2:A265,Table25[PROVINCE],B2:B265)</f>
        <v>0.0</v>
      </c>
      <c r="E10" t="n">
        <f>SUMIFS(Table25[2G_TCH_Availability_Nokia],Table25[PERIOD_START_TIME],A2:A265,Table25[PROVINCE],B2:B265)</f>
        <v>0.0</v>
      </c>
      <c r="F10" t="n">
        <f>SUMIFS(Table25[2G_OHSR_Nokia],Table25[PERIOD_START_TIME],A2:A265,Table25[PROVINCE],B2:B265)</f>
        <v>0.0</v>
      </c>
      <c r="G10" t="n">
        <f>SUMIFS(Table25[2G_tch_traffic_Nokia],Table25[PERIOD_START_TIME],A2:A265,Table25[PROVINCE],B2:B265)</f>
        <v>0.0</v>
      </c>
      <c r="H10" t="n">
        <v>152.659453125</v>
      </c>
      <c r="I10" t="n">
        <v>99.4316408583</v>
      </c>
      <c r="J10" t="n">
        <v>0.140171131167</v>
      </c>
      <c r="K10" t="n">
        <v>99.4459935495</v>
      </c>
      <c r="L10" t="n">
        <v>98.5698926265</v>
      </c>
      <c r="M10" t="n">
        <v>4448.2998046875</v>
      </c>
      <c r="N10" t="n">
        <v>18.6705476703125</v>
      </c>
      <c r="O10" t="n">
        <v>2.2114294052050782</v>
      </c>
      <c r="P10" t="n">
        <v>99.9550939051</v>
      </c>
      <c r="Q10" t="n">
        <v>0.0336462124822</v>
      </c>
      <c r="R10" t="n">
        <v>99.7390394132</v>
      </c>
      <c r="S10" t="n">
        <v>97.1668250103</v>
      </c>
      <c r="T10" t="n">
        <v>3.70668394999</v>
      </c>
      <c r="U10" t="n">
        <v>37.915866398339844</v>
      </c>
      <c r="V10" t="n">
        <v>18.4070892185</v>
      </c>
      <c r="W10" t="n">
        <v>99.9356434519</v>
      </c>
      <c r="X10" t="n">
        <v>0.0598706910364</v>
      </c>
      <c r="Y10" t="n">
        <v>99.9485400292</v>
      </c>
      <c r="Z10" t="n">
        <v>99.8568228719</v>
      </c>
      <c r="AA10" t="n">
        <v>25.0464707789</v>
      </c>
      <c r="AB10" t="n">
        <f>VLOOKUP(B2:B265,Pro_Target!A:Q,2,0)</f>
        <v>98.0</v>
      </c>
      <c r="AC10" t="n">
        <f>VLOOKUP(B2:B265,Pro_Target!A:Q,3,0)</f>
        <v>0.4</v>
      </c>
      <c r="AD10" t="n">
        <f>VLOOKUP(B2:B265,Pro_Target!A:Q,4,0)</f>
        <v>97.0</v>
      </c>
      <c r="AE10" t="n">
        <f>VLOOKUP(B2:B265,Pro_Target!A:Q,5,0)</f>
        <v>96.0</v>
      </c>
      <c r="AF10" t="n">
        <f>VLOOKUP(B2:B265,Pro_Target!A:Q,6,0)</f>
        <v>3.0</v>
      </c>
      <c r="AG10" t="n">
        <f>VLOOKUP(B2:B265,Pro_Target!A:Q,7,0)</f>
        <v>99.5</v>
      </c>
      <c r="AH10" t="n">
        <f>VLOOKUP(B2:B265,Pro_Target!A:Q,8,0)</f>
        <v>0.15</v>
      </c>
      <c r="AI10" t="n">
        <f>VLOOKUP(B2:B265,Pro_Target!A:Q,9,0)</f>
        <v>99.0</v>
      </c>
      <c r="AJ10" t="n">
        <f>VLOOKUP(B2:B265,Pro_Target!A:Q,10,0)</f>
        <v>99.0</v>
      </c>
      <c r="AK10" t="n">
        <f>VLOOKUP(B2:B265,Pro_Target!A:Q,11,0)</f>
        <v>3.0</v>
      </c>
      <c r="AL10" t="n">
        <f>VLOOKUP(B2:B265,Pro_Target!A:Q,12,0)</f>
        <v>10.0</v>
      </c>
      <c r="AM10" t="n">
        <f>VLOOKUP(B2:B265,Pro_Target!A:Q,13,0)</f>
        <v>99.5</v>
      </c>
      <c r="AN10" t="n">
        <f>VLOOKUP(B2:B265,Pro_Target!A:Q,15,0)</f>
        <v>99.0</v>
      </c>
      <c r="AO10" t="n">
        <f>VLOOKUP(B2:B265,Pro_Target!A:Q,14,0)</f>
        <v>0.1</v>
      </c>
      <c r="AP10" t="n">
        <f>VLOOKUP(B2:B265,Pro_Target!A:Q,16,0)</f>
        <v>99.0</v>
      </c>
      <c r="AQ10" t="n">
        <f>VLOOKUP(B2:B265,Pro_Target!A:Q,17,0)</f>
        <v>10.0</v>
      </c>
    </row>
    <row r="11">
      <c r="A11" t="s">
        <v>16</v>
      </c>
      <c r="B11" t="s">
        <v>45</v>
      </c>
      <c r="C11" t="n">
        <f>SUMIFS(Table25[2G_CSSR_Nokia],Table25[PERIOD_START_TIME],A2:A265,Table25[PROVINCE],B2:B265)</f>
        <v>98.4400230767</v>
      </c>
      <c r="D11" t="n">
        <f>SUMIFS(Table25[2G_CDR_Nokia],Table25[PERIOD_START_TIME],A2:A265,Table25[PROVINCE],B2:B265)</f>
        <v>2.86025890099</v>
      </c>
      <c r="E11" t="n">
        <f>SUMIFS(Table25[2G_TCH_Availability_Nokia],Table25[PERIOD_START_TIME],A2:A265,Table25[PROVINCE],B2:B265)</f>
        <v>99.2002873006</v>
      </c>
      <c r="F11" t="n">
        <f>SUMIFS(Table25[2G_OHSR_Nokia],Table25[PERIOD_START_TIME],A2:A265,Table25[PROVINCE],B2:B265)</f>
        <v>94.2757821687</v>
      </c>
      <c r="G11" t="n">
        <f>SUMIFS(Table25[2G_tch_traffic_Nokia],Table25[PERIOD_START_TIME],A2:A265,Table25[PROVINCE],B2:B265)</f>
        <v>52164.9237559</v>
      </c>
      <c r="H11" t="n">
        <v>127.4863779296875</v>
      </c>
      <c r="I11" t="n">
        <v>99.28432713</v>
      </c>
      <c r="J11" t="n">
        <v>0.0832519555645</v>
      </c>
      <c r="K11" t="n">
        <v>99.4179087219</v>
      </c>
      <c r="L11" t="n">
        <v>97.652019223</v>
      </c>
      <c r="M11" t="n">
        <v>5856.2451171875</v>
      </c>
      <c r="N11" t="n">
        <v>22.694720304003905</v>
      </c>
      <c r="O11" t="n">
        <v>2.2352095879101563</v>
      </c>
      <c r="P11" t="n">
        <v>99.8924808511</v>
      </c>
      <c r="Q11" t="n">
        <v>0.0407239561397</v>
      </c>
      <c r="R11" t="n">
        <v>99.4027808019</v>
      </c>
      <c r="S11" t="n">
        <v>97.5338070607</v>
      </c>
      <c r="T11" t="n">
        <v>3.65432669354</v>
      </c>
      <c r="U11" t="n">
        <v>46.27738497783203</v>
      </c>
      <c r="V11" t="n">
        <v>17.9610679137</v>
      </c>
      <c r="W11" t="n">
        <v>99.9525385339</v>
      </c>
      <c r="X11" t="n">
        <v>0.09550098523</v>
      </c>
      <c r="Y11" t="n">
        <v>99.3899743255</v>
      </c>
      <c r="Z11" t="n">
        <v>99.748561711</v>
      </c>
      <c r="AA11" t="n">
        <v>24.6167594524</v>
      </c>
      <c r="AB11" t="n">
        <f>VLOOKUP(B2:B265,Pro_Target!A:Q,2,0)</f>
        <v>98.0</v>
      </c>
      <c r="AC11" t="n">
        <f>VLOOKUP(B2:B265,Pro_Target!A:Q,3,0)</f>
        <v>0.4</v>
      </c>
      <c r="AD11" t="n">
        <f>VLOOKUP(B2:B265,Pro_Target!A:Q,4,0)</f>
        <v>97.0</v>
      </c>
      <c r="AE11" t="n">
        <f>VLOOKUP(B2:B265,Pro_Target!A:Q,5,0)</f>
        <v>96.0</v>
      </c>
      <c r="AF11" t="n">
        <f>VLOOKUP(B2:B265,Pro_Target!A:Q,6,0)</f>
        <v>3.0</v>
      </c>
      <c r="AG11" t="n">
        <f>VLOOKUP(B2:B265,Pro_Target!A:Q,7,0)</f>
        <v>99.5</v>
      </c>
      <c r="AH11" t="n">
        <f>VLOOKUP(B2:B265,Pro_Target!A:Q,8,0)</f>
        <v>0.15</v>
      </c>
      <c r="AI11" t="n">
        <f>VLOOKUP(B2:B265,Pro_Target!A:Q,9,0)</f>
        <v>99.0</v>
      </c>
      <c r="AJ11" t="n">
        <f>VLOOKUP(B2:B265,Pro_Target!A:Q,10,0)</f>
        <v>99.0</v>
      </c>
      <c r="AK11" t="n">
        <f>VLOOKUP(B2:B265,Pro_Target!A:Q,11,0)</f>
        <v>3.0</v>
      </c>
      <c r="AL11" t="n">
        <f>VLOOKUP(B2:B265,Pro_Target!A:Q,12,0)</f>
        <v>10.0</v>
      </c>
      <c r="AM11" t="n">
        <f>VLOOKUP(B2:B265,Pro_Target!A:Q,13,0)</f>
        <v>99.5</v>
      </c>
      <c r="AN11" t="n">
        <f>VLOOKUP(B2:B265,Pro_Target!A:Q,15,0)</f>
        <v>99.0</v>
      </c>
      <c r="AO11" t="n">
        <f>VLOOKUP(B2:B265,Pro_Target!A:Q,14,0)</f>
        <v>0.1</v>
      </c>
      <c r="AP11" t="n">
        <f>VLOOKUP(B2:B265,Pro_Target!A:Q,16,0)</f>
        <v>99.0</v>
      </c>
      <c r="AQ11" t="n">
        <f>VLOOKUP(B2:B265,Pro_Target!A:Q,17,0)</f>
        <v>10.0</v>
      </c>
    </row>
    <row r="12">
      <c r="A12" t="s">
        <v>16</v>
      </c>
      <c r="B12" t="s">
        <v>50</v>
      </c>
      <c r="C12" t="n">
        <f>SUMIFS(Table25[2G_CSSR_Nokia],Table25[PERIOD_START_TIME],A2:A265,Table25[PROVINCE],B2:B265)</f>
        <v>97.4758857375</v>
      </c>
      <c r="D12" t="n">
        <f>SUMIFS(Table25[2G_CDR_Nokia],Table25[PERIOD_START_TIME],A2:A265,Table25[PROVINCE],B2:B265)</f>
        <v>2.88886136019</v>
      </c>
      <c r="E12" t="n">
        <f>SUMIFS(Table25[2G_TCH_Availability_Nokia],Table25[PERIOD_START_TIME],A2:A265,Table25[PROVINCE],B2:B265)</f>
        <v>99.6178756477</v>
      </c>
      <c r="F12" t="n">
        <f>SUMIFS(Table25[2G_OHSR_Nokia],Table25[PERIOD_START_TIME],A2:A265,Table25[PROVINCE],B2:B265)</f>
        <v>92.7987591788</v>
      </c>
      <c r="G12" t="n">
        <f>SUMIFS(Table25[2G_tch_traffic_Nokia],Table25[PERIOD_START_TIME],A2:A265,Table25[PROVINCE],B2:B265)</f>
        <v>11011.1172889</v>
      </c>
      <c r="H12" t="n">
        <v>167.95405078125</v>
      </c>
      <c r="I12" t="n">
        <v>99.0152284465</v>
      </c>
      <c r="J12" t="n">
        <v>0.28712124836</v>
      </c>
      <c r="K12" t="n">
        <v>99.6530065338</v>
      </c>
      <c r="L12" t="n">
        <v>97.7887558338</v>
      </c>
      <c r="M12" t="n">
        <v>5854.8251953125</v>
      </c>
      <c r="N12" t="n">
        <v>38.01723792080078</v>
      </c>
      <c r="O12" t="n">
        <v>2.207865281621094</v>
      </c>
      <c r="P12" t="n">
        <v>99.9219524869</v>
      </c>
      <c r="Q12" t="n">
        <v>0.0604823469449</v>
      </c>
      <c r="R12" t="n">
        <v>99.6770263338</v>
      </c>
      <c r="S12" t="n">
        <v>97.3995054806</v>
      </c>
      <c r="T12" t="n">
        <v>4.00656829819</v>
      </c>
      <c r="U12" t="n">
        <v>71.41100925048828</v>
      </c>
      <c r="V12" t="n">
        <v>16.6019437708</v>
      </c>
      <c r="W12" t="n">
        <v>99.6915742739</v>
      </c>
      <c r="X12" t="n">
        <v>0.211023464389</v>
      </c>
      <c r="Y12" t="n">
        <v>99.5478942591</v>
      </c>
      <c r="Z12" t="n">
        <v>99.2763338833</v>
      </c>
      <c r="AA12" t="n">
        <v>24.815055728</v>
      </c>
      <c r="AB12" t="n">
        <f>VLOOKUP(B2:B265,Pro_Target!A:Q,2,0)</f>
        <v>98.0</v>
      </c>
      <c r="AC12" t="n">
        <f>VLOOKUP(B2:B265,Pro_Target!A:Q,3,0)</f>
        <v>0.4</v>
      </c>
      <c r="AD12" t="n">
        <f>VLOOKUP(B2:B265,Pro_Target!A:Q,4,0)</f>
        <v>97.0</v>
      </c>
      <c r="AE12" t="n">
        <f>VLOOKUP(B2:B265,Pro_Target!A:Q,5,0)</f>
        <v>96.0</v>
      </c>
      <c r="AF12" t="n">
        <f>VLOOKUP(B2:B265,Pro_Target!A:Q,6,0)</f>
        <v>3.0</v>
      </c>
      <c r="AG12" t="n">
        <f>VLOOKUP(B2:B265,Pro_Target!A:Q,7,0)</f>
        <v>99.5</v>
      </c>
      <c r="AH12" t="n">
        <f>VLOOKUP(B2:B265,Pro_Target!A:Q,8,0)</f>
        <v>0.15</v>
      </c>
      <c r="AI12" t="n">
        <f>VLOOKUP(B2:B265,Pro_Target!A:Q,9,0)</f>
        <v>99.0</v>
      </c>
      <c r="AJ12" t="n">
        <f>VLOOKUP(B2:B265,Pro_Target!A:Q,10,0)</f>
        <v>99.0</v>
      </c>
      <c r="AK12" t="n">
        <f>VLOOKUP(B2:B265,Pro_Target!A:Q,11,0)</f>
        <v>3.0</v>
      </c>
      <c r="AL12" t="n">
        <f>VLOOKUP(B2:B265,Pro_Target!A:Q,12,0)</f>
        <v>10.0</v>
      </c>
      <c r="AM12" t="n">
        <f>VLOOKUP(B2:B265,Pro_Target!A:Q,13,0)</f>
        <v>99.5</v>
      </c>
      <c r="AN12" t="n">
        <f>VLOOKUP(B2:B265,Pro_Target!A:Q,15,0)</f>
        <v>99.0</v>
      </c>
      <c r="AO12" t="n">
        <f>VLOOKUP(B2:B265,Pro_Target!A:Q,14,0)</f>
        <v>0.1</v>
      </c>
      <c r="AP12" t="n">
        <f>VLOOKUP(B2:B265,Pro_Target!A:Q,16,0)</f>
        <v>99.0</v>
      </c>
      <c r="AQ12" t="n">
        <f>VLOOKUP(B2:B265,Pro_Target!A:Q,17,0)</f>
        <v>10.0</v>
      </c>
    </row>
    <row r="13">
      <c r="A13" t="s">
        <v>16</v>
      </c>
      <c r="B13" t="s">
        <v>47</v>
      </c>
      <c r="C13" t="n">
        <f>SUMIFS(Table25[2G_CSSR_Nokia],Table25[PERIOD_START_TIME],A2:A265,Table25[PROVINCE],B2:B265)</f>
        <v>99.4270533535</v>
      </c>
      <c r="D13" t="n">
        <f>SUMIFS(Table25[2G_CDR_Nokia],Table25[PERIOD_START_TIME],A2:A265,Table25[PROVINCE],B2:B265)</f>
        <v>1.70346963083</v>
      </c>
      <c r="E13" t="n">
        <f>SUMIFS(Table25[2G_TCH_Availability_Nokia],Table25[PERIOD_START_TIME],A2:A265,Table25[PROVINCE],B2:B265)</f>
        <v>99.8578253293</v>
      </c>
      <c r="F13" t="n">
        <f>SUMIFS(Table25[2G_OHSR_Nokia],Table25[PERIOD_START_TIME],A2:A265,Table25[PROVINCE],B2:B265)</f>
        <v>95.0945060312</v>
      </c>
      <c r="G13" t="n">
        <f>SUMIFS(Table25[2G_tch_traffic_Nokia],Table25[PERIOD_START_TIME],A2:A265,Table25[PROVINCE],B2:B265)</f>
        <v>52453.4108987</v>
      </c>
      <c r="H13" t="n">
        <v>156.6319921875</v>
      </c>
      <c r="I13" t="n">
        <v>99.7171644214</v>
      </c>
      <c r="J13" t="n">
        <v>0.169391085643</v>
      </c>
      <c r="K13" t="n">
        <v>99.9039327734</v>
      </c>
      <c r="L13" t="n">
        <v>97.6588141993</v>
      </c>
      <c r="M13" t="n">
        <v>7316.4970703125</v>
      </c>
      <c r="N13" t="n">
        <v>26.26590882109375</v>
      </c>
      <c r="O13" t="n">
        <v>2.1197419028027342</v>
      </c>
      <c r="P13" t="n">
        <v>99.9559031954</v>
      </c>
      <c r="Q13" t="n">
        <v>0.0310140846947</v>
      </c>
      <c r="R13" t="n">
        <v>99.9937166017</v>
      </c>
      <c r="S13" t="n">
        <v>96.8839164102</v>
      </c>
      <c r="T13" t="n">
        <v>3.50127354134</v>
      </c>
      <c r="U13" t="n">
        <v>53.15317965605469</v>
      </c>
      <c r="V13" t="n">
        <v>19.0287678874</v>
      </c>
      <c r="W13" t="n">
        <v>99.9529150577</v>
      </c>
      <c r="X13" t="n">
        <v>0.161619147332</v>
      </c>
      <c r="Y13" t="n">
        <v>99.6859985624</v>
      </c>
      <c r="Z13" t="n">
        <v>99.864504463</v>
      </c>
      <c r="AA13" t="n">
        <v>25.1492714938</v>
      </c>
      <c r="AB13" t="n">
        <f>VLOOKUP(B2:B265,Pro_Target!A:Q,2,0)</f>
        <v>98.0</v>
      </c>
      <c r="AC13" t="n">
        <f>VLOOKUP(B2:B265,Pro_Target!A:Q,3,0)</f>
        <v>0.4</v>
      </c>
      <c r="AD13" t="n">
        <f>VLOOKUP(B2:B265,Pro_Target!A:Q,4,0)</f>
        <v>97.0</v>
      </c>
      <c r="AE13" t="n">
        <f>VLOOKUP(B2:B265,Pro_Target!A:Q,5,0)</f>
        <v>96.0</v>
      </c>
      <c r="AF13" t="n">
        <f>VLOOKUP(B2:B265,Pro_Target!A:Q,6,0)</f>
        <v>3.0</v>
      </c>
      <c r="AG13" t="n">
        <f>VLOOKUP(B2:B265,Pro_Target!A:Q,7,0)</f>
        <v>99.5</v>
      </c>
      <c r="AH13" t="n">
        <f>VLOOKUP(B2:B265,Pro_Target!A:Q,8,0)</f>
        <v>0.15</v>
      </c>
      <c r="AI13" t="n">
        <f>VLOOKUP(B2:B265,Pro_Target!A:Q,9,0)</f>
        <v>99.0</v>
      </c>
      <c r="AJ13" t="n">
        <f>VLOOKUP(B2:B265,Pro_Target!A:Q,10,0)</f>
        <v>99.0</v>
      </c>
      <c r="AK13" t="n">
        <f>VLOOKUP(B2:B265,Pro_Target!A:Q,11,0)</f>
        <v>3.0</v>
      </c>
      <c r="AL13" t="n">
        <f>VLOOKUP(B2:B265,Pro_Target!A:Q,12,0)</f>
        <v>10.0</v>
      </c>
      <c r="AM13" t="n">
        <f>VLOOKUP(B2:B265,Pro_Target!A:Q,13,0)</f>
        <v>99.5</v>
      </c>
      <c r="AN13" t="n">
        <f>VLOOKUP(B2:B265,Pro_Target!A:Q,15,0)</f>
        <v>99.0</v>
      </c>
      <c r="AO13" t="n">
        <f>VLOOKUP(B2:B265,Pro_Target!A:Q,14,0)</f>
        <v>0.1</v>
      </c>
      <c r="AP13" t="n">
        <f>VLOOKUP(B2:B265,Pro_Target!A:Q,16,0)</f>
        <v>99.0</v>
      </c>
      <c r="AQ13" t="n">
        <f>VLOOKUP(B2:B265,Pro_Target!A:Q,17,0)</f>
        <v>10.0</v>
      </c>
    </row>
    <row r="14">
      <c r="A14" t="s">
        <v>16</v>
      </c>
      <c r="B14" t="s">
        <v>52</v>
      </c>
      <c r="C14" t="n">
        <f>SUMIFS(Table25[2G_CSSR_Nokia],Table25[PERIOD_START_TIME],A2:A265,Table25[PROVINCE],B2:B265)</f>
        <v>98.294702734</v>
      </c>
      <c r="D14" t="n">
        <f>SUMIFS(Table25[2G_CDR_Nokia],Table25[PERIOD_START_TIME],A2:A265,Table25[PROVINCE],B2:B265)</f>
        <v>2.28398797226</v>
      </c>
      <c r="E14" t="n">
        <f>SUMIFS(Table25[2G_TCH_Availability_Nokia],Table25[PERIOD_START_TIME],A2:A265,Table25[PROVINCE],B2:B265)</f>
        <v>99.2721323873</v>
      </c>
      <c r="F14" t="n">
        <f>SUMIFS(Table25[2G_OHSR_Nokia],Table25[PERIOD_START_TIME],A2:A265,Table25[PROVINCE],B2:B265)</f>
        <v>94.74316708</v>
      </c>
      <c r="G14" t="n">
        <f>SUMIFS(Table25[2G_tch_traffic_Nokia],Table25[PERIOD_START_TIME],A2:A265,Table25[PROVINCE],B2:B265)</f>
        <v>33951.8559978</v>
      </c>
      <c r="H14" t="n">
        <v>199.6804521484375</v>
      </c>
      <c r="I14" t="n">
        <v>99.4521557775</v>
      </c>
      <c r="J14" t="n">
        <v>0.229206887264</v>
      </c>
      <c r="K14" t="n">
        <v>97.7835600448</v>
      </c>
      <c r="L14" t="n">
        <v>98.7445866767</v>
      </c>
      <c r="M14" t="n">
        <v>5302.9462890625</v>
      </c>
      <c r="N14" t="n">
        <v>48.91369845644531</v>
      </c>
      <c r="O14" t="n">
        <v>2.156924159140625</v>
      </c>
      <c r="P14" t="n">
        <v>99.9265932876</v>
      </c>
      <c r="Q14" t="n">
        <v>0.0848735401599</v>
      </c>
      <c r="R14" t="n">
        <v>99.859468498</v>
      </c>
      <c r="S14" t="n">
        <v>97.9765810268</v>
      </c>
      <c r="T14" t="n">
        <v>4.03105957296</v>
      </c>
      <c r="U14" t="n">
        <v>90.02433280703124</v>
      </c>
      <c r="V14" t="n">
        <v>13.8916830585</v>
      </c>
      <c r="W14" t="n">
        <v>99.9050655513</v>
      </c>
      <c r="X14" t="n">
        <v>0.0978197302355</v>
      </c>
      <c r="Y14" t="n">
        <v>99.9561864849</v>
      </c>
      <c r="Z14" t="n">
        <v>99.8046783021</v>
      </c>
      <c r="AA14" t="n">
        <v>25.330981049</v>
      </c>
      <c r="AB14" t="n">
        <f>VLOOKUP(B2:B265,Pro_Target!A:Q,2,0)</f>
        <v>98.0</v>
      </c>
      <c r="AC14" t="n">
        <f>VLOOKUP(B2:B265,Pro_Target!A:Q,3,0)</f>
        <v>0.4</v>
      </c>
      <c r="AD14" t="n">
        <f>VLOOKUP(B2:B265,Pro_Target!A:Q,4,0)</f>
        <v>97.0</v>
      </c>
      <c r="AE14" t="n">
        <f>VLOOKUP(B2:B265,Pro_Target!A:Q,5,0)</f>
        <v>96.0</v>
      </c>
      <c r="AF14" t="n">
        <f>VLOOKUP(B2:B265,Pro_Target!A:Q,6,0)</f>
        <v>3.0</v>
      </c>
      <c r="AG14" t="n">
        <f>VLOOKUP(B2:B265,Pro_Target!A:Q,7,0)</f>
        <v>99.5</v>
      </c>
      <c r="AH14" t="n">
        <f>VLOOKUP(B2:B265,Pro_Target!A:Q,8,0)</f>
        <v>0.15</v>
      </c>
      <c r="AI14" t="n">
        <f>VLOOKUP(B2:B265,Pro_Target!A:Q,9,0)</f>
        <v>99.0</v>
      </c>
      <c r="AJ14" t="n">
        <f>VLOOKUP(B2:B265,Pro_Target!A:Q,10,0)</f>
        <v>99.0</v>
      </c>
      <c r="AK14" t="n">
        <f>VLOOKUP(B2:B265,Pro_Target!A:Q,11,0)</f>
        <v>3.0</v>
      </c>
      <c r="AL14" t="n">
        <f>VLOOKUP(B2:B265,Pro_Target!A:Q,12,0)</f>
        <v>10.0</v>
      </c>
      <c r="AM14" t="n">
        <f>VLOOKUP(B2:B265,Pro_Target!A:Q,13,0)</f>
        <v>99.5</v>
      </c>
      <c r="AN14" t="n">
        <f>VLOOKUP(B2:B265,Pro_Target!A:Q,15,0)</f>
        <v>99.0</v>
      </c>
      <c r="AO14" t="n">
        <f>VLOOKUP(B2:B265,Pro_Target!A:Q,14,0)</f>
        <v>0.1</v>
      </c>
      <c r="AP14" t="n">
        <f>VLOOKUP(B2:B265,Pro_Target!A:Q,16,0)</f>
        <v>99.0</v>
      </c>
      <c r="AQ14" t="n">
        <f>VLOOKUP(B2:B265,Pro_Target!A:Q,17,0)</f>
        <v>10.0</v>
      </c>
    </row>
    <row r="15">
      <c r="A15" t="s">
        <v>16</v>
      </c>
      <c r="B15" t="s">
        <v>51</v>
      </c>
      <c r="C15" t="n">
        <f>SUMIFS(Table25[2G_CSSR_Nokia],Table25[PERIOD_START_TIME],A2:A265,Table25[PROVINCE],B2:B265)</f>
        <v>0.0</v>
      </c>
      <c r="D15" t="n">
        <f>SUMIFS(Table25[2G_CDR_Nokia],Table25[PERIOD_START_TIME],A2:A265,Table25[PROVINCE],B2:B265)</f>
        <v>0.0</v>
      </c>
      <c r="E15" t="n">
        <f>SUMIFS(Table25[2G_TCH_Availability_Nokia],Table25[PERIOD_START_TIME],A2:A265,Table25[PROVINCE],B2:B265)</f>
        <v>0.0</v>
      </c>
      <c r="F15" t="n">
        <f>SUMIFS(Table25[2G_OHSR_Nokia],Table25[PERIOD_START_TIME],A2:A265,Table25[PROVINCE],B2:B265)</f>
        <v>0.0</v>
      </c>
      <c r="G15" t="n">
        <f>SUMIFS(Table25[2G_tch_traffic_Nokia],Table25[PERIOD_START_TIME],A2:A265,Table25[PROVINCE],B2:B265)</f>
        <v>0.0</v>
      </c>
      <c r="H15" t="n">
        <v>322.6730224609375</v>
      </c>
      <c r="I15" t="n">
        <v>99.5772519099</v>
      </c>
      <c r="J15" t="n">
        <v>0.226471820276</v>
      </c>
      <c r="K15" t="n">
        <v>99.6106905993</v>
      </c>
      <c r="L15" t="n">
        <v>98.2155444218</v>
      </c>
      <c r="M15" t="n">
        <v>9115.8837890625</v>
      </c>
      <c r="N15" t="n">
        <v>49.368980348046875</v>
      </c>
      <c r="O15" t="n">
        <v>1.6659099744726562</v>
      </c>
      <c r="P15" t="n">
        <v>99.8177672557</v>
      </c>
      <c r="Q15" t="n">
        <v>0.0225285239251</v>
      </c>
      <c r="R15" t="n">
        <v>99.9297925843</v>
      </c>
      <c r="S15" t="n">
        <v>98.2637938565</v>
      </c>
      <c r="T15" t="n">
        <v>3.65656867943</v>
      </c>
      <c r="U15" t="n">
        <v>105.26985362011719</v>
      </c>
      <c r="V15" t="n">
        <v>11.3552822022</v>
      </c>
      <c r="W15" t="n">
        <v>99.9313482091</v>
      </c>
      <c r="X15" t="n">
        <v>0.138623478213</v>
      </c>
      <c r="Y15" t="n">
        <v>99.7587290311</v>
      </c>
      <c r="Z15" t="n">
        <v>99.9109116588</v>
      </c>
      <c r="AA15" t="n">
        <v>23.9855241825</v>
      </c>
      <c r="AB15" t="n">
        <f>VLOOKUP(B2:B265,Pro_Target!A:Q,2,0)</f>
        <v>98.0</v>
      </c>
      <c r="AC15" t="n">
        <f>VLOOKUP(B2:B265,Pro_Target!A:Q,3,0)</f>
        <v>0.4</v>
      </c>
      <c r="AD15" t="n">
        <f>VLOOKUP(B2:B265,Pro_Target!A:Q,4,0)</f>
        <v>97.0</v>
      </c>
      <c r="AE15" t="n">
        <f>VLOOKUP(B2:B265,Pro_Target!A:Q,5,0)</f>
        <v>96.0</v>
      </c>
      <c r="AF15" t="n">
        <f>VLOOKUP(B2:B265,Pro_Target!A:Q,6,0)</f>
        <v>3.0</v>
      </c>
      <c r="AG15" t="n">
        <f>VLOOKUP(B2:B265,Pro_Target!A:Q,7,0)</f>
        <v>99.5</v>
      </c>
      <c r="AH15" t="n">
        <f>VLOOKUP(B2:B265,Pro_Target!A:Q,8,0)</f>
        <v>0.15</v>
      </c>
      <c r="AI15" t="n">
        <f>VLOOKUP(B2:B265,Pro_Target!A:Q,9,0)</f>
        <v>99.0</v>
      </c>
      <c r="AJ15" t="n">
        <f>VLOOKUP(B2:B265,Pro_Target!A:Q,10,0)</f>
        <v>99.0</v>
      </c>
      <c r="AK15" t="n">
        <f>VLOOKUP(B2:B265,Pro_Target!A:Q,11,0)</f>
        <v>3.0</v>
      </c>
      <c r="AL15" t="n">
        <f>VLOOKUP(B2:B265,Pro_Target!A:Q,12,0)</f>
        <v>10.0</v>
      </c>
      <c r="AM15" t="n">
        <f>VLOOKUP(B2:B265,Pro_Target!A:Q,13,0)</f>
        <v>99.5</v>
      </c>
      <c r="AN15" t="n">
        <f>VLOOKUP(B2:B265,Pro_Target!A:Q,15,0)</f>
        <v>99.0</v>
      </c>
      <c r="AO15" t="n">
        <f>VLOOKUP(B2:B265,Pro_Target!A:Q,14,0)</f>
        <v>0.1</v>
      </c>
      <c r="AP15" t="n">
        <f>VLOOKUP(B2:B265,Pro_Target!A:Q,16,0)</f>
        <v>99.0</v>
      </c>
      <c r="AQ15" t="n">
        <f>VLOOKUP(B2:B265,Pro_Target!A:Q,17,0)</f>
        <v>10.0</v>
      </c>
    </row>
    <row r="16">
      <c r="A16" t="s">
        <v>16</v>
      </c>
      <c r="B16" t="s">
        <v>49</v>
      </c>
      <c r="C16" t="n">
        <f>SUMIFS(Table25[2G_CSSR_Nokia],Table25[PERIOD_START_TIME],A2:A265,Table25[PROVINCE],B2:B265)</f>
        <v>98.3686919627</v>
      </c>
      <c r="D16" t="n">
        <f>SUMIFS(Table25[2G_CDR_Nokia],Table25[PERIOD_START_TIME],A2:A265,Table25[PROVINCE],B2:B265)</f>
        <v>2.52680342746</v>
      </c>
      <c r="E16" t="n">
        <f>SUMIFS(Table25[2G_TCH_Availability_Nokia],Table25[PERIOD_START_TIME],A2:A265,Table25[PROVINCE],B2:B265)</f>
        <v>98.2761228765</v>
      </c>
      <c r="F16" t="n">
        <f>SUMIFS(Table25[2G_OHSR_Nokia],Table25[PERIOD_START_TIME],A2:A265,Table25[PROVINCE],B2:B265)</f>
        <v>95.8362042375</v>
      </c>
      <c r="G16" t="n">
        <f>SUMIFS(Table25[2G_tch_traffic_Nokia],Table25[PERIOD_START_TIME],A2:A265,Table25[PROVINCE],B2:B265)</f>
        <v>51785.9879024</v>
      </c>
      <c r="H16" t="n">
        <v>226.9006611328125</v>
      </c>
      <c r="I16" t="n">
        <v>99.3844156549</v>
      </c>
      <c r="J16" t="n">
        <v>0.266986139212</v>
      </c>
      <c r="K16" t="n">
        <v>99.0704244072</v>
      </c>
      <c r="L16" t="n">
        <v>98.3648818812</v>
      </c>
      <c r="M16" t="n">
        <v>8069.0732421875</v>
      </c>
      <c r="N16" t="n">
        <v>26.658836824902345</v>
      </c>
      <c r="O16" t="n">
        <v>1.9801005598242187</v>
      </c>
      <c r="P16" t="n">
        <v>99.9514957803</v>
      </c>
      <c r="Q16" t="n">
        <v>0.0326108365159</v>
      </c>
      <c r="R16" t="n">
        <v>99.8652726392</v>
      </c>
      <c r="S16" t="n">
        <v>97.3981781765</v>
      </c>
      <c r="T16" t="n">
        <v>3.60732072103</v>
      </c>
      <c r="U16" t="n">
        <v>80.69639245478515</v>
      </c>
      <c r="V16" t="n">
        <v>11.1507976293</v>
      </c>
      <c r="W16" t="n">
        <v>99.839344875</v>
      </c>
      <c r="X16" t="n">
        <v>0.152570466279</v>
      </c>
      <c r="Y16" t="n">
        <v>99.9813144103</v>
      </c>
      <c r="Z16" t="n">
        <v>99.8938745382</v>
      </c>
      <c r="AA16" t="n">
        <v>24.3567940162</v>
      </c>
      <c r="AB16" t="n">
        <f>VLOOKUP(B2:B265,Pro_Target!A:Q,2,0)</f>
        <v>98.0</v>
      </c>
      <c r="AC16" t="n">
        <f>VLOOKUP(B2:B265,Pro_Target!A:Q,3,0)</f>
        <v>0.4</v>
      </c>
      <c r="AD16" t="n">
        <f>VLOOKUP(B2:B265,Pro_Target!A:Q,4,0)</f>
        <v>97.0</v>
      </c>
      <c r="AE16" t="n">
        <f>VLOOKUP(B2:B265,Pro_Target!A:Q,5,0)</f>
        <v>96.0</v>
      </c>
      <c r="AF16" t="n">
        <f>VLOOKUP(B2:B265,Pro_Target!A:Q,6,0)</f>
        <v>3.0</v>
      </c>
      <c r="AG16" t="n">
        <f>VLOOKUP(B2:B265,Pro_Target!A:Q,7,0)</f>
        <v>99.5</v>
      </c>
      <c r="AH16" t="n">
        <f>VLOOKUP(B2:B265,Pro_Target!A:Q,8,0)</f>
        <v>0.15</v>
      </c>
      <c r="AI16" t="n">
        <f>VLOOKUP(B2:B265,Pro_Target!A:Q,9,0)</f>
        <v>99.0</v>
      </c>
      <c r="AJ16" t="n">
        <f>VLOOKUP(B2:B265,Pro_Target!A:Q,10,0)</f>
        <v>99.0</v>
      </c>
      <c r="AK16" t="n">
        <f>VLOOKUP(B2:B265,Pro_Target!A:Q,11,0)</f>
        <v>3.0</v>
      </c>
      <c r="AL16" t="n">
        <f>VLOOKUP(B2:B265,Pro_Target!A:Q,12,0)</f>
        <v>10.0</v>
      </c>
      <c r="AM16" t="n">
        <f>VLOOKUP(B2:B265,Pro_Target!A:Q,13,0)</f>
        <v>99.5</v>
      </c>
      <c r="AN16" t="n">
        <f>VLOOKUP(B2:B265,Pro_Target!A:Q,15,0)</f>
        <v>99.0</v>
      </c>
      <c r="AO16" t="n">
        <f>VLOOKUP(B2:B265,Pro_Target!A:Q,14,0)</f>
        <v>0.1</v>
      </c>
      <c r="AP16" t="n">
        <f>VLOOKUP(B2:B265,Pro_Target!A:Q,16,0)</f>
        <v>99.0</v>
      </c>
      <c r="AQ16" t="n">
        <f>VLOOKUP(B2:B265,Pro_Target!A:Q,17,0)</f>
        <v>10.0</v>
      </c>
    </row>
    <row r="17">
      <c r="A17" t="s">
        <v>16</v>
      </c>
      <c r="B17" t="s">
        <v>48</v>
      </c>
      <c r="C17" t="n">
        <f>SUMIFS(Table25[2G_CSSR_Nokia],Table25[PERIOD_START_TIME],A2:A265,Table25[PROVINCE],B2:B265)</f>
        <v>0.0</v>
      </c>
      <c r="D17" t="n">
        <f>SUMIFS(Table25[2G_CDR_Nokia],Table25[PERIOD_START_TIME],A2:A265,Table25[PROVINCE],B2:B265)</f>
        <v>0.0</v>
      </c>
      <c r="E17" t="n">
        <f>SUMIFS(Table25[2G_TCH_Availability_Nokia],Table25[PERIOD_START_TIME],A2:A265,Table25[PROVINCE],B2:B265)</f>
        <v>0.0</v>
      </c>
      <c r="F17" t="n">
        <f>SUMIFS(Table25[2G_OHSR_Nokia],Table25[PERIOD_START_TIME],A2:A265,Table25[PROVINCE],B2:B265)</f>
        <v>0.0</v>
      </c>
      <c r="G17" t="n">
        <f>SUMIFS(Table25[2G_tch_traffic_Nokia],Table25[PERIOD_START_TIME],A2:A265,Table25[PROVINCE],B2:B265)</f>
        <v>0.0</v>
      </c>
      <c r="H17" t="n">
        <v>253.406849609375</v>
      </c>
      <c r="I17" t="n">
        <v>99.0220509867</v>
      </c>
      <c r="J17" t="n">
        <v>0.264055223703</v>
      </c>
      <c r="K17" t="n">
        <v>99.6325022681</v>
      </c>
      <c r="L17" t="n">
        <v>98.2822628513</v>
      </c>
      <c r="M17" t="n">
        <v>6798.3701171875</v>
      </c>
      <c r="N17" t="n">
        <v>29.972926901074217</v>
      </c>
      <c r="O17" t="n">
        <v>2.016669874345703</v>
      </c>
      <c r="P17" t="n">
        <v>99.9377210646</v>
      </c>
      <c r="Q17" t="n">
        <v>0.0585122421498</v>
      </c>
      <c r="R17" t="n">
        <v>99.9405229527</v>
      </c>
      <c r="S17" t="n">
        <v>97.5436556074</v>
      </c>
      <c r="T17" t="n">
        <v>3.6766441755</v>
      </c>
      <c r="U17" t="n">
        <v>63.65122217060547</v>
      </c>
      <c r="V17" t="n">
        <v>14.7502283505</v>
      </c>
      <c r="W17" t="n">
        <v>99.9473512468</v>
      </c>
      <c r="X17" t="n">
        <v>0.124718967759</v>
      </c>
      <c r="Y17" t="n">
        <v>99.9223852336</v>
      </c>
      <c r="Z17" t="n">
        <v>99.9407692044</v>
      </c>
      <c r="AA17" t="n">
        <v>24.9373888795</v>
      </c>
      <c r="AB17" t="n">
        <f>VLOOKUP(B2:B265,Pro_Target!A:Q,2,0)</f>
        <v>98.0</v>
      </c>
      <c r="AC17" t="n">
        <f>VLOOKUP(B2:B265,Pro_Target!A:Q,3,0)</f>
        <v>0.4</v>
      </c>
      <c r="AD17" t="n">
        <f>VLOOKUP(B2:B265,Pro_Target!A:Q,4,0)</f>
        <v>97.0</v>
      </c>
      <c r="AE17" t="n">
        <f>VLOOKUP(B2:B265,Pro_Target!A:Q,5,0)</f>
        <v>96.0</v>
      </c>
      <c r="AF17" t="n">
        <f>VLOOKUP(B2:B265,Pro_Target!A:Q,6,0)</f>
        <v>3.0</v>
      </c>
      <c r="AG17" t="n">
        <f>VLOOKUP(B2:B265,Pro_Target!A:Q,7,0)</f>
        <v>99.5</v>
      </c>
      <c r="AH17" t="n">
        <f>VLOOKUP(B2:B265,Pro_Target!A:Q,8,0)</f>
        <v>0.15</v>
      </c>
      <c r="AI17" t="n">
        <f>VLOOKUP(B2:B265,Pro_Target!A:Q,9,0)</f>
        <v>99.0</v>
      </c>
      <c r="AJ17" t="n">
        <f>VLOOKUP(B2:B265,Pro_Target!A:Q,10,0)</f>
        <v>99.0</v>
      </c>
      <c r="AK17" t="n">
        <f>VLOOKUP(B2:B265,Pro_Target!A:Q,11,0)</f>
        <v>3.0</v>
      </c>
      <c r="AL17" t="n">
        <f>VLOOKUP(B2:B265,Pro_Target!A:Q,12,0)</f>
        <v>10.0</v>
      </c>
      <c r="AM17" t="n">
        <f>VLOOKUP(B2:B265,Pro_Target!A:Q,13,0)</f>
        <v>99.5</v>
      </c>
      <c r="AN17" t="n">
        <f>VLOOKUP(B2:B265,Pro_Target!A:Q,15,0)</f>
        <v>99.0</v>
      </c>
      <c r="AO17" t="n">
        <f>VLOOKUP(B2:B265,Pro_Target!A:Q,14,0)</f>
        <v>0.1</v>
      </c>
      <c r="AP17" t="n">
        <f>VLOOKUP(B2:B265,Pro_Target!A:Q,16,0)</f>
        <v>99.0</v>
      </c>
      <c r="AQ17" t="n">
        <f>VLOOKUP(B2:B265,Pro_Target!A:Q,17,0)</f>
        <v>10.0</v>
      </c>
    </row>
    <row r="18">
      <c r="A18" t="s">
        <v>16</v>
      </c>
      <c r="B18" t="s">
        <v>46</v>
      </c>
      <c r="C18" t="n">
        <f>SUMIFS(Table25[2G_CSSR_Nokia],Table25[PERIOD_START_TIME],A2:A265,Table25[PROVINCE],B2:B265)</f>
        <v>0.0</v>
      </c>
      <c r="D18" t="n">
        <f>SUMIFS(Table25[2G_CDR_Nokia],Table25[PERIOD_START_TIME],A2:A265,Table25[PROVINCE],B2:B265)</f>
        <v>0.0</v>
      </c>
      <c r="E18" t="n">
        <f>SUMIFS(Table25[2G_TCH_Availability_Nokia],Table25[PERIOD_START_TIME],A2:A265,Table25[PROVINCE],B2:B265)</f>
        <v>0.0</v>
      </c>
      <c r="F18" t="n">
        <f>SUMIFS(Table25[2G_OHSR_Nokia],Table25[PERIOD_START_TIME],A2:A265,Table25[PROVINCE],B2:B265)</f>
        <v>0.0</v>
      </c>
      <c r="G18" t="n">
        <f>SUMIFS(Table25[2G_tch_traffic_Nokia],Table25[PERIOD_START_TIME],A2:A265,Table25[PROVINCE],B2:B265)</f>
        <v>0.0</v>
      </c>
      <c r="H18" t="n">
        <v>193.488435546875</v>
      </c>
      <c r="I18" t="n">
        <v>99.233229093</v>
      </c>
      <c r="J18" t="n">
        <v>0.135131986935</v>
      </c>
      <c r="K18" t="n">
        <v>99.651853916</v>
      </c>
      <c r="L18" t="n">
        <v>98.5355945343</v>
      </c>
      <c r="M18" t="n">
        <v>7236.119140625</v>
      </c>
      <c r="N18" t="n">
        <v>25.446728505371095</v>
      </c>
      <c r="O18" t="n">
        <v>2.067976560205078</v>
      </c>
      <c r="P18" t="n">
        <v>99.7451683908</v>
      </c>
      <c r="Q18" t="n">
        <v>0.0355468141844</v>
      </c>
      <c r="R18" t="n">
        <v>99.9495743845</v>
      </c>
      <c r="S18" t="n">
        <v>97.4820402798</v>
      </c>
      <c r="T18" t="n">
        <v>3.6693222739</v>
      </c>
      <c r="U18" t="n">
        <v>59.15483035126953</v>
      </c>
      <c r="V18" t="n">
        <v>14.8282731359</v>
      </c>
      <c r="W18" t="n">
        <v>99.9380351246</v>
      </c>
      <c r="X18" t="n">
        <v>0.0765992439616</v>
      </c>
      <c r="Y18" t="n">
        <v>99.9717456427</v>
      </c>
      <c r="Z18" t="n">
        <v>99.8367454342</v>
      </c>
      <c r="AA18" t="n">
        <v>23.689912831</v>
      </c>
      <c r="AB18" t="n">
        <f>VLOOKUP(B2:B265,Pro_Target!A:Q,2,0)</f>
        <v>98.0</v>
      </c>
      <c r="AC18" t="n">
        <f>VLOOKUP(B2:B265,Pro_Target!A:Q,3,0)</f>
        <v>0.4</v>
      </c>
      <c r="AD18" t="n">
        <f>VLOOKUP(B2:B265,Pro_Target!A:Q,4,0)</f>
        <v>97.0</v>
      </c>
      <c r="AE18" t="n">
        <f>VLOOKUP(B2:B265,Pro_Target!A:Q,5,0)</f>
        <v>96.0</v>
      </c>
      <c r="AF18" t="n">
        <f>VLOOKUP(B2:B265,Pro_Target!A:Q,6,0)</f>
        <v>3.0</v>
      </c>
      <c r="AG18" t="n">
        <f>VLOOKUP(B2:B265,Pro_Target!A:Q,7,0)</f>
        <v>99.5</v>
      </c>
      <c r="AH18" t="n">
        <f>VLOOKUP(B2:B265,Pro_Target!A:Q,8,0)</f>
        <v>0.15</v>
      </c>
      <c r="AI18" t="n">
        <f>VLOOKUP(B2:B265,Pro_Target!A:Q,9,0)</f>
        <v>99.0</v>
      </c>
      <c r="AJ18" t="n">
        <f>VLOOKUP(B2:B265,Pro_Target!A:Q,10,0)</f>
        <v>99.0</v>
      </c>
      <c r="AK18" t="n">
        <f>VLOOKUP(B2:B265,Pro_Target!A:Q,11,0)</f>
        <v>3.0</v>
      </c>
      <c r="AL18" t="n">
        <f>VLOOKUP(B2:B265,Pro_Target!A:Q,12,0)</f>
        <v>10.0</v>
      </c>
      <c r="AM18" t="n">
        <f>VLOOKUP(B2:B265,Pro_Target!A:Q,13,0)</f>
        <v>99.5</v>
      </c>
      <c r="AN18" t="n">
        <f>VLOOKUP(B2:B265,Pro_Target!A:Q,15,0)</f>
        <v>99.0</v>
      </c>
      <c r="AO18" t="n">
        <f>VLOOKUP(B2:B265,Pro_Target!A:Q,14,0)</f>
        <v>0.1</v>
      </c>
      <c r="AP18" t="n">
        <f>VLOOKUP(B2:B265,Pro_Target!A:Q,16,0)</f>
        <v>99.0</v>
      </c>
      <c r="AQ18" t="n">
        <f>VLOOKUP(B2:B265,Pro_Target!A:Q,17,0)</f>
        <v>10.0</v>
      </c>
    </row>
    <row r="19">
      <c r="A19" t="s">
        <v>16</v>
      </c>
      <c r="B19" t="s">
        <v>44</v>
      </c>
      <c r="C19" t="n">
        <f>SUMIFS(Table25[2G_CSSR_Nokia],Table25[PERIOD_START_TIME],A2:A265,Table25[PROVINCE],B2:B265)</f>
        <v>0.0</v>
      </c>
      <c r="D19" t="n">
        <f>SUMIFS(Table25[2G_CDR_Nokia],Table25[PERIOD_START_TIME],A2:A265,Table25[PROVINCE],B2:B265)</f>
        <v>0.0</v>
      </c>
      <c r="E19" t="n">
        <f>SUMIFS(Table25[2G_TCH_Availability_Nokia],Table25[PERIOD_START_TIME],A2:A265,Table25[PROVINCE],B2:B265)</f>
        <v>0.0</v>
      </c>
      <c r="F19" t="n">
        <f>SUMIFS(Table25[2G_OHSR_Nokia],Table25[PERIOD_START_TIME],A2:A265,Table25[PROVINCE],B2:B265)</f>
        <v>0.0</v>
      </c>
      <c r="G19" t="n">
        <f>SUMIFS(Table25[2G_tch_traffic_Nokia],Table25[PERIOD_START_TIME],A2:A265,Table25[PROVINCE],B2:B265)</f>
        <v>0.0</v>
      </c>
      <c r="H19" t="n">
        <v>153.70655078125</v>
      </c>
      <c r="I19" t="n">
        <v>98.8729099171</v>
      </c>
      <c r="J19" t="n">
        <v>0.141878454963</v>
      </c>
      <c r="K19" t="n">
        <v>99.4434990889</v>
      </c>
      <c r="L19" t="n">
        <v>98.5365260591</v>
      </c>
      <c r="M19" t="n">
        <v>4558.4970703125</v>
      </c>
      <c r="N19" t="n">
        <v>19.43811908378906</v>
      </c>
      <c r="O19" t="n">
        <v>2.234845998769531</v>
      </c>
      <c r="P19" t="n">
        <v>99.9562211466</v>
      </c>
      <c r="Q19" t="n">
        <v>0.034414791228</v>
      </c>
      <c r="R19" t="n">
        <v>99.891535853</v>
      </c>
      <c r="S19" t="n">
        <v>97.2493032768</v>
      </c>
      <c r="T19" t="n">
        <v>3.7452727937</v>
      </c>
      <c r="U19" t="n">
        <v>38.920941694433594</v>
      </c>
      <c r="V19" t="n">
        <v>17.904626504</v>
      </c>
      <c r="W19" t="n">
        <v>99.9380695654</v>
      </c>
      <c r="X19" t="n">
        <v>0.0601871467726</v>
      </c>
      <c r="Y19" t="n">
        <v>99.7793110635</v>
      </c>
      <c r="Z19" t="n">
        <v>99.860828756</v>
      </c>
      <c r="AA19" t="n">
        <v>25.0648401682</v>
      </c>
      <c r="AB19" t="n">
        <f>VLOOKUP(B2:B265,Pro_Target!A:Q,2,0)</f>
        <v>98.0</v>
      </c>
      <c r="AC19" t="n">
        <f>VLOOKUP(B2:B265,Pro_Target!A:Q,3,0)</f>
        <v>0.4</v>
      </c>
      <c r="AD19" t="n">
        <f>VLOOKUP(B2:B265,Pro_Target!A:Q,4,0)</f>
        <v>97.0</v>
      </c>
      <c r="AE19" t="n">
        <f>VLOOKUP(B2:B265,Pro_Target!A:Q,5,0)</f>
        <v>96.0</v>
      </c>
      <c r="AF19" t="n">
        <f>VLOOKUP(B2:B265,Pro_Target!A:Q,6,0)</f>
        <v>3.0</v>
      </c>
      <c r="AG19" t="n">
        <f>VLOOKUP(B2:B265,Pro_Target!A:Q,7,0)</f>
        <v>99.5</v>
      </c>
      <c r="AH19" t="n">
        <f>VLOOKUP(B2:B265,Pro_Target!A:Q,8,0)</f>
        <v>0.15</v>
      </c>
      <c r="AI19" t="n">
        <f>VLOOKUP(B2:B265,Pro_Target!A:Q,9,0)</f>
        <v>99.0</v>
      </c>
      <c r="AJ19" t="n">
        <f>VLOOKUP(B2:B265,Pro_Target!A:Q,10,0)</f>
        <v>99.0</v>
      </c>
      <c r="AK19" t="n">
        <f>VLOOKUP(B2:B265,Pro_Target!A:Q,11,0)</f>
        <v>3.0</v>
      </c>
      <c r="AL19" t="n">
        <f>VLOOKUP(B2:B265,Pro_Target!A:Q,12,0)</f>
        <v>10.0</v>
      </c>
      <c r="AM19" t="n">
        <f>VLOOKUP(B2:B265,Pro_Target!A:Q,13,0)</f>
        <v>99.5</v>
      </c>
      <c r="AN19" t="n">
        <f>VLOOKUP(B2:B265,Pro_Target!A:Q,15,0)</f>
        <v>99.0</v>
      </c>
      <c r="AO19" t="n">
        <f>VLOOKUP(B2:B265,Pro_Target!A:Q,14,0)</f>
        <v>0.1</v>
      </c>
      <c r="AP19" t="n">
        <f>VLOOKUP(B2:B265,Pro_Target!A:Q,16,0)</f>
        <v>99.0</v>
      </c>
      <c r="AQ19" t="n">
        <f>VLOOKUP(B2:B265,Pro_Target!A:Q,17,0)</f>
        <v>10.0</v>
      </c>
    </row>
    <row r="20">
      <c r="A20" t="s">
        <v>53</v>
      </c>
      <c r="B20" t="s">
        <v>45</v>
      </c>
      <c r="C20" t="n">
        <f>SUMIFS(Table25[2G_CSSR_Nokia],Table25[PERIOD_START_TIME],A2:A265,Table25[PROVINCE],B2:B265)</f>
        <v>98.6800755706</v>
      </c>
      <c r="D20" t="n">
        <f>SUMIFS(Table25[2G_CDR_Nokia],Table25[PERIOD_START_TIME],A2:A265,Table25[PROVINCE],B2:B265)</f>
        <v>2.86187236293</v>
      </c>
      <c r="E20" t="n">
        <f>SUMIFS(Table25[2G_TCH_Availability_Nokia],Table25[PERIOD_START_TIME],A2:A265,Table25[PROVINCE],B2:B265)</f>
        <v>99.5419484067</v>
      </c>
      <c r="F20" t="n">
        <f>SUMIFS(Table25[2G_OHSR_Nokia],Table25[PERIOD_START_TIME],A2:A265,Table25[PROVINCE],B2:B265)</f>
        <v>94.1875446549</v>
      </c>
      <c r="G20" t="n">
        <f>SUMIFS(Table25[2G_tch_traffic_Nokia],Table25[PERIOD_START_TIME],A2:A265,Table25[PROVINCE],B2:B265)</f>
        <v>51756.6269808</v>
      </c>
      <c r="H20" t="n">
        <v>127.45904296875</v>
      </c>
      <c r="I20" t="n">
        <v>99.7082382009</v>
      </c>
      <c r="J20" t="n">
        <v>0.0796974503119</v>
      </c>
      <c r="K20" t="n">
        <v>99.2123086884</v>
      </c>
      <c r="L20" t="n">
        <v>97.5758004535</v>
      </c>
      <c r="M20" t="n">
        <v>5823.3203125</v>
      </c>
      <c r="N20" t="n">
        <v>25.745377524511717</v>
      </c>
      <c r="O20" t="n">
        <v>2.0708539699902344</v>
      </c>
      <c r="P20" t="n">
        <v>99.933684067</v>
      </c>
      <c r="Q20" t="n">
        <v>0.0407758158447</v>
      </c>
      <c r="R20" t="n">
        <v>99.5152659563</v>
      </c>
      <c r="S20" t="n">
        <v>97.5303059951</v>
      </c>
      <c r="T20" t="n">
        <v>3.63191970829</v>
      </c>
      <c r="U20" t="n">
        <v>52.02104540390625</v>
      </c>
      <c r="V20" t="n">
        <v>16.1121479269</v>
      </c>
      <c r="W20" t="n">
        <v>99.9479340412</v>
      </c>
      <c r="X20" t="n">
        <v>0.0893062885927</v>
      </c>
      <c r="Y20" t="n">
        <v>99.9878604413</v>
      </c>
      <c r="Z20" t="n">
        <v>99.7860963766</v>
      </c>
      <c r="AA20" t="n">
        <v>24.5841376773</v>
      </c>
      <c r="AB20" t="n">
        <f>VLOOKUP(B2:B265,Pro_Target!A:Q,2,0)</f>
        <v>98.0</v>
      </c>
      <c r="AC20" t="n">
        <f>VLOOKUP(B2:B265,Pro_Target!A:Q,3,0)</f>
        <v>0.4</v>
      </c>
      <c r="AD20" t="n">
        <f>VLOOKUP(B2:B265,Pro_Target!A:Q,4,0)</f>
        <v>97.0</v>
      </c>
      <c r="AE20" t="n">
        <f>VLOOKUP(B2:B265,Pro_Target!A:Q,5,0)</f>
        <v>96.0</v>
      </c>
      <c r="AF20" t="n">
        <f>VLOOKUP(B2:B265,Pro_Target!A:Q,6,0)</f>
        <v>3.0</v>
      </c>
      <c r="AG20" t="n">
        <f>VLOOKUP(B2:B265,Pro_Target!A:Q,7,0)</f>
        <v>99.5</v>
      </c>
      <c r="AH20" t="n">
        <f>VLOOKUP(B2:B265,Pro_Target!A:Q,8,0)</f>
        <v>0.15</v>
      </c>
      <c r="AI20" t="n">
        <f>VLOOKUP(B2:B265,Pro_Target!A:Q,9,0)</f>
        <v>99.0</v>
      </c>
      <c r="AJ20" t="n">
        <f>VLOOKUP(B2:B265,Pro_Target!A:Q,10,0)</f>
        <v>99.0</v>
      </c>
      <c r="AK20" t="n">
        <f>VLOOKUP(B2:B265,Pro_Target!A:Q,11,0)</f>
        <v>3.0</v>
      </c>
      <c r="AL20" t="n">
        <f>VLOOKUP(B2:B265,Pro_Target!A:Q,12,0)</f>
        <v>10.0</v>
      </c>
      <c r="AM20" t="n">
        <f>VLOOKUP(B2:B265,Pro_Target!A:Q,13,0)</f>
        <v>99.5</v>
      </c>
      <c r="AN20" t="n">
        <f>VLOOKUP(B2:B265,Pro_Target!A:Q,15,0)</f>
        <v>99.0</v>
      </c>
      <c r="AO20" t="n">
        <f>VLOOKUP(B2:B265,Pro_Target!A:Q,14,0)</f>
        <v>0.1</v>
      </c>
      <c r="AP20" t="n">
        <f>VLOOKUP(B2:B265,Pro_Target!A:Q,16,0)</f>
        <v>99.0</v>
      </c>
      <c r="AQ20" t="n">
        <f>VLOOKUP(B2:B265,Pro_Target!A:Q,17,0)</f>
        <v>10.0</v>
      </c>
    </row>
    <row r="21">
      <c r="A21" t="s">
        <v>53</v>
      </c>
      <c r="B21" t="s">
        <v>50</v>
      </c>
      <c r="C21" t="n">
        <f>SUMIFS(Table25[2G_CSSR_Nokia],Table25[PERIOD_START_TIME],A2:A265,Table25[PROVINCE],B2:B265)</f>
        <v>97.105836181</v>
      </c>
      <c r="D21" t="n">
        <f>SUMIFS(Table25[2G_CDR_Nokia],Table25[PERIOD_START_TIME],A2:A265,Table25[PROVINCE],B2:B265)</f>
        <v>3.07815875275</v>
      </c>
      <c r="E21" t="n">
        <f>SUMIFS(Table25[2G_TCH_Availability_Nokia],Table25[PERIOD_START_TIME],A2:A265,Table25[PROVINCE],B2:B265)</f>
        <v>99.0222606026</v>
      </c>
      <c r="F21" t="n">
        <f>SUMIFS(Table25[2G_OHSR_Nokia],Table25[PERIOD_START_TIME],A2:A265,Table25[PROVINCE],B2:B265)</f>
        <v>92.8764649923</v>
      </c>
      <c r="G21" t="n">
        <f>SUMIFS(Table25[2G_tch_traffic_Nokia],Table25[PERIOD_START_TIME],A2:A265,Table25[PROVINCE],B2:B265)</f>
        <v>11333.39041</v>
      </c>
      <c r="H21" t="n">
        <v>169.43375</v>
      </c>
      <c r="I21" t="n">
        <v>98.931473077</v>
      </c>
      <c r="J21" t="n">
        <v>0.305674846092</v>
      </c>
      <c r="K21" t="n">
        <v>99.7289647346</v>
      </c>
      <c r="L21" t="n">
        <v>97.8309657755</v>
      </c>
      <c r="M21" t="n">
        <v>5775.259765625</v>
      </c>
      <c r="N21" t="n">
        <v>42.24478064472656</v>
      </c>
      <c r="O21" t="n">
        <v>2.0363913187304687</v>
      </c>
      <c r="P21" t="n">
        <v>99.9251009928</v>
      </c>
      <c r="Q21" t="n">
        <v>0.0591056470886</v>
      </c>
      <c r="R21" t="n">
        <v>99.5786407667</v>
      </c>
      <c r="S21" t="n">
        <v>97.5270867388</v>
      </c>
      <c r="T21" t="n">
        <v>4.06668264346</v>
      </c>
      <c r="U21" t="n">
        <v>80.27290333681641</v>
      </c>
      <c r="V21" t="n">
        <v>14.4464591977</v>
      </c>
      <c r="W21" t="n">
        <v>99.7690232197</v>
      </c>
      <c r="X21" t="n">
        <v>0.149248773053</v>
      </c>
      <c r="Y21" t="n">
        <v>99.2906061055</v>
      </c>
      <c r="Z21" t="n">
        <v>99.4215669454</v>
      </c>
      <c r="AA21" t="n">
        <v>25.2685534534</v>
      </c>
      <c r="AB21" t="n">
        <f>VLOOKUP(B2:B265,Pro_Target!A:Q,2,0)</f>
        <v>98.0</v>
      </c>
      <c r="AC21" t="n">
        <f>VLOOKUP(B2:B265,Pro_Target!A:Q,3,0)</f>
        <v>0.4</v>
      </c>
      <c r="AD21" t="n">
        <f>VLOOKUP(B2:B265,Pro_Target!A:Q,4,0)</f>
        <v>97.0</v>
      </c>
      <c r="AE21" t="n">
        <f>VLOOKUP(B2:B265,Pro_Target!A:Q,5,0)</f>
        <v>96.0</v>
      </c>
      <c r="AF21" t="n">
        <f>VLOOKUP(B2:B265,Pro_Target!A:Q,6,0)</f>
        <v>3.0</v>
      </c>
      <c r="AG21" t="n">
        <f>VLOOKUP(B2:B265,Pro_Target!A:Q,7,0)</f>
        <v>99.5</v>
      </c>
      <c r="AH21" t="n">
        <f>VLOOKUP(B2:B265,Pro_Target!A:Q,8,0)</f>
        <v>0.15</v>
      </c>
      <c r="AI21" t="n">
        <f>VLOOKUP(B2:B265,Pro_Target!A:Q,9,0)</f>
        <v>99.0</v>
      </c>
      <c r="AJ21" t="n">
        <f>VLOOKUP(B2:B265,Pro_Target!A:Q,10,0)</f>
        <v>99.0</v>
      </c>
      <c r="AK21" t="n">
        <f>VLOOKUP(B2:B265,Pro_Target!A:Q,11,0)</f>
        <v>3.0</v>
      </c>
      <c r="AL21" t="n">
        <f>VLOOKUP(B2:B265,Pro_Target!A:Q,12,0)</f>
        <v>10.0</v>
      </c>
      <c r="AM21" t="n">
        <f>VLOOKUP(B2:B265,Pro_Target!A:Q,13,0)</f>
        <v>99.5</v>
      </c>
      <c r="AN21" t="n">
        <f>VLOOKUP(B2:B265,Pro_Target!A:Q,15,0)</f>
        <v>99.0</v>
      </c>
      <c r="AO21" t="n">
        <f>VLOOKUP(B2:B265,Pro_Target!A:Q,14,0)</f>
        <v>0.1</v>
      </c>
      <c r="AP21" t="n">
        <f>VLOOKUP(B2:B265,Pro_Target!A:Q,16,0)</f>
        <v>99.0</v>
      </c>
      <c r="AQ21" t="n">
        <f>VLOOKUP(B2:B265,Pro_Target!A:Q,17,0)</f>
        <v>10.0</v>
      </c>
    </row>
    <row r="22">
      <c r="A22" t="s">
        <v>53</v>
      </c>
      <c r="B22" t="s">
        <v>47</v>
      </c>
      <c r="C22" t="n">
        <f>SUMIFS(Table25[2G_CSSR_Nokia],Table25[PERIOD_START_TIME],A2:A265,Table25[PROVINCE],B2:B265)</f>
        <v>99.4301313344</v>
      </c>
      <c r="D22" t="n">
        <f>SUMIFS(Table25[2G_CDR_Nokia],Table25[PERIOD_START_TIME],A2:A265,Table25[PROVINCE],B2:B265)</f>
        <v>1.75736041265</v>
      </c>
      <c r="E22" t="n">
        <f>SUMIFS(Table25[2G_TCH_Availability_Nokia],Table25[PERIOD_START_TIME],A2:A265,Table25[PROVINCE],B2:B265)</f>
        <v>99.8455797528</v>
      </c>
      <c r="F22" t="n">
        <f>SUMIFS(Table25[2G_OHSR_Nokia],Table25[PERIOD_START_TIME],A2:A265,Table25[PROVINCE],B2:B265)</f>
        <v>95.0384771565</v>
      </c>
      <c r="G22" t="n">
        <f>SUMIFS(Table25[2G_tch_traffic_Nokia],Table25[PERIOD_START_TIME],A2:A265,Table25[PROVINCE],B2:B265)</f>
        <v>51651.182805</v>
      </c>
      <c r="H22" t="n">
        <v>158.6308251953125</v>
      </c>
      <c r="I22" t="n">
        <v>99.6749917848</v>
      </c>
      <c r="J22" t="n">
        <v>0.182925468097</v>
      </c>
      <c r="K22" t="n">
        <v>99.8227429058</v>
      </c>
      <c r="L22" t="n">
        <v>97.5850165064</v>
      </c>
      <c r="M22" t="n">
        <v>6975.046875</v>
      </c>
      <c r="N22" t="n">
        <v>30.942913328027345</v>
      </c>
      <c r="O22" t="n">
        <v>1.8325622400683594</v>
      </c>
      <c r="P22" t="n">
        <v>99.9521048226</v>
      </c>
      <c r="Q22" t="n">
        <v>0.0323801620786</v>
      </c>
      <c r="R22" t="n">
        <v>99.9080583049</v>
      </c>
      <c r="S22" t="n">
        <v>97.1027434864</v>
      </c>
      <c r="T22" t="n">
        <v>3.45632331919</v>
      </c>
      <c r="U22" t="n">
        <v>62.76087257060547</v>
      </c>
      <c r="V22" t="n">
        <v>15.3769734867</v>
      </c>
      <c r="W22" t="n">
        <v>99.948778247</v>
      </c>
      <c r="X22" t="n">
        <v>0.169762366467</v>
      </c>
      <c r="Y22" t="n">
        <v>99.6771318049</v>
      </c>
      <c r="Z22" t="n">
        <v>99.8852037025</v>
      </c>
      <c r="AA22" t="n">
        <v>24.2938435205</v>
      </c>
      <c r="AB22" t="n">
        <f>VLOOKUP(B2:B265,Pro_Target!A:Q,2,0)</f>
        <v>98.0</v>
      </c>
      <c r="AC22" t="n">
        <f>VLOOKUP(B2:B265,Pro_Target!A:Q,3,0)</f>
        <v>0.4</v>
      </c>
      <c r="AD22" t="n">
        <f>VLOOKUP(B2:B265,Pro_Target!A:Q,4,0)</f>
        <v>97.0</v>
      </c>
      <c r="AE22" t="n">
        <f>VLOOKUP(B2:B265,Pro_Target!A:Q,5,0)</f>
        <v>96.0</v>
      </c>
      <c r="AF22" t="n">
        <f>VLOOKUP(B2:B265,Pro_Target!A:Q,6,0)</f>
        <v>3.0</v>
      </c>
      <c r="AG22" t="n">
        <f>VLOOKUP(B2:B265,Pro_Target!A:Q,7,0)</f>
        <v>99.5</v>
      </c>
      <c r="AH22" t="n">
        <f>VLOOKUP(B2:B265,Pro_Target!A:Q,8,0)</f>
        <v>0.15</v>
      </c>
      <c r="AI22" t="n">
        <f>VLOOKUP(B2:B265,Pro_Target!A:Q,9,0)</f>
        <v>99.0</v>
      </c>
      <c r="AJ22" t="n">
        <f>VLOOKUP(B2:B265,Pro_Target!A:Q,10,0)</f>
        <v>99.0</v>
      </c>
      <c r="AK22" t="n">
        <f>VLOOKUP(B2:B265,Pro_Target!A:Q,11,0)</f>
        <v>3.0</v>
      </c>
      <c r="AL22" t="n">
        <f>VLOOKUP(B2:B265,Pro_Target!A:Q,12,0)</f>
        <v>10.0</v>
      </c>
      <c r="AM22" t="n">
        <f>VLOOKUP(B2:B265,Pro_Target!A:Q,13,0)</f>
        <v>99.5</v>
      </c>
      <c r="AN22" t="n">
        <f>VLOOKUP(B2:B265,Pro_Target!A:Q,15,0)</f>
        <v>99.0</v>
      </c>
      <c r="AO22" t="n">
        <f>VLOOKUP(B2:B265,Pro_Target!A:Q,14,0)</f>
        <v>0.1</v>
      </c>
      <c r="AP22" t="n">
        <f>VLOOKUP(B2:B265,Pro_Target!A:Q,16,0)</f>
        <v>99.0</v>
      </c>
      <c r="AQ22" t="n">
        <f>VLOOKUP(B2:B265,Pro_Target!A:Q,17,0)</f>
        <v>10.0</v>
      </c>
    </row>
    <row r="23">
      <c r="A23" t="s">
        <v>53</v>
      </c>
      <c r="B23" t="s">
        <v>52</v>
      </c>
      <c r="C23" t="n">
        <f>SUMIFS(Table25[2G_CSSR_Nokia],Table25[PERIOD_START_TIME],A2:A265,Table25[PROVINCE],B2:B265)</f>
        <v>98.1315267874</v>
      </c>
      <c r="D23" t="n">
        <f>SUMIFS(Table25[2G_CDR_Nokia],Table25[PERIOD_START_TIME],A2:A265,Table25[PROVINCE],B2:B265)</f>
        <v>2.32817665686</v>
      </c>
      <c r="E23" t="n">
        <f>SUMIFS(Table25[2G_TCH_Availability_Nokia],Table25[PERIOD_START_TIME],A2:A265,Table25[PROVINCE],B2:B265)</f>
        <v>99.4431228113</v>
      </c>
      <c r="F23" t="n">
        <f>SUMIFS(Table25[2G_OHSR_Nokia],Table25[PERIOD_START_TIME],A2:A265,Table25[PROVINCE],B2:B265)</f>
        <v>94.23584242</v>
      </c>
      <c r="G23" t="n">
        <f>SUMIFS(Table25[2G_tch_traffic_Nokia],Table25[PERIOD_START_TIME],A2:A265,Table25[PROVINCE],B2:B265)</f>
        <v>33854.0309392</v>
      </c>
      <c r="H23" t="n">
        <v>201.6753837890625</v>
      </c>
      <c r="I23" t="n">
        <v>99.4000083933</v>
      </c>
      <c r="J23" t="n">
        <v>0.270527430807</v>
      </c>
      <c r="K23" t="n">
        <v>97.2244177299</v>
      </c>
      <c r="L23" t="n">
        <v>98.6254066619</v>
      </c>
      <c r="M23" t="n">
        <v>5339.5498046875</v>
      </c>
      <c r="N23" t="n">
        <v>52.99840500097656</v>
      </c>
      <c r="O23" t="n">
        <v>1.9017976221777344</v>
      </c>
      <c r="P23" t="n">
        <v>99.8704162537</v>
      </c>
      <c r="Q23" t="n">
        <v>0.0973908780291</v>
      </c>
      <c r="R23" t="n">
        <v>99.6259028303</v>
      </c>
      <c r="S23" t="n">
        <v>97.9602828439</v>
      </c>
      <c r="T23" t="n">
        <v>3.97824659926</v>
      </c>
      <c r="U23" t="n">
        <v>99.16252486621094</v>
      </c>
      <c r="V23" t="n">
        <v>11.4801290085</v>
      </c>
      <c r="W23" t="n">
        <v>99.9153078306</v>
      </c>
      <c r="X23" t="n">
        <v>0.10106925139</v>
      </c>
      <c r="Y23" t="n">
        <v>99.9043326137</v>
      </c>
      <c r="Z23" t="n">
        <v>99.8112760922</v>
      </c>
      <c r="AA23" t="n">
        <v>25.2825758189</v>
      </c>
      <c r="AB23" t="n">
        <f>VLOOKUP(B2:B265,Pro_Target!A:Q,2,0)</f>
        <v>98.0</v>
      </c>
      <c r="AC23" t="n">
        <f>VLOOKUP(B2:B265,Pro_Target!A:Q,3,0)</f>
        <v>0.4</v>
      </c>
      <c r="AD23" t="n">
        <f>VLOOKUP(B2:B265,Pro_Target!A:Q,4,0)</f>
        <v>97.0</v>
      </c>
      <c r="AE23" t="n">
        <f>VLOOKUP(B2:B265,Pro_Target!A:Q,5,0)</f>
        <v>96.0</v>
      </c>
      <c r="AF23" t="n">
        <f>VLOOKUP(B2:B265,Pro_Target!A:Q,6,0)</f>
        <v>3.0</v>
      </c>
      <c r="AG23" t="n">
        <f>VLOOKUP(B2:B265,Pro_Target!A:Q,7,0)</f>
        <v>99.5</v>
      </c>
      <c r="AH23" t="n">
        <f>VLOOKUP(B2:B265,Pro_Target!A:Q,8,0)</f>
        <v>0.15</v>
      </c>
      <c r="AI23" t="n">
        <f>VLOOKUP(B2:B265,Pro_Target!A:Q,9,0)</f>
        <v>99.0</v>
      </c>
      <c r="AJ23" t="n">
        <f>VLOOKUP(B2:B265,Pro_Target!A:Q,10,0)</f>
        <v>99.0</v>
      </c>
      <c r="AK23" t="n">
        <f>VLOOKUP(B2:B265,Pro_Target!A:Q,11,0)</f>
        <v>3.0</v>
      </c>
      <c r="AL23" t="n">
        <f>VLOOKUP(B2:B265,Pro_Target!A:Q,12,0)</f>
        <v>10.0</v>
      </c>
      <c r="AM23" t="n">
        <f>VLOOKUP(B2:B265,Pro_Target!A:Q,13,0)</f>
        <v>99.5</v>
      </c>
      <c r="AN23" t="n">
        <f>VLOOKUP(B2:B265,Pro_Target!A:Q,15,0)</f>
        <v>99.0</v>
      </c>
      <c r="AO23" t="n">
        <f>VLOOKUP(B2:B265,Pro_Target!A:Q,14,0)</f>
        <v>0.1</v>
      </c>
      <c r="AP23" t="n">
        <f>VLOOKUP(B2:B265,Pro_Target!A:Q,16,0)</f>
        <v>99.0</v>
      </c>
      <c r="AQ23" t="n">
        <f>VLOOKUP(B2:B265,Pro_Target!A:Q,17,0)</f>
        <v>10.0</v>
      </c>
    </row>
    <row r="24">
      <c r="A24" t="s">
        <v>53</v>
      </c>
      <c r="B24" t="s">
        <v>51</v>
      </c>
      <c r="C24" t="n">
        <f>SUMIFS(Table25[2G_CSSR_Nokia],Table25[PERIOD_START_TIME],A2:A265,Table25[PROVINCE],B2:B265)</f>
        <v>0.0</v>
      </c>
      <c r="D24" t="n">
        <f>SUMIFS(Table25[2G_CDR_Nokia],Table25[PERIOD_START_TIME],A2:A265,Table25[PROVINCE],B2:B265)</f>
        <v>0.0</v>
      </c>
      <c r="E24" t="n">
        <f>SUMIFS(Table25[2G_TCH_Availability_Nokia],Table25[PERIOD_START_TIME],A2:A265,Table25[PROVINCE],B2:B265)</f>
        <v>0.0</v>
      </c>
      <c r="F24" t="n">
        <f>SUMIFS(Table25[2G_OHSR_Nokia],Table25[PERIOD_START_TIME],A2:A265,Table25[PROVINCE],B2:B265)</f>
        <v>0.0</v>
      </c>
      <c r="G24" t="n">
        <f>SUMIFS(Table25[2G_tch_traffic_Nokia],Table25[PERIOD_START_TIME],A2:A265,Table25[PROVINCE],B2:B265)</f>
        <v>0.0</v>
      </c>
      <c r="H24" t="n">
        <v>321.9934287109375</v>
      </c>
      <c r="I24" t="n">
        <v>99.4643907224</v>
      </c>
      <c r="J24" t="n">
        <v>0.286881158808</v>
      </c>
      <c r="K24" t="n">
        <v>99.6676495533</v>
      </c>
      <c r="L24" t="n">
        <v>98.1729286945</v>
      </c>
      <c r="M24" t="n">
        <v>9047.1572265625</v>
      </c>
      <c r="N24" t="n">
        <v>55.83216884619141</v>
      </c>
      <c r="O24" t="n">
        <v>1.4580283223242188</v>
      </c>
      <c r="P24" t="n">
        <v>99.9314640379</v>
      </c>
      <c r="Q24" t="n">
        <v>0.0242832542752</v>
      </c>
      <c r="R24" t="n">
        <v>99.8914510029</v>
      </c>
      <c r="S24" t="n">
        <v>98.2730815488</v>
      </c>
      <c r="T24" t="n">
        <v>3.69425951304</v>
      </c>
      <c r="U24" t="n">
        <v>120.03528942578124</v>
      </c>
      <c r="V24" t="n">
        <v>8.68651193936</v>
      </c>
      <c r="W24" t="n">
        <v>99.9233859968</v>
      </c>
      <c r="X24" t="n">
        <v>0.151002440851</v>
      </c>
      <c r="Y24" t="n">
        <v>99.6683156934</v>
      </c>
      <c r="Z24" t="n">
        <v>99.9041025803</v>
      </c>
      <c r="AA24" t="n">
        <v>24.0641685304</v>
      </c>
      <c r="AB24" t="n">
        <f>VLOOKUP(B2:B265,Pro_Target!A:Q,2,0)</f>
        <v>98.0</v>
      </c>
      <c r="AC24" t="n">
        <f>VLOOKUP(B2:B265,Pro_Target!A:Q,3,0)</f>
        <v>0.4</v>
      </c>
      <c r="AD24" t="n">
        <f>VLOOKUP(B2:B265,Pro_Target!A:Q,4,0)</f>
        <v>97.0</v>
      </c>
      <c r="AE24" t="n">
        <f>VLOOKUP(B2:B265,Pro_Target!A:Q,5,0)</f>
        <v>96.0</v>
      </c>
      <c r="AF24" t="n">
        <f>VLOOKUP(B2:B265,Pro_Target!A:Q,6,0)</f>
        <v>3.0</v>
      </c>
      <c r="AG24" t="n">
        <f>VLOOKUP(B2:B265,Pro_Target!A:Q,7,0)</f>
        <v>99.5</v>
      </c>
      <c r="AH24" t="n">
        <f>VLOOKUP(B2:B265,Pro_Target!A:Q,8,0)</f>
        <v>0.15</v>
      </c>
      <c r="AI24" t="n">
        <f>VLOOKUP(B2:B265,Pro_Target!A:Q,9,0)</f>
        <v>99.0</v>
      </c>
      <c r="AJ24" t="n">
        <f>VLOOKUP(B2:B265,Pro_Target!A:Q,10,0)</f>
        <v>99.0</v>
      </c>
      <c r="AK24" t="n">
        <f>VLOOKUP(B2:B265,Pro_Target!A:Q,11,0)</f>
        <v>3.0</v>
      </c>
      <c r="AL24" t="n">
        <f>VLOOKUP(B2:B265,Pro_Target!A:Q,12,0)</f>
        <v>10.0</v>
      </c>
      <c r="AM24" t="n">
        <f>VLOOKUP(B2:B265,Pro_Target!A:Q,13,0)</f>
        <v>99.5</v>
      </c>
      <c r="AN24" t="n">
        <f>VLOOKUP(B2:B265,Pro_Target!A:Q,15,0)</f>
        <v>99.0</v>
      </c>
      <c r="AO24" t="n">
        <f>VLOOKUP(B2:B265,Pro_Target!A:Q,14,0)</f>
        <v>0.1</v>
      </c>
      <c r="AP24" t="n">
        <f>VLOOKUP(B2:B265,Pro_Target!A:Q,16,0)</f>
        <v>99.0</v>
      </c>
      <c r="AQ24" t="n">
        <f>VLOOKUP(B2:B265,Pro_Target!A:Q,17,0)</f>
        <v>10.0</v>
      </c>
    </row>
    <row r="25">
      <c r="A25" t="s">
        <v>53</v>
      </c>
      <c r="B25" t="s">
        <v>49</v>
      </c>
      <c r="C25" t="n">
        <f>SUMIFS(Table25[2G_CSSR_Nokia],Table25[PERIOD_START_TIME],A2:A265,Table25[PROVINCE],B2:B265)</f>
        <v>98.6599731446</v>
      </c>
      <c r="D25" t="n">
        <f>SUMIFS(Table25[2G_CDR_Nokia],Table25[PERIOD_START_TIME],A2:A265,Table25[PROVINCE],B2:B265)</f>
        <v>2.84817328751</v>
      </c>
      <c r="E25" t="n">
        <f>SUMIFS(Table25[2G_TCH_Availability_Nokia],Table25[PERIOD_START_TIME],A2:A265,Table25[PROVINCE],B2:B265)</f>
        <v>96.2008935221</v>
      </c>
      <c r="F25" t="n">
        <f>SUMIFS(Table25[2G_OHSR_Nokia],Table25[PERIOD_START_TIME],A2:A265,Table25[PROVINCE],B2:B265)</f>
        <v>95.6253676845</v>
      </c>
      <c r="G25" t="n">
        <f>SUMIFS(Table25[2G_tch_traffic_Nokia],Table25[PERIOD_START_TIME],A2:A265,Table25[PROVINCE],B2:B265)</f>
        <v>51001.4388889</v>
      </c>
      <c r="H25" t="n">
        <v>229.2276484375</v>
      </c>
      <c r="I25" t="n">
        <v>99.2315584572</v>
      </c>
      <c r="J25" t="n">
        <v>0.289833285614</v>
      </c>
      <c r="K25" t="n">
        <v>98.7475093883</v>
      </c>
      <c r="L25" t="n">
        <v>98.2931447902</v>
      </c>
      <c r="M25" t="n">
        <v>8061.1611328125</v>
      </c>
      <c r="N25" t="n">
        <v>31.14451753300781</v>
      </c>
      <c r="O25" t="n">
        <v>1.7730481558203126</v>
      </c>
      <c r="P25" t="n">
        <v>99.9519745475</v>
      </c>
      <c r="Q25" t="n">
        <v>0.0351534745861</v>
      </c>
      <c r="R25" t="n">
        <v>99.7552264408</v>
      </c>
      <c r="S25" t="n">
        <v>97.4538964321</v>
      </c>
      <c r="T25" t="n">
        <v>3.63646847531</v>
      </c>
      <c r="U25" t="n">
        <v>92.27384499482422</v>
      </c>
      <c r="V25" t="n">
        <v>9.71181746863</v>
      </c>
      <c r="W25" t="n">
        <v>99.950714763</v>
      </c>
      <c r="X25" t="n">
        <v>0.151922028049</v>
      </c>
      <c r="Y25" t="n">
        <v>99.9131175038</v>
      </c>
      <c r="Z25" t="n">
        <v>99.9364199627</v>
      </c>
      <c r="AA25" t="n">
        <v>24.7404442682</v>
      </c>
      <c r="AB25" t="n">
        <f>VLOOKUP(B2:B265,Pro_Target!A:Q,2,0)</f>
        <v>98.0</v>
      </c>
      <c r="AC25" t="n">
        <f>VLOOKUP(B2:B265,Pro_Target!A:Q,3,0)</f>
        <v>0.4</v>
      </c>
      <c r="AD25" t="n">
        <f>VLOOKUP(B2:B265,Pro_Target!A:Q,4,0)</f>
        <v>97.0</v>
      </c>
      <c r="AE25" t="n">
        <f>VLOOKUP(B2:B265,Pro_Target!A:Q,5,0)</f>
        <v>96.0</v>
      </c>
      <c r="AF25" t="n">
        <f>VLOOKUP(B2:B265,Pro_Target!A:Q,6,0)</f>
        <v>3.0</v>
      </c>
      <c r="AG25" t="n">
        <f>VLOOKUP(B2:B265,Pro_Target!A:Q,7,0)</f>
        <v>99.5</v>
      </c>
      <c r="AH25" t="n">
        <f>VLOOKUP(B2:B265,Pro_Target!A:Q,8,0)</f>
        <v>0.15</v>
      </c>
      <c r="AI25" t="n">
        <f>VLOOKUP(B2:B265,Pro_Target!A:Q,9,0)</f>
        <v>99.0</v>
      </c>
      <c r="AJ25" t="n">
        <f>VLOOKUP(B2:B265,Pro_Target!A:Q,10,0)</f>
        <v>99.0</v>
      </c>
      <c r="AK25" t="n">
        <f>VLOOKUP(B2:B265,Pro_Target!A:Q,11,0)</f>
        <v>3.0</v>
      </c>
      <c r="AL25" t="n">
        <f>VLOOKUP(B2:B265,Pro_Target!A:Q,12,0)</f>
        <v>10.0</v>
      </c>
      <c r="AM25" t="n">
        <f>VLOOKUP(B2:B265,Pro_Target!A:Q,13,0)</f>
        <v>99.5</v>
      </c>
      <c r="AN25" t="n">
        <f>VLOOKUP(B2:B265,Pro_Target!A:Q,15,0)</f>
        <v>99.0</v>
      </c>
      <c r="AO25" t="n">
        <f>VLOOKUP(B2:B265,Pro_Target!A:Q,14,0)</f>
        <v>0.1</v>
      </c>
      <c r="AP25" t="n">
        <f>VLOOKUP(B2:B265,Pro_Target!A:Q,16,0)</f>
        <v>99.0</v>
      </c>
      <c r="AQ25" t="n">
        <f>VLOOKUP(B2:B265,Pro_Target!A:Q,17,0)</f>
        <v>10.0</v>
      </c>
    </row>
    <row r="26">
      <c r="A26" t="s">
        <v>53</v>
      </c>
      <c r="B26" t="s">
        <v>48</v>
      </c>
      <c r="C26" t="n">
        <f>SUMIFS(Table25[2G_CSSR_Nokia],Table25[PERIOD_START_TIME],A2:A265,Table25[PROVINCE],B2:B265)</f>
        <v>0.0</v>
      </c>
      <c r="D26" t="n">
        <f>SUMIFS(Table25[2G_CDR_Nokia],Table25[PERIOD_START_TIME],A2:A265,Table25[PROVINCE],B2:B265)</f>
        <v>0.0</v>
      </c>
      <c r="E26" t="n">
        <f>SUMIFS(Table25[2G_TCH_Availability_Nokia],Table25[PERIOD_START_TIME],A2:A265,Table25[PROVINCE],B2:B265)</f>
        <v>0.0</v>
      </c>
      <c r="F26" t="n">
        <f>SUMIFS(Table25[2G_OHSR_Nokia],Table25[PERIOD_START_TIME],A2:A265,Table25[PROVINCE],B2:B265)</f>
        <v>0.0</v>
      </c>
      <c r="G26" t="n">
        <f>SUMIFS(Table25[2G_tch_traffic_Nokia],Table25[PERIOD_START_TIME],A2:A265,Table25[PROVINCE],B2:B265)</f>
        <v>0.0</v>
      </c>
      <c r="H26" t="n">
        <v>252.1321357421875</v>
      </c>
      <c r="I26" t="n">
        <v>99.5379289923</v>
      </c>
      <c r="J26" t="n">
        <v>0.276537965418</v>
      </c>
      <c r="K26" t="n">
        <v>99.6477307979</v>
      </c>
      <c r="L26" t="n">
        <v>98.2156465543</v>
      </c>
      <c r="M26" t="n">
        <v>6827.146484375</v>
      </c>
      <c r="N26" t="n">
        <v>34.09609063261719</v>
      </c>
      <c r="O26" t="n">
        <v>1.7578619998339844</v>
      </c>
      <c r="P26" t="n">
        <v>99.9460185711</v>
      </c>
      <c r="Q26" t="n">
        <v>0.0638885421961</v>
      </c>
      <c r="R26" t="n">
        <v>99.9441304154</v>
      </c>
      <c r="S26" t="n">
        <v>97.6117024109</v>
      </c>
      <c r="T26" t="n">
        <v>3.69034183415</v>
      </c>
      <c r="U26" t="n">
        <v>73.92915653740235</v>
      </c>
      <c r="V26" t="n">
        <v>12.1101342621</v>
      </c>
      <c r="W26" t="n">
        <v>99.9492594955</v>
      </c>
      <c r="X26" t="n">
        <v>0.126303582111</v>
      </c>
      <c r="Y26" t="n">
        <v>99.9729345742</v>
      </c>
      <c r="Z26" t="n">
        <v>99.941892406</v>
      </c>
      <c r="AA26" t="n">
        <v>25.4105195725</v>
      </c>
      <c r="AB26" t="n">
        <f>VLOOKUP(B2:B265,Pro_Target!A:Q,2,0)</f>
        <v>98.0</v>
      </c>
      <c r="AC26" t="n">
        <f>VLOOKUP(B2:B265,Pro_Target!A:Q,3,0)</f>
        <v>0.4</v>
      </c>
      <c r="AD26" t="n">
        <f>VLOOKUP(B2:B265,Pro_Target!A:Q,4,0)</f>
        <v>97.0</v>
      </c>
      <c r="AE26" t="n">
        <f>VLOOKUP(B2:B265,Pro_Target!A:Q,5,0)</f>
        <v>96.0</v>
      </c>
      <c r="AF26" t="n">
        <f>VLOOKUP(B2:B265,Pro_Target!A:Q,6,0)</f>
        <v>3.0</v>
      </c>
      <c r="AG26" t="n">
        <f>VLOOKUP(B2:B265,Pro_Target!A:Q,7,0)</f>
        <v>99.5</v>
      </c>
      <c r="AH26" t="n">
        <f>VLOOKUP(B2:B265,Pro_Target!A:Q,8,0)</f>
        <v>0.15</v>
      </c>
      <c r="AI26" t="n">
        <f>VLOOKUP(B2:B265,Pro_Target!A:Q,9,0)</f>
        <v>99.0</v>
      </c>
      <c r="AJ26" t="n">
        <f>VLOOKUP(B2:B265,Pro_Target!A:Q,10,0)</f>
        <v>99.0</v>
      </c>
      <c r="AK26" t="n">
        <f>VLOOKUP(B2:B265,Pro_Target!A:Q,11,0)</f>
        <v>3.0</v>
      </c>
      <c r="AL26" t="n">
        <f>VLOOKUP(B2:B265,Pro_Target!A:Q,12,0)</f>
        <v>10.0</v>
      </c>
      <c r="AM26" t="n">
        <f>VLOOKUP(B2:B265,Pro_Target!A:Q,13,0)</f>
        <v>99.5</v>
      </c>
      <c r="AN26" t="n">
        <f>VLOOKUP(B2:B265,Pro_Target!A:Q,15,0)</f>
        <v>99.0</v>
      </c>
      <c r="AO26" t="n">
        <f>VLOOKUP(B2:B265,Pro_Target!A:Q,14,0)</f>
        <v>0.1</v>
      </c>
      <c r="AP26" t="n">
        <f>VLOOKUP(B2:B265,Pro_Target!A:Q,16,0)</f>
        <v>99.0</v>
      </c>
      <c r="AQ26" t="n">
        <f>VLOOKUP(B2:B265,Pro_Target!A:Q,17,0)</f>
        <v>10.0</v>
      </c>
    </row>
    <row r="27">
      <c r="A27" t="s">
        <v>53</v>
      </c>
      <c r="B27" t="s">
        <v>46</v>
      </c>
      <c r="C27" t="n">
        <f>SUMIFS(Table25[2G_CSSR_Nokia],Table25[PERIOD_START_TIME],A2:A265,Table25[PROVINCE],B2:B265)</f>
        <v>0.0</v>
      </c>
      <c r="D27" t="n">
        <f>SUMIFS(Table25[2G_CDR_Nokia],Table25[PERIOD_START_TIME],A2:A265,Table25[PROVINCE],B2:B265)</f>
        <v>0.0</v>
      </c>
      <c r="E27" t="n">
        <f>SUMIFS(Table25[2G_TCH_Availability_Nokia],Table25[PERIOD_START_TIME],A2:A265,Table25[PROVINCE],B2:B265)</f>
        <v>0.0</v>
      </c>
      <c r="F27" t="n">
        <f>SUMIFS(Table25[2G_OHSR_Nokia],Table25[PERIOD_START_TIME],A2:A265,Table25[PROVINCE],B2:B265)</f>
        <v>0.0</v>
      </c>
      <c r="G27" t="n">
        <f>SUMIFS(Table25[2G_tch_traffic_Nokia],Table25[PERIOD_START_TIME],A2:A265,Table25[PROVINCE],B2:B265)</f>
        <v>0.0</v>
      </c>
      <c r="H27" t="n">
        <v>186.8483369140625</v>
      </c>
      <c r="I27" t="n">
        <v>99.380198756</v>
      </c>
      <c r="J27" t="n">
        <v>0.133516902285</v>
      </c>
      <c r="K27" t="n">
        <v>99.5819026494</v>
      </c>
      <c r="L27" t="n">
        <v>98.4934410056</v>
      </c>
      <c r="M27" t="n">
        <v>7103.455078125</v>
      </c>
      <c r="N27" t="n">
        <v>30.249951305859376</v>
      </c>
      <c r="O27" t="n">
        <v>1.781451913017578</v>
      </c>
      <c r="P27" t="n">
        <v>99.9061401905</v>
      </c>
      <c r="Q27" t="n">
        <v>0.0372935437616</v>
      </c>
      <c r="R27" t="n">
        <v>99.678707975</v>
      </c>
      <c r="S27" t="n">
        <v>97.5786178182</v>
      </c>
      <c r="T27" t="n">
        <v>3.70441494358</v>
      </c>
      <c r="U27" t="n">
        <v>71.1054417600586</v>
      </c>
      <c r="V27" t="n">
        <v>11.9761781834</v>
      </c>
      <c r="W27" t="n">
        <v>99.9347602395</v>
      </c>
      <c r="X27" t="n">
        <v>0.0783603166577</v>
      </c>
      <c r="Y27" t="n">
        <v>99.8795553575</v>
      </c>
      <c r="Z27" t="n">
        <v>99.8274224892</v>
      </c>
      <c r="AA27" t="n">
        <v>24.2897645168</v>
      </c>
      <c r="AB27" t="n">
        <f>VLOOKUP(B2:B265,Pro_Target!A:Q,2,0)</f>
        <v>98.0</v>
      </c>
      <c r="AC27" t="n">
        <f>VLOOKUP(B2:B265,Pro_Target!A:Q,3,0)</f>
        <v>0.4</v>
      </c>
      <c r="AD27" t="n">
        <f>VLOOKUP(B2:B265,Pro_Target!A:Q,4,0)</f>
        <v>97.0</v>
      </c>
      <c r="AE27" t="n">
        <f>VLOOKUP(B2:B265,Pro_Target!A:Q,5,0)</f>
        <v>96.0</v>
      </c>
      <c r="AF27" t="n">
        <f>VLOOKUP(B2:B265,Pro_Target!A:Q,6,0)</f>
        <v>3.0</v>
      </c>
      <c r="AG27" t="n">
        <f>VLOOKUP(B2:B265,Pro_Target!A:Q,7,0)</f>
        <v>99.5</v>
      </c>
      <c r="AH27" t="n">
        <f>VLOOKUP(B2:B265,Pro_Target!A:Q,8,0)</f>
        <v>0.15</v>
      </c>
      <c r="AI27" t="n">
        <f>VLOOKUP(B2:B265,Pro_Target!A:Q,9,0)</f>
        <v>99.0</v>
      </c>
      <c r="AJ27" t="n">
        <f>VLOOKUP(B2:B265,Pro_Target!A:Q,10,0)</f>
        <v>99.0</v>
      </c>
      <c r="AK27" t="n">
        <f>VLOOKUP(B2:B265,Pro_Target!A:Q,11,0)</f>
        <v>3.0</v>
      </c>
      <c r="AL27" t="n">
        <f>VLOOKUP(B2:B265,Pro_Target!A:Q,12,0)</f>
        <v>10.0</v>
      </c>
      <c r="AM27" t="n">
        <f>VLOOKUP(B2:B265,Pro_Target!A:Q,13,0)</f>
        <v>99.5</v>
      </c>
      <c r="AN27" t="n">
        <f>VLOOKUP(B2:B265,Pro_Target!A:Q,15,0)</f>
        <v>99.0</v>
      </c>
      <c r="AO27" t="n">
        <f>VLOOKUP(B2:B265,Pro_Target!A:Q,14,0)</f>
        <v>0.1</v>
      </c>
      <c r="AP27" t="n">
        <f>VLOOKUP(B2:B265,Pro_Target!A:Q,16,0)</f>
        <v>99.0</v>
      </c>
      <c r="AQ27" t="n">
        <f>VLOOKUP(B2:B265,Pro_Target!A:Q,17,0)</f>
        <v>10.0</v>
      </c>
    </row>
    <row r="28">
      <c r="A28" t="s">
        <v>53</v>
      </c>
      <c r="B28" t="s">
        <v>44</v>
      </c>
      <c r="C28" t="n">
        <f>SUMIFS(Table25[2G_CSSR_Nokia],Table25[PERIOD_START_TIME],A2:A265,Table25[PROVINCE],B2:B265)</f>
        <v>0.0</v>
      </c>
      <c r="D28" t="n">
        <f>SUMIFS(Table25[2G_CDR_Nokia],Table25[PERIOD_START_TIME],A2:A265,Table25[PROVINCE],B2:B265)</f>
        <v>0.0</v>
      </c>
      <c r="E28" t="n">
        <f>SUMIFS(Table25[2G_TCH_Availability_Nokia],Table25[PERIOD_START_TIME],A2:A265,Table25[PROVINCE],B2:B265)</f>
        <v>0.0</v>
      </c>
      <c r="F28" t="n">
        <f>SUMIFS(Table25[2G_OHSR_Nokia],Table25[PERIOD_START_TIME],A2:A265,Table25[PROVINCE],B2:B265)</f>
        <v>0.0</v>
      </c>
      <c r="G28" t="n">
        <f>SUMIFS(Table25[2G_tch_traffic_Nokia],Table25[PERIOD_START_TIME],A2:A265,Table25[PROVINCE],B2:B265)</f>
        <v>0.0</v>
      </c>
      <c r="H28" t="n">
        <v>153.6479921875</v>
      </c>
      <c r="I28" t="n">
        <v>99.4751557691</v>
      </c>
      <c r="J28" t="n">
        <v>0.146465904996</v>
      </c>
      <c r="K28" t="n">
        <v>99.5259480476</v>
      </c>
      <c r="L28" t="n">
        <v>98.466437319</v>
      </c>
      <c r="M28" t="n">
        <v>4575.8134765625</v>
      </c>
      <c r="N28" t="n">
        <v>23.551885971484374</v>
      </c>
      <c r="O28" t="n">
        <v>1.9123414099804688</v>
      </c>
      <c r="P28" t="n">
        <v>99.9483071666</v>
      </c>
      <c r="Q28" t="n">
        <v>0.0360797378879</v>
      </c>
      <c r="R28" t="n">
        <v>99.9291406813</v>
      </c>
      <c r="S28" t="n">
        <v>97.2951942454</v>
      </c>
      <c r="T28" t="n">
        <v>3.76934708667</v>
      </c>
      <c r="U28" t="n">
        <v>46.8367453334961</v>
      </c>
      <c r="V28" t="n">
        <v>14.0361284816</v>
      </c>
      <c r="W28" t="n">
        <v>99.9419024066</v>
      </c>
      <c r="X28" t="n">
        <v>0.0612041593665</v>
      </c>
      <c r="Y28" t="n">
        <v>99.9865372306</v>
      </c>
      <c r="Z28" t="n">
        <v>99.8615102386</v>
      </c>
      <c r="AA28" t="n">
        <v>25.2573953248</v>
      </c>
      <c r="AB28" t="n">
        <f>VLOOKUP(B2:B265,Pro_Target!A:Q,2,0)</f>
        <v>98.0</v>
      </c>
      <c r="AC28" t="n">
        <f>VLOOKUP(B2:B265,Pro_Target!A:Q,3,0)</f>
        <v>0.4</v>
      </c>
      <c r="AD28" t="n">
        <f>VLOOKUP(B2:B265,Pro_Target!A:Q,4,0)</f>
        <v>97.0</v>
      </c>
      <c r="AE28" t="n">
        <f>VLOOKUP(B2:B265,Pro_Target!A:Q,5,0)</f>
        <v>96.0</v>
      </c>
      <c r="AF28" t="n">
        <f>VLOOKUP(B2:B265,Pro_Target!A:Q,6,0)</f>
        <v>3.0</v>
      </c>
      <c r="AG28" t="n">
        <f>VLOOKUP(B2:B265,Pro_Target!A:Q,7,0)</f>
        <v>99.5</v>
      </c>
      <c r="AH28" t="n">
        <f>VLOOKUP(B2:B265,Pro_Target!A:Q,8,0)</f>
        <v>0.15</v>
      </c>
      <c r="AI28" t="n">
        <f>VLOOKUP(B2:B265,Pro_Target!A:Q,9,0)</f>
        <v>99.0</v>
      </c>
      <c r="AJ28" t="n">
        <f>VLOOKUP(B2:B265,Pro_Target!A:Q,10,0)</f>
        <v>99.0</v>
      </c>
      <c r="AK28" t="n">
        <f>VLOOKUP(B2:B265,Pro_Target!A:Q,11,0)</f>
        <v>3.0</v>
      </c>
      <c r="AL28" t="n">
        <f>VLOOKUP(B2:B265,Pro_Target!A:Q,12,0)</f>
        <v>10.0</v>
      </c>
      <c r="AM28" t="n">
        <f>VLOOKUP(B2:B265,Pro_Target!A:Q,13,0)</f>
        <v>99.5</v>
      </c>
      <c r="AN28" t="n">
        <f>VLOOKUP(B2:B265,Pro_Target!A:Q,15,0)</f>
        <v>99.0</v>
      </c>
      <c r="AO28" t="n">
        <f>VLOOKUP(B2:B265,Pro_Target!A:Q,14,0)</f>
        <v>0.1</v>
      </c>
      <c r="AP28" t="n">
        <f>VLOOKUP(B2:B265,Pro_Target!A:Q,16,0)</f>
        <v>99.0</v>
      </c>
      <c r="AQ28" t="n">
        <f>VLOOKUP(B2:B265,Pro_Target!A:Q,17,0)</f>
        <v>10.0</v>
      </c>
    </row>
    <row r="29">
      <c r="A29" t="s">
        <v>80</v>
      </c>
      <c r="B29" t="s">
        <v>45</v>
      </c>
      <c r="C29" t="n">
        <f>SUMIFS(Table25[2G_CSSR_Nokia],Table25[PERIOD_START_TIME],A2:A265,Table25[PROVINCE],B2:B265)</f>
        <v>98.6860327191</v>
      </c>
      <c r="D29" t="n">
        <f>SUMIFS(Table25[2G_CDR_Nokia],Table25[PERIOD_START_TIME],A2:A265,Table25[PROVINCE],B2:B265)</f>
        <v>2.85419171362</v>
      </c>
      <c r="E29" t="n">
        <f>SUMIFS(Table25[2G_TCH_Availability_Nokia],Table25[PERIOD_START_TIME],A2:A265,Table25[PROVINCE],B2:B265)</f>
        <v>99.4789959694</v>
      </c>
      <c r="F29" t="n">
        <f>SUMIFS(Table25[2G_OHSR_Nokia],Table25[PERIOD_START_TIME],A2:A265,Table25[PROVINCE],B2:B265)</f>
        <v>94.1807960145</v>
      </c>
      <c r="G29" t="n">
        <f>SUMIFS(Table25[2G_tch_traffic_Nokia],Table25[PERIOD_START_TIME],A2:A265,Table25[PROVINCE],B2:B265)</f>
        <v>50017.9844441</v>
      </c>
      <c r="H29" t="n">
        <v>127.534158203125</v>
      </c>
      <c r="I29" t="n">
        <v>99.7099547568</v>
      </c>
      <c r="J29" t="n">
        <v>0.0700567574426</v>
      </c>
      <c r="K29" t="n">
        <v>99.4236507737</v>
      </c>
      <c r="L29" t="n">
        <v>97.7018173318</v>
      </c>
      <c r="M29" t="n">
        <v>5833.525390625</v>
      </c>
      <c r="N29" t="n">
        <v>22.83181876611328</v>
      </c>
      <c r="O29" t="n">
        <v>2.241427589580078</v>
      </c>
      <c r="P29" t="n">
        <v>99.954860482</v>
      </c>
      <c r="Q29" t="n">
        <v>0.0356563217491</v>
      </c>
      <c r="R29" t="n">
        <v>99.5866947634</v>
      </c>
      <c r="S29" t="n">
        <v>97.5013543942</v>
      </c>
      <c r="T29" t="n">
        <v>3.61954957766</v>
      </c>
      <c r="U29" t="n">
        <v>46.485087577050784</v>
      </c>
      <c r="V29" t="n">
        <v>17.721613547</v>
      </c>
      <c r="W29" t="n">
        <v>99.9533181633</v>
      </c>
      <c r="X29" t="n">
        <v>0.0845819653271</v>
      </c>
      <c r="Y29" t="n">
        <v>99.9979877562</v>
      </c>
      <c r="Z29" t="n">
        <v>99.8037059002</v>
      </c>
      <c r="AA29" t="n">
        <v>24.36030907</v>
      </c>
      <c r="AB29" t="n">
        <f>VLOOKUP(B2:B265,Pro_Target!A:Q,2,0)</f>
        <v>98.0</v>
      </c>
      <c r="AC29" t="n">
        <f>VLOOKUP(B2:B265,Pro_Target!A:Q,3,0)</f>
        <v>0.4</v>
      </c>
      <c r="AD29" t="n">
        <f>VLOOKUP(B2:B265,Pro_Target!A:Q,4,0)</f>
        <v>97.0</v>
      </c>
      <c r="AE29" t="n">
        <f>VLOOKUP(B2:B265,Pro_Target!A:Q,5,0)</f>
        <v>96.0</v>
      </c>
      <c r="AF29" t="n">
        <f>VLOOKUP(B2:B265,Pro_Target!A:Q,6,0)</f>
        <v>3.0</v>
      </c>
      <c r="AG29" t="n">
        <f>VLOOKUP(B2:B265,Pro_Target!A:Q,7,0)</f>
        <v>99.5</v>
      </c>
      <c r="AH29" t="n">
        <f>VLOOKUP(B2:B265,Pro_Target!A:Q,8,0)</f>
        <v>0.15</v>
      </c>
      <c r="AI29" t="n">
        <f>VLOOKUP(B2:B265,Pro_Target!A:Q,9,0)</f>
        <v>99.0</v>
      </c>
      <c r="AJ29" t="n">
        <f>VLOOKUP(B2:B265,Pro_Target!A:Q,10,0)</f>
        <v>99.0</v>
      </c>
      <c r="AK29" t="n">
        <f>VLOOKUP(B2:B265,Pro_Target!A:Q,11,0)</f>
        <v>3.0</v>
      </c>
      <c r="AL29" t="n">
        <f>VLOOKUP(B2:B265,Pro_Target!A:Q,12,0)</f>
        <v>10.0</v>
      </c>
      <c r="AM29" t="n">
        <f>VLOOKUP(B2:B265,Pro_Target!A:Q,13,0)</f>
        <v>99.5</v>
      </c>
      <c r="AN29" t="n">
        <f>VLOOKUP(B2:B265,Pro_Target!A:Q,15,0)</f>
        <v>99.0</v>
      </c>
      <c r="AO29" t="n">
        <f>VLOOKUP(B2:B265,Pro_Target!A:Q,14,0)</f>
        <v>0.1</v>
      </c>
      <c r="AP29" t="n">
        <f>VLOOKUP(B2:B265,Pro_Target!A:Q,16,0)</f>
        <v>99.0</v>
      </c>
      <c r="AQ29" t="n">
        <f>VLOOKUP(B2:B265,Pro_Target!A:Q,17,0)</f>
        <v>10.0</v>
      </c>
    </row>
    <row r="30">
      <c r="A30" t="s">
        <v>80</v>
      </c>
      <c r="B30" t="s">
        <v>50</v>
      </c>
      <c r="C30" t="n">
        <f>SUMIFS(Table25[2G_CSSR_Nokia],Table25[PERIOD_START_TIME],A2:A265,Table25[PROVINCE],B2:B265)</f>
        <v>96.8762523119</v>
      </c>
      <c r="D30" t="n">
        <f>SUMIFS(Table25[2G_CDR_Nokia],Table25[PERIOD_START_TIME],A2:A265,Table25[PROVINCE],B2:B265)</f>
        <v>2.61151064696</v>
      </c>
      <c r="E30" t="n">
        <f>SUMIFS(Table25[2G_TCH_Availability_Nokia],Table25[PERIOD_START_TIME],A2:A265,Table25[PROVINCE],B2:B265)</f>
        <v>99.6146700162</v>
      </c>
      <c r="F30" t="n">
        <f>SUMIFS(Table25[2G_OHSR_Nokia],Table25[PERIOD_START_TIME],A2:A265,Table25[PROVINCE],B2:B265)</f>
        <v>93.6637115314</v>
      </c>
      <c r="G30" t="n">
        <f>SUMIFS(Table25[2G_tch_traffic_Nokia],Table25[PERIOD_START_TIME],A2:A265,Table25[PROVINCE],B2:B265)</f>
        <v>11430.974897</v>
      </c>
      <c r="H30" t="n">
        <v>166.604142578125</v>
      </c>
      <c r="I30" t="n">
        <v>99.4390379136</v>
      </c>
      <c r="J30" t="n">
        <v>0.263045339332</v>
      </c>
      <c r="K30" t="n">
        <v>99.8226902311</v>
      </c>
      <c r="L30" t="n">
        <v>97.967772566</v>
      </c>
      <c r="M30" t="n">
        <v>5668.9462890625</v>
      </c>
      <c r="N30" t="n">
        <v>37.94182377392578</v>
      </c>
      <c r="O30" t="n">
        <v>2.2597999120410157</v>
      </c>
      <c r="P30" t="n">
        <v>99.9388283574</v>
      </c>
      <c r="Q30" t="n">
        <v>0.0533182011436</v>
      </c>
      <c r="R30" t="n">
        <v>99.8556326237</v>
      </c>
      <c r="S30" t="n">
        <v>97.5309557931</v>
      </c>
      <c r="T30" t="n">
        <v>4.01734443257</v>
      </c>
      <c r="U30" t="n">
        <v>73.19241576025391</v>
      </c>
      <c r="V30" t="n">
        <v>17.5977546852</v>
      </c>
      <c r="W30" t="n">
        <v>99.7714638285</v>
      </c>
      <c r="X30" t="n">
        <v>0.128171103851</v>
      </c>
      <c r="Y30" t="n">
        <v>99.9155196778</v>
      </c>
      <c r="Z30" t="n">
        <v>99.3889334056</v>
      </c>
      <c r="AA30" t="n">
        <v>25.4153461124</v>
      </c>
      <c r="AB30" t="n">
        <f>VLOOKUP(B2:B265,Pro_Target!A:Q,2,0)</f>
        <v>98.0</v>
      </c>
      <c r="AC30" t="n">
        <f>VLOOKUP(B2:B265,Pro_Target!A:Q,3,0)</f>
        <v>0.4</v>
      </c>
      <c r="AD30" t="n">
        <f>VLOOKUP(B2:B265,Pro_Target!A:Q,4,0)</f>
        <v>97.0</v>
      </c>
      <c r="AE30" t="n">
        <f>VLOOKUP(B2:B265,Pro_Target!A:Q,5,0)</f>
        <v>96.0</v>
      </c>
      <c r="AF30" t="n">
        <f>VLOOKUP(B2:B265,Pro_Target!A:Q,6,0)</f>
        <v>3.0</v>
      </c>
      <c r="AG30" t="n">
        <f>VLOOKUP(B2:B265,Pro_Target!A:Q,7,0)</f>
        <v>99.5</v>
      </c>
      <c r="AH30" t="n">
        <f>VLOOKUP(B2:B265,Pro_Target!A:Q,8,0)</f>
        <v>0.15</v>
      </c>
      <c r="AI30" t="n">
        <f>VLOOKUP(B2:B265,Pro_Target!A:Q,9,0)</f>
        <v>99.0</v>
      </c>
      <c r="AJ30" t="n">
        <f>VLOOKUP(B2:B265,Pro_Target!A:Q,10,0)</f>
        <v>99.0</v>
      </c>
      <c r="AK30" t="n">
        <f>VLOOKUP(B2:B265,Pro_Target!A:Q,11,0)</f>
        <v>3.0</v>
      </c>
      <c r="AL30" t="n">
        <f>VLOOKUP(B2:B265,Pro_Target!A:Q,12,0)</f>
        <v>10.0</v>
      </c>
      <c r="AM30" t="n">
        <f>VLOOKUP(B2:B265,Pro_Target!A:Q,13,0)</f>
        <v>99.5</v>
      </c>
      <c r="AN30" t="n">
        <f>VLOOKUP(B2:B265,Pro_Target!A:Q,15,0)</f>
        <v>99.0</v>
      </c>
      <c r="AO30" t="n">
        <f>VLOOKUP(B2:B265,Pro_Target!A:Q,14,0)</f>
        <v>0.1</v>
      </c>
      <c r="AP30" t="n">
        <f>VLOOKUP(B2:B265,Pro_Target!A:Q,16,0)</f>
        <v>99.0</v>
      </c>
      <c r="AQ30" t="n">
        <f>VLOOKUP(B2:B265,Pro_Target!A:Q,17,0)</f>
        <v>10.0</v>
      </c>
    </row>
    <row r="31">
      <c r="A31" t="s">
        <v>80</v>
      </c>
      <c r="B31" t="s">
        <v>47</v>
      </c>
      <c r="C31" t="n">
        <f>SUMIFS(Table25[2G_CSSR_Nokia],Table25[PERIOD_START_TIME],A2:A265,Table25[PROVINCE],B2:B265)</f>
        <v>99.4499124262</v>
      </c>
      <c r="D31" t="n">
        <f>SUMIFS(Table25[2G_CDR_Nokia],Table25[PERIOD_START_TIME],A2:A265,Table25[PROVINCE],B2:B265)</f>
        <v>1.72782519353</v>
      </c>
      <c r="E31" t="n">
        <f>SUMIFS(Table25[2G_TCH_Availability_Nokia],Table25[PERIOD_START_TIME],A2:A265,Table25[PROVINCE],B2:B265)</f>
        <v>98.7147086043</v>
      </c>
      <c r="F31" t="n">
        <f>SUMIFS(Table25[2G_OHSR_Nokia],Table25[PERIOD_START_TIME],A2:A265,Table25[PROVINCE],B2:B265)</f>
        <v>95.1223564815</v>
      </c>
      <c r="G31" t="n">
        <f>SUMIFS(Table25[2G_tch_traffic_Nokia],Table25[PERIOD_START_TIME],A2:A265,Table25[PROVINCE],B2:B265)</f>
        <v>51787.0826426</v>
      </c>
      <c r="H31" t="n">
        <v>152.498263671875</v>
      </c>
      <c r="I31" t="n">
        <v>99.5041070428</v>
      </c>
      <c r="J31" t="n">
        <v>0.175875027956</v>
      </c>
      <c r="K31" t="n">
        <v>99.7230731138</v>
      </c>
      <c r="L31" t="n">
        <v>97.6900273937</v>
      </c>
      <c r="M31" t="n">
        <v>6617.4130859375</v>
      </c>
      <c r="N31" t="n">
        <v>24.568951939160158</v>
      </c>
      <c r="O31" t="n">
        <v>2.1494790437597655</v>
      </c>
      <c r="P31" t="n">
        <v>99.9571336256</v>
      </c>
      <c r="Q31" t="n">
        <v>0.0317836359016</v>
      </c>
      <c r="R31" t="n">
        <v>99.8410596851</v>
      </c>
      <c r="S31" t="n">
        <v>96.9231360537</v>
      </c>
      <c r="T31" t="n">
        <v>3.4106832963</v>
      </c>
      <c r="U31" t="n">
        <v>50.42044641865235</v>
      </c>
      <c r="V31" t="n">
        <v>19.7593835089</v>
      </c>
      <c r="W31" t="n">
        <v>99.9553520951</v>
      </c>
      <c r="X31" t="n">
        <v>0.159804436172</v>
      </c>
      <c r="Y31" t="n">
        <v>99.6507266012</v>
      </c>
      <c r="Z31" t="n">
        <v>99.8633701582</v>
      </c>
      <c r="AA31" t="n">
        <v>24.1664685504</v>
      </c>
      <c r="AB31" t="n">
        <f>VLOOKUP(B2:B265,Pro_Target!A:Q,2,0)</f>
        <v>98.0</v>
      </c>
      <c r="AC31" t="n">
        <f>VLOOKUP(B2:B265,Pro_Target!A:Q,3,0)</f>
        <v>0.4</v>
      </c>
      <c r="AD31" t="n">
        <f>VLOOKUP(B2:B265,Pro_Target!A:Q,4,0)</f>
        <v>97.0</v>
      </c>
      <c r="AE31" t="n">
        <f>VLOOKUP(B2:B265,Pro_Target!A:Q,5,0)</f>
        <v>96.0</v>
      </c>
      <c r="AF31" t="n">
        <f>VLOOKUP(B2:B265,Pro_Target!A:Q,6,0)</f>
        <v>3.0</v>
      </c>
      <c r="AG31" t="n">
        <f>VLOOKUP(B2:B265,Pro_Target!A:Q,7,0)</f>
        <v>99.5</v>
      </c>
      <c r="AH31" t="n">
        <f>VLOOKUP(B2:B265,Pro_Target!A:Q,8,0)</f>
        <v>0.15</v>
      </c>
      <c r="AI31" t="n">
        <f>VLOOKUP(B2:B265,Pro_Target!A:Q,9,0)</f>
        <v>99.0</v>
      </c>
      <c r="AJ31" t="n">
        <f>VLOOKUP(B2:B265,Pro_Target!A:Q,10,0)</f>
        <v>99.0</v>
      </c>
      <c r="AK31" t="n">
        <f>VLOOKUP(B2:B265,Pro_Target!A:Q,11,0)</f>
        <v>3.0</v>
      </c>
      <c r="AL31" t="n">
        <f>VLOOKUP(B2:B265,Pro_Target!A:Q,12,0)</f>
        <v>10.0</v>
      </c>
      <c r="AM31" t="n">
        <f>VLOOKUP(B2:B265,Pro_Target!A:Q,13,0)</f>
        <v>99.5</v>
      </c>
      <c r="AN31" t="n">
        <f>VLOOKUP(B2:B265,Pro_Target!A:Q,15,0)</f>
        <v>99.0</v>
      </c>
      <c r="AO31" t="n">
        <f>VLOOKUP(B2:B265,Pro_Target!A:Q,14,0)</f>
        <v>0.1</v>
      </c>
      <c r="AP31" t="n">
        <f>VLOOKUP(B2:B265,Pro_Target!A:Q,16,0)</f>
        <v>99.0</v>
      </c>
      <c r="AQ31" t="n">
        <f>VLOOKUP(B2:B265,Pro_Target!A:Q,17,0)</f>
        <v>10.0</v>
      </c>
    </row>
    <row r="32">
      <c r="A32" t="s">
        <v>80</v>
      </c>
      <c r="B32" t="s">
        <v>52</v>
      </c>
      <c r="C32" t="n">
        <f>SUMIFS(Table25[2G_CSSR_Nokia],Table25[PERIOD_START_TIME],A2:A265,Table25[PROVINCE],B2:B265)</f>
        <v>97.9730005131</v>
      </c>
      <c r="D32" t="n">
        <f>SUMIFS(Table25[2G_CDR_Nokia],Table25[PERIOD_START_TIME],A2:A265,Table25[PROVINCE],B2:B265)</f>
        <v>2.65590378542</v>
      </c>
      <c r="E32" t="n">
        <f>SUMIFS(Table25[2G_TCH_Availability_Nokia],Table25[PERIOD_START_TIME],A2:A265,Table25[PROVINCE],B2:B265)</f>
        <v>98.643727451</v>
      </c>
      <c r="F32" t="n">
        <f>SUMIFS(Table25[2G_OHSR_Nokia],Table25[PERIOD_START_TIME],A2:A265,Table25[PROVINCE],B2:B265)</f>
        <v>93.988941856</v>
      </c>
      <c r="G32" t="n">
        <f>SUMIFS(Table25[2G_tch_traffic_Nokia],Table25[PERIOD_START_TIME],A2:A265,Table25[PROVINCE],B2:B265)</f>
        <v>33891.5666667</v>
      </c>
      <c r="H32" t="n">
        <v>201.5743837890625</v>
      </c>
      <c r="I32" t="n">
        <v>99.3835514572</v>
      </c>
      <c r="J32" t="n">
        <v>0.285507778877</v>
      </c>
      <c r="K32" t="n">
        <v>97.3313012822</v>
      </c>
      <c r="L32" t="n">
        <v>98.5737115857</v>
      </c>
      <c r="M32" t="n">
        <v>5311.701171875</v>
      </c>
      <c r="N32" t="n">
        <v>47.5916120006836</v>
      </c>
      <c r="O32" t="n">
        <v>2.1922464816210936</v>
      </c>
      <c r="P32" t="n">
        <v>99.9211419784</v>
      </c>
      <c r="Q32" t="n">
        <v>0.0926729982775</v>
      </c>
      <c r="R32" t="n">
        <v>99.6757225267</v>
      </c>
      <c r="S32" t="n">
        <v>97.8293547576</v>
      </c>
      <c r="T32" t="n">
        <v>3.98213277853</v>
      </c>
      <c r="U32" t="n">
        <v>89.17611016953126</v>
      </c>
      <c r="V32" t="n">
        <v>14.2615522228</v>
      </c>
      <c r="W32" t="n">
        <v>99.9103629662</v>
      </c>
      <c r="X32" t="n">
        <v>0.103365882999</v>
      </c>
      <c r="Y32" t="n">
        <v>99.8693350369</v>
      </c>
      <c r="Z32" t="n">
        <v>99.7550184685</v>
      </c>
      <c r="AA32" t="n">
        <v>25.3139330597</v>
      </c>
      <c r="AB32" t="n">
        <f>VLOOKUP(B2:B265,Pro_Target!A:Q,2,0)</f>
        <v>98.0</v>
      </c>
      <c r="AC32" t="n">
        <f>VLOOKUP(B2:B265,Pro_Target!A:Q,3,0)</f>
        <v>0.4</v>
      </c>
      <c r="AD32" t="n">
        <f>VLOOKUP(B2:B265,Pro_Target!A:Q,4,0)</f>
        <v>97.0</v>
      </c>
      <c r="AE32" t="n">
        <f>VLOOKUP(B2:B265,Pro_Target!A:Q,5,0)</f>
        <v>96.0</v>
      </c>
      <c r="AF32" t="n">
        <f>VLOOKUP(B2:B265,Pro_Target!A:Q,6,0)</f>
        <v>3.0</v>
      </c>
      <c r="AG32" t="n">
        <f>VLOOKUP(B2:B265,Pro_Target!A:Q,7,0)</f>
        <v>99.5</v>
      </c>
      <c r="AH32" t="n">
        <f>VLOOKUP(B2:B265,Pro_Target!A:Q,8,0)</f>
        <v>0.15</v>
      </c>
      <c r="AI32" t="n">
        <f>VLOOKUP(B2:B265,Pro_Target!A:Q,9,0)</f>
        <v>99.0</v>
      </c>
      <c r="AJ32" t="n">
        <f>VLOOKUP(B2:B265,Pro_Target!A:Q,10,0)</f>
        <v>99.0</v>
      </c>
      <c r="AK32" t="n">
        <f>VLOOKUP(B2:B265,Pro_Target!A:Q,11,0)</f>
        <v>3.0</v>
      </c>
      <c r="AL32" t="n">
        <f>VLOOKUP(B2:B265,Pro_Target!A:Q,12,0)</f>
        <v>10.0</v>
      </c>
      <c r="AM32" t="n">
        <f>VLOOKUP(B2:B265,Pro_Target!A:Q,13,0)</f>
        <v>99.5</v>
      </c>
      <c r="AN32" t="n">
        <f>VLOOKUP(B2:B265,Pro_Target!A:Q,15,0)</f>
        <v>99.0</v>
      </c>
      <c r="AO32" t="n">
        <f>VLOOKUP(B2:B265,Pro_Target!A:Q,14,0)</f>
        <v>0.1</v>
      </c>
      <c r="AP32" t="n">
        <f>VLOOKUP(B2:B265,Pro_Target!A:Q,16,0)</f>
        <v>99.0</v>
      </c>
      <c r="AQ32" t="n">
        <f>VLOOKUP(B2:B265,Pro_Target!A:Q,17,0)</f>
        <v>10.0</v>
      </c>
    </row>
    <row r="33">
      <c r="A33" t="s">
        <v>80</v>
      </c>
      <c r="B33" t="s">
        <v>51</v>
      </c>
      <c r="C33" t="n">
        <f>SUMIFS(Table25[2G_CSSR_Nokia],Table25[PERIOD_START_TIME],A2:A265,Table25[PROVINCE],B2:B265)</f>
        <v>0.0</v>
      </c>
      <c r="D33" t="n">
        <f>SUMIFS(Table25[2G_CDR_Nokia],Table25[PERIOD_START_TIME],A2:A265,Table25[PROVINCE],B2:B265)</f>
        <v>0.0</v>
      </c>
      <c r="E33" t="n">
        <f>SUMIFS(Table25[2G_TCH_Availability_Nokia],Table25[PERIOD_START_TIME],A2:A265,Table25[PROVINCE],B2:B265)</f>
        <v>0.0</v>
      </c>
      <c r="F33" t="n">
        <f>SUMIFS(Table25[2G_OHSR_Nokia],Table25[PERIOD_START_TIME],A2:A265,Table25[PROVINCE],B2:B265)</f>
        <v>0.0</v>
      </c>
      <c r="G33" t="n">
        <f>SUMIFS(Table25[2G_tch_traffic_Nokia],Table25[PERIOD_START_TIME],A2:A265,Table25[PROVINCE],B2:B265)</f>
        <v>0.0</v>
      </c>
      <c r="H33" t="n">
        <v>318.0811611328125</v>
      </c>
      <c r="I33" t="n">
        <v>99.6143793227</v>
      </c>
      <c r="J33" t="n">
        <v>0.215872949604</v>
      </c>
      <c r="K33" t="n">
        <v>99.7311160899</v>
      </c>
      <c r="L33" t="n">
        <v>98.2561234836</v>
      </c>
      <c r="M33" t="n">
        <v>8904.0810546875</v>
      </c>
      <c r="N33" t="n">
        <v>48.790083267578126</v>
      </c>
      <c r="O33" t="n">
        <v>1.6925981316503906</v>
      </c>
      <c r="P33" t="n">
        <v>99.9591272711</v>
      </c>
      <c r="Q33" t="n">
        <v>0.0216825169254</v>
      </c>
      <c r="R33" t="n">
        <v>99.909676854</v>
      </c>
      <c r="S33" t="n">
        <v>98.2805655398</v>
      </c>
      <c r="T33" t="n">
        <v>3.65616657779</v>
      </c>
      <c r="U33" t="n">
        <v>101.28365547753906</v>
      </c>
      <c r="V33" t="n">
        <v>11.7040346971</v>
      </c>
      <c r="W33" t="n">
        <v>99.9332188158</v>
      </c>
      <c r="X33" t="n">
        <v>0.149215020212</v>
      </c>
      <c r="Y33" t="n">
        <v>99.8193749485</v>
      </c>
      <c r="Z33" t="n">
        <v>99.9070000548</v>
      </c>
      <c r="AA33" t="n">
        <v>23.6687238372</v>
      </c>
      <c r="AB33" t="n">
        <f>VLOOKUP(B2:B265,Pro_Target!A:Q,2,0)</f>
        <v>98.0</v>
      </c>
      <c r="AC33" t="n">
        <f>VLOOKUP(B2:B265,Pro_Target!A:Q,3,0)</f>
        <v>0.4</v>
      </c>
      <c r="AD33" t="n">
        <f>VLOOKUP(B2:B265,Pro_Target!A:Q,4,0)</f>
        <v>97.0</v>
      </c>
      <c r="AE33" t="n">
        <f>VLOOKUP(B2:B265,Pro_Target!A:Q,5,0)</f>
        <v>96.0</v>
      </c>
      <c r="AF33" t="n">
        <f>VLOOKUP(B2:B265,Pro_Target!A:Q,6,0)</f>
        <v>3.0</v>
      </c>
      <c r="AG33" t="n">
        <f>VLOOKUP(B2:B265,Pro_Target!A:Q,7,0)</f>
        <v>99.5</v>
      </c>
      <c r="AH33" t="n">
        <f>VLOOKUP(B2:B265,Pro_Target!A:Q,8,0)</f>
        <v>0.15</v>
      </c>
      <c r="AI33" t="n">
        <f>VLOOKUP(B2:B265,Pro_Target!A:Q,9,0)</f>
        <v>99.0</v>
      </c>
      <c r="AJ33" t="n">
        <f>VLOOKUP(B2:B265,Pro_Target!A:Q,10,0)</f>
        <v>99.0</v>
      </c>
      <c r="AK33" t="n">
        <f>VLOOKUP(B2:B265,Pro_Target!A:Q,11,0)</f>
        <v>3.0</v>
      </c>
      <c r="AL33" t="n">
        <f>VLOOKUP(B2:B265,Pro_Target!A:Q,12,0)</f>
        <v>10.0</v>
      </c>
      <c r="AM33" t="n">
        <f>VLOOKUP(B2:B265,Pro_Target!A:Q,13,0)</f>
        <v>99.5</v>
      </c>
      <c r="AN33" t="n">
        <f>VLOOKUP(B2:B265,Pro_Target!A:Q,15,0)</f>
        <v>99.0</v>
      </c>
      <c r="AO33" t="n">
        <f>VLOOKUP(B2:B265,Pro_Target!A:Q,14,0)</f>
        <v>0.1</v>
      </c>
      <c r="AP33" t="n">
        <f>VLOOKUP(B2:B265,Pro_Target!A:Q,16,0)</f>
        <v>99.0</v>
      </c>
      <c r="AQ33" t="n">
        <f>VLOOKUP(B2:B265,Pro_Target!A:Q,17,0)</f>
        <v>10.0</v>
      </c>
    </row>
    <row r="34">
      <c r="A34" t="s">
        <v>80</v>
      </c>
      <c r="B34" t="s">
        <v>49</v>
      </c>
      <c r="C34" t="n">
        <f>SUMIFS(Table25[2G_CSSR_Nokia],Table25[PERIOD_START_TIME],A2:A265,Table25[PROVINCE],B2:B265)</f>
        <v>98.5273550211</v>
      </c>
      <c r="D34" t="n">
        <f>SUMIFS(Table25[2G_CDR_Nokia],Table25[PERIOD_START_TIME],A2:A265,Table25[PROVINCE],B2:B265)</f>
        <v>3.09005682953</v>
      </c>
      <c r="E34" t="n">
        <f>SUMIFS(Table25[2G_TCH_Availability_Nokia],Table25[PERIOD_START_TIME],A2:A265,Table25[PROVINCE],B2:B265)</f>
        <v>97.0942858934</v>
      </c>
      <c r="F34" t="n">
        <f>SUMIFS(Table25[2G_OHSR_Nokia],Table25[PERIOD_START_TIME],A2:A265,Table25[PROVINCE],B2:B265)</f>
        <v>95.6172553633</v>
      </c>
      <c r="G34" t="n">
        <f>SUMIFS(Table25[2G_tch_traffic_Nokia],Table25[PERIOD_START_TIME],A2:A265,Table25[PROVINCE],B2:B265)</f>
        <v>52005.7127686</v>
      </c>
      <c r="H34" t="n">
        <v>226.3751640625</v>
      </c>
      <c r="I34" t="n">
        <v>99.3640457191</v>
      </c>
      <c r="J34" t="n">
        <v>0.246670635708</v>
      </c>
      <c r="K34" t="n">
        <v>99.2154624531</v>
      </c>
      <c r="L34" t="n">
        <v>98.3792693132</v>
      </c>
      <c r="M34" t="n">
        <v>8084.5234375</v>
      </c>
      <c r="N34" t="n">
        <v>26.24430472060547</v>
      </c>
      <c r="O34" t="n">
        <v>1.9789433113671875</v>
      </c>
      <c r="P34" t="n">
        <v>99.9511164522</v>
      </c>
      <c r="Q34" t="n">
        <v>0.0328631601037</v>
      </c>
      <c r="R34" t="n">
        <v>99.7968497964</v>
      </c>
      <c r="S34" t="n">
        <v>97.3393670907</v>
      </c>
      <c r="T34" t="n">
        <v>3.56618753408</v>
      </c>
      <c r="U34" t="n">
        <v>79.67889975830079</v>
      </c>
      <c r="V34" t="n">
        <v>11.0438786587</v>
      </c>
      <c r="W34" t="n">
        <v>99.9384910931</v>
      </c>
      <c r="X34" t="n">
        <v>0.146987998028</v>
      </c>
      <c r="Y34" t="n">
        <v>99.9081253069</v>
      </c>
      <c r="Z34" t="n">
        <v>99.9486683122</v>
      </c>
      <c r="AA34" t="n">
        <v>24.1761590576</v>
      </c>
      <c r="AB34" t="n">
        <f>VLOOKUP(B2:B265,Pro_Target!A:Q,2,0)</f>
        <v>98.0</v>
      </c>
      <c r="AC34" t="n">
        <f>VLOOKUP(B2:B265,Pro_Target!A:Q,3,0)</f>
        <v>0.4</v>
      </c>
      <c r="AD34" t="n">
        <f>VLOOKUP(B2:B265,Pro_Target!A:Q,4,0)</f>
        <v>97.0</v>
      </c>
      <c r="AE34" t="n">
        <f>VLOOKUP(B2:B265,Pro_Target!A:Q,5,0)</f>
        <v>96.0</v>
      </c>
      <c r="AF34" t="n">
        <f>VLOOKUP(B2:B265,Pro_Target!A:Q,6,0)</f>
        <v>3.0</v>
      </c>
      <c r="AG34" t="n">
        <f>VLOOKUP(B2:B265,Pro_Target!A:Q,7,0)</f>
        <v>99.5</v>
      </c>
      <c r="AH34" t="n">
        <f>VLOOKUP(B2:B265,Pro_Target!A:Q,8,0)</f>
        <v>0.15</v>
      </c>
      <c r="AI34" t="n">
        <f>VLOOKUP(B2:B265,Pro_Target!A:Q,9,0)</f>
        <v>99.0</v>
      </c>
      <c r="AJ34" t="n">
        <f>VLOOKUP(B2:B265,Pro_Target!A:Q,10,0)</f>
        <v>99.0</v>
      </c>
      <c r="AK34" t="n">
        <f>VLOOKUP(B2:B265,Pro_Target!A:Q,11,0)</f>
        <v>3.0</v>
      </c>
      <c r="AL34" t="n">
        <f>VLOOKUP(B2:B265,Pro_Target!A:Q,12,0)</f>
        <v>10.0</v>
      </c>
      <c r="AM34" t="n">
        <f>VLOOKUP(B2:B265,Pro_Target!A:Q,13,0)</f>
        <v>99.5</v>
      </c>
      <c r="AN34" t="n">
        <f>VLOOKUP(B2:B265,Pro_Target!A:Q,15,0)</f>
        <v>99.0</v>
      </c>
      <c r="AO34" t="n">
        <f>VLOOKUP(B2:B265,Pro_Target!A:Q,14,0)</f>
        <v>0.1</v>
      </c>
      <c r="AP34" t="n">
        <f>VLOOKUP(B2:B265,Pro_Target!A:Q,16,0)</f>
        <v>99.0</v>
      </c>
      <c r="AQ34" t="n">
        <f>VLOOKUP(B2:B265,Pro_Target!A:Q,17,0)</f>
        <v>10.0</v>
      </c>
    </row>
    <row r="35">
      <c r="A35" t="s">
        <v>80</v>
      </c>
      <c r="B35" t="s">
        <v>48</v>
      </c>
      <c r="C35" t="n">
        <f>SUMIFS(Table25[2G_CSSR_Nokia],Table25[PERIOD_START_TIME],A2:A265,Table25[PROVINCE],B2:B265)</f>
        <v>0.0</v>
      </c>
      <c r="D35" t="n">
        <f>SUMIFS(Table25[2G_CDR_Nokia],Table25[PERIOD_START_TIME],A2:A265,Table25[PROVINCE],B2:B265)</f>
        <v>0.0</v>
      </c>
      <c r="E35" t="n">
        <f>SUMIFS(Table25[2G_TCH_Availability_Nokia],Table25[PERIOD_START_TIME],A2:A265,Table25[PROVINCE],B2:B265)</f>
        <v>0.0</v>
      </c>
      <c r="F35" t="n">
        <f>SUMIFS(Table25[2G_OHSR_Nokia],Table25[PERIOD_START_TIME],A2:A265,Table25[PROVINCE],B2:B265)</f>
        <v>0.0</v>
      </c>
      <c r="G35" t="n">
        <f>SUMIFS(Table25[2G_tch_traffic_Nokia],Table25[PERIOD_START_TIME],A2:A265,Table25[PROVINCE],B2:B265)</f>
        <v>0.0</v>
      </c>
      <c r="H35" t="n">
        <v>249.507861328125</v>
      </c>
      <c r="I35" t="n">
        <v>99.5903026477</v>
      </c>
      <c r="J35" t="n">
        <v>0.25767880874</v>
      </c>
      <c r="K35" t="n">
        <v>99.6442427804</v>
      </c>
      <c r="L35" t="n">
        <v>98.3227660305</v>
      </c>
      <c r="M35" t="n">
        <v>6635.4287109375</v>
      </c>
      <c r="N35" t="n">
        <v>29.12378395996094</v>
      </c>
      <c r="O35" t="n">
        <v>2.0229220797753906</v>
      </c>
      <c r="P35" t="n">
        <v>99.9515406611</v>
      </c>
      <c r="Q35" t="n">
        <v>0.0593906961158</v>
      </c>
      <c r="R35" t="n">
        <v>99.9548022272</v>
      </c>
      <c r="S35" t="n">
        <v>97.586884126</v>
      </c>
      <c r="T35" t="n">
        <v>3.61161799027</v>
      </c>
      <c r="U35" t="n">
        <v>62.45090282041016</v>
      </c>
      <c r="V35" t="n">
        <v>15.6116290842</v>
      </c>
      <c r="W35" t="n">
        <v>99.9431619002</v>
      </c>
      <c r="X35" t="n">
        <v>0.121063572609</v>
      </c>
      <c r="Y35" t="n">
        <v>99.9973072831</v>
      </c>
      <c r="Z35" t="n">
        <v>99.9466725145</v>
      </c>
      <c r="AA35" t="n">
        <v>25.0157174272</v>
      </c>
      <c r="AB35" t="n">
        <f>VLOOKUP(B2:B265,Pro_Target!A:Q,2,0)</f>
        <v>98.0</v>
      </c>
      <c r="AC35" t="n">
        <f>VLOOKUP(B2:B265,Pro_Target!A:Q,3,0)</f>
        <v>0.4</v>
      </c>
      <c r="AD35" t="n">
        <f>VLOOKUP(B2:B265,Pro_Target!A:Q,4,0)</f>
        <v>97.0</v>
      </c>
      <c r="AE35" t="n">
        <f>VLOOKUP(B2:B265,Pro_Target!A:Q,5,0)</f>
        <v>96.0</v>
      </c>
      <c r="AF35" t="n">
        <f>VLOOKUP(B2:B265,Pro_Target!A:Q,6,0)</f>
        <v>3.0</v>
      </c>
      <c r="AG35" t="n">
        <f>VLOOKUP(B2:B265,Pro_Target!A:Q,7,0)</f>
        <v>99.5</v>
      </c>
      <c r="AH35" t="n">
        <f>VLOOKUP(B2:B265,Pro_Target!A:Q,8,0)</f>
        <v>0.15</v>
      </c>
      <c r="AI35" t="n">
        <f>VLOOKUP(B2:B265,Pro_Target!A:Q,9,0)</f>
        <v>99.0</v>
      </c>
      <c r="AJ35" t="n">
        <f>VLOOKUP(B2:B265,Pro_Target!A:Q,10,0)</f>
        <v>99.0</v>
      </c>
      <c r="AK35" t="n">
        <f>VLOOKUP(B2:B265,Pro_Target!A:Q,11,0)</f>
        <v>3.0</v>
      </c>
      <c r="AL35" t="n">
        <f>VLOOKUP(B2:B265,Pro_Target!A:Q,12,0)</f>
        <v>10.0</v>
      </c>
      <c r="AM35" t="n">
        <f>VLOOKUP(B2:B265,Pro_Target!A:Q,13,0)</f>
        <v>99.5</v>
      </c>
      <c r="AN35" t="n">
        <f>VLOOKUP(B2:B265,Pro_Target!A:Q,15,0)</f>
        <v>99.0</v>
      </c>
      <c r="AO35" t="n">
        <f>VLOOKUP(B2:B265,Pro_Target!A:Q,14,0)</f>
        <v>0.1</v>
      </c>
      <c r="AP35" t="n">
        <f>VLOOKUP(B2:B265,Pro_Target!A:Q,16,0)</f>
        <v>99.0</v>
      </c>
      <c r="AQ35" t="n">
        <f>VLOOKUP(B2:B265,Pro_Target!A:Q,17,0)</f>
        <v>10.0</v>
      </c>
    </row>
    <row r="36">
      <c r="A36" t="s">
        <v>80</v>
      </c>
      <c r="B36" t="s">
        <v>46</v>
      </c>
      <c r="C36" t="n">
        <f>SUMIFS(Table25[2G_CSSR_Nokia],Table25[PERIOD_START_TIME],A2:A265,Table25[PROVINCE],B2:B265)</f>
        <v>0.0</v>
      </c>
      <c r="D36" t="n">
        <f>SUMIFS(Table25[2G_CDR_Nokia],Table25[PERIOD_START_TIME],A2:A265,Table25[PROVINCE],B2:B265)</f>
        <v>0.0</v>
      </c>
      <c r="E36" t="n">
        <f>SUMIFS(Table25[2G_TCH_Availability_Nokia],Table25[PERIOD_START_TIME],A2:A265,Table25[PROVINCE],B2:B265)</f>
        <v>0.0</v>
      </c>
      <c r="F36" t="n">
        <f>SUMIFS(Table25[2G_OHSR_Nokia],Table25[PERIOD_START_TIME],A2:A265,Table25[PROVINCE],B2:B265)</f>
        <v>0.0</v>
      </c>
      <c r="G36" t="n">
        <f>SUMIFS(Table25[2G_tch_traffic_Nokia],Table25[PERIOD_START_TIME],A2:A265,Table25[PROVINCE],B2:B265)</f>
        <v>0.0</v>
      </c>
      <c r="H36" t="n">
        <v>181.567544921875</v>
      </c>
      <c r="I36" t="n">
        <v>99.2869843034</v>
      </c>
      <c r="J36" t="n">
        <v>0.138779676785</v>
      </c>
      <c r="K36" t="n">
        <v>99.5776580262</v>
      </c>
      <c r="L36" t="n">
        <v>98.5009215008</v>
      </c>
      <c r="M36" t="n">
        <v>6769.751953125</v>
      </c>
      <c r="N36" t="n">
        <v>24.67430467529297</v>
      </c>
      <c r="O36" t="n">
        <v>2.072779563857422</v>
      </c>
      <c r="P36" t="n">
        <v>99.8859869724</v>
      </c>
      <c r="Q36" t="n">
        <v>0.0394220841842</v>
      </c>
      <c r="R36" t="n">
        <v>99.4678462638</v>
      </c>
      <c r="S36" t="n">
        <v>97.343353977</v>
      </c>
      <c r="T36" t="n">
        <v>3.62036366495</v>
      </c>
      <c r="U36" t="n">
        <v>56.49179017431641</v>
      </c>
      <c r="V36" t="n">
        <v>16.3814528113</v>
      </c>
      <c r="W36" t="n">
        <v>99.9415324589</v>
      </c>
      <c r="X36" t="n">
        <v>0.0760816741843</v>
      </c>
      <c r="Y36" t="n">
        <v>99.788293474</v>
      </c>
      <c r="Z36" t="n">
        <v>99.8249076345</v>
      </c>
      <c r="AA36" t="n">
        <v>24.0584873488</v>
      </c>
      <c r="AB36" t="n">
        <f>VLOOKUP(B2:B265,Pro_Target!A:Q,2,0)</f>
        <v>98.0</v>
      </c>
      <c r="AC36" t="n">
        <f>VLOOKUP(B2:B265,Pro_Target!A:Q,3,0)</f>
        <v>0.4</v>
      </c>
      <c r="AD36" t="n">
        <f>VLOOKUP(B2:B265,Pro_Target!A:Q,4,0)</f>
        <v>97.0</v>
      </c>
      <c r="AE36" t="n">
        <f>VLOOKUP(B2:B265,Pro_Target!A:Q,5,0)</f>
        <v>96.0</v>
      </c>
      <c r="AF36" t="n">
        <f>VLOOKUP(B2:B265,Pro_Target!A:Q,6,0)</f>
        <v>3.0</v>
      </c>
      <c r="AG36" t="n">
        <f>VLOOKUP(B2:B265,Pro_Target!A:Q,7,0)</f>
        <v>99.5</v>
      </c>
      <c r="AH36" t="n">
        <f>VLOOKUP(B2:B265,Pro_Target!A:Q,8,0)</f>
        <v>0.15</v>
      </c>
      <c r="AI36" t="n">
        <f>VLOOKUP(B2:B265,Pro_Target!A:Q,9,0)</f>
        <v>99.0</v>
      </c>
      <c r="AJ36" t="n">
        <f>VLOOKUP(B2:B265,Pro_Target!A:Q,10,0)</f>
        <v>99.0</v>
      </c>
      <c r="AK36" t="n">
        <f>VLOOKUP(B2:B265,Pro_Target!A:Q,11,0)</f>
        <v>3.0</v>
      </c>
      <c r="AL36" t="n">
        <f>VLOOKUP(B2:B265,Pro_Target!A:Q,12,0)</f>
        <v>10.0</v>
      </c>
      <c r="AM36" t="n">
        <f>VLOOKUP(B2:B265,Pro_Target!A:Q,13,0)</f>
        <v>99.5</v>
      </c>
      <c r="AN36" t="n">
        <f>VLOOKUP(B2:B265,Pro_Target!A:Q,15,0)</f>
        <v>99.0</v>
      </c>
      <c r="AO36" t="n">
        <f>VLOOKUP(B2:B265,Pro_Target!A:Q,14,0)</f>
        <v>0.1</v>
      </c>
      <c r="AP36" t="n">
        <f>VLOOKUP(B2:B265,Pro_Target!A:Q,16,0)</f>
        <v>99.0</v>
      </c>
      <c r="AQ36" t="n">
        <f>VLOOKUP(B2:B265,Pro_Target!A:Q,17,0)</f>
        <v>10.0</v>
      </c>
    </row>
    <row r="37">
      <c r="A37" t="s">
        <v>80</v>
      </c>
      <c r="B37" t="s">
        <v>44</v>
      </c>
      <c r="C37" t="n">
        <f>SUMIFS(Table25[2G_CSSR_Nokia],Table25[PERIOD_START_TIME],A2:A265,Table25[PROVINCE],B2:B265)</f>
        <v>0.0</v>
      </c>
      <c r="D37" t="n">
        <f>SUMIFS(Table25[2G_CDR_Nokia],Table25[PERIOD_START_TIME],A2:A265,Table25[PROVINCE],B2:B265)</f>
        <v>0.0</v>
      </c>
      <c r="E37" t="n">
        <f>SUMIFS(Table25[2G_TCH_Availability_Nokia],Table25[PERIOD_START_TIME],A2:A265,Table25[PROVINCE],B2:B265)</f>
        <v>0.0</v>
      </c>
      <c r="F37" t="n">
        <f>SUMIFS(Table25[2G_OHSR_Nokia],Table25[PERIOD_START_TIME],A2:A265,Table25[PROVINCE],B2:B265)</f>
        <v>0.0</v>
      </c>
      <c r="G37" t="n">
        <f>SUMIFS(Table25[2G_tch_traffic_Nokia],Table25[PERIOD_START_TIME],A2:A265,Table25[PROVINCE],B2:B265)</f>
        <v>0.0</v>
      </c>
      <c r="H37" t="n">
        <v>150.173216796875</v>
      </c>
      <c r="I37" t="n">
        <v>99.5017320901</v>
      </c>
      <c r="J37" t="n">
        <v>0.13497317446</v>
      </c>
      <c r="K37" t="n">
        <v>99.7584856819</v>
      </c>
      <c r="L37" t="n">
        <v>98.5436965418</v>
      </c>
      <c r="M37" t="n">
        <v>4290.6669921875</v>
      </c>
      <c r="N37" t="n">
        <v>18.666973513378906</v>
      </c>
      <c r="O37" t="n">
        <v>2.208831153125</v>
      </c>
      <c r="P37" t="n">
        <v>99.9553142173</v>
      </c>
      <c r="Q37" t="n">
        <v>0.0357767718456</v>
      </c>
      <c r="R37" t="n">
        <v>99.9989735426</v>
      </c>
      <c r="S37" t="n">
        <v>97.0881611427</v>
      </c>
      <c r="T37" t="n">
        <v>3.66634233693</v>
      </c>
      <c r="U37" t="n">
        <v>36.815834471875</v>
      </c>
      <c r="V37" t="n">
        <v>18.8662886269</v>
      </c>
      <c r="W37" t="n">
        <v>99.9407522622</v>
      </c>
      <c r="X37" t="n">
        <v>0.0592377128712</v>
      </c>
      <c r="Y37" t="n">
        <v>99.9995161963</v>
      </c>
      <c r="Z37" t="n">
        <v>99.8603288</v>
      </c>
      <c r="AA37" t="n">
        <v>24.6165368065</v>
      </c>
      <c r="AB37" t="n">
        <f>VLOOKUP(B2:B265,Pro_Target!A:Q,2,0)</f>
        <v>98.0</v>
      </c>
      <c r="AC37" t="n">
        <f>VLOOKUP(B2:B265,Pro_Target!A:Q,3,0)</f>
        <v>0.4</v>
      </c>
      <c r="AD37" t="n">
        <f>VLOOKUP(B2:B265,Pro_Target!A:Q,4,0)</f>
        <v>97.0</v>
      </c>
      <c r="AE37" t="n">
        <f>VLOOKUP(B2:B265,Pro_Target!A:Q,5,0)</f>
        <v>96.0</v>
      </c>
      <c r="AF37" t="n">
        <f>VLOOKUP(B2:B265,Pro_Target!A:Q,6,0)</f>
        <v>3.0</v>
      </c>
      <c r="AG37" t="n">
        <f>VLOOKUP(B2:B265,Pro_Target!A:Q,7,0)</f>
        <v>99.5</v>
      </c>
      <c r="AH37" t="n">
        <f>VLOOKUP(B2:B265,Pro_Target!A:Q,8,0)</f>
        <v>0.15</v>
      </c>
      <c r="AI37" t="n">
        <f>VLOOKUP(B2:B265,Pro_Target!A:Q,9,0)</f>
        <v>99.0</v>
      </c>
      <c r="AJ37" t="n">
        <f>VLOOKUP(B2:B265,Pro_Target!A:Q,10,0)</f>
        <v>99.0</v>
      </c>
      <c r="AK37" t="n">
        <f>VLOOKUP(B2:B265,Pro_Target!A:Q,11,0)</f>
        <v>3.0</v>
      </c>
      <c r="AL37" t="n">
        <f>VLOOKUP(B2:B265,Pro_Target!A:Q,12,0)</f>
        <v>10.0</v>
      </c>
      <c r="AM37" t="n">
        <f>VLOOKUP(B2:B265,Pro_Target!A:Q,13,0)</f>
        <v>99.5</v>
      </c>
      <c r="AN37" t="n">
        <f>VLOOKUP(B2:B265,Pro_Target!A:Q,15,0)</f>
        <v>99.0</v>
      </c>
      <c r="AO37" t="n">
        <f>VLOOKUP(B2:B265,Pro_Target!A:Q,14,0)</f>
        <v>0.1</v>
      </c>
      <c r="AP37" t="n">
        <f>VLOOKUP(B2:B265,Pro_Target!A:Q,16,0)</f>
        <v>99.0</v>
      </c>
      <c r="AQ37" t="n">
        <f>VLOOKUP(B2:B265,Pro_Target!A:Q,17,0)</f>
        <v>10.0</v>
      </c>
    </row>
    <row r="38">
      <c r="A38" t="s">
        <v>106</v>
      </c>
      <c r="B38" t="s">
        <v>45</v>
      </c>
      <c r="C38" t="n">
        <f>SUMIFS(Table25[2G_CSSR_Nokia],Table25[PERIOD_START_TIME],A2:A265,Table25[PROVINCE],B2:B265)</f>
        <v>98.0834179257</v>
      </c>
      <c r="D38" t="n">
        <f>SUMIFS(Table25[2G_CDR_Nokia],Table25[PERIOD_START_TIME],A2:A265,Table25[PROVINCE],B2:B265)</f>
        <v>3.01186399999</v>
      </c>
      <c r="E38" t="n">
        <f>SUMIFS(Table25[2G_TCH_Availability_Nokia],Table25[PERIOD_START_TIME],A2:A265,Table25[PROVINCE],B2:B265)</f>
        <v>97.9482009666</v>
      </c>
      <c r="F38" t="n">
        <f>SUMIFS(Table25[2G_OHSR_Nokia],Table25[PERIOD_START_TIME],A2:A265,Table25[PROVINCE],B2:B265)</f>
        <v>93.856593208</v>
      </c>
      <c r="G38" t="n">
        <f>SUMIFS(Table25[2G_tch_traffic_Nokia],Table25[PERIOD_START_TIME],A2:A265,Table25[PROVINCE],B2:B265)</f>
        <v>51571.0519433</v>
      </c>
      <c r="H38" t="n">
        <v>119.844478515625</v>
      </c>
      <c r="I38" t="n">
        <v>99.310226013</v>
      </c>
      <c r="J38" t="n">
        <v>0.0807008415384</v>
      </c>
      <c r="K38" t="n">
        <v>99.2302958942</v>
      </c>
      <c r="L38" t="n">
        <v>97.7183916402</v>
      </c>
      <c r="M38" t="n">
        <v>5539.05078125</v>
      </c>
      <c r="N38" t="n">
        <v>22.647522069921877</v>
      </c>
      <c r="O38" t="n">
        <v>2.280650881269531</v>
      </c>
      <c r="P38" t="n">
        <v>99.9387168065</v>
      </c>
      <c r="Q38" t="n">
        <v>0.0379086586065</v>
      </c>
      <c r="R38" t="n">
        <v>99.4612903581</v>
      </c>
      <c r="S38" t="n">
        <v>97.4636993397</v>
      </c>
      <c r="T38" t="n">
        <v>3.68113955849</v>
      </c>
      <c r="U38" t="n">
        <v>45.90449581484375</v>
      </c>
      <c r="V38" t="n">
        <v>17.8589034841</v>
      </c>
      <c r="W38" t="n">
        <v>99.9413314969</v>
      </c>
      <c r="X38" t="n">
        <v>0.132095556564</v>
      </c>
      <c r="Y38" t="n">
        <v>99.7601317212</v>
      </c>
      <c r="Z38" t="n">
        <v>99.7861260242</v>
      </c>
      <c r="AA38" t="n">
        <v>24.6306834711</v>
      </c>
      <c r="AB38" t="n">
        <f>VLOOKUP(B2:B265,Pro_Target!A:Q,2,0)</f>
        <v>98.0</v>
      </c>
      <c r="AC38" t="n">
        <f>VLOOKUP(B2:B265,Pro_Target!A:Q,3,0)</f>
        <v>0.4</v>
      </c>
      <c r="AD38" t="n">
        <f>VLOOKUP(B2:B265,Pro_Target!A:Q,4,0)</f>
        <v>97.0</v>
      </c>
      <c r="AE38" t="n">
        <f>VLOOKUP(B2:B265,Pro_Target!A:Q,5,0)</f>
        <v>96.0</v>
      </c>
      <c r="AF38" t="n">
        <f>VLOOKUP(B2:B265,Pro_Target!A:Q,6,0)</f>
        <v>3.0</v>
      </c>
      <c r="AG38" t="n">
        <f>VLOOKUP(B2:B265,Pro_Target!A:Q,7,0)</f>
        <v>99.5</v>
      </c>
      <c r="AH38" t="n">
        <f>VLOOKUP(B2:B265,Pro_Target!A:Q,8,0)</f>
        <v>0.15</v>
      </c>
      <c r="AI38" t="n">
        <f>VLOOKUP(B2:B265,Pro_Target!A:Q,9,0)</f>
        <v>99.0</v>
      </c>
      <c r="AJ38" t="n">
        <f>VLOOKUP(B2:B265,Pro_Target!A:Q,10,0)</f>
        <v>99.0</v>
      </c>
      <c r="AK38" t="n">
        <f>VLOOKUP(B2:B265,Pro_Target!A:Q,11,0)</f>
        <v>3.0</v>
      </c>
      <c r="AL38" t="n">
        <f>VLOOKUP(B2:B265,Pro_Target!A:Q,12,0)</f>
        <v>10.0</v>
      </c>
      <c r="AM38" t="n">
        <f>VLOOKUP(B2:B265,Pro_Target!A:Q,13,0)</f>
        <v>99.5</v>
      </c>
      <c r="AN38" t="n">
        <f>VLOOKUP(B2:B265,Pro_Target!A:Q,15,0)</f>
        <v>99.0</v>
      </c>
      <c r="AO38" t="n">
        <f>VLOOKUP(B2:B265,Pro_Target!A:Q,14,0)</f>
        <v>0.1</v>
      </c>
      <c r="AP38" t="n">
        <f>VLOOKUP(B2:B265,Pro_Target!A:Q,16,0)</f>
        <v>99.0</v>
      </c>
      <c r="AQ38" t="n">
        <f>VLOOKUP(B2:B265,Pro_Target!A:Q,17,0)</f>
        <v>10.0</v>
      </c>
    </row>
    <row r="39">
      <c r="A39" t="s">
        <v>106</v>
      </c>
      <c r="B39" t="s">
        <v>50</v>
      </c>
      <c r="C39" t="n">
        <f>SUMIFS(Table25[2G_CSSR_Nokia],Table25[PERIOD_START_TIME],A2:A265,Table25[PROVINCE],B2:B265)</f>
        <v>97.556665548</v>
      </c>
      <c r="D39" t="n">
        <f>SUMIFS(Table25[2G_CDR_Nokia],Table25[PERIOD_START_TIME],A2:A265,Table25[PROVINCE],B2:B265)</f>
        <v>2.28409288759</v>
      </c>
      <c r="E39" t="n">
        <f>SUMIFS(Table25[2G_TCH_Availability_Nokia],Table25[PERIOD_START_TIME],A2:A265,Table25[PROVINCE],B2:B265)</f>
        <v>99.2742842937</v>
      </c>
      <c r="F39" t="n">
        <f>SUMIFS(Table25[2G_OHSR_Nokia],Table25[PERIOD_START_TIME],A2:A265,Table25[PROVINCE],B2:B265)</f>
        <v>93.7154625132</v>
      </c>
      <c r="G39" t="n">
        <f>SUMIFS(Table25[2G_tch_traffic_Nokia],Table25[PERIOD_START_TIME],A2:A265,Table25[PROVINCE],B2:B265)</f>
        <v>11690.2243163</v>
      </c>
      <c r="H39" t="n">
        <v>154.1943740234375</v>
      </c>
      <c r="I39" t="n">
        <v>99.4304275796</v>
      </c>
      <c r="J39" t="n">
        <v>0.250332170989</v>
      </c>
      <c r="K39" t="n">
        <v>99.8381732241</v>
      </c>
      <c r="L39" t="n">
        <v>97.9442518923</v>
      </c>
      <c r="M39" t="n">
        <v>5423.9296875</v>
      </c>
      <c r="N39" t="n">
        <v>39.19224233330078</v>
      </c>
      <c r="O39" t="n">
        <v>2.277392958544922</v>
      </c>
      <c r="P39" t="n">
        <v>99.9422439335</v>
      </c>
      <c r="Q39" t="n">
        <v>0.0520201398414</v>
      </c>
      <c r="R39" t="n">
        <v>99.987847816</v>
      </c>
      <c r="S39" t="n">
        <v>97.6009845064</v>
      </c>
      <c r="T39" t="n">
        <v>4.11088859301</v>
      </c>
      <c r="U39" t="n">
        <v>74.66339063017578</v>
      </c>
      <c r="V39" t="n">
        <v>17.4831741101</v>
      </c>
      <c r="W39" t="n">
        <v>99.7626835979</v>
      </c>
      <c r="X39" t="n">
        <v>0.125688511106</v>
      </c>
      <c r="Y39" t="n">
        <v>99.9939288204</v>
      </c>
      <c r="Z39" t="n">
        <v>99.3494383431</v>
      </c>
      <c r="AA39" t="n">
        <v>25.7740155411</v>
      </c>
      <c r="AB39" t="n">
        <f>VLOOKUP(B2:B265,Pro_Target!A:Q,2,0)</f>
        <v>98.0</v>
      </c>
      <c r="AC39" t="n">
        <f>VLOOKUP(B2:B265,Pro_Target!A:Q,3,0)</f>
        <v>0.4</v>
      </c>
      <c r="AD39" t="n">
        <f>VLOOKUP(B2:B265,Pro_Target!A:Q,4,0)</f>
        <v>97.0</v>
      </c>
      <c r="AE39" t="n">
        <f>VLOOKUP(B2:B265,Pro_Target!A:Q,5,0)</f>
        <v>96.0</v>
      </c>
      <c r="AF39" t="n">
        <f>VLOOKUP(B2:B265,Pro_Target!A:Q,6,0)</f>
        <v>3.0</v>
      </c>
      <c r="AG39" t="n">
        <f>VLOOKUP(B2:B265,Pro_Target!A:Q,7,0)</f>
        <v>99.5</v>
      </c>
      <c r="AH39" t="n">
        <f>VLOOKUP(B2:B265,Pro_Target!A:Q,8,0)</f>
        <v>0.15</v>
      </c>
      <c r="AI39" t="n">
        <f>VLOOKUP(B2:B265,Pro_Target!A:Q,9,0)</f>
        <v>99.0</v>
      </c>
      <c r="AJ39" t="n">
        <f>VLOOKUP(B2:B265,Pro_Target!A:Q,10,0)</f>
        <v>99.0</v>
      </c>
      <c r="AK39" t="n">
        <f>VLOOKUP(B2:B265,Pro_Target!A:Q,11,0)</f>
        <v>3.0</v>
      </c>
      <c r="AL39" t="n">
        <f>VLOOKUP(B2:B265,Pro_Target!A:Q,12,0)</f>
        <v>10.0</v>
      </c>
      <c r="AM39" t="n">
        <f>VLOOKUP(B2:B265,Pro_Target!A:Q,13,0)</f>
        <v>99.5</v>
      </c>
      <c r="AN39" t="n">
        <f>VLOOKUP(B2:B265,Pro_Target!A:Q,15,0)</f>
        <v>99.0</v>
      </c>
      <c r="AO39" t="n">
        <f>VLOOKUP(B2:B265,Pro_Target!A:Q,14,0)</f>
        <v>0.1</v>
      </c>
      <c r="AP39" t="n">
        <f>VLOOKUP(B2:B265,Pro_Target!A:Q,16,0)</f>
        <v>99.0</v>
      </c>
      <c r="AQ39" t="n">
        <f>VLOOKUP(B2:B265,Pro_Target!A:Q,17,0)</f>
        <v>10.0</v>
      </c>
    </row>
    <row r="40">
      <c r="A40" t="s">
        <v>106</v>
      </c>
      <c r="B40" t="s">
        <v>47</v>
      </c>
      <c r="C40" t="n">
        <f>SUMIFS(Table25[2G_CSSR_Nokia],Table25[PERIOD_START_TIME],A2:A265,Table25[PROVINCE],B2:B265)</f>
        <v>99.4403712612</v>
      </c>
      <c r="D40" t="n">
        <f>SUMIFS(Table25[2G_CDR_Nokia],Table25[PERIOD_START_TIME],A2:A265,Table25[PROVINCE],B2:B265)</f>
        <v>1.68395460845</v>
      </c>
      <c r="E40" t="n">
        <f>SUMIFS(Table25[2G_TCH_Availability_Nokia],Table25[PERIOD_START_TIME],A2:A265,Table25[PROVINCE],B2:B265)</f>
        <v>99.0951523125</v>
      </c>
      <c r="F40" t="n">
        <f>SUMIFS(Table25[2G_OHSR_Nokia],Table25[PERIOD_START_TIME],A2:A265,Table25[PROVINCE],B2:B265)</f>
        <v>95.1929013811</v>
      </c>
      <c r="G40" t="n">
        <f>SUMIFS(Table25[2G_tch_traffic_Nokia],Table25[PERIOD_START_TIME],A2:A265,Table25[PROVINCE],B2:B265)</f>
        <v>51887.0727577</v>
      </c>
      <c r="H40" t="n">
        <v>145.283216796875</v>
      </c>
      <c r="I40" t="n">
        <v>99.7319695074</v>
      </c>
      <c r="J40" t="n">
        <v>0.168096400402</v>
      </c>
      <c r="K40" t="n">
        <v>99.8682204096</v>
      </c>
      <c r="L40" t="n">
        <v>97.70605021</v>
      </c>
      <c r="M40" t="n">
        <v>6423.427734375</v>
      </c>
      <c r="N40" t="n">
        <v>24.938151297070313</v>
      </c>
      <c r="O40" t="n">
        <v>2.18679068890625</v>
      </c>
      <c r="P40" t="n">
        <v>99.9574341171</v>
      </c>
      <c r="Q40" t="n">
        <v>0.0316240709734</v>
      </c>
      <c r="R40" t="n">
        <v>99.9389111237</v>
      </c>
      <c r="S40" t="n">
        <v>96.9001310408</v>
      </c>
      <c r="T40" t="n">
        <v>3.48408645825</v>
      </c>
      <c r="U40" t="n">
        <v>51.336681983398435</v>
      </c>
      <c r="V40" t="n">
        <v>19.4585109217</v>
      </c>
      <c r="W40" t="n">
        <v>99.9532543455</v>
      </c>
      <c r="X40" t="n">
        <v>0.15682446783</v>
      </c>
      <c r="Y40" t="n">
        <v>99.6932633924</v>
      </c>
      <c r="Z40" t="n">
        <v>99.8843989782</v>
      </c>
      <c r="AA40" t="n">
        <v>24.2809447237</v>
      </c>
      <c r="AB40" t="n">
        <f>VLOOKUP(B2:B265,Pro_Target!A:Q,2,0)</f>
        <v>98.0</v>
      </c>
      <c r="AC40" t="n">
        <f>VLOOKUP(B2:B265,Pro_Target!A:Q,3,0)</f>
        <v>0.4</v>
      </c>
      <c r="AD40" t="n">
        <f>VLOOKUP(B2:B265,Pro_Target!A:Q,4,0)</f>
        <v>97.0</v>
      </c>
      <c r="AE40" t="n">
        <f>VLOOKUP(B2:B265,Pro_Target!A:Q,5,0)</f>
        <v>96.0</v>
      </c>
      <c r="AF40" t="n">
        <f>VLOOKUP(B2:B265,Pro_Target!A:Q,6,0)</f>
        <v>3.0</v>
      </c>
      <c r="AG40" t="n">
        <f>VLOOKUP(B2:B265,Pro_Target!A:Q,7,0)</f>
        <v>99.5</v>
      </c>
      <c r="AH40" t="n">
        <f>VLOOKUP(B2:B265,Pro_Target!A:Q,8,0)</f>
        <v>0.15</v>
      </c>
      <c r="AI40" t="n">
        <f>VLOOKUP(B2:B265,Pro_Target!A:Q,9,0)</f>
        <v>99.0</v>
      </c>
      <c r="AJ40" t="n">
        <f>VLOOKUP(B2:B265,Pro_Target!A:Q,10,0)</f>
        <v>99.0</v>
      </c>
      <c r="AK40" t="n">
        <f>VLOOKUP(B2:B265,Pro_Target!A:Q,11,0)</f>
        <v>3.0</v>
      </c>
      <c r="AL40" t="n">
        <f>VLOOKUP(B2:B265,Pro_Target!A:Q,12,0)</f>
        <v>10.0</v>
      </c>
      <c r="AM40" t="n">
        <f>VLOOKUP(B2:B265,Pro_Target!A:Q,13,0)</f>
        <v>99.5</v>
      </c>
      <c r="AN40" t="n">
        <f>VLOOKUP(B2:B265,Pro_Target!A:Q,15,0)</f>
        <v>99.0</v>
      </c>
      <c r="AO40" t="n">
        <f>VLOOKUP(B2:B265,Pro_Target!A:Q,14,0)</f>
        <v>0.1</v>
      </c>
      <c r="AP40" t="n">
        <f>VLOOKUP(B2:B265,Pro_Target!A:Q,16,0)</f>
        <v>99.0</v>
      </c>
      <c r="AQ40" t="n">
        <f>VLOOKUP(B2:B265,Pro_Target!A:Q,17,0)</f>
        <v>10.0</v>
      </c>
    </row>
    <row r="41">
      <c r="A41" t="s">
        <v>106</v>
      </c>
      <c r="B41" t="s">
        <v>52</v>
      </c>
      <c r="C41" t="n">
        <f>SUMIFS(Table25[2G_CSSR_Nokia],Table25[PERIOD_START_TIME],A2:A265,Table25[PROVINCE],B2:B265)</f>
        <v>97.8754077536</v>
      </c>
      <c r="D41" t="n">
        <f>SUMIFS(Table25[2G_CDR_Nokia],Table25[PERIOD_START_TIME],A2:A265,Table25[PROVINCE],B2:B265)</f>
        <v>2.37424946317</v>
      </c>
      <c r="E41" t="n">
        <f>SUMIFS(Table25[2G_TCH_Availability_Nokia],Table25[PERIOD_START_TIME],A2:A265,Table25[PROVINCE],B2:B265)</f>
        <v>98.5723803365</v>
      </c>
      <c r="F41" t="n">
        <f>SUMIFS(Table25[2G_OHSR_Nokia],Table25[PERIOD_START_TIME],A2:A265,Table25[PROVINCE],B2:B265)</f>
        <v>94.1705629341</v>
      </c>
      <c r="G41" t="n">
        <f>SUMIFS(Table25[2G_tch_traffic_Nokia],Table25[PERIOD_START_TIME],A2:A265,Table25[PROVINCE],B2:B265)</f>
        <v>33954.9237938</v>
      </c>
      <c r="H41" t="n">
        <v>191.2148232421875</v>
      </c>
      <c r="I41" t="n">
        <v>99.4976966109</v>
      </c>
      <c r="J41" t="n">
        <v>0.234275691869</v>
      </c>
      <c r="K41" t="n">
        <v>97.4533006526</v>
      </c>
      <c r="L41" t="n">
        <v>98.6149387691</v>
      </c>
      <c r="M41" t="n">
        <v>5066.720703125</v>
      </c>
      <c r="N41" t="n">
        <v>48.03936145009766</v>
      </c>
      <c r="O41" t="n">
        <v>2.1949764963476563</v>
      </c>
      <c r="P41" t="n">
        <v>99.9274266783</v>
      </c>
      <c r="Q41" t="n">
        <v>0.08823889731</v>
      </c>
      <c r="R41" t="n">
        <v>99.7345693775</v>
      </c>
      <c r="S41" t="n">
        <v>97.9048324807</v>
      </c>
      <c r="T41" t="n">
        <v>4.028226337</v>
      </c>
      <c r="U41" t="n">
        <v>91.85443565361328</v>
      </c>
      <c r="V41" t="n">
        <v>14.4425283742</v>
      </c>
      <c r="W41" t="n">
        <v>99.8892330639</v>
      </c>
      <c r="X41" t="n">
        <v>0.100490786142</v>
      </c>
      <c r="Y41" t="n">
        <v>99.8800784577</v>
      </c>
      <c r="Z41" t="n">
        <v>99.7692732343</v>
      </c>
      <c r="AA41" t="n">
        <v>25.8206090141</v>
      </c>
      <c r="AB41" t="n">
        <f>VLOOKUP(B2:B265,Pro_Target!A:Q,2,0)</f>
        <v>98.0</v>
      </c>
      <c r="AC41" t="n">
        <f>VLOOKUP(B2:B265,Pro_Target!A:Q,3,0)</f>
        <v>0.4</v>
      </c>
      <c r="AD41" t="n">
        <f>VLOOKUP(B2:B265,Pro_Target!A:Q,4,0)</f>
        <v>97.0</v>
      </c>
      <c r="AE41" t="n">
        <f>VLOOKUP(B2:B265,Pro_Target!A:Q,5,0)</f>
        <v>96.0</v>
      </c>
      <c r="AF41" t="n">
        <f>VLOOKUP(B2:B265,Pro_Target!A:Q,6,0)</f>
        <v>3.0</v>
      </c>
      <c r="AG41" t="n">
        <f>VLOOKUP(B2:B265,Pro_Target!A:Q,7,0)</f>
        <v>99.5</v>
      </c>
      <c r="AH41" t="n">
        <f>VLOOKUP(B2:B265,Pro_Target!A:Q,8,0)</f>
        <v>0.15</v>
      </c>
      <c r="AI41" t="n">
        <f>VLOOKUP(B2:B265,Pro_Target!A:Q,9,0)</f>
        <v>99.0</v>
      </c>
      <c r="AJ41" t="n">
        <f>VLOOKUP(B2:B265,Pro_Target!A:Q,10,0)</f>
        <v>99.0</v>
      </c>
      <c r="AK41" t="n">
        <f>VLOOKUP(B2:B265,Pro_Target!A:Q,11,0)</f>
        <v>3.0</v>
      </c>
      <c r="AL41" t="n">
        <f>VLOOKUP(B2:B265,Pro_Target!A:Q,12,0)</f>
        <v>10.0</v>
      </c>
      <c r="AM41" t="n">
        <f>VLOOKUP(B2:B265,Pro_Target!A:Q,13,0)</f>
        <v>99.5</v>
      </c>
      <c r="AN41" t="n">
        <f>VLOOKUP(B2:B265,Pro_Target!A:Q,15,0)</f>
        <v>99.0</v>
      </c>
      <c r="AO41" t="n">
        <f>VLOOKUP(B2:B265,Pro_Target!A:Q,14,0)</f>
        <v>0.1</v>
      </c>
      <c r="AP41" t="n">
        <f>VLOOKUP(B2:B265,Pro_Target!A:Q,16,0)</f>
        <v>99.0</v>
      </c>
      <c r="AQ41" t="n">
        <f>VLOOKUP(B2:B265,Pro_Target!A:Q,17,0)</f>
        <v>10.0</v>
      </c>
    </row>
    <row r="42">
      <c r="A42" t="s">
        <v>106</v>
      </c>
      <c r="B42" t="s">
        <v>51</v>
      </c>
      <c r="C42" t="n">
        <f>SUMIFS(Table25[2G_CSSR_Nokia],Table25[PERIOD_START_TIME],A2:A265,Table25[PROVINCE],B2:B265)</f>
        <v>0.0</v>
      </c>
      <c r="D42" t="n">
        <f>SUMIFS(Table25[2G_CDR_Nokia],Table25[PERIOD_START_TIME],A2:A265,Table25[PROVINCE],B2:B265)</f>
        <v>0.0</v>
      </c>
      <c r="E42" t="n">
        <f>SUMIFS(Table25[2G_TCH_Availability_Nokia],Table25[PERIOD_START_TIME],A2:A265,Table25[PROVINCE],B2:B265)</f>
        <v>0.0</v>
      </c>
      <c r="F42" t="n">
        <f>SUMIFS(Table25[2G_OHSR_Nokia],Table25[PERIOD_START_TIME],A2:A265,Table25[PROVINCE],B2:B265)</f>
        <v>0.0</v>
      </c>
      <c r="G42" t="n">
        <f>SUMIFS(Table25[2G_tch_traffic_Nokia],Table25[PERIOD_START_TIME],A2:A265,Table25[PROVINCE],B2:B265)</f>
        <v>0.0</v>
      </c>
      <c r="H42" t="n">
        <v>301.368109375</v>
      </c>
      <c r="I42" t="n">
        <v>99.0440836019</v>
      </c>
      <c r="J42" t="n">
        <v>0.226883165521</v>
      </c>
      <c r="K42" t="n">
        <v>99.7157670922</v>
      </c>
      <c r="L42" t="n">
        <v>98.2923899195</v>
      </c>
      <c r="M42" t="n">
        <v>8466.8916015625</v>
      </c>
      <c r="N42" t="n">
        <v>47.98687603408203</v>
      </c>
      <c r="O42" t="n">
        <v>1.7159880683789062</v>
      </c>
      <c r="P42" t="n">
        <v>99.9577351941</v>
      </c>
      <c r="Q42" t="n">
        <v>0.0214328475015</v>
      </c>
      <c r="R42" t="n">
        <v>99.9067070427</v>
      </c>
      <c r="S42" t="n">
        <v>98.3264958323</v>
      </c>
      <c r="T42" t="n">
        <v>3.67595480149</v>
      </c>
      <c r="U42" t="n">
        <v>101.49756979394532</v>
      </c>
      <c r="V42" t="n">
        <v>11.9542895642</v>
      </c>
      <c r="W42" t="n">
        <v>99.9315597288</v>
      </c>
      <c r="X42" t="n">
        <v>0.140900840161</v>
      </c>
      <c r="Y42" t="n">
        <v>99.9946977185</v>
      </c>
      <c r="Z42" t="n">
        <v>99.9081477498</v>
      </c>
      <c r="AA42" t="n">
        <v>23.9221620519</v>
      </c>
      <c r="AB42" t="n">
        <f>VLOOKUP(B2:B265,Pro_Target!A:Q,2,0)</f>
        <v>98.0</v>
      </c>
      <c r="AC42" t="n">
        <f>VLOOKUP(B2:B265,Pro_Target!A:Q,3,0)</f>
        <v>0.4</v>
      </c>
      <c r="AD42" t="n">
        <f>VLOOKUP(B2:B265,Pro_Target!A:Q,4,0)</f>
        <v>97.0</v>
      </c>
      <c r="AE42" t="n">
        <f>VLOOKUP(B2:B265,Pro_Target!A:Q,5,0)</f>
        <v>96.0</v>
      </c>
      <c r="AF42" t="n">
        <f>VLOOKUP(B2:B265,Pro_Target!A:Q,6,0)</f>
        <v>3.0</v>
      </c>
      <c r="AG42" t="n">
        <f>VLOOKUP(B2:B265,Pro_Target!A:Q,7,0)</f>
        <v>99.5</v>
      </c>
      <c r="AH42" t="n">
        <f>VLOOKUP(B2:B265,Pro_Target!A:Q,8,0)</f>
        <v>0.15</v>
      </c>
      <c r="AI42" t="n">
        <f>VLOOKUP(B2:B265,Pro_Target!A:Q,9,0)</f>
        <v>99.0</v>
      </c>
      <c r="AJ42" t="n">
        <f>VLOOKUP(B2:B265,Pro_Target!A:Q,10,0)</f>
        <v>99.0</v>
      </c>
      <c r="AK42" t="n">
        <f>VLOOKUP(B2:B265,Pro_Target!A:Q,11,0)</f>
        <v>3.0</v>
      </c>
      <c r="AL42" t="n">
        <f>VLOOKUP(B2:B265,Pro_Target!A:Q,12,0)</f>
        <v>10.0</v>
      </c>
      <c r="AM42" t="n">
        <f>VLOOKUP(B2:B265,Pro_Target!A:Q,13,0)</f>
        <v>99.5</v>
      </c>
      <c r="AN42" t="n">
        <f>VLOOKUP(B2:B265,Pro_Target!A:Q,15,0)</f>
        <v>99.0</v>
      </c>
      <c r="AO42" t="n">
        <f>VLOOKUP(B2:B265,Pro_Target!A:Q,14,0)</f>
        <v>0.1</v>
      </c>
      <c r="AP42" t="n">
        <f>VLOOKUP(B2:B265,Pro_Target!A:Q,16,0)</f>
        <v>99.0</v>
      </c>
      <c r="AQ42" t="n">
        <f>VLOOKUP(B2:B265,Pro_Target!A:Q,17,0)</f>
        <v>10.0</v>
      </c>
    </row>
    <row r="43">
      <c r="A43" t="s">
        <v>106</v>
      </c>
      <c r="B43" t="s">
        <v>49</v>
      </c>
      <c r="C43" t="n">
        <f>SUMIFS(Table25[2G_CSSR_Nokia],Table25[PERIOD_START_TIME],A2:A265,Table25[PROVINCE],B2:B265)</f>
        <v>98.798270471</v>
      </c>
      <c r="D43" t="n">
        <f>SUMIFS(Table25[2G_CDR_Nokia],Table25[PERIOD_START_TIME],A2:A265,Table25[PROVINCE],B2:B265)</f>
        <v>2.26200243155</v>
      </c>
      <c r="E43" t="n">
        <f>SUMIFS(Table25[2G_TCH_Availability_Nokia],Table25[PERIOD_START_TIME],A2:A265,Table25[PROVINCE],B2:B265)</f>
        <v>98.025486693</v>
      </c>
      <c r="F43" t="n">
        <f>SUMIFS(Table25[2G_OHSR_Nokia],Table25[PERIOD_START_TIME],A2:A265,Table25[PROVINCE],B2:B265)</f>
        <v>95.9612472324</v>
      </c>
      <c r="G43" t="n">
        <f>SUMIFS(Table25[2G_tch_traffic_Nokia],Table25[PERIOD_START_TIME],A2:A265,Table25[PROVINCE],B2:B265)</f>
        <v>51546.1111111</v>
      </c>
      <c r="H43" t="n">
        <v>212.54548828125</v>
      </c>
      <c r="I43" t="n">
        <v>99.4903862912</v>
      </c>
      <c r="J43" t="n">
        <v>0.233891734048</v>
      </c>
      <c r="K43" t="n">
        <v>99.5190580858</v>
      </c>
      <c r="L43" t="n">
        <v>98.4326683771</v>
      </c>
      <c r="M43" t="n">
        <v>7727.9931640625</v>
      </c>
      <c r="N43" t="n">
        <v>26.347732855566406</v>
      </c>
      <c r="O43" t="n">
        <v>2.0614563597753905</v>
      </c>
      <c r="P43" t="n">
        <v>99.9643379506</v>
      </c>
      <c r="Q43" t="n">
        <v>0.0302874472909</v>
      </c>
      <c r="R43" t="n">
        <v>99.8968458813</v>
      </c>
      <c r="S43" t="n">
        <v>97.3945273577</v>
      </c>
      <c r="T43" t="n">
        <v>3.66224748979</v>
      </c>
      <c r="U43" t="n">
        <v>78.62383315654297</v>
      </c>
      <c r="V43" t="n">
        <v>11.3116318295</v>
      </c>
      <c r="W43" t="n">
        <v>99.9368310915</v>
      </c>
      <c r="X43" t="n">
        <v>0.141386927996</v>
      </c>
      <c r="Y43" t="n">
        <v>99.7139855587</v>
      </c>
      <c r="Z43" t="n">
        <v>99.9457933092</v>
      </c>
      <c r="AA43" t="n">
        <v>24.2817349953</v>
      </c>
      <c r="AB43" t="n">
        <f>VLOOKUP(B2:B265,Pro_Target!A:Q,2,0)</f>
        <v>98.0</v>
      </c>
      <c r="AC43" t="n">
        <f>VLOOKUP(B2:B265,Pro_Target!A:Q,3,0)</f>
        <v>0.4</v>
      </c>
      <c r="AD43" t="n">
        <f>VLOOKUP(B2:B265,Pro_Target!A:Q,4,0)</f>
        <v>97.0</v>
      </c>
      <c r="AE43" t="n">
        <f>VLOOKUP(B2:B265,Pro_Target!A:Q,5,0)</f>
        <v>96.0</v>
      </c>
      <c r="AF43" t="n">
        <f>VLOOKUP(B2:B265,Pro_Target!A:Q,6,0)</f>
        <v>3.0</v>
      </c>
      <c r="AG43" t="n">
        <f>VLOOKUP(B2:B265,Pro_Target!A:Q,7,0)</f>
        <v>99.5</v>
      </c>
      <c r="AH43" t="n">
        <f>VLOOKUP(B2:B265,Pro_Target!A:Q,8,0)</f>
        <v>0.15</v>
      </c>
      <c r="AI43" t="n">
        <f>VLOOKUP(B2:B265,Pro_Target!A:Q,9,0)</f>
        <v>99.0</v>
      </c>
      <c r="AJ43" t="n">
        <f>VLOOKUP(B2:B265,Pro_Target!A:Q,10,0)</f>
        <v>99.0</v>
      </c>
      <c r="AK43" t="n">
        <f>VLOOKUP(B2:B265,Pro_Target!A:Q,11,0)</f>
        <v>3.0</v>
      </c>
      <c r="AL43" t="n">
        <f>VLOOKUP(B2:B265,Pro_Target!A:Q,12,0)</f>
        <v>10.0</v>
      </c>
      <c r="AM43" t="n">
        <f>VLOOKUP(B2:B265,Pro_Target!A:Q,13,0)</f>
        <v>99.5</v>
      </c>
      <c r="AN43" t="n">
        <f>VLOOKUP(B2:B265,Pro_Target!A:Q,15,0)</f>
        <v>99.0</v>
      </c>
      <c r="AO43" t="n">
        <f>VLOOKUP(B2:B265,Pro_Target!A:Q,14,0)</f>
        <v>0.1</v>
      </c>
      <c r="AP43" t="n">
        <f>VLOOKUP(B2:B265,Pro_Target!A:Q,16,0)</f>
        <v>99.0</v>
      </c>
      <c r="AQ43" t="n">
        <f>VLOOKUP(B2:B265,Pro_Target!A:Q,17,0)</f>
        <v>10.0</v>
      </c>
    </row>
    <row r="44">
      <c r="A44" t="s">
        <v>106</v>
      </c>
      <c r="B44" t="s">
        <v>48</v>
      </c>
      <c r="C44" t="n">
        <f>SUMIFS(Table25[2G_CSSR_Nokia],Table25[PERIOD_START_TIME],A2:A265,Table25[PROVINCE],B2:B265)</f>
        <v>0.0</v>
      </c>
      <c r="D44" t="n">
        <f>SUMIFS(Table25[2G_CDR_Nokia],Table25[PERIOD_START_TIME],A2:A265,Table25[PROVINCE],B2:B265)</f>
        <v>0.0</v>
      </c>
      <c r="E44" t="n">
        <f>SUMIFS(Table25[2G_TCH_Availability_Nokia],Table25[PERIOD_START_TIME],A2:A265,Table25[PROVINCE],B2:B265)</f>
        <v>0.0</v>
      </c>
      <c r="F44" t="n">
        <f>SUMIFS(Table25[2G_OHSR_Nokia],Table25[PERIOD_START_TIME],A2:A265,Table25[PROVINCE],B2:B265)</f>
        <v>0.0</v>
      </c>
      <c r="G44" t="n">
        <f>SUMIFS(Table25[2G_tch_traffic_Nokia],Table25[PERIOD_START_TIME],A2:A265,Table25[PROVINCE],B2:B265)</f>
        <v>0.0</v>
      </c>
      <c r="H44" t="n">
        <v>242.0331220703125</v>
      </c>
      <c r="I44" t="n">
        <v>99.4739691029</v>
      </c>
      <c r="J44" t="n">
        <v>0.253593613835</v>
      </c>
      <c r="K44" t="n">
        <v>99.5701751737</v>
      </c>
      <c r="L44" t="n">
        <v>98.3087624658</v>
      </c>
      <c r="M44" t="n">
        <v>6373.8583984375</v>
      </c>
      <c r="N44" t="n">
        <v>29.00439580595703</v>
      </c>
      <c r="O44" t="n">
        <v>2.051068614326172</v>
      </c>
      <c r="P44" t="n">
        <v>99.9466573465</v>
      </c>
      <c r="Q44" t="n">
        <v>0.0616688322233</v>
      </c>
      <c r="R44" t="n">
        <v>99.8397811255</v>
      </c>
      <c r="S44" t="n">
        <v>97.5157302869</v>
      </c>
      <c r="T44" t="n">
        <v>3.65062062223</v>
      </c>
      <c r="U44" t="n">
        <v>63.259432316503904</v>
      </c>
      <c r="V44" t="n">
        <v>15.8565743615</v>
      </c>
      <c r="W44" t="n">
        <v>99.9436728657</v>
      </c>
      <c r="X44" t="n">
        <v>0.115822176849</v>
      </c>
      <c r="Y44" t="n">
        <v>99.9743237265</v>
      </c>
      <c r="Z44" t="n">
        <v>99.9442714286</v>
      </c>
      <c r="AA44" t="n">
        <v>25.3511375856</v>
      </c>
      <c r="AB44" t="n">
        <f>VLOOKUP(B2:B265,Pro_Target!A:Q,2,0)</f>
        <v>98.0</v>
      </c>
      <c r="AC44" t="n">
        <f>VLOOKUP(B2:B265,Pro_Target!A:Q,3,0)</f>
        <v>0.4</v>
      </c>
      <c r="AD44" t="n">
        <f>VLOOKUP(B2:B265,Pro_Target!A:Q,4,0)</f>
        <v>97.0</v>
      </c>
      <c r="AE44" t="n">
        <f>VLOOKUP(B2:B265,Pro_Target!A:Q,5,0)</f>
        <v>96.0</v>
      </c>
      <c r="AF44" t="n">
        <f>VLOOKUP(B2:B265,Pro_Target!A:Q,6,0)</f>
        <v>3.0</v>
      </c>
      <c r="AG44" t="n">
        <f>VLOOKUP(B2:B265,Pro_Target!A:Q,7,0)</f>
        <v>99.5</v>
      </c>
      <c r="AH44" t="n">
        <f>VLOOKUP(B2:B265,Pro_Target!A:Q,8,0)</f>
        <v>0.15</v>
      </c>
      <c r="AI44" t="n">
        <f>VLOOKUP(B2:B265,Pro_Target!A:Q,9,0)</f>
        <v>99.0</v>
      </c>
      <c r="AJ44" t="n">
        <f>VLOOKUP(B2:B265,Pro_Target!A:Q,10,0)</f>
        <v>99.0</v>
      </c>
      <c r="AK44" t="n">
        <f>VLOOKUP(B2:B265,Pro_Target!A:Q,11,0)</f>
        <v>3.0</v>
      </c>
      <c r="AL44" t="n">
        <f>VLOOKUP(B2:B265,Pro_Target!A:Q,12,0)</f>
        <v>10.0</v>
      </c>
      <c r="AM44" t="n">
        <f>VLOOKUP(B2:B265,Pro_Target!A:Q,13,0)</f>
        <v>99.5</v>
      </c>
      <c r="AN44" t="n">
        <f>VLOOKUP(B2:B265,Pro_Target!A:Q,15,0)</f>
        <v>99.0</v>
      </c>
      <c r="AO44" t="n">
        <f>VLOOKUP(B2:B265,Pro_Target!A:Q,14,0)</f>
        <v>0.1</v>
      </c>
      <c r="AP44" t="n">
        <f>VLOOKUP(B2:B265,Pro_Target!A:Q,16,0)</f>
        <v>99.0</v>
      </c>
      <c r="AQ44" t="n">
        <f>VLOOKUP(B2:B265,Pro_Target!A:Q,17,0)</f>
        <v>10.0</v>
      </c>
    </row>
    <row r="45">
      <c r="A45" t="s">
        <v>106</v>
      </c>
      <c r="B45" t="s">
        <v>46</v>
      </c>
      <c r="C45" t="n">
        <f>SUMIFS(Table25[2G_CSSR_Nokia],Table25[PERIOD_START_TIME],A2:A265,Table25[PROVINCE],B2:B265)</f>
        <v>0.0</v>
      </c>
      <c r="D45" t="n">
        <f>SUMIFS(Table25[2G_CDR_Nokia],Table25[PERIOD_START_TIME],A2:A265,Table25[PROVINCE],B2:B265)</f>
        <v>0.0</v>
      </c>
      <c r="E45" t="n">
        <f>SUMIFS(Table25[2G_TCH_Availability_Nokia],Table25[PERIOD_START_TIME],A2:A265,Table25[PROVINCE],B2:B265)</f>
        <v>0.0</v>
      </c>
      <c r="F45" t="n">
        <f>SUMIFS(Table25[2G_OHSR_Nokia],Table25[PERIOD_START_TIME],A2:A265,Table25[PROVINCE],B2:B265)</f>
        <v>0.0</v>
      </c>
      <c r="G45" t="n">
        <f>SUMIFS(Table25[2G_tch_traffic_Nokia],Table25[PERIOD_START_TIME],A2:A265,Table25[PROVINCE],B2:B265)</f>
        <v>0.0</v>
      </c>
      <c r="H45" t="n">
        <v>174.444923828125</v>
      </c>
      <c r="I45" t="n">
        <v>99.5766828253</v>
      </c>
      <c r="J45" t="n">
        <v>0.136144926561</v>
      </c>
      <c r="K45" t="n">
        <v>99.7766902211</v>
      </c>
      <c r="L45" t="n">
        <v>98.555774341</v>
      </c>
      <c r="M45" t="n">
        <v>6486.88671875</v>
      </c>
      <c r="N45" t="n">
        <v>25.1970625578125</v>
      </c>
      <c r="O45" t="n">
        <v>2.0957220774316405</v>
      </c>
      <c r="P45" t="n">
        <v>99.8976542692</v>
      </c>
      <c r="Q45" t="n">
        <v>0.0335003133335</v>
      </c>
      <c r="R45" t="n">
        <v>99.9954375646</v>
      </c>
      <c r="S45" t="n">
        <v>97.3691920168</v>
      </c>
      <c r="T45" t="n">
        <v>3.68551229491</v>
      </c>
      <c r="U45" t="n">
        <v>57.83024491181641</v>
      </c>
      <c r="V45" t="n">
        <v>16.3491104694</v>
      </c>
      <c r="W45" t="n">
        <v>99.9441037407</v>
      </c>
      <c r="X45" t="n">
        <v>0.0737581238916</v>
      </c>
      <c r="Y45" t="n">
        <v>99.9988178352</v>
      </c>
      <c r="Z45" t="n">
        <v>99.8274217621</v>
      </c>
      <c r="AA45" t="n">
        <v>24.3936797679</v>
      </c>
      <c r="AB45" t="n">
        <f>VLOOKUP(B2:B265,Pro_Target!A:Q,2,0)</f>
        <v>98.0</v>
      </c>
      <c r="AC45" t="n">
        <f>VLOOKUP(B2:B265,Pro_Target!A:Q,3,0)</f>
        <v>0.4</v>
      </c>
      <c r="AD45" t="n">
        <f>VLOOKUP(B2:B265,Pro_Target!A:Q,4,0)</f>
        <v>97.0</v>
      </c>
      <c r="AE45" t="n">
        <f>VLOOKUP(B2:B265,Pro_Target!A:Q,5,0)</f>
        <v>96.0</v>
      </c>
      <c r="AF45" t="n">
        <f>VLOOKUP(B2:B265,Pro_Target!A:Q,6,0)</f>
        <v>3.0</v>
      </c>
      <c r="AG45" t="n">
        <f>VLOOKUP(B2:B265,Pro_Target!A:Q,7,0)</f>
        <v>99.5</v>
      </c>
      <c r="AH45" t="n">
        <f>VLOOKUP(B2:B265,Pro_Target!A:Q,8,0)</f>
        <v>0.15</v>
      </c>
      <c r="AI45" t="n">
        <f>VLOOKUP(B2:B265,Pro_Target!A:Q,9,0)</f>
        <v>99.0</v>
      </c>
      <c r="AJ45" t="n">
        <f>VLOOKUP(B2:B265,Pro_Target!A:Q,10,0)</f>
        <v>99.0</v>
      </c>
      <c r="AK45" t="n">
        <f>VLOOKUP(B2:B265,Pro_Target!A:Q,11,0)</f>
        <v>3.0</v>
      </c>
      <c r="AL45" t="n">
        <f>VLOOKUP(B2:B265,Pro_Target!A:Q,12,0)</f>
        <v>10.0</v>
      </c>
      <c r="AM45" t="n">
        <f>VLOOKUP(B2:B265,Pro_Target!A:Q,13,0)</f>
        <v>99.5</v>
      </c>
      <c r="AN45" t="n">
        <f>VLOOKUP(B2:B265,Pro_Target!A:Q,15,0)</f>
        <v>99.0</v>
      </c>
      <c r="AO45" t="n">
        <f>VLOOKUP(B2:B265,Pro_Target!A:Q,14,0)</f>
        <v>0.1</v>
      </c>
      <c r="AP45" t="n">
        <f>VLOOKUP(B2:B265,Pro_Target!A:Q,16,0)</f>
        <v>99.0</v>
      </c>
      <c r="AQ45" t="n">
        <f>VLOOKUP(B2:B265,Pro_Target!A:Q,17,0)</f>
        <v>10.0</v>
      </c>
    </row>
    <row r="46">
      <c r="A46" t="s">
        <v>106</v>
      </c>
      <c r="B46" t="s">
        <v>44</v>
      </c>
      <c r="C46" t="n">
        <f>SUMIFS(Table25[2G_CSSR_Nokia],Table25[PERIOD_START_TIME],A2:A265,Table25[PROVINCE],B2:B265)</f>
        <v>0.0</v>
      </c>
      <c r="D46" t="n">
        <f>SUMIFS(Table25[2G_CDR_Nokia],Table25[PERIOD_START_TIME],A2:A265,Table25[PROVINCE],B2:B265)</f>
        <v>0.0</v>
      </c>
      <c r="E46" t="n">
        <f>SUMIFS(Table25[2G_TCH_Availability_Nokia],Table25[PERIOD_START_TIME],A2:A265,Table25[PROVINCE],B2:B265)</f>
        <v>0.0</v>
      </c>
      <c r="F46" t="n">
        <f>SUMIFS(Table25[2G_OHSR_Nokia],Table25[PERIOD_START_TIME],A2:A265,Table25[PROVINCE],B2:B265)</f>
        <v>0.0</v>
      </c>
      <c r="G46" t="n">
        <f>SUMIFS(Table25[2G_tch_traffic_Nokia],Table25[PERIOD_START_TIME],A2:A265,Table25[PROVINCE],B2:B265)</f>
        <v>0.0</v>
      </c>
      <c r="H46" t="n">
        <v>144.59771484375</v>
      </c>
      <c r="I46" t="n">
        <v>99.5083404951</v>
      </c>
      <c r="J46" t="n">
        <v>0.133175528444</v>
      </c>
      <c r="K46" t="n">
        <v>99.6922746123</v>
      </c>
      <c r="L46" t="n">
        <v>98.4938756142</v>
      </c>
      <c r="M46" t="n">
        <v>4130.916015625</v>
      </c>
      <c r="N46" t="n">
        <v>18.770722147265626</v>
      </c>
      <c r="O46" t="n">
        <v>2.2402242730859374</v>
      </c>
      <c r="P46" t="n">
        <v>99.9523429488</v>
      </c>
      <c r="Q46" t="n">
        <v>0.0362631854009</v>
      </c>
      <c r="R46" t="n">
        <v>99.9972994964</v>
      </c>
      <c r="S46" t="n">
        <v>97.149682467</v>
      </c>
      <c r="T46" t="n">
        <v>3.73957954473</v>
      </c>
      <c r="U46" t="n">
        <v>38.21296686914062</v>
      </c>
      <c r="V46" t="n">
        <v>19.1953383457</v>
      </c>
      <c r="W46" t="n">
        <v>99.9405057142</v>
      </c>
      <c r="X46" t="n">
        <v>0.0583401630428</v>
      </c>
      <c r="Y46" t="n">
        <v>100.0</v>
      </c>
      <c r="Z46" t="n">
        <v>99.8498413319</v>
      </c>
      <c r="AA46" t="n">
        <v>25.2576637811</v>
      </c>
      <c r="AB46" t="n">
        <f>VLOOKUP(B2:B265,Pro_Target!A:Q,2,0)</f>
        <v>98.0</v>
      </c>
      <c r="AC46" t="n">
        <f>VLOOKUP(B2:B265,Pro_Target!A:Q,3,0)</f>
        <v>0.4</v>
      </c>
      <c r="AD46" t="n">
        <f>VLOOKUP(B2:B265,Pro_Target!A:Q,4,0)</f>
        <v>97.0</v>
      </c>
      <c r="AE46" t="n">
        <f>VLOOKUP(B2:B265,Pro_Target!A:Q,5,0)</f>
        <v>96.0</v>
      </c>
      <c r="AF46" t="n">
        <f>VLOOKUP(B2:B265,Pro_Target!A:Q,6,0)</f>
        <v>3.0</v>
      </c>
      <c r="AG46" t="n">
        <f>VLOOKUP(B2:B265,Pro_Target!A:Q,7,0)</f>
        <v>99.5</v>
      </c>
      <c r="AH46" t="n">
        <f>VLOOKUP(B2:B265,Pro_Target!A:Q,8,0)</f>
        <v>0.15</v>
      </c>
      <c r="AI46" t="n">
        <f>VLOOKUP(B2:B265,Pro_Target!A:Q,9,0)</f>
        <v>99.0</v>
      </c>
      <c r="AJ46" t="n">
        <f>VLOOKUP(B2:B265,Pro_Target!A:Q,10,0)</f>
        <v>99.0</v>
      </c>
      <c r="AK46" t="n">
        <f>VLOOKUP(B2:B265,Pro_Target!A:Q,11,0)</f>
        <v>3.0</v>
      </c>
      <c r="AL46" t="n">
        <f>VLOOKUP(B2:B265,Pro_Target!A:Q,12,0)</f>
        <v>10.0</v>
      </c>
      <c r="AM46" t="n">
        <f>VLOOKUP(B2:B265,Pro_Target!A:Q,13,0)</f>
        <v>99.5</v>
      </c>
      <c r="AN46" t="n">
        <f>VLOOKUP(B2:B265,Pro_Target!A:Q,15,0)</f>
        <v>99.0</v>
      </c>
      <c r="AO46" t="n">
        <f>VLOOKUP(B2:B265,Pro_Target!A:Q,14,0)</f>
        <v>0.1</v>
      </c>
      <c r="AP46" t="n">
        <f>VLOOKUP(B2:B265,Pro_Target!A:Q,16,0)</f>
        <v>99.0</v>
      </c>
      <c r="AQ46" t="n">
        <f>VLOOKUP(B2:B265,Pro_Target!A:Q,17,0)</f>
        <v>10.0</v>
      </c>
    </row>
    <row r="47">
      <c r="A47" t="s">
        <v>107</v>
      </c>
      <c r="B47" t="s">
        <v>45</v>
      </c>
      <c r="C47" t="n">
        <f>SUMIFS(Table25[2G_CSSR_Nokia],Table25[PERIOD_START_TIME],A2:A265,Table25[PROVINCE],B2:B265)</f>
        <v>98.2867064824</v>
      </c>
      <c r="D47" t="n">
        <f>SUMIFS(Table25[2G_CDR_Nokia],Table25[PERIOD_START_TIME],A2:A265,Table25[PROVINCE],B2:B265)</f>
        <v>2.9892672077</v>
      </c>
      <c r="E47" t="n">
        <f>SUMIFS(Table25[2G_TCH_Availability_Nokia],Table25[PERIOD_START_TIME],A2:A265,Table25[PROVINCE],B2:B265)</f>
        <v>98.6324907479</v>
      </c>
      <c r="F47" t="n">
        <f>SUMIFS(Table25[2G_OHSR_Nokia],Table25[PERIOD_START_TIME],A2:A265,Table25[PROVINCE],B2:B265)</f>
        <v>93.8977845764</v>
      </c>
      <c r="G47" t="n">
        <f>SUMIFS(Table25[2G_tch_traffic_Nokia],Table25[PERIOD_START_TIME],A2:A265,Table25[PROVINCE],B2:B265)</f>
        <v>52224.756058</v>
      </c>
      <c r="H47" t="n">
        <v>99.2189970703125</v>
      </c>
      <c r="I47" t="n">
        <v>99.649610943</v>
      </c>
      <c r="J47" t="n">
        <v>0.0823152132694</v>
      </c>
      <c r="K47" t="n">
        <v>99.4799141887</v>
      </c>
      <c r="L47" t="n">
        <v>97.443934901</v>
      </c>
      <c r="M47" t="n">
        <v>4523.3740234375</v>
      </c>
      <c r="N47" t="n">
        <v>22.84256563671875</v>
      </c>
      <c r="O47" t="n">
        <v>2.277123859638672</v>
      </c>
      <c r="P47" t="n">
        <v>99.9406102547</v>
      </c>
      <c r="Q47" t="n">
        <v>0.0424444295342</v>
      </c>
      <c r="R47" t="n">
        <v>99.6385939012</v>
      </c>
      <c r="S47" t="n">
        <v>97.2379220378</v>
      </c>
      <c r="T47" t="n">
        <v>3.74516324605</v>
      </c>
      <c r="U47" t="n">
        <v>47.693115830175785</v>
      </c>
      <c r="V47" t="n">
        <v>17.9399347963</v>
      </c>
      <c r="W47" t="n">
        <v>99.9559950836</v>
      </c>
      <c r="X47" t="n">
        <v>0.071615302905</v>
      </c>
      <c r="Y47" t="n">
        <v>99.9999339044</v>
      </c>
      <c r="Z47" t="n">
        <v>99.7145816184</v>
      </c>
      <c r="AA47" t="n">
        <v>24.9145971688</v>
      </c>
      <c r="AB47" t="n">
        <f>VLOOKUP(B2:B265,Pro_Target!A:Q,2,0)</f>
        <v>98.0</v>
      </c>
      <c r="AC47" t="n">
        <f>VLOOKUP(B2:B265,Pro_Target!A:Q,3,0)</f>
        <v>0.4</v>
      </c>
      <c r="AD47" t="n">
        <f>VLOOKUP(B2:B265,Pro_Target!A:Q,4,0)</f>
        <v>97.0</v>
      </c>
      <c r="AE47" t="n">
        <f>VLOOKUP(B2:B265,Pro_Target!A:Q,5,0)</f>
        <v>96.0</v>
      </c>
      <c r="AF47" t="n">
        <f>VLOOKUP(B2:B265,Pro_Target!A:Q,6,0)</f>
        <v>3.0</v>
      </c>
      <c r="AG47" t="n">
        <f>VLOOKUP(B2:B265,Pro_Target!A:Q,7,0)</f>
        <v>99.5</v>
      </c>
      <c r="AH47" t="n">
        <f>VLOOKUP(B2:B265,Pro_Target!A:Q,8,0)</f>
        <v>0.15</v>
      </c>
      <c r="AI47" t="n">
        <f>VLOOKUP(B2:B265,Pro_Target!A:Q,9,0)</f>
        <v>99.0</v>
      </c>
      <c r="AJ47" t="n">
        <f>VLOOKUP(B2:B265,Pro_Target!A:Q,10,0)</f>
        <v>99.0</v>
      </c>
      <c r="AK47" t="n">
        <f>VLOOKUP(B2:B265,Pro_Target!A:Q,11,0)</f>
        <v>3.0</v>
      </c>
      <c r="AL47" t="n">
        <f>VLOOKUP(B2:B265,Pro_Target!A:Q,12,0)</f>
        <v>10.0</v>
      </c>
      <c r="AM47" t="n">
        <f>VLOOKUP(B2:B265,Pro_Target!A:Q,13,0)</f>
        <v>99.5</v>
      </c>
      <c r="AN47" t="n">
        <f>VLOOKUP(B2:B265,Pro_Target!A:Q,15,0)</f>
        <v>99.0</v>
      </c>
      <c r="AO47" t="n">
        <f>VLOOKUP(B2:B265,Pro_Target!A:Q,14,0)</f>
        <v>0.1</v>
      </c>
      <c r="AP47" t="n">
        <f>VLOOKUP(B2:B265,Pro_Target!A:Q,16,0)</f>
        <v>99.0</v>
      </c>
      <c r="AQ47" t="n">
        <f>VLOOKUP(B2:B265,Pro_Target!A:Q,17,0)</f>
        <v>10.0</v>
      </c>
    </row>
    <row r="48">
      <c r="A48" t="s">
        <v>107</v>
      </c>
      <c r="B48" t="s">
        <v>50</v>
      </c>
      <c r="C48" t="n">
        <f>SUMIFS(Table25[2G_CSSR_Nokia],Table25[PERIOD_START_TIME],A2:A265,Table25[PROVINCE],B2:B265)</f>
        <v>97.7514163369</v>
      </c>
      <c r="D48" t="n">
        <f>SUMIFS(Table25[2G_CDR_Nokia],Table25[PERIOD_START_TIME],A2:A265,Table25[PROVINCE],B2:B265)</f>
        <v>2.1063395761</v>
      </c>
      <c r="E48" t="n">
        <f>SUMIFS(Table25[2G_TCH_Availability_Nokia],Table25[PERIOD_START_TIME],A2:A265,Table25[PROVINCE],B2:B265)</f>
        <v>98.7095043701</v>
      </c>
      <c r="F48" t="n">
        <f>SUMIFS(Table25[2G_OHSR_Nokia],Table25[PERIOD_START_TIME],A2:A265,Table25[PROVINCE],B2:B265)</f>
        <v>93.9738351363</v>
      </c>
      <c r="G48" t="n">
        <f>SUMIFS(Table25[2G_tch_traffic_Nokia],Table25[PERIOD_START_TIME],A2:A265,Table25[PROVINCE],B2:B265)</f>
        <v>11784.4321671</v>
      </c>
      <c r="H48" t="n">
        <v>136.180859375</v>
      </c>
      <c r="I48" t="n">
        <v>99.3734621628</v>
      </c>
      <c r="J48" t="n">
        <v>0.268935583125</v>
      </c>
      <c r="K48" t="n">
        <v>99.6728303007</v>
      </c>
      <c r="L48" t="n">
        <v>97.9034865817</v>
      </c>
      <c r="M48" t="n">
        <v>4977.544921875</v>
      </c>
      <c r="N48" t="n">
        <v>40.484033567480466</v>
      </c>
      <c r="O48" t="n">
        <v>2.174342838681641</v>
      </c>
      <c r="P48" t="n">
        <v>99.9360009019</v>
      </c>
      <c r="Q48" t="n">
        <v>0.0485624423871</v>
      </c>
      <c r="R48" t="n">
        <v>99.9686555945</v>
      </c>
      <c r="S48" t="n">
        <v>97.6221141088</v>
      </c>
      <c r="T48" t="n">
        <v>4.15498370901</v>
      </c>
      <c r="U48" t="n">
        <v>78.11125798193359</v>
      </c>
      <c r="V48" t="n">
        <v>17.4223716913</v>
      </c>
      <c r="W48" t="n">
        <v>99.7959240897</v>
      </c>
      <c r="X48" t="n">
        <v>0.10803922901</v>
      </c>
      <c r="Y48" t="n">
        <v>99.9871899057</v>
      </c>
      <c r="Z48" t="n">
        <v>99.4442166251</v>
      </c>
      <c r="AA48" t="n">
        <v>25.9395675638</v>
      </c>
      <c r="AB48" t="n">
        <f>VLOOKUP(B2:B265,Pro_Target!A:Q,2,0)</f>
        <v>98.0</v>
      </c>
      <c r="AC48" t="n">
        <f>VLOOKUP(B2:B265,Pro_Target!A:Q,3,0)</f>
        <v>0.4</v>
      </c>
      <c r="AD48" t="n">
        <f>VLOOKUP(B2:B265,Pro_Target!A:Q,4,0)</f>
        <v>97.0</v>
      </c>
      <c r="AE48" t="n">
        <f>VLOOKUP(B2:B265,Pro_Target!A:Q,5,0)</f>
        <v>96.0</v>
      </c>
      <c r="AF48" t="n">
        <f>VLOOKUP(B2:B265,Pro_Target!A:Q,6,0)</f>
        <v>3.0</v>
      </c>
      <c r="AG48" t="n">
        <f>VLOOKUP(B2:B265,Pro_Target!A:Q,7,0)</f>
        <v>99.5</v>
      </c>
      <c r="AH48" t="n">
        <f>VLOOKUP(B2:B265,Pro_Target!A:Q,8,0)</f>
        <v>0.15</v>
      </c>
      <c r="AI48" t="n">
        <f>VLOOKUP(B2:B265,Pro_Target!A:Q,9,0)</f>
        <v>99.0</v>
      </c>
      <c r="AJ48" t="n">
        <f>VLOOKUP(B2:B265,Pro_Target!A:Q,10,0)</f>
        <v>99.0</v>
      </c>
      <c r="AK48" t="n">
        <f>VLOOKUP(B2:B265,Pro_Target!A:Q,11,0)</f>
        <v>3.0</v>
      </c>
      <c r="AL48" t="n">
        <f>VLOOKUP(B2:B265,Pro_Target!A:Q,12,0)</f>
        <v>10.0</v>
      </c>
      <c r="AM48" t="n">
        <f>VLOOKUP(B2:B265,Pro_Target!A:Q,13,0)</f>
        <v>99.5</v>
      </c>
      <c r="AN48" t="n">
        <f>VLOOKUP(B2:B265,Pro_Target!A:Q,15,0)</f>
        <v>99.0</v>
      </c>
      <c r="AO48" t="n">
        <f>VLOOKUP(B2:B265,Pro_Target!A:Q,14,0)</f>
        <v>0.1</v>
      </c>
      <c r="AP48" t="n">
        <f>VLOOKUP(B2:B265,Pro_Target!A:Q,16,0)</f>
        <v>99.0</v>
      </c>
      <c r="AQ48" t="n">
        <f>VLOOKUP(B2:B265,Pro_Target!A:Q,17,0)</f>
        <v>10.0</v>
      </c>
    </row>
    <row r="49">
      <c r="A49" t="s">
        <v>107</v>
      </c>
      <c r="B49" t="s">
        <v>47</v>
      </c>
      <c r="C49" t="n">
        <f>SUMIFS(Table25[2G_CSSR_Nokia],Table25[PERIOD_START_TIME],A2:A265,Table25[PROVINCE],B2:B265)</f>
        <v>99.4294222344</v>
      </c>
      <c r="D49" t="n">
        <f>SUMIFS(Table25[2G_CDR_Nokia],Table25[PERIOD_START_TIME],A2:A265,Table25[PROVINCE],B2:B265)</f>
        <v>1.70581700823</v>
      </c>
      <c r="E49" t="n">
        <f>SUMIFS(Table25[2G_TCH_Availability_Nokia],Table25[PERIOD_START_TIME],A2:A265,Table25[PROVINCE],B2:B265)</f>
        <v>99.3721117833</v>
      </c>
      <c r="F49" t="n">
        <f>SUMIFS(Table25[2G_OHSR_Nokia],Table25[PERIOD_START_TIME],A2:A265,Table25[PROVINCE],B2:B265)</f>
        <v>95.0901810583</v>
      </c>
      <c r="G49" t="n">
        <f>SUMIFS(Table25[2G_tch_traffic_Nokia],Table25[PERIOD_START_TIME],A2:A265,Table25[PROVINCE],B2:B265)</f>
        <v>56033.7170705</v>
      </c>
      <c r="H49" t="n">
        <v>125.242560546875</v>
      </c>
      <c r="I49" t="n">
        <v>99.6545226942</v>
      </c>
      <c r="J49" t="n">
        <v>0.18716698749</v>
      </c>
      <c r="K49" t="n">
        <v>99.9977618701</v>
      </c>
      <c r="L49" t="n">
        <v>97.4715393962</v>
      </c>
      <c r="M49" t="n">
        <v>5378.662109375</v>
      </c>
      <c r="N49" t="n">
        <v>25.931120858984375</v>
      </c>
      <c r="O49" t="n">
        <v>2.154138320732422</v>
      </c>
      <c r="P49" t="n">
        <v>99.9553345218</v>
      </c>
      <c r="Q49" t="n">
        <v>0.03277916562</v>
      </c>
      <c r="R49" t="n">
        <v>99.998732572</v>
      </c>
      <c r="S49" t="n">
        <v>96.8110304532</v>
      </c>
      <c r="T49" t="n">
        <v>3.51153635963</v>
      </c>
      <c r="U49" t="n">
        <v>53.399734296191404</v>
      </c>
      <c r="V49" t="n">
        <v>19.00834382</v>
      </c>
      <c r="W49" t="n">
        <v>99.9489924266</v>
      </c>
      <c r="X49" t="n">
        <v>0.138306255514</v>
      </c>
      <c r="Y49" t="n">
        <v>99.6807967314</v>
      </c>
      <c r="Z49" t="n">
        <v>99.8703767885</v>
      </c>
      <c r="AA49" t="n">
        <v>24.3154848142</v>
      </c>
      <c r="AB49" t="n">
        <f>VLOOKUP(B2:B265,Pro_Target!A:Q,2,0)</f>
        <v>98.0</v>
      </c>
      <c r="AC49" t="n">
        <f>VLOOKUP(B2:B265,Pro_Target!A:Q,3,0)</f>
        <v>0.4</v>
      </c>
      <c r="AD49" t="n">
        <f>VLOOKUP(B2:B265,Pro_Target!A:Q,4,0)</f>
        <v>97.0</v>
      </c>
      <c r="AE49" t="n">
        <f>VLOOKUP(B2:B265,Pro_Target!A:Q,5,0)</f>
        <v>96.0</v>
      </c>
      <c r="AF49" t="n">
        <f>VLOOKUP(B2:B265,Pro_Target!A:Q,6,0)</f>
        <v>3.0</v>
      </c>
      <c r="AG49" t="n">
        <f>VLOOKUP(B2:B265,Pro_Target!A:Q,7,0)</f>
        <v>99.5</v>
      </c>
      <c r="AH49" t="n">
        <f>VLOOKUP(B2:B265,Pro_Target!A:Q,8,0)</f>
        <v>0.15</v>
      </c>
      <c r="AI49" t="n">
        <f>VLOOKUP(B2:B265,Pro_Target!A:Q,9,0)</f>
        <v>99.0</v>
      </c>
      <c r="AJ49" t="n">
        <f>VLOOKUP(B2:B265,Pro_Target!A:Q,10,0)</f>
        <v>99.0</v>
      </c>
      <c r="AK49" t="n">
        <f>VLOOKUP(B2:B265,Pro_Target!A:Q,11,0)</f>
        <v>3.0</v>
      </c>
      <c r="AL49" t="n">
        <f>VLOOKUP(B2:B265,Pro_Target!A:Q,12,0)</f>
        <v>10.0</v>
      </c>
      <c r="AM49" t="n">
        <f>VLOOKUP(B2:B265,Pro_Target!A:Q,13,0)</f>
        <v>99.5</v>
      </c>
      <c r="AN49" t="n">
        <f>VLOOKUP(B2:B265,Pro_Target!A:Q,15,0)</f>
        <v>99.0</v>
      </c>
      <c r="AO49" t="n">
        <f>VLOOKUP(B2:B265,Pro_Target!A:Q,14,0)</f>
        <v>0.1</v>
      </c>
      <c r="AP49" t="n">
        <f>VLOOKUP(B2:B265,Pro_Target!A:Q,16,0)</f>
        <v>99.0</v>
      </c>
      <c r="AQ49" t="n">
        <f>VLOOKUP(B2:B265,Pro_Target!A:Q,17,0)</f>
        <v>10.0</v>
      </c>
    </row>
    <row r="50">
      <c r="A50" t="s">
        <v>107</v>
      </c>
      <c r="B50" t="s">
        <v>52</v>
      </c>
      <c r="C50" t="n">
        <f>SUMIFS(Table25[2G_CSSR_Nokia],Table25[PERIOD_START_TIME],A2:A265,Table25[PROVINCE],B2:B265)</f>
        <v>97.9373088126</v>
      </c>
      <c r="D50" t="n">
        <f>SUMIFS(Table25[2G_CDR_Nokia],Table25[PERIOD_START_TIME],A2:A265,Table25[PROVINCE],B2:B265)</f>
        <v>2.17118170631</v>
      </c>
      <c r="E50" t="n">
        <f>SUMIFS(Table25[2G_TCH_Availability_Nokia],Table25[PERIOD_START_TIME],A2:A265,Table25[PROVINCE],B2:B265)</f>
        <v>98.7584536351</v>
      </c>
      <c r="F50" t="n">
        <f>SUMIFS(Table25[2G_OHSR_Nokia],Table25[PERIOD_START_TIME],A2:A265,Table25[PROVINCE],B2:B265)</f>
        <v>94.0706938542</v>
      </c>
      <c r="G50" t="n">
        <f>SUMIFS(Table25[2G_tch_traffic_Nokia],Table25[PERIOD_START_TIME],A2:A265,Table25[PROVINCE],B2:B265)</f>
        <v>33591.1184165</v>
      </c>
      <c r="H50" t="n">
        <v>165.337525390625</v>
      </c>
      <c r="I50" t="n">
        <v>99.5240772621</v>
      </c>
      <c r="J50" t="n">
        <v>0.231866161159</v>
      </c>
      <c r="K50" t="n">
        <v>97.8638593574</v>
      </c>
      <c r="L50" t="n">
        <v>98.5786380945</v>
      </c>
      <c r="M50" t="n">
        <v>4441.5068359375</v>
      </c>
      <c r="N50" t="n">
        <v>50.3215780234375</v>
      </c>
      <c r="O50" t="n">
        <v>2.1170456394140627</v>
      </c>
      <c r="P50" t="n">
        <v>99.915877793</v>
      </c>
      <c r="Q50" t="n">
        <v>0.0833301715052</v>
      </c>
      <c r="R50" t="n">
        <v>99.878046396</v>
      </c>
      <c r="S50" t="n">
        <v>97.8861228728</v>
      </c>
      <c r="T50" t="n">
        <v>4.07884239987</v>
      </c>
      <c r="U50" t="n">
        <v>96.29002408085937</v>
      </c>
      <c r="V50" t="n">
        <v>13.3962069809</v>
      </c>
      <c r="W50" t="n">
        <v>99.8917856549</v>
      </c>
      <c r="X50" t="n">
        <v>0.0867821134378</v>
      </c>
      <c r="Y50" t="n">
        <v>99.9794952566</v>
      </c>
      <c r="Z50" t="n">
        <v>99.7503878547</v>
      </c>
      <c r="AA50" t="n">
        <v>25.8049298574</v>
      </c>
      <c r="AB50" t="n">
        <f>VLOOKUP(B2:B265,Pro_Target!A:Q,2,0)</f>
        <v>98.0</v>
      </c>
      <c r="AC50" t="n">
        <f>VLOOKUP(B2:B265,Pro_Target!A:Q,3,0)</f>
        <v>0.4</v>
      </c>
      <c r="AD50" t="n">
        <f>VLOOKUP(B2:B265,Pro_Target!A:Q,4,0)</f>
        <v>97.0</v>
      </c>
      <c r="AE50" t="n">
        <f>VLOOKUP(B2:B265,Pro_Target!A:Q,5,0)</f>
        <v>96.0</v>
      </c>
      <c r="AF50" t="n">
        <f>VLOOKUP(B2:B265,Pro_Target!A:Q,6,0)</f>
        <v>3.0</v>
      </c>
      <c r="AG50" t="n">
        <f>VLOOKUP(B2:B265,Pro_Target!A:Q,7,0)</f>
        <v>99.5</v>
      </c>
      <c r="AH50" t="n">
        <f>VLOOKUP(B2:B265,Pro_Target!A:Q,8,0)</f>
        <v>0.15</v>
      </c>
      <c r="AI50" t="n">
        <f>VLOOKUP(B2:B265,Pro_Target!A:Q,9,0)</f>
        <v>99.0</v>
      </c>
      <c r="AJ50" t="n">
        <f>VLOOKUP(B2:B265,Pro_Target!A:Q,10,0)</f>
        <v>99.0</v>
      </c>
      <c r="AK50" t="n">
        <f>VLOOKUP(B2:B265,Pro_Target!A:Q,11,0)</f>
        <v>3.0</v>
      </c>
      <c r="AL50" t="n">
        <f>VLOOKUP(B2:B265,Pro_Target!A:Q,12,0)</f>
        <v>10.0</v>
      </c>
      <c r="AM50" t="n">
        <f>VLOOKUP(B2:B265,Pro_Target!A:Q,13,0)</f>
        <v>99.5</v>
      </c>
      <c r="AN50" t="n">
        <f>VLOOKUP(B2:B265,Pro_Target!A:Q,15,0)</f>
        <v>99.0</v>
      </c>
      <c r="AO50" t="n">
        <f>VLOOKUP(B2:B265,Pro_Target!A:Q,14,0)</f>
        <v>0.1</v>
      </c>
      <c r="AP50" t="n">
        <f>VLOOKUP(B2:B265,Pro_Target!A:Q,16,0)</f>
        <v>99.0</v>
      </c>
      <c r="AQ50" t="n">
        <f>VLOOKUP(B2:B265,Pro_Target!A:Q,17,0)</f>
        <v>10.0</v>
      </c>
    </row>
    <row r="51">
      <c r="A51" t="s">
        <v>107</v>
      </c>
      <c r="B51" t="s">
        <v>51</v>
      </c>
      <c r="C51" t="n">
        <f>SUMIFS(Table25[2G_CSSR_Nokia],Table25[PERIOD_START_TIME],A2:A265,Table25[PROVINCE],B2:B265)</f>
        <v>0.0</v>
      </c>
      <c r="D51" t="n">
        <f>SUMIFS(Table25[2G_CDR_Nokia],Table25[PERIOD_START_TIME],A2:A265,Table25[PROVINCE],B2:B265)</f>
        <v>0.0</v>
      </c>
      <c r="E51" t="n">
        <f>SUMIFS(Table25[2G_TCH_Availability_Nokia],Table25[PERIOD_START_TIME],A2:A265,Table25[PROVINCE],B2:B265)</f>
        <v>0.0</v>
      </c>
      <c r="F51" t="n">
        <f>SUMIFS(Table25[2G_OHSR_Nokia],Table25[PERIOD_START_TIME],A2:A265,Table25[PROVINCE],B2:B265)</f>
        <v>0.0</v>
      </c>
      <c r="G51" t="n">
        <f>SUMIFS(Table25[2G_tch_traffic_Nokia],Table25[PERIOD_START_TIME],A2:A265,Table25[PROVINCE],B2:B265)</f>
        <v>0.0</v>
      </c>
      <c r="H51" t="n">
        <v>266.7795380859375</v>
      </c>
      <c r="I51" t="n">
        <v>99.4227327823</v>
      </c>
      <c r="J51" t="n">
        <v>0.26394329984</v>
      </c>
      <c r="K51" t="n">
        <v>99.4933977263</v>
      </c>
      <c r="L51" t="n">
        <v>98.1376823164</v>
      </c>
      <c r="M51" t="n">
        <v>7459.1640625</v>
      </c>
      <c r="N51" t="n">
        <v>49.79631525751953</v>
      </c>
      <c r="O51" t="n">
        <v>1.6727178565234375</v>
      </c>
      <c r="P51" t="n">
        <v>99.9477569497</v>
      </c>
      <c r="Q51" t="n">
        <v>0.0228234422156</v>
      </c>
      <c r="R51" t="n">
        <v>99.8441359998</v>
      </c>
      <c r="S51" t="n">
        <v>98.259966567</v>
      </c>
      <c r="T51" t="n">
        <v>3.70210545653</v>
      </c>
      <c r="U51" t="n">
        <v>104.69397935839844</v>
      </c>
      <c r="V51" t="n">
        <v>11.4536776859</v>
      </c>
      <c r="W51" t="n">
        <v>99.9148262458</v>
      </c>
      <c r="X51" t="n">
        <v>0.128910105557</v>
      </c>
      <c r="Y51" t="n">
        <v>99.9762083711</v>
      </c>
      <c r="Z51" t="n">
        <v>99.8948915012</v>
      </c>
      <c r="AA51" t="n">
        <v>23.9776425005</v>
      </c>
      <c r="AB51" t="n">
        <f>VLOOKUP(B2:B265,Pro_Target!A:Q,2,0)</f>
        <v>98.0</v>
      </c>
      <c r="AC51" t="n">
        <f>VLOOKUP(B2:B265,Pro_Target!A:Q,3,0)</f>
        <v>0.4</v>
      </c>
      <c r="AD51" t="n">
        <f>VLOOKUP(B2:B265,Pro_Target!A:Q,4,0)</f>
        <v>97.0</v>
      </c>
      <c r="AE51" t="n">
        <f>VLOOKUP(B2:B265,Pro_Target!A:Q,5,0)</f>
        <v>96.0</v>
      </c>
      <c r="AF51" t="n">
        <f>VLOOKUP(B2:B265,Pro_Target!A:Q,6,0)</f>
        <v>3.0</v>
      </c>
      <c r="AG51" t="n">
        <f>VLOOKUP(B2:B265,Pro_Target!A:Q,7,0)</f>
        <v>99.5</v>
      </c>
      <c r="AH51" t="n">
        <f>VLOOKUP(B2:B265,Pro_Target!A:Q,8,0)</f>
        <v>0.15</v>
      </c>
      <c r="AI51" t="n">
        <f>VLOOKUP(B2:B265,Pro_Target!A:Q,9,0)</f>
        <v>99.0</v>
      </c>
      <c r="AJ51" t="n">
        <f>VLOOKUP(B2:B265,Pro_Target!A:Q,10,0)</f>
        <v>99.0</v>
      </c>
      <c r="AK51" t="n">
        <f>VLOOKUP(B2:B265,Pro_Target!A:Q,11,0)</f>
        <v>3.0</v>
      </c>
      <c r="AL51" t="n">
        <f>VLOOKUP(B2:B265,Pro_Target!A:Q,12,0)</f>
        <v>10.0</v>
      </c>
      <c r="AM51" t="n">
        <f>VLOOKUP(B2:B265,Pro_Target!A:Q,13,0)</f>
        <v>99.5</v>
      </c>
      <c r="AN51" t="n">
        <f>VLOOKUP(B2:B265,Pro_Target!A:Q,15,0)</f>
        <v>99.0</v>
      </c>
      <c r="AO51" t="n">
        <f>VLOOKUP(B2:B265,Pro_Target!A:Q,14,0)</f>
        <v>0.1</v>
      </c>
      <c r="AP51" t="n">
        <f>VLOOKUP(B2:B265,Pro_Target!A:Q,16,0)</f>
        <v>99.0</v>
      </c>
      <c r="AQ51" t="n">
        <f>VLOOKUP(B2:B265,Pro_Target!A:Q,17,0)</f>
        <v>10.0</v>
      </c>
    </row>
    <row r="52">
      <c r="A52" t="s">
        <v>107</v>
      </c>
      <c r="B52" t="s">
        <v>49</v>
      </c>
      <c r="C52" t="n">
        <f>SUMIFS(Table25[2G_CSSR_Nokia],Table25[PERIOD_START_TIME],A2:A265,Table25[PROVINCE],B2:B265)</f>
        <v>98.4640291584</v>
      </c>
      <c r="D52" t="n">
        <f>SUMIFS(Table25[2G_CDR_Nokia],Table25[PERIOD_START_TIME],A2:A265,Table25[PROVINCE],B2:B265)</f>
        <v>2.22143073058</v>
      </c>
      <c r="E52" t="n">
        <f>SUMIFS(Table25[2G_TCH_Availability_Nokia],Table25[PERIOD_START_TIME],A2:A265,Table25[PROVINCE],B2:B265)</f>
        <v>99.6311379488</v>
      </c>
      <c r="F52" t="n">
        <f>SUMIFS(Table25[2G_OHSR_Nokia],Table25[PERIOD_START_TIME],A2:A265,Table25[PROVINCE],B2:B265)</f>
        <v>95.9211567006</v>
      </c>
      <c r="G52" t="n">
        <f>SUMIFS(Table25[2G_tch_traffic_Nokia],Table25[PERIOD_START_TIME],A2:A265,Table25[PROVINCE],B2:B265)</f>
        <v>54129.8833333</v>
      </c>
      <c r="H52" t="n">
        <v>174.737099609375</v>
      </c>
      <c r="I52" t="n">
        <v>99.2421754111</v>
      </c>
      <c r="J52" t="n">
        <v>0.302790061077</v>
      </c>
      <c r="K52" t="n">
        <v>99.6389129571</v>
      </c>
      <c r="L52" t="n">
        <v>98.4419621553</v>
      </c>
      <c r="M52" t="n">
        <v>6161.4033203125</v>
      </c>
      <c r="N52" t="n">
        <v>27.253787410351563</v>
      </c>
      <c r="O52" t="n">
        <v>2.0351056906933596</v>
      </c>
      <c r="P52" t="n">
        <v>99.9577208809</v>
      </c>
      <c r="Q52" t="n">
        <v>0.033746044657</v>
      </c>
      <c r="R52" t="n">
        <v>99.8574174399</v>
      </c>
      <c r="S52" t="n">
        <v>97.2979508618</v>
      </c>
      <c r="T52" t="n">
        <v>3.70510098788</v>
      </c>
      <c r="U52" t="n">
        <v>81.50628215166016</v>
      </c>
      <c r="V52" t="n">
        <v>11.1046571014</v>
      </c>
      <c r="W52" t="n">
        <v>99.9372704882</v>
      </c>
      <c r="X52" t="n">
        <v>0.12370977023</v>
      </c>
      <c r="Y52" t="n">
        <v>99.7030636223</v>
      </c>
      <c r="Z52" t="n">
        <v>99.9300124678</v>
      </c>
      <c r="AA52" t="n">
        <v>24.467394259</v>
      </c>
      <c r="AB52" t="n">
        <f>VLOOKUP(B2:B265,Pro_Target!A:Q,2,0)</f>
        <v>98.0</v>
      </c>
      <c r="AC52" t="n">
        <f>VLOOKUP(B2:B265,Pro_Target!A:Q,3,0)</f>
        <v>0.4</v>
      </c>
      <c r="AD52" t="n">
        <f>VLOOKUP(B2:B265,Pro_Target!A:Q,4,0)</f>
        <v>97.0</v>
      </c>
      <c r="AE52" t="n">
        <f>VLOOKUP(B2:B265,Pro_Target!A:Q,5,0)</f>
        <v>96.0</v>
      </c>
      <c r="AF52" t="n">
        <f>VLOOKUP(B2:B265,Pro_Target!A:Q,6,0)</f>
        <v>3.0</v>
      </c>
      <c r="AG52" t="n">
        <f>VLOOKUP(B2:B265,Pro_Target!A:Q,7,0)</f>
        <v>99.5</v>
      </c>
      <c r="AH52" t="n">
        <f>VLOOKUP(B2:B265,Pro_Target!A:Q,8,0)</f>
        <v>0.15</v>
      </c>
      <c r="AI52" t="n">
        <f>VLOOKUP(B2:B265,Pro_Target!A:Q,9,0)</f>
        <v>99.0</v>
      </c>
      <c r="AJ52" t="n">
        <f>VLOOKUP(B2:B265,Pro_Target!A:Q,10,0)</f>
        <v>99.0</v>
      </c>
      <c r="AK52" t="n">
        <f>VLOOKUP(B2:B265,Pro_Target!A:Q,11,0)</f>
        <v>3.0</v>
      </c>
      <c r="AL52" t="n">
        <f>VLOOKUP(B2:B265,Pro_Target!A:Q,12,0)</f>
        <v>10.0</v>
      </c>
      <c r="AM52" t="n">
        <f>VLOOKUP(B2:B265,Pro_Target!A:Q,13,0)</f>
        <v>99.5</v>
      </c>
      <c r="AN52" t="n">
        <f>VLOOKUP(B2:B265,Pro_Target!A:Q,15,0)</f>
        <v>99.0</v>
      </c>
      <c r="AO52" t="n">
        <f>VLOOKUP(B2:B265,Pro_Target!A:Q,14,0)</f>
        <v>0.1</v>
      </c>
      <c r="AP52" t="n">
        <f>VLOOKUP(B2:B265,Pro_Target!A:Q,16,0)</f>
        <v>99.0</v>
      </c>
      <c r="AQ52" t="n">
        <f>VLOOKUP(B2:B265,Pro_Target!A:Q,17,0)</f>
        <v>10.0</v>
      </c>
    </row>
    <row r="53">
      <c r="A53" t="s">
        <v>107</v>
      </c>
      <c r="B53" t="s">
        <v>48</v>
      </c>
      <c r="C53" t="n">
        <f>SUMIFS(Table25[2G_CSSR_Nokia],Table25[PERIOD_START_TIME],A2:A265,Table25[PROVINCE],B2:B265)</f>
        <v>0.0</v>
      </c>
      <c r="D53" t="n">
        <f>SUMIFS(Table25[2G_CDR_Nokia],Table25[PERIOD_START_TIME],A2:A265,Table25[PROVINCE],B2:B265)</f>
        <v>0.0</v>
      </c>
      <c r="E53" t="n">
        <f>SUMIFS(Table25[2G_TCH_Availability_Nokia],Table25[PERIOD_START_TIME],A2:A265,Table25[PROVINCE],B2:B265)</f>
        <v>0.0</v>
      </c>
      <c r="F53" t="n">
        <f>SUMIFS(Table25[2G_OHSR_Nokia],Table25[PERIOD_START_TIME],A2:A265,Table25[PROVINCE],B2:B265)</f>
        <v>0.0</v>
      </c>
      <c r="G53" t="n">
        <f>SUMIFS(Table25[2G_tch_traffic_Nokia],Table25[PERIOD_START_TIME],A2:A265,Table25[PROVINCE],B2:B265)</f>
        <v>0.0</v>
      </c>
      <c r="H53" t="n">
        <v>218.972908203125</v>
      </c>
      <c r="I53" t="n">
        <v>99.2911016407</v>
      </c>
      <c r="J53" t="n">
        <v>0.3302988937</v>
      </c>
      <c r="K53" t="n">
        <v>99.638767506</v>
      </c>
      <c r="L53" t="n">
        <v>98.1996223829</v>
      </c>
      <c r="M53" t="n">
        <v>5456.86328125</v>
      </c>
      <c r="N53" t="n">
        <v>29.84537963310547</v>
      </c>
      <c r="O53" t="n">
        <v>2.014356136621094</v>
      </c>
      <c r="P53" t="n">
        <v>99.9464891767</v>
      </c>
      <c r="Q53" t="n">
        <v>0.0638602612664</v>
      </c>
      <c r="R53" t="n">
        <v>99.9234774156</v>
      </c>
      <c r="S53" t="n">
        <v>97.3740912187</v>
      </c>
      <c r="T53" t="n">
        <v>3.68872577539</v>
      </c>
      <c r="U53" t="n">
        <v>65.66097376044922</v>
      </c>
      <c r="V53" t="n">
        <v>15.3226757921</v>
      </c>
      <c r="W53" t="n">
        <v>99.9458271378</v>
      </c>
      <c r="X53" t="n">
        <v>0.105095057854</v>
      </c>
      <c r="Y53" t="n">
        <v>99.9752849408</v>
      </c>
      <c r="Z53" t="n">
        <v>99.9348744405</v>
      </c>
      <c r="AA53" t="n">
        <v>25.4410899202</v>
      </c>
      <c r="AB53" t="n">
        <f>VLOOKUP(B2:B265,Pro_Target!A:Q,2,0)</f>
        <v>98.0</v>
      </c>
      <c r="AC53" t="n">
        <f>VLOOKUP(B2:B265,Pro_Target!A:Q,3,0)</f>
        <v>0.4</v>
      </c>
      <c r="AD53" t="n">
        <f>VLOOKUP(B2:B265,Pro_Target!A:Q,4,0)</f>
        <v>97.0</v>
      </c>
      <c r="AE53" t="n">
        <f>VLOOKUP(B2:B265,Pro_Target!A:Q,5,0)</f>
        <v>96.0</v>
      </c>
      <c r="AF53" t="n">
        <f>VLOOKUP(B2:B265,Pro_Target!A:Q,6,0)</f>
        <v>3.0</v>
      </c>
      <c r="AG53" t="n">
        <f>VLOOKUP(B2:B265,Pro_Target!A:Q,7,0)</f>
        <v>99.5</v>
      </c>
      <c r="AH53" t="n">
        <f>VLOOKUP(B2:B265,Pro_Target!A:Q,8,0)</f>
        <v>0.15</v>
      </c>
      <c r="AI53" t="n">
        <f>VLOOKUP(B2:B265,Pro_Target!A:Q,9,0)</f>
        <v>99.0</v>
      </c>
      <c r="AJ53" t="n">
        <f>VLOOKUP(B2:B265,Pro_Target!A:Q,10,0)</f>
        <v>99.0</v>
      </c>
      <c r="AK53" t="n">
        <f>VLOOKUP(B2:B265,Pro_Target!A:Q,11,0)</f>
        <v>3.0</v>
      </c>
      <c r="AL53" t="n">
        <f>VLOOKUP(B2:B265,Pro_Target!A:Q,12,0)</f>
        <v>10.0</v>
      </c>
      <c r="AM53" t="n">
        <f>VLOOKUP(B2:B265,Pro_Target!A:Q,13,0)</f>
        <v>99.5</v>
      </c>
      <c r="AN53" t="n">
        <f>VLOOKUP(B2:B265,Pro_Target!A:Q,15,0)</f>
        <v>99.0</v>
      </c>
      <c r="AO53" t="n">
        <f>VLOOKUP(B2:B265,Pro_Target!A:Q,14,0)</f>
        <v>0.1</v>
      </c>
      <c r="AP53" t="n">
        <f>VLOOKUP(B2:B265,Pro_Target!A:Q,16,0)</f>
        <v>99.0</v>
      </c>
      <c r="AQ53" t="n">
        <f>VLOOKUP(B2:B265,Pro_Target!A:Q,17,0)</f>
        <v>10.0</v>
      </c>
    </row>
    <row r="54">
      <c r="A54" t="s">
        <v>107</v>
      </c>
      <c r="B54" t="s">
        <v>46</v>
      </c>
      <c r="C54" t="n">
        <f>SUMIFS(Table25[2G_CSSR_Nokia],Table25[PERIOD_START_TIME],A2:A265,Table25[PROVINCE],B2:B265)</f>
        <v>0.0</v>
      </c>
      <c r="D54" t="n">
        <f>SUMIFS(Table25[2G_CDR_Nokia],Table25[PERIOD_START_TIME],A2:A265,Table25[PROVINCE],B2:B265)</f>
        <v>0.0</v>
      </c>
      <c r="E54" t="n">
        <f>SUMIFS(Table25[2G_TCH_Availability_Nokia],Table25[PERIOD_START_TIME],A2:A265,Table25[PROVINCE],B2:B265)</f>
        <v>0.0</v>
      </c>
      <c r="F54" t="n">
        <f>SUMIFS(Table25[2G_OHSR_Nokia],Table25[PERIOD_START_TIME],A2:A265,Table25[PROVINCE],B2:B265)</f>
        <v>0.0</v>
      </c>
      <c r="G54" t="n">
        <f>SUMIFS(Table25[2G_tch_traffic_Nokia],Table25[PERIOD_START_TIME],A2:A265,Table25[PROVINCE],B2:B265)</f>
        <v>0.0</v>
      </c>
      <c r="H54" t="n">
        <v>157.8534453125</v>
      </c>
      <c r="I54" t="n">
        <v>99.4269305922</v>
      </c>
      <c r="J54" t="n">
        <v>0.159747573058</v>
      </c>
      <c r="K54" t="n">
        <v>99.7446609875</v>
      </c>
      <c r="L54" t="n">
        <v>98.3350096013</v>
      </c>
      <c r="M54" t="n">
        <v>5587.2802734375</v>
      </c>
      <c r="N54" t="n">
        <v>26.311679005273437</v>
      </c>
      <c r="O54" t="n">
        <v>2.068199243964844</v>
      </c>
      <c r="P54" t="n">
        <v>99.9478150994</v>
      </c>
      <c r="Q54" t="n">
        <v>0.0338957988615</v>
      </c>
      <c r="R54" t="n">
        <v>99.9997114295</v>
      </c>
      <c r="S54" t="n">
        <v>97.1689571576</v>
      </c>
      <c r="T54" t="n">
        <v>3.73219693504</v>
      </c>
      <c r="U54" t="n">
        <v>60.75075965400391</v>
      </c>
      <c r="V54" t="n">
        <v>15.3992628111</v>
      </c>
      <c r="W54" t="n">
        <v>99.9394087712</v>
      </c>
      <c r="X54" t="n">
        <v>0.0722291701658</v>
      </c>
      <c r="Y54" t="n">
        <v>99.9999133492</v>
      </c>
      <c r="Z54" t="n">
        <v>99.7905303962</v>
      </c>
      <c r="AA54" t="n">
        <v>24.4491568131</v>
      </c>
      <c r="AB54" t="n">
        <f>VLOOKUP(B2:B265,Pro_Target!A:Q,2,0)</f>
        <v>98.0</v>
      </c>
      <c r="AC54" t="n">
        <f>VLOOKUP(B2:B265,Pro_Target!A:Q,3,0)</f>
        <v>0.4</v>
      </c>
      <c r="AD54" t="n">
        <f>VLOOKUP(B2:B265,Pro_Target!A:Q,4,0)</f>
        <v>97.0</v>
      </c>
      <c r="AE54" t="n">
        <f>VLOOKUP(B2:B265,Pro_Target!A:Q,5,0)</f>
        <v>96.0</v>
      </c>
      <c r="AF54" t="n">
        <f>VLOOKUP(B2:B265,Pro_Target!A:Q,6,0)</f>
        <v>3.0</v>
      </c>
      <c r="AG54" t="n">
        <f>VLOOKUP(B2:B265,Pro_Target!A:Q,7,0)</f>
        <v>99.5</v>
      </c>
      <c r="AH54" t="n">
        <f>VLOOKUP(B2:B265,Pro_Target!A:Q,8,0)</f>
        <v>0.15</v>
      </c>
      <c r="AI54" t="n">
        <f>VLOOKUP(B2:B265,Pro_Target!A:Q,9,0)</f>
        <v>99.0</v>
      </c>
      <c r="AJ54" t="n">
        <f>VLOOKUP(B2:B265,Pro_Target!A:Q,10,0)</f>
        <v>99.0</v>
      </c>
      <c r="AK54" t="n">
        <f>VLOOKUP(B2:B265,Pro_Target!A:Q,11,0)</f>
        <v>3.0</v>
      </c>
      <c r="AL54" t="n">
        <f>VLOOKUP(B2:B265,Pro_Target!A:Q,12,0)</f>
        <v>10.0</v>
      </c>
      <c r="AM54" t="n">
        <f>VLOOKUP(B2:B265,Pro_Target!A:Q,13,0)</f>
        <v>99.5</v>
      </c>
      <c r="AN54" t="n">
        <f>VLOOKUP(B2:B265,Pro_Target!A:Q,15,0)</f>
        <v>99.0</v>
      </c>
      <c r="AO54" t="n">
        <f>VLOOKUP(B2:B265,Pro_Target!A:Q,14,0)</f>
        <v>0.1</v>
      </c>
      <c r="AP54" t="n">
        <f>VLOOKUP(B2:B265,Pro_Target!A:Q,16,0)</f>
        <v>99.0</v>
      </c>
      <c r="AQ54" t="n">
        <f>VLOOKUP(B2:B265,Pro_Target!A:Q,17,0)</f>
        <v>10.0</v>
      </c>
    </row>
    <row r="55">
      <c r="A55" t="s">
        <v>107</v>
      </c>
      <c r="B55" t="s">
        <v>44</v>
      </c>
      <c r="C55" t="n">
        <f>SUMIFS(Table25[2G_CSSR_Nokia],Table25[PERIOD_START_TIME],A2:A265,Table25[PROVINCE],B2:B265)</f>
        <v>0.0</v>
      </c>
      <c r="D55" t="n">
        <f>SUMIFS(Table25[2G_CDR_Nokia],Table25[PERIOD_START_TIME],A2:A265,Table25[PROVINCE],B2:B265)</f>
        <v>0.0</v>
      </c>
      <c r="E55" t="n">
        <f>SUMIFS(Table25[2G_TCH_Availability_Nokia],Table25[PERIOD_START_TIME],A2:A265,Table25[PROVINCE],B2:B265)</f>
        <v>0.0</v>
      </c>
      <c r="F55" t="n">
        <f>SUMIFS(Table25[2G_OHSR_Nokia],Table25[PERIOD_START_TIME],A2:A265,Table25[PROVINCE],B2:B265)</f>
        <v>0.0</v>
      </c>
      <c r="G55" t="n">
        <f>SUMIFS(Table25[2G_tch_traffic_Nokia],Table25[PERIOD_START_TIME],A2:A265,Table25[PROVINCE],B2:B265)</f>
        <v>0.0</v>
      </c>
      <c r="H55" t="n">
        <v>133.2220537109375</v>
      </c>
      <c r="I55" t="n">
        <v>99.3127991356</v>
      </c>
      <c r="J55" t="n">
        <v>0.156606781031</v>
      </c>
      <c r="K55" t="n">
        <v>99.7471486855</v>
      </c>
      <c r="L55" t="n">
        <v>98.3995647887</v>
      </c>
      <c r="M55" t="n">
        <v>3430.9912109375</v>
      </c>
      <c r="N55" t="n">
        <v>19.338912368164063</v>
      </c>
      <c r="O55" t="n">
        <v>2.196829740097656</v>
      </c>
      <c r="P55" t="n">
        <v>99.9461630468</v>
      </c>
      <c r="Q55" t="n">
        <v>0.0392741083871</v>
      </c>
      <c r="R55" t="n">
        <v>100.0</v>
      </c>
      <c r="S55" t="n">
        <v>96.8411930863</v>
      </c>
      <c r="T55" t="n">
        <v>3.74575101886</v>
      </c>
      <c r="U55" t="n">
        <v>39.3192374828125</v>
      </c>
      <c r="V55" t="n">
        <v>17.7669638888</v>
      </c>
      <c r="W55" t="n">
        <v>99.9432762571</v>
      </c>
      <c r="X55" t="n">
        <v>0.0517018349895</v>
      </c>
      <c r="Y55" t="n">
        <v>100.0</v>
      </c>
      <c r="Z55" t="n">
        <v>99.8259721748</v>
      </c>
      <c r="AA55" t="n">
        <v>24.9447537401</v>
      </c>
      <c r="AB55" t="n">
        <f>VLOOKUP(B2:B265,Pro_Target!A:Q,2,0)</f>
        <v>98.0</v>
      </c>
      <c r="AC55" t="n">
        <f>VLOOKUP(B2:B265,Pro_Target!A:Q,3,0)</f>
        <v>0.4</v>
      </c>
      <c r="AD55" t="n">
        <f>VLOOKUP(B2:B265,Pro_Target!A:Q,4,0)</f>
        <v>97.0</v>
      </c>
      <c r="AE55" t="n">
        <f>VLOOKUP(B2:B265,Pro_Target!A:Q,5,0)</f>
        <v>96.0</v>
      </c>
      <c r="AF55" t="n">
        <f>VLOOKUP(B2:B265,Pro_Target!A:Q,6,0)</f>
        <v>3.0</v>
      </c>
      <c r="AG55" t="n">
        <f>VLOOKUP(B2:B265,Pro_Target!A:Q,7,0)</f>
        <v>99.5</v>
      </c>
      <c r="AH55" t="n">
        <f>VLOOKUP(B2:B265,Pro_Target!A:Q,8,0)</f>
        <v>0.15</v>
      </c>
      <c r="AI55" t="n">
        <f>VLOOKUP(B2:B265,Pro_Target!A:Q,9,0)</f>
        <v>99.0</v>
      </c>
      <c r="AJ55" t="n">
        <f>VLOOKUP(B2:B265,Pro_Target!A:Q,10,0)</f>
        <v>99.0</v>
      </c>
      <c r="AK55" t="n">
        <f>VLOOKUP(B2:B265,Pro_Target!A:Q,11,0)</f>
        <v>3.0</v>
      </c>
      <c r="AL55" t="n">
        <f>VLOOKUP(B2:B265,Pro_Target!A:Q,12,0)</f>
        <v>10.0</v>
      </c>
      <c r="AM55" t="n">
        <f>VLOOKUP(B2:B265,Pro_Target!A:Q,13,0)</f>
        <v>99.5</v>
      </c>
      <c r="AN55" t="n">
        <f>VLOOKUP(B2:B265,Pro_Target!A:Q,15,0)</f>
        <v>99.0</v>
      </c>
      <c r="AO55" t="n">
        <f>VLOOKUP(B2:B265,Pro_Target!A:Q,14,0)</f>
        <v>0.1</v>
      </c>
      <c r="AP55" t="n">
        <f>VLOOKUP(B2:B265,Pro_Target!A:Q,16,0)</f>
        <v>99.0</v>
      </c>
      <c r="AQ55" t="n">
        <f>VLOOKUP(B2:B265,Pro_Target!A:Q,17,0)</f>
        <v>10.0</v>
      </c>
    </row>
    <row r="56">
      <c r="A56" t="s">
        <v>108</v>
      </c>
      <c r="B56" t="s">
        <v>45</v>
      </c>
      <c r="C56" t="n">
        <f>SUMIFS(Table25[2G_CSSR_Nokia],Table25[PERIOD_START_TIME],A2:A265,Table25[PROVINCE],B2:B265)</f>
        <v>98.5609064676</v>
      </c>
      <c r="D56" t="n">
        <f>SUMIFS(Table25[2G_CDR_Nokia],Table25[PERIOD_START_TIME],A2:A265,Table25[PROVINCE],B2:B265)</f>
        <v>2.80333147492</v>
      </c>
      <c r="E56" t="n">
        <f>SUMIFS(Table25[2G_TCH_Availability_Nokia],Table25[PERIOD_START_TIME],A2:A265,Table25[PROVINCE],B2:B265)</f>
        <v>99.0154650371</v>
      </c>
      <c r="F56" t="n">
        <f>SUMIFS(Table25[2G_OHSR_Nokia],Table25[PERIOD_START_TIME],A2:A265,Table25[PROVINCE],B2:B265)</f>
        <v>94.3075847686</v>
      </c>
      <c r="G56" t="n">
        <f>SUMIFS(Table25[2G_tch_traffic_Nokia],Table25[PERIOD_START_TIME],A2:A265,Table25[PROVINCE],B2:B265)</f>
        <v>51262.8926054</v>
      </c>
      <c r="H56" t="n">
        <v>136.1164033203125</v>
      </c>
      <c r="I56" t="n">
        <v>99.7206877321</v>
      </c>
      <c r="J56" t="n">
        <v>0.0650334776813</v>
      </c>
      <c r="K56" t="n">
        <v>99.3923077776</v>
      </c>
      <c r="L56" t="n">
        <v>97.7567064334</v>
      </c>
      <c r="M56" t="n">
        <v>6097.4658203125</v>
      </c>
      <c r="N56" t="n">
        <v>23.901594170410156</v>
      </c>
      <c r="O56" t="n">
        <v>2.229709718046875</v>
      </c>
      <c r="P56" t="n">
        <v>99.9556632191</v>
      </c>
      <c r="Q56" t="n">
        <v>0.0340015859311</v>
      </c>
      <c r="R56" t="n">
        <v>99.5378092835</v>
      </c>
      <c r="S56" t="n">
        <v>97.5063262661</v>
      </c>
      <c r="T56" t="n">
        <v>3.63888705818</v>
      </c>
      <c r="U56" t="n">
        <v>49.16498446357422</v>
      </c>
      <c r="V56" t="n">
        <v>17.4201777543</v>
      </c>
      <c r="W56" t="n">
        <v>99.9496408303</v>
      </c>
      <c r="X56" t="n">
        <v>0.084921616996</v>
      </c>
      <c r="Y56" t="n">
        <v>99.9985899605</v>
      </c>
      <c r="Z56" t="n">
        <v>99.8103179693</v>
      </c>
      <c r="AA56" t="n">
        <v>24.4930789484</v>
      </c>
      <c r="AB56" t="n">
        <f>VLOOKUP(B2:B265,Pro_Target!A:Q,2,0)</f>
        <v>98.0</v>
      </c>
      <c r="AC56" t="n">
        <f>VLOOKUP(B2:B265,Pro_Target!A:Q,3,0)</f>
        <v>0.4</v>
      </c>
      <c r="AD56" t="n">
        <f>VLOOKUP(B2:B265,Pro_Target!A:Q,4,0)</f>
        <v>97.0</v>
      </c>
      <c r="AE56" t="n">
        <f>VLOOKUP(B2:B265,Pro_Target!A:Q,5,0)</f>
        <v>96.0</v>
      </c>
      <c r="AF56" t="n">
        <f>VLOOKUP(B2:B265,Pro_Target!A:Q,6,0)</f>
        <v>3.0</v>
      </c>
      <c r="AG56" t="n">
        <f>VLOOKUP(B2:B265,Pro_Target!A:Q,7,0)</f>
        <v>99.5</v>
      </c>
      <c r="AH56" t="n">
        <f>VLOOKUP(B2:B265,Pro_Target!A:Q,8,0)</f>
        <v>0.15</v>
      </c>
      <c r="AI56" t="n">
        <f>VLOOKUP(B2:B265,Pro_Target!A:Q,9,0)</f>
        <v>99.0</v>
      </c>
      <c r="AJ56" t="n">
        <f>VLOOKUP(B2:B265,Pro_Target!A:Q,10,0)</f>
        <v>99.0</v>
      </c>
      <c r="AK56" t="n">
        <f>VLOOKUP(B2:B265,Pro_Target!A:Q,11,0)</f>
        <v>3.0</v>
      </c>
      <c r="AL56" t="n">
        <f>VLOOKUP(B2:B265,Pro_Target!A:Q,12,0)</f>
        <v>10.0</v>
      </c>
      <c r="AM56" t="n">
        <f>VLOOKUP(B2:B265,Pro_Target!A:Q,13,0)</f>
        <v>99.5</v>
      </c>
      <c r="AN56" t="n">
        <f>VLOOKUP(B2:B265,Pro_Target!A:Q,15,0)</f>
        <v>99.0</v>
      </c>
      <c r="AO56" t="n">
        <f>VLOOKUP(B2:B265,Pro_Target!A:Q,14,0)</f>
        <v>0.1</v>
      </c>
      <c r="AP56" t="n">
        <f>VLOOKUP(B2:B265,Pro_Target!A:Q,16,0)</f>
        <v>99.0</v>
      </c>
      <c r="AQ56" t="n">
        <f>VLOOKUP(B2:B265,Pro_Target!A:Q,17,0)</f>
        <v>10.0</v>
      </c>
    </row>
    <row r="57">
      <c r="A57" t="s">
        <v>108</v>
      </c>
      <c r="B57" t="s">
        <v>50</v>
      </c>
      <c r="C57" t="n">
        <f>SUMIFS(Table25[2G_CSSR_Nokia],Table25[PERIOD_START_TIME],A2:A265,Table25[PROVINCE],B2:B265)</f>
        <v>97.3604236679</v>
      </c>
      <c r="D57" t="n">
        <f>SUMIFS(Table25[2G_CDR_Nokia],Table25[PERIOD_START_TIME],A2:A265,Table25[PROVINCE],B2:B265)</f>
        <v>2.62051326133</v>
      </c>
      <c r="E57" t="n">
        <f>SUMIFS(Table25[2G_TCH_Availability_Nokia],Table25[PERIOD_START_TIME],A2:A265,Table25[PROVINCE],B2:B265)</f>
        <v>98.2291915894</v>
      </c>
      <c r="F57" t="n">
        <f>SUMIFS(Table25[2G_OHSR_Nokia],Table25[PERIOD_START_TIME],A2:A265,Table25[PROVINCE],B2:B265)</f>
        <v>93.2252384168</v>
      </c>
      <c r="G57" t="n">
        <f>SUMIFS(Table25[2G_tch_traffic_Nokia],Table25[PERIOD_START_TIME],A2:A265,Table25[PROVINCE],B2:B265)</f>
        <v>11491.0737208</v>
      </c>
      <c r="H57" t="n">
        <v>180.8931650390625</v>
      </c>
      <c r="I57" t="n">
        <v>99.4789323911</v>
      </c>
      <c r="J57" t="n">
        <v>0.251451670156</v>
      </c>
      <c r="K57" t="n">
        <v>99.7888188686</v>
      </c>
      <c r="L57" t="n">
        <v>97.9895712317</v>
      </c>
      <c r="M57" t="n">
        <v>6094.908203125</v>
      </c>
      <c r="N57" t="n">
        <v>40.49268773740234</v>
      </c>
      <c r="O57" t="n">
        <v>2.191495842705078</v>
      </c>
      <c r="P57" t="n">
        <v>99.9386207952</v>
      </c>
      <c r="Q57" t="n">
        <v>0.0517834244177</v>
      </c>
      <c r="R57" t="n">
        <v>99.9592704613</v>
      </c>
      <c r="S57" t="n">
        <v>97.6358213085</v>
      </c>
      <c r="T57" t="n">
        <v>4.02915582809</v>
      </c>
      <c r="U57" t="n">
        <v>78.74614811357422</v>
      </c>
      <c r="V57" t="n">
        <v>16.9258163896</v>
      </c>
      <c r="W57" t="n">
        <v>99.755667806</v>
      </c>
      <c r="X57" t="n">
        <v>0.125112580439</v>
      </c>
      <c r="Y57" t="n">
        <v>99.9955058117</v>
      </c>
      <c r="Z57" t="n">
        <v>99.4753519282</v>
      </c>
      <c r="AA57" t="n">
        <v>25.2537153548</v>
      </c>
      <c r="AB57" t="n">
        <f>VLOOKUP(B2:B265,Pro_Target!A:Q,2,0)</f>
        <v>98.0</v>
      </c>
      <c r="AC57" t="n">
        <f>VLOOKUP(B2:B265,Pro_Target!A:Q,3,0)</f>
        <v>0.4</v>
      </c>
      <c r="AD57" t="n">
        <f>VLOOKUP(B2:B265,Pro_Target!A:Q,4,0)</f>
        <v>97.0</v>
      </c>
      <c r="AE57" t="n">
        <f>VLOOKUP(B2:B265,Pro_Target!A:Q,5,0)</f>
        <v>96.0</v>
      </c>
      <c r="AF57" t="n">
        <f>VLOOKUP(B2:B265,Pro_Target!A:Q,6,0)</f>
        <v>3.0</v>
      </c>
      <c r="AG57" t="n">
        <f>VLOOKUP(B2:B265,Pro_Target!A:Q,7,0)</f>
        <v>99.5</v>
      </c>
      <c r="AH57" t="n">
        <f>VLOOKUP(B2:B265,Pro_Target!A:Q,8,0)</f>
        <v>0.15</v>
      </c>
      <c r="AI57" t="n">
        <f>VLOOKUP(B2:B265,Pro_Target!A:Q,9,0)</f>
        <v>99.0</v>
      </c>
      <c r="AJ57" t="n">
        <f>VLOOKUP(B2:B265,Pro_Target!A:Q,10,0)</f>
        <v>99.0</v>
      </c>
      <c r="AK57" t="n">
        <f>VLOOKUP(B2:B265,Pro_Target!A:Q,11,0)</f>
        <v>3.0</v>
      </c>
      <c r="AL57" t="n">
        <f>VLOOKUP(B2:B265,Pro_Target!A:Q,12,0)</f>
        <v>10.0</v>
      </c>
      <c r="AM57" t="n">
        <f>VLOOKUP(B2:B265,Pro_Target!A:Q,13,0)</f>
        <v>99.5</v>
      </c>
      <c r="AN57" t="n">
        <f>VLOOKUP(B2:B265,Pro_Target!A:Q,15,0)</f>
        <v>99.0</v>
      </c>
      <c r="AO57" t="n">
        <f>VLOOKUP(B2:B265,Pro_Target!A:Q,14,0)</f>
        <v>0.1</v>
      </c>
      <c r="AP57" t="n">
        <f>VLOOKUP(B2:B265,Pro_Target!A:Q,16,0)</f>
        <v>99.0</v>
      </c>
      <c r="AQ57" t="n">
        <f>VLOOKUP(B2:B265,Pro_Target!A:Q,17,0)</f>
        <v>10.0</v>
      </c>
    </row>
    <row r="58">
      <c r="A58" t="s">
        <v>108</v>
      </c>
      <c r="B58" t="s">
        <v>47</v>
      </c>
      <c r="C58" t="n">
        <f>SUMIFS(Table25[2G_CSSR_Nokia],Table25[PERIOD_START_TIME],A2:A265,Table25[PROVINCE],B2:B265)</f>
        <v>100.84552053</v>
      </c>
      <c r="D58" t="n">
        <f>SUMIFS(Table25[2G_CDR_Nokia],Table25[PERIOD_START_TIME],A2:A265,Table25[PROVINCE],B2:B265)</f>
        <v>1.79633176927</v>
      </c>
      <c r="E58" t="n">
        <f>SUMIFS(Table25[2G_TCH_Availability_Nokia],Table25[PERIOD_START_TIME],A2:A265,Table25[PROVINCE],B2:B265)</f>
        <v>99.4547504287</v>
      </c>
      <c r="F58" t="n">
        <f>SUMIFS(Table25[2G_OHSR_Nokia],Table25[PERIOD_START_TIME],A2:A265,Table25[PROVINCE],B2:B265)</f>
        <v>95.1946146893</v>
      </c>
      <c r="G58" t="n">
        <f>SUMIFS(Table25[2G_tch_traffic_Nokia],Table25[PERIOD_START_TIME],A2:A265,Table25[PROVINCE],B2:B265)</f>
        <v>52707.9500326</v>
      </c>
      <c r="H58" t="n">
        <v>164.702013671875</v>
      </c>
      <c r="I58" t="n">
        <v>99.7167775528</v>
      </c>
      <c r="J58" t="n">
        <v>0.168957405077</v>
      </c>
      <c r="K58" t="n">
        <v>99.9389972389</v>
      </c>
      <c r="L58" t="n">
        <v>97.730240315</v>
      </c>
      <c r="M58" t="n">
        <v>7100.359375</v>
      </c>
      <c r="N58" t="n">
        <v>25.727870436914063</v>
      </c>
      <c r="O58" t="n">
        <v>2.1825125242871093</v>
      </c>
      <c r="P58" t="n">
        <v>99.9593232674</v>
      </c>
      <c r="Q58" t="n">
        <v>0.0290584438079</v>
      </c>
      <c r="R58" t="n">
        <v>99.9714578444</v>
      </c>
      <c r="S58" t="n">
        <v>96.8974325586</v>
      </c>
      <c r="T58" t="n">
        <v>3.44748790592</v>
      </c>
      <c r="U58" t="n">
        <v>52.865433410644535</v>
      </c>
      <c r="V58" t="n">
        <v>19.3280453123</v>
      </c>
      <c r="W58" t="n">
        <v>99.9500684311</v>
      </c>
      <c r="X58" t="n">
        <v>0.164577901288</v>
      </c>
      <c r="Y58" t="n">
        <v>99.693080146</v>
      </c>
      <c r="Z58" t="n">
        <v>99.8913277039</v>
      </c>
      <c r="AA58" t="n">
        <v>24.1327613552</v>
      </c>
      <c r="AB58" t="n">
        <f>VLOOKUP(B2:B265,Pro_Target!A:Q,2,0)</f>
        <v>98.0</v>
      </c>
      <c r="AC58" t="n">
        <f>VLOOKUP(B2:B265,Pro_Target!A:Q,3,0)</f>
        <v>0.4</v>
      </c>
      <c r="AD58" t="n">
        <f>VLOOKUP(B2:B265,Pro_Target!A:Q,4,0)</f>
        <v>97.0</v>
      </c>
      <c r="AE58" t="n">
        <f>VLOOKUP(B2:B265,Pro_Target!A:Q,5,0)</f>
        <v>96.0</v>
      </c>
      <c r="AF58" t="n">
        <f>VLOOKUP(B2:B265,Pro_Target!A:Q,6,0)</f>
        <v>3.0</v>
      </c>
      <c r="AG58" t="n">
        <f>VLOOKUP(B2:B265,Pro_Target!A:Q,7,0)</f>
        <v>99.5</v>
      </c>
      <c r="AH58" t="n">
        <f>VLOOKUP(B2:B265,Pro_Target!A:Q,8,0)</f>
        <v>0.15</v>
      </c>
      <c r="AI58" t="n">
        <f>VLOOKUP(B2:B265,Pro_Target!A:Q,9,0)</f>
        <v>99.0</v>
      </c>
      <c r="AJ58" t="n">
        <f>VLOOKUP(B2:B265,Pro_Target!A:Q,10,0)</f>
        <v>99.0</v>
      </c>
      <c r="AK58" t="n">
        <f>VLOOKUP(B2:B265,Pro_Target!A:Q,11,0)</f>
        <v>3.0</v>
      </c>
      <c r="AL58" t="n">
        <f>VLOOKUP(B2:B265,Pro_Target!A:Q,12,0)</f>
        <v>10.0</v>
      </c>
      <c r="AM58" t="n">
        <f>VLOOKUP(B2:B265,Pro_Target!A:Q,13,0)</f>
        <v>99.5</v>
      </c>
      <c r="AN58" t="n">
        <f>VLOOKUP(B2:B265,Pro_Target!A:Q,15,0)</f>
        <v>99.0</v>
      </c>
      <c r="AO58" t="n">
        <f>VLOOKUP(B2:B265,Pro_Target!A:Q,14,0)</f>
        <v>0.1</v>
      </c>
      <c r="AP58" t="n">
        <f>VLOOKUP(B2:B265,Pro_Target!A:Q,16,0)</f>
        <v>99.0</v>
      </c>
      <c r="AQ58" t="n">
        <f>VLOOKUP(B2:B265,Pro_Target!A:Q,17,0)</f>
        <v>10.0</v>
      </c>
    </row>
    <row r="59">
      <c r="A59" t="s">
        <v>108</v>
      </c>
      <c r="B59" t="s">
        <v>52</v>
      </c>
      <c r="C59" t="n">
        <f>SUMIFS(Table25[2G_CSSR_Nokia],Table25[PERIOD_START_TIME],A2:A265,Table25[PROVINCE],B2:B265)</f>
        <v>97.9949735054</v>
      </c>
      <c r="D59" t="n">
        <f>SUMIFS(Table25[2G_CDR_Nokia],Table25[PERIOD_START_TIME],A2:A265,Table25[PROVINCE],B2:B265)</f>
        <v>2.14663678798</v>
      </c>
      <c r="E59" t="n">
        <f>SUMIFS(Table25[2G_TCH_Availability_Nokia],Table25[PERIOD_START_TIME],A2:A265,Table25[PROVINCE],B2:B265)</f>
        <v>98.6979144088</v>
      </c>
      <c r="F59" t="n">
        <f>SUMIFS(Table25[2G_OHSR_Nokia],Table25[PERIOD_START_TIME],A2:A265,Table25[PROVINCE],B2:B265)</f>
        <v>94.3888604387</v>
      </c>
      <c r="G59" t="n">
        <f>SUMIFS(Table25[2G_tch_traffic_Nokia],Table25[PERIOD_START_TIME],A2:A265,Table25[PROVINCE],B2:B265)</f>
        <v>34654.2996307</v>
      </c>
      <c r="H59" t="n">
        <v>217.7123115234375</v>
      </c>
      <c r="I59" t="n">
        <v>99.5383237314</v>
      </c>
      <c r="J59" t="n">
        <v>0.204222227412</v>
      </c>
      <c r="K59" t="n">
        <v>97.693093313</v>
      </c>
      <c r="L59" t="n">
        <v>98.7662929206</v>
      </c>
      <c r="M59" t="n">
        <v>5687.8857421875</v>
      </c>
      <c r="N59" t="n">
        <v>51.00154837314453</v>
      </c>
      <c r="O59" t="n">
        <v>2.0880823552050782</v>
      </c>
      <c r="P59" t="n">
        <v>99.9258474778</v>
      </c>
      <c r="Q59" t="n">
        <v>0.0871256451518</v>
      </c>
      <c r="R59" t="n">
        <v>99.8192080748</v>
      </c>
      <c r="S59" t="n">
        <v>98.0270345708</v>
      </c>
      <c r="T59" t="n">
        <v>3.97800553066</v>
      </c>
      <c r="U59" t="n">
        <v>95.75662543447265</v>
      </c>
      <c r="V59" t="n">
        <v>13.1260571407</v>
      </c>
      <c r="W59" t="n">
        <v>99.9085836663</v>
      </c>
      <c r="X59" t="n">
        <v>0.0984495461778</v>
      </c>
      <c r="Y59" t="n">
        <v>99.9041607971</v>
      </c>
      <c r="Z59" t="n">
        <v>99.8386720368</v>
      </c>
      <c r="AA59" t="n">
        <v>25.1937013711</v>
      </c>
      <c r="AB59" t="n">
        <f>VLOOKUP(B2:B265,Pro_Target!A:Q,2,0)</f>
        <v>98.0</v>
      </c>
      <c r="AC59" t="n">
        <f>VLOOKUP(B2:B265,Pro_Target!A:Q,3,0)</f>
        <v>0.4</v>
      </c>
      <c r="AD59" t="n">
        <f>VLOOKUP(B2:B265,Pro_Target!A:Q,4,0)</f>
        <v>97.0</v>
      </c>
      <c r="AE59" t="n">
        <f>VLOOKUP(B2:B265,Pro_Target!A:Q,5,0)</f>
        <v>96.0</v>
      </c>
      <c r="AF59" t="n">
        <f>VLOOKUP(B2:B265,Pro_Target!A:Q,6,0)</f>
        <v>3.0</v>
      </c>
      <c r="AG59" t="n">
        <f>VLOOKUP(B2:B265,Pro_Target!A:Q,7,0)</f>
        <v>99.5</v>
      </c>
      <c r="AH59" t="n">
        <f>VLOOKUP(B2:B265,Pro_Target!A:Q,8,0)</f>
        <v>0.15</v>
      </c>
      <c r="AI59" t="n">
        <f>VLOOKUP(B2:B265,Pro_Target!A:Q,9,0)</f>
        <v>99.0</v>
      </c>
      <c r="AJ59" t="n">
        <f>VLOOKUP(B2:B265,Pro_Target!A:Q,10,0)</f>
        <v>99.0</v>
      </c>
      <c r="AK59" t="n">
        <f>VLOOKUP(B2:B265,Pro_Target!A:Q,11,0)</f>
        <v>3.0</v>
      </c>
      <c r="AL59" t="n">
        <f>VLOOKUP(B2:B265,Pro_Target!A:Q,12,0)</f>
        <v>10.0</v>
      </c>
      <c r="AM59" t="n">
        <f>VLOOKUP(B2:B265,Pro_Target!A:Q,13,0)</f>
        <v>99.5</v>
      </c>
      <c r="AN59" t="n">
        <f>VLOOKUP(B2:B265,Pro_Target!A:Q,15,0)</f>
        <v>99.0</v>
      </c>
      <c r="AO59" t="n">
        <f>VLOOKUP(B2:B265,Pro_Target!A:Q,14,0)</f>
        <v>0.1</v>
      </c>
      <c r="AP59" t="n">
        <f>VLOOKUP(B2:B265,Pro_Target!A:Q,16,0)</f>
        <v>99.0</v>
      </c>
      <c r="AQ59" t="n">
        <f>VLOOKUP(B2:B265,Pro_Target!A:Q,17,0)</f>
        <v>10.0</v>
      </c>
    </row>
    <row r="60">
      <c r="A60" t="s">
        <v>108</v>
      </c>
      <c r="B60" t="s">
        <v>51</v>
      </c>
      <c r="C60" t="n">
        <f>SUMIFS(Table25[2G_CSSR_Nokia],Table25[PERIOD_START_TIME],A2:A265,Table25[PROVINCE],B2:B265)</f>
        <v>0.0</v>
      </c>
      <c r="D60" t="n">
        <f>SUMIFS(Table25[2G_CDR_Nokia],Table25[PERIOD_START_TIME],A2:A265,Table25[PROVINCE],B2:B265)</f>
        <v>0.0</v>
      </c>
      <c r="E60" t="n">
        <f>SUMIFS(Table25[2G_TCH_Availability_Nokia],Table25[PERIOD_START_TIME],A2:A265,Table25[PROVINCE],B2:B265)</f>
        <v>0.0</v>
      </c>
      <c r="F60" t="n">
        <f>SUMIFS(Table25[2G_OHSR_Nokia],Table25[PERIOD_START_TIME],A2:A265,Table25[PROVINCE],B2:B265)</f>
        <v>0.0</v>
      </c>
      <c r="G60" t="n">
        <f>SUMIFS(Table25[2G_tch_traffic_Nokia],Table25[PERIOD_START_TIME],A2:A265,Table25[PROVINCE],B2:B265)</f>
        <v>0.0</v>
      </c>
      <c r="H60" t="n">
        <v>341.5568095703125</v>
      </c>
      <c r="I60" t="n">
        <v>99.6198856558</v>
      </c>
      <c r="J60" t="n">
        <v>0.209384981719</v>
      </c>
      <c r="K60" t="n">
        <v>99.8617854666</v>
      </c>
      <c r="L60" t="n">
        <v>98.2402139348</v>
      </c>
      <c r="M60" t="n">
        <v>9447.0361328125</v>
      </c>
      <c r="N60" t="n">
        <v>50.92768510341797</v>
      </c>
      <c r="O60" t="n">
        <v>1.6858456683300782</v>
      </c>
      <c r="P60" t="n">
        <v>99.9602935733</v>
      </c>
      <c r="Q60" t="n">
        <v>0.0206995981052</v>
      </c>
      <c r="R60" t="n">
        <v>99.9426164216</v>
      </c>
      <c r="S60" t="n">
        <v>98.2982900806</v>
      </c>
      <c r="T60" t="n">
        <v>3.64592716212</v>
      </c>
      <c r="U60" t="n">
        <v>107.21943836621094</v>
      </c>
      <c r="V60" t="n">
        <v>11.2886983763</v>
      </c>
      <c r="W60" t="n">
        <v>99.9328514195</v>
      </c>
      <c r="X60" t="n">
        <v>0.149036912687</v>
      </c>
      <c r="Y60" t="n">
        <v>99.981866712</v>
      </c>
      <c r="Z60" t="n">
        <v>99.9128821156</v>
      </c>
      <c r="AA60" t="n">
        <v>23.6969052194</v>
      </c>
      <c r="AB60" t="n">
        <f>VLOOKUP(B2:B265,Pro_Target!A:Q,2,0)</f>
        <v>98.0</v>
      </c>
      <c r="AC60" t="n">
        <f>VLOOKUP(B2:B265,Pro_Target!A:Q,3,0)</f>
        <v>0.4</v>
      </c>
      <c r="AD60" t="n">
        <f>VLOOKUP(B2:B265,Pro_Target!A:Q,4,0)</f>
        <v>97.0</v>
      </c>
      <c r="AE60" t="n">
        <f>VLOOKUP(B2:B265,Pro_Target!A:Q,5,0)</f>
        <v>96.0</v>
      </c>
      <c r="AF60" t="n">
        <f>VLOOKUP(B2:B265,Pro_Target!A:Q,6,0)</f>
        <v>3.0</v>
      </c>
      <c r="AG60" t="n">
        <f>VLOOKUP(B2:B265,Pro_Target!A:Q,7,0)</f>
        <v>99.5</v>
      </c>
      <c r="AH60" t="n">
        <f>VLOOKUP(B2:B265,Pro_Target!A:Q,8,0)</f>
        <v>0.15</v>
      </c>
      <c r="AI60" t="n">
        <f>VLOOKUP(B2:B265,Pro_Target!A:Q,9,0)</f>
        <v>99.0</v>
      </c>
      <c r="AJ60" t="n">
        <f>VLOOKUP(B2:B265,Pro_Target!A:Q,10,0)</f>
        <v>99.0</v>
      </c>
      <c r="AK60" t="n">
        <f>VLOOKUP(B2:B265,Pro_Target!A:Q,11,0)</f>
        <v>3.0</v>
      </c>
      <c r="AL60" t="n">
        <f>VLOOKUP(B2:B265,Pro_Target!A:Q,12,0)</f>
        <v>10.0</v>
      </c>
      <c r="AM60" t="n">
        <f>VLOOKUP(B2:B265,Pro_Target!A:Q,13,0)</f>
        <v>99.5</v>
      </c>
      <c r="AN60" t="n">
        <f>VLOOKUP(B2:B265,Pro_Target!A:Q,15,0)</f>
        <v>99.0</v>
      </c>
      <c r="AO60" t="n">
        <f>VLOOKUP(B2:B265,Pro_Target!A:Q,14,0)</f>
        <v>0.1</v>
      </c>
      <c r="AP60" t="n">
        <f>VLOOKUP(B2:B265,Pro_Target!A:Q,16,0)</f>
        <v>99.0</v>
      </c>
      <c r="AQ60" t="n">
        <f>VLOOKUP(B2:B265,Pro_Target!A:Q,17,0)</f>
        <v>10.0</v>
      </c>
    </row>
    <row r="61">
      <c r="A61" t="s">
        <v>108</v>
      </c>
      <c r="B61" t="s">
        <v>49</v>
      </c>
      <c r="C61" t="n">
        <f>SUMIFS(Table25[2G_CSSR_Nokia],Table25[PERIOD_START_TIME],A2:A265,Table25[PROVINCE],B2:B265)</f>
        <v>98.6753947493</v>
      </c>
      <c r="D61" t="n">
        <f>SUMIFS(Table25[2G_CDR_Nokia],Table25[PERIOD_START_TIME],A2:A265,Table25[PROVINCE],B2:B265)</f>
        <v>2.35516674424</v>
      </c>
      <c r="E61" t="n">
        <f>SUMIFS(Table25[2G_TCH_Availability_Nokia],Table25[PERIOD_START_TIME],A2:A265,Table25[PROVINCE],B2:B265)</f>
        <v>98.3570544419</v>
      </c>
      <c r="F61" t="n">
        <f>SUMIFS(Table25[2G_OHSR_Nokia],Table25[PERIOD_START_TIME],A2:A265,Table25[PROVINCE],B2:B265)</f>
        <v>96.0290502052</v>
      </c>
      <c r="G61" t="n">
        <f>SUMIFS(Table25[2G_tch_traffic_Nokia],Table25[PERIOD_START_TIME],A2:A265,Table25[PROVINCE],B2:B265)</f>
        <v>51779.5697531</v>
      </c>
      <c r="H61" t="n">
        <v>244.384484375</v>
      </c>
      <c r="I61" t="n">
        <v>99.5117521475</v>
      </c>
      <c r="J61" t="n">
        <v>0.272484834695</v>
      </c>
      <c r="K61" t="n">
        <v>99.4498308805</v>
      </c>
      <c r="L61" t="n">
        <v>98.4254531852</v>
      </c>
      <c r="M61" t="n">
        <v>8604.0810546875</v>
      </c>
      <c r="N61" t="n">
        <v>27.783082114453126</v>
      </c>
      <c r="O61" t="n">
        <v>2.011673681142578</v>
      </c>
      <c r="P61" t="n">
        <v>99.9582351966</v>
      </c>
      <c r="Q61" t="n">
        <v>0.0301821947332</v>
      </c>
      <c r="R61" t="n">
        <v>99.8790458003</v>
      </c>
      <c r="S61" t="n">
        <v>97.4010532726</v>
      </c>
      <c r="T61" t="n">
        <v>3.61382965015</v>
      </c>
      <c r="U61" t="n">
        <v>84.82620297089844</v>
      </c>
      <c r="V61" t="n">
        <v>10.633001392</v>
      </c>
      <c r="W61" t="n">
        <v>99.9482278434</v>
      </c>
      <c r="X61" t="n">
        <v>0.148344861926</v>
      </c>
      <c r="Y61" t="n">
        <v>99.7066366793</v>
      </c>
      <c r="Z61" t="n">
        <v>99.9492132189</v>
      </c>
      <c r="AA61" t="n">
        <v>24.2782858163</v>
      </c>
      <c r="AB61" t="n">
        <f>VLOOKUP(B2:B265,Pro_Target!A:Q,2,0)</f>
        <v>98.0</v>
      </c>
      <c r="AC61" t="n">
        <f>VLOOKUP(B2:B265,Pro_Target!A:Q,3,0)</f>
        <v>0.4</v>
      </c>
      <c r="AD61" t="n">
        <f>VLOOKUP(B2:B265,Pro_Target!A:Q,4,0)</f>
        <v>97.0</v>
      </c>
      <c r="AE61" t="n">
        <f>VLOOKUP(B2:B265,Pro_Target!A:Q,5,0)</f>
        <v>96.0</v>
      </c>
      <c r="AF61" t="n">
        <f>VLOOKUP(B2:B265,Pro_Target!A:Q,6,0)</f>
        <v>3.0</v>
      </c>
      <c r="AG61" t="n">
        <f>VLOOKUP(B2:B265,Pro_Target!A:Q,7,0)</f>
        <v>99.5</v>
      </c>
      <c r="AH61" t="n">
        <f>VLOOKUP(B2:B265,Pro_Target!A:Q,8,0)</f>
        <v>0.15</v>
      </c>
      <c r="AI61" t="n">
        <f>VLOOKUP(B2:B265,Pro_Target!A:Q,9,0)</f>
        <v>99.0</v>
      </c>
      <c r="AJ61" t="n">
        <f>VLOOKUP(B2:B265,Pro_Target!A:Q,10,0)</f>
        <v>99.0</v>
      </c>
      <c r="AK61" t="n">
        <f>VLOOKUP(B2:B265,Pro_Target!A:Q,11,0)</f>
        <v>3.0</v>
      </c>
      <c r="AL61" t="n">
        <f>VLOOKUP(B2:B265,Pro_Target!A:Q,12,0)</f>
        <v>10.0</v>
      </c>
      <c r="AM61" t="n">
        <f>VLOOKUP(B2:B265,Pro_Target!A:Q,13,0)</f>
        <v>99.5</v>
      </c>
      <c r="AN61" t="n">
        <f>VLOOKUP(B2:B265,Pro_Target!A:Q,15,0)</f>
        <v>99.0</v>
      </c>
      <c r="AO61" t="n">
        <f>VLOOKUP(B2:B265,Pro_Target!A:Q,14,0)</f>
        <v>0.1</v>
      </c>
      <c r="AP61" t="n">
        <f>VLOOKUP(B2:B265,Pro_Target!A:Q,16,0)</f>
        <v>99.0</v>
      </c>
      <c r="AQ61" t="n">
        <f>VLOOKUP(B2:B265,Pro_Target!A:Q,17,0)</f>
        <v>10.0</v>
      </c>
    </row>
    <row r="62">
      <c r="A62" t="s">
        <v>108</v>
      </c>
      <c r="B62" t="s">
        <v>48</v>
      </c>
      <c r="C62" t="n">
        <f>SUMIFS(Table25[2G_CSSR_Nokia],Table25[PERIOD_START_TIME],A2:A265,Table25[PROVINCE],B2:B265)</f>
        <v>0.0</v>
      </c>
      <c r="D62" t="n">
        <f>SUMIFS(Table25[2G_CDR_Nokia],Table25[PERIOD_START_TIME],A2:A265,Table25[PROVINCE],B2:B265)</f>
        <v>0.0</v>
      </c>
      <c r="E62" t="n">
        <f>SUMIFS(Table25[2G_TCH_Availability_Nokia],Table25[PERIOD_START_TIME],A2:A265,Table25[PROVINCE],B2:B265)</f>
        <v>0.0</v>
      </c>
      <c r="F62" t="n">
        <f>SUMIFS(Table25[2G_OHSR_Nokia],Table25[PERIOD_START_TIME],A2:A265,Table25[PROVINCE],B2:B265)</f>
        <v>0.0</v>
      </c>
      <c r="G62" t="n">
        <f>SUMIFS(Table25[2G_tch_traffic_Nokia],Table25[PERIOD_START_TIME],A2:A265,Table25[PROVINCE],B2:B265)</f>
        <v>0.0</v>
      </c>
      <c r="H62" t="n">
        <v>269.175810546875</v>
      </c>
      <c r="I62" t="n">
        <v>99.6274030801</v>
      </c>
      <c r="J62" t="n">
        <v>0.244991520287</v>
      </c>
      <c r="K62" t="n">
        <v>99.898194373</v>
      </c>
      <c r="L62" t="n">
        <v>98.2473323685</v>
      </c>
      <c r="M62" t="n">
        <v>7033.142578125</v>
      </c>
      <c r="N62" t="n">
        <v>29.937037384765624</v>
      </c>
      <c r="O62" t="n">
        <v>2.0529532657421874</v>
      </c>
      <c r="P62" t="n">
        <v>99.947790885</v>
      </c>
      <c r="Q62" t="n">
        <v>0.0591058424953</v>
      </c>
      <c r="R62" t="n">
        <v>99.9940751649</v>
      </c>
      <c r="S62" t="n">
        <v>97.572781452</v>
      </c>
      <c r="T62" t="n">
        <v>3.61418190508</v>
      </c>
      <c r="U62" t="n">
        <v>65.08341966826171</v>
      </c>
      <c r="V62" t="n">
        <v>15.1313784905</v>
      </c>
      <c r="W62" t="n">
        <v>99.9400103463</v>
      </c>
      <c r="X62" t="n">
        <v>0.122567952486</v>
      </c>
      <c r="Y62" t="n">
        <v>99.9945289786</v>
      </c>
      <c r="Z62" t="n">
        <v>99.9468709371</v>
      </c>
      <c r="AA62" t="n">
        <v>24.9927955317</v>
      </c>
      <c r="AB62" t="n">
        <f>VLOOKUP(B2:B265,Pro_Target!A:Q,2,0)</f>
        <v>98.0</v>
      </c>
      <c r="AC62" t="n">
        <f>VLOOKUP(B2:B265,Pro_Target!A:Q,3,0)</f>
        <v>0.4</v>
      </c>
      <c r="AD62" t="n">
        <f>VLOOKUP(B2:B265,Pro_Target!A:Q,4,0)</f>
        <v>97.0</v>
      </c>
      <c r="AE62" t="n">
        <f>VLOOKUP(B2:B265,Pro_Target!A:Q,5,0)</f>
        <v>96.0</v>
      </c>
      <c r="AF62" t="n">
        <f>VLOOKUP(B2:B265,Pro_Target!A:Q,6,0)</f>
        <v>3.0</v>
      </c>
      <c r="AG62" t="n">
        <f>VLOOKUP(B2:B265,Pro_Target!A:Q,7,0)</f>
        <v>99.5</v>
      </c>
      <c r="AH62" t="n">
        <f>VLOOKUP(B2:B265,Pro_Target!A:Q,8,0)</f>
        <v>0.15</v>
      </c>
      <c r="AI62" t="n">
        <f>VLOOKUP(B2:B265,Pro_Target!A:Q,9,0)</f>
        <v>99.0</v>
      </c>
      <c r="AJ62" t="n">
        <f>VLOOKUP(B2:B265,Pro_Target!A:Q,10,0)</f>
        <v>99.0</v>
      </c>
      <c r="AK62" t="n">
        <f>VLOOKUP(B2:B265,Pro_Target!A:Q,11,0)</f>
        <v>3.0</v>
      </c>
      <c r="AL62" t="n">
        <f>VLOOKUP(B2:B265,Pro_Target!A:Q,12,0)</f>
        <v>10.0</v>
      </c>
      <c r="AM62" t="n">
        <f>VLOOKUP(B2:B265,Pro_Target!A:Q,13,0)</f>
        <v>99.5</v>
      </c>
      <c r="AN62" t="n">
        <f>VLOOKUP(B2:B265,Pro_Target!A:Q,15,0)</f>
        <v>99.0</v>
      </c>
      <c r="AO62" t="n">
        <f>VLOOKUP(B2:B265,Pro_Target!A:Q,14,0)</f>
        <v>0.1</v>
      </c>
      <c r="AP62" t="n">
        <f>VLOOKUP(B2:B265,Pro_Target!A:Q,16,0)</f>
        <v>99.0</v>
      </c>
      <c r="AQ62" t="n">
        <f>VLOOKUP(B2:B265,Pro_Target!A:Q,17,0)</f>
        <v>10.0</v>
      </c>
    </row>
    <row r="63">
      <c r="A63" t="s">
        <v>108</v>
      </c>
      <c r="B63" t="s">
        <v>46</v>
      </c>
      <c r="C63" t="n">
        <f>SUMIFS(Table25[2G_CSSR_Nokia],Table25[PERIOD_START_TIME],A2:A265,Table25[PROVINCE],B2:B265)</f>
        <v>0.0</v>
      </c>
      <c r="D63" t="n">
        <f>SUMIFS(Table25[2G_CDR_Nokia],Table25[PERIOD_START_TIME],A2:A265,Table25[PROVINCE],B2:B265)</f>
        <v>0.0</v>
      </c>
      <c r="E63" t="n">
        <f>SUMIFS(Table25[2G_TCH_Availability_Nokia],Table25[PERIOD_START_TIME],A2:A265,Table25[PROVINCE],B2:B265)</f>
        <v>0.0</v>
      </c>
      <c r="F63" t="n">
        <f>SUMIFS(Table25[2G_OHSR_Nokia],Table25[PERIOD_START_TIME],A2:A265,Table25[PROVINCE],B2:B265)</f>
        <v>0.0</v>
      </c>
      <c r="G63" t="n">
        <f>SUMIFS(Table25[2G_tch_traffic_Nokia],Table25[PERIOD_START_TIME],A2:A265,Table25[PROVINCE],B2:B265)</f>
        <v>0.0</v>
      </c>
      <c r="H63" t="n">
        <v>193.6387119140625</v>
      </c>
      <c r="I63" t="n">
        <v>99.5379099024</v>
      </c>
      <c r="J63" t="n">
        <v>0.132087736351</v>
      </c>
      <c r="K63" t="n">
        <v>99.7299439753</v>
      </c>
      <c r="L63" t="n">
        <v>98.5862696684</v>
      </c>
      <c r="M63" t="n">
        <v>7233.234375</v>
      </c>
      <c r="N63" t="n">
        <v>26.572808766894532</v>
      </c>
      <c r="O63" t="n">
        <v>2.076469912529297</v>
      </c>
      <c r="P63" t="n">
        <v>99.957477396</v>
      </c>
      <c r="Q63" t="n">
        <v>0.0319164600839</v>
      </c>
      <c r="R63" t="n">
        <v>99.9913845551</v>
      </c>
      <c r="S63" t="n">
        <v>97.3766601807</v>
      </c>
      <c r="T63" t="n">
        <v>3.65911025767</v>
      </c>
      <c r="U63" t="n">
        <v>61.91445306591797</v>
      </c>
      <c r="V63" t="n">
        <v>15.6302510811</v>
      </c>
      <c r="W63" t="n">
        <v>99.946043322</v>
      </c>
      <c r="X63" t="n">
        <v>0.0766094318959</v>
      </c>
      <c r="Y63" t="n">
        <v>99.9984093385</v>
      </c>
      <c r="Z63" t="n">
        <v>99.8255213064</v>
      </c>
      <c r="AA63" t="n">
        <v>24.2378453199</v>
      </c>
      <c r="AB63" t="n">
        <f>VLOOKUP(B2:B265,Pro_Target!A:Q,2,0)</f>
        <v>98.0</v>
      </c>
      <c r="AC63" t="n">
        <f>VLOOKUP(B2:B265,Pro_Target!A:Q,3,0)</f>
        <v>0.4</v>
      </c>
      <c r="AD63" t="n">
        <f>VLOOKUP(B2:B265,Pro_Target!A:Q,4,0)</f>
        <v>97.0</v>
      </c>
      <c r="AE63" t="n">
        <f>VLOOKUP(B2:B265,Pro_Target!A:Q,5,0)</f>
        <v>96.0</v>
      </c>
      <c r="AF63" t="n">
        <f>VLOOKUP(B2:B265,Pro_Target!A:Q,6,0)</f>
        <v>3.0</v>
      </c>
      <c r="AG63" t="n">
        <f>VLOOKUP(B2:B265,Pro_Target!A:Q,7,0)</f>
        <v>99.5</v>
      </c>
      <c r="AH63" t="n">
        <f>VLOOKUP(B2:B265,Pro_Target!A:Q,8,0)</f>
        <v>0.15</v>
      </c>
      <c r="AI63" t="n">
        <f>VLOOKUP(B2:B265,Pro_Target!A:Q,9,0)</f>
        <v>99.0</v>
      </c>
      <c r="AJ63" t="n">
        <f>VLOOKUP(B2:B265,Pro_Target!A:Q,10,0)</f>
        <v>99.0</v>
      </c>
      <c r="AK63" t="n">
        <f>VLOOKUP(B2:B265,Pro_Target!A:Q,11,0)</f>
        <v>3.0</v>
      </c>
      <c r="AL63" t="n">
        <f>VLOOKUP(B2:B265,Pro_Target!A:Q,12,0)</f>
        <v>10.0</v>
      </c>
      <c r="AM63" t="n">
        <f>VLOOKUP(B2:B265,Pro_Target!A:Q,13,0)</f>
        <v>99.5</v>
      </c>
      <c r="AN63" t="n">
        <f>VLOOKUP(B2:B265,Pro_Target!A:Q,15,0)</f>
        <v>99.0</v>
      </c>
      <c r="AO63" t="n">
        <f>VLOOKUP(B2:B265,Pro_Target!A:Q,14,0)</f>
        <v>0.1</v>
      </c>
      <c r="AP63" t="n">
        <f>VLOOKUP(B2:B265,Pro_Target!A:Q,16,0)</f>
        <v>99.0</v>
      </c>
      <c r="AQ63" t="n">
        <f>VLOOKUP(B2:B265,Pro_Target!A:Q,17,0)</f>
        <v>10.0</v>
      </c>
    </row>
    <row r="64">
      <c r="A64" t="s">
        <v>108</v>
      </c>
      <c r="B64" t="s">
        <v>44</v>
      </c>
      <c r="C64" t="n">
        <f>SUMIFS(Table25[2G_CSSR_Nokia],Table25[PERIOD_START_TIME],A2:A265,Table25[PROVINCE],B2:B265)</f>
        <v>0.0</v>
      </c>
      <c r="D64" t="n">
        <f>SUMIFS(Table25[2G_CDR_Nokia],Table25[PERIOD_START_TIME],A2:A265,Table25[PROVINCE],B2:B265)</f>
        <v>0.0</v>
      </c>
      <c r="E64" t="n">
        <f>SUMIFS(Table25[2G_TCH_Availability_Nokia],Table25[PERIOD_START_TIME],A2:A265,Table25[PROVINCE],B2:B265)</f>
        <v>0.0</v>
      </c>
      <c r="F64" t="n">
        <f>SUMIFS(Table25[2G_OHSR_Nokia],Table25[PERIOD_START_TIME],A2:A265,Table25[PROVINCE],B2:B265)</f>
        <v>0.0</v>
      </c>
      <c r="G64" t="n">
        <f>SUMIFS(Table25[2G_tch_traffic_Nokia],Table25[PERIOD_START_TIME],A2:A265,Table25[PROVINCE],B2:B265)</f>
        <v>0.0</v>
      </c>
      <c r="H64" t="n">
        <v>160.78169921875</v>
      </c>
      <c r="I64" t="n">
        <v>99.4869482034</v>
      </c>
      <c r="J64" t="n">
        <v>0.133132286608</v>
      </c>
      <c r="K64" t="n">
        <v>99.5293902792</v>
      </c>
      <c r="L64" t="n">
        <v>98.5608282066</v>
      </c>
      <c r="M64" t="n">
        <v>4589.4365234375</v>
      </c>
      <c r="N64" t="n">
        <v>19.69352113408203</v>
      </c>
      <c r="O64" t="n">
        <v>2.1974445516503907</v>
      </c>
      <c r="P64" t="n">
        <v>99.9530664402</v>
      </c>
      <c r="Q64" t="n">
        <v>0.0353522168979</v>
      </c>
      <c r="R64" t="n">
        <v>99.9957874326</v>
      </c>
      <c r="S64" t="n">
        <v>97.1788912696</v>
      </c>
      <c r="T64" t="n">
        <v>3.67377210588</v>
      </c>
      <c r="U64" t="n">
        <v>40.25515014492188</v>
      </c>
      <c r="V64" t="n">
        <v>17.7608686023</v>
      </c>
      <c r="W64" t="n">
        <v>99.94171829</v>
      </c>
      <c r="X64" t="n">
        <v>0.0617487534767</v>
      </c>
      <c r="Y64" t="n">
        <v>99.9965761582</v>
      </c>
      <c r="Z64" t="n">
        <v>99.8614082409</v>
      </c>
      <c r="AA64" t="n">
        <v>24.7006600636</v>
      </c>
      <c r="AB64" t="n">
        <f>VLOOKUP(B2:B265,Pro_Target!A:Q,2,0)</f>
        <v>98.0</v>
      </c>
      <c r="AC64" t="n">
        <f>VLOOKUP(B2:B265,Pro_Target!A:Q,3,0)</f>
        <v>0.4</v>
      </c>
      <c r="AD64" t="n">
        <f>VLOOKUP(B2:B265,Pro_Target!A:Q,4,0)</f>
        <v>97.0</v>
      </c>
      <c r="AE64" t="n">
        <f>VLOOKUP(B2:B265,Pro_Target!A:Q,5,0)</f>
        <v>96.0</v>
      </c>
      <c r="AF64" t="n">
        <f>VLOOKUP(B2:B265,Pro_Target!A:Q,6,0)</f>
        <v>3.0</v>
      </c>
      <c r="AG64" t="n">
        <f>VLOOKUP(B2:B265,Pro_Target!A:Q,7,0)</f>
        <v>99.5</v>
      </c>
      <c r="AH64" t="n">
        <f>VLOOKUP(B2:B265,Pro_Target!A:Q,8,0)</f>
        <v>0.15</v>
      </c>
      <c r="AI64" t="n">
        <f>VLOOKUP(B2:B265,Pro_Target!A:Q,9,0)</f>
        <v>99.0</v>
      </c>
      <c r="AJ64" t="n">
        <f>VLOOKUP(B2:B265,Pro_Target!A:Q,10,0)</f>
        <v>99.0</v>
      </c>
      <c r="AK64" t="n">
        <f>VLOOKUP(B2:B265,Pro_Target!A:Q,11,0)</f>
        <v>3.0</v>
      </c>
      <c r="AL64" t="n">
        <f>VLOOKUP(B2:B265,Pro_Target!A:Q,12,0)</f>
        <v>10.0</v>
      </c>
      <c r="AM64" t="n">
        <f>VLOOKUP(B2:B265,Pro_Target!A:Q,13,0)</f>
        <v>99.5</v>
      </c>
      <c r="AN64" t="n">
        <f>VLOOKUP(B2:B265,Pro_Target!A:Q,15,0)</f>
        <v>99.0</v>
      </c>
      <c r="AO64" t="n">
        <f>VLOOKUP(B2:B265,Pro_Target!A:Q,14,0)</f>
        <v>0.1</v>
      </c>
      <c r="AP64" t="n">
        <f>VLOOKUP(B2:B265,Pro_Target!A:Q,16,0)</f>
        <v>99.0</v>
      </c>
      <c r="AQ64" t="n">
        <f>VLOOKUP(B2:B265,Pro_Target!A:Q,17,0)</f>
        <v>10.0</v>
      </c>
    </row>
    <row r="65">
      <c r="A65" t="s">
        <v>109</v>
      </c>
      <c r="B65" t="s">
        <v>45</v>
      </c>
      <c r="C65" t="n">
        <f>SUMIFS(Table25[2G_CSSR_Nokia],Table25[PERIOD_START_TIME],A2:A265,Table25[PROVINCE],B2:B265)</f>
        <v>98.6099637564</v>
      </c>
      <c r="D65" t="n">
        <f>SUMIFS(Table25[2G_CDR_Nokia],Table25[PERIOD_START_TIME],A2:A265,Table25[PROVINCE],B2:B265)</f>
        <v>2.84929326273</v>
      </c>
      <c r="E65" t="n">
        <f>SUMIFS(Table25[2G_TCH_Availability_Nokia],Table25[PERIOD_START_TIME],A2:A265,Table25[PROVINCE],B2:B265)</f>
        <v>98.8302439864</v>
      </c>
      <c r="F65" t="n">
        <f>SUMIFS(Table25[2G_OHSR_Nokia],Table25[PERIOD_START_TIME],A2:A265,Table25[PROVINCE],B2:B265)</f>
        <v>94.3475607245</v>
      </c>
      <c r="G65" t="n">
        <f>SUMIFS(Table25[2G_tch_traffic_Nokia],Table25[PERIOD_START_TIME],A2:A265,Table25[PROVINCE],B2:B265)</f>
        <v>48893.9387658</v>
      </c>
      <c r="H65" t="n">
        <v>131.0751982421875</v>
      </c>
      <c r="I65" t="n">
        <v>99.7530567084</v>
      </c>
      <c r="J65" t="n">
        <v>0.065787571664</v>
      </c>
      <c r="K65" t="n">
        <v>99.2459387599</v>
      </c>
      <c r="L65" t="n">
        <v>97.7684786695</v>
      </c>
      <c r="M65" t="n">
        <v>5772.6171875</v>
      </c>
      <c r="N65" t="n">
        <v>22.16639788046875</v>
      </c>
      <c r="O65" t="n">
        <v>2.2998348033886717</v>
      </c>
      <c r="P65" t="n">
        <v>99.9569146493</v>
      </c>
      <c r="Q65" t="n">
        <v>0.0300214354767</v>
      </c>
      <c r="R65" t="n">
        <v>99.4768067652</v>
      </c>
      <c r="S65" t="n">
        <v>97.4764355765</v>
      </c>
      <c r="T65" t="n">
        <v>3.65684890245</v>
      </c>
      <c r="U65" t="n">
        <v>44.70924233486328</v>
      </c>
      <c r="V65" t="n">
        <v>18.5283136783</v>
      </c>
      <c r="W65" t="n">
        <v>99.9542814451</v>
      </c>
      <c r="X65" t="n">
        <v>0.0833640578054</v>
      </c>
      <c r="Y65" t="n">
        <v>99.9752729014</v>
      </c>
      <c r="Z65" t="n">
        <v>99.8272586007</v>
      </c>
      <c r="AA65" t="n">
        <v>24.4778248824</v>
      </c>
      <c r="AB65" t="n">
        <f>VLOOKUP(B2:B265,Pro_Target!A:Q,2,0)</f>
        <v>98.0</v>
      </c>
      <c r="AC65" t="n">
        <f>VLOOKUP(B2:B265,Pro_Target!A:Q,3,0)</f>
        <v>0.4</v>
      </c>
      <c r="AD65" t="n">
        <f>VLOOKUP(B2:B265,Pro_Target!A:Q,4,0)</f>
        <v>97.0</v>
      </c>
      <c r="AE65" t="n">
        <f>VLOOKUP(B2:B265,Pro_Target!A:Q,5,0)</f>
        <v>96.0</v>
      </c>
      <c r="AF65" t="n">
        <f>VLOOKUP(B2:B265,Pro_Target!A:Q,6,0)</f>
        <v>3.0</v>
      </c>
      <c r="AG65" t="n">
        <f>VLOOKUP(B2:B265,Pro_Target!A:Q,7,0)</f>
        <v>99.5</v>
      </c>
      <c r="AH65" t="n">
        <f>VLOOKUP(B2:B265,Pro_Target!A:Q,8,0)</f>
        <v>0.15</v>
      </c>
      <c r="AI65" t="n">
        <f>VLOOKUP(B2:B265,Pro_Target!A:Q,9,0)</f>
        <v>99.0</v>
      </c>
      <c r="AJ65" t="n">
        <f>VLOOKUP(B2:B265,Pro_Target!A:Q,10,0)</f>
        <v>99.0</v>
      </c>
      <c r="AK65" t="n">
        <f>VLOOKUP(B2:B265,Pro_Target!A:Q,11,0)</f>
        <v>3.0</v>
      </c>
      <c r="AL65" t="n">
        <f>VLOOKUP(B2:B265,Pro_Target!A:Q,12,0)</f>
        <v>10.0</v>
      </c>
      <c r="AM65" t="n">
        <f>VLOOKUP(B2:B265,Pro_Target!A:Q,13,0)</f>
        <v>99.5</v>
      </c>
      <c r="AN65" t="n">
        <f>VLOOKUP(B2:B265,Pro_Target!A:Q,15,0)</f>
        <v>99.0</v>
      </c>
      <c r="AO65" t="n">
        <f>VLOOKUP(B2:B265,Pro_Target!A:Q,14,0)</f>
        <v>0.1</v>
      </c>
      <c r="AP65" t="n">
        <f>VLOOKUP(B2:B265,Pro_Target!A:Q,16,0)</f>
        <v>99.0</v>
      </c>
      <c r="AQ65" t="n">
        <f>VLOOKUP(B2:B265,Pro_Target!A:Q,17,0)</f>
        <v>10.0</v>
      </c>
    </row>
    <row r="66">
      <c r="A66" t="s">
        <v>109</v>
      </c>
      <c r="B66" t="s">
        <v>50</v>
      </c>
      <c r="C66" t="n">
        <f>SUMIFS(Table25[2G_CSSR_Nokia],Table25[PERIOD_START_TIME],A2:A265,Table25[PROVINCE],B2:B265)</f>
        <v>97.1869882227</v>
      </c>
      <c r="D66" t="n">
        <f>SUMIFS(Table25[2G_CDR_Nokia],Table25[PERIOD_START_TIME],A2:A265,Table25[PROVINCE],B2:B265)</f>
        <v>3.14976932351</v>
      </c>
      <c r="E66" t="n">
        <f>SUMIFS(Table25[2G_TCH_Availability_Nokia],Table25[PERIOD_START_TIME],A2:A265,Table25[PROVINCE],B2:B265)</f>
        <v>99.6257831209</v>
      </c>
      <c r="F66" t="n">
        <f>SUMIFS(Table25[2G_OHSR_Nokia],Table25[PERIOD_START_TIME],A2:A265,Table25[PROVINCE],B2:B265)</f>
        <v>92.4176869092</v>
      </c>
      <c r="G66" t="n">
        <f>SUMIFS(Table25[2G_tch_traffic_Nokia],Table25[PERIOD_START_TIME],A2:A265,Table25[PROVINCE],B2:B265)</f>
        <v>11407.0859635</v>
      </c>
      <c r="H66" t="n">
        <v>179.7640390625</v>
      </c>
      <c r="I66" t="n">
        <v>99.3460265093</v>
      </c>
      <c r="J66" t="n">
        <v>0.337864956363</v>
      </c>
      <c r="K66" t="n">
        <v>99.6381721727</v>
      </c>
      <c r="L66" t="n">
        <v>97.8610437571</v>
      </c>
      <c r="M66" t="n">
        <v>6052.9521484375</v>
      </c>
      <c r="N66" t="n">
        <v>38.538962954394535</v>
      </c>
      <c r="O66" t="n">
        <v>2.0928787904199218</v>
      </c>
      <c r="P66" t="n">
        <v>99.9273289162</v>
      </c>
      <c r="Q66" t="n">
        <v>0.0545517072377</v>
      </c>
      <c r="R66" t="n">
        <v>99.8765581855</v>
      </c>
      <c r="S66" t="n">
        <v>97.6176371847</v>
      </c>
      <c r="T66" t="n">
        <v>3.95560959409</v>
      </c>
      <c r="U66" t="n">
        <v>74.82435708242187</v>
      </c>
      <c r="V66" t="n">
        <v>15.5606789588</v>
      </c>
      <c r="W66" t="n">
        <v>99.7316568692</v>
      </c>
      <c r="X66" t="n">
        <v>0.132885207373</v>
      </c>
      <c r="Y66" t="n">
        <v>99.9690284597</v>
      </c>
      <c r="Z66" t="n">
        <v>99.4004048683</v>
      </c>
      <c r="AA66" t="n">
        <v>25.1216318805</v>
      </c>
      <c r="AB66" t="n">
        <f>VLOOKUP(B2:B265,Pro_Target!A:Q,2,0)</f>
        <v>98.0</v>
      </c>
      <c r="AC66" t="n">
        <f>VLOOKUP(B2:B265,Pro_Target!A:Q,3,0)</f>
        <v>0.4</v>
      </c>
      <c r="AD66" t="n">
        <f>VLOOKUP(B2:B265,Pro_Target!A:Q,4,0)</f>
        <v>97.0</v>
      </c>
      <c r="AE66" t="n">
        <f>VLOOKUP(B2:B265,Pro_Target!A:Q,5,0)</f>
        <v>96.0</v>
      </c>
      <c r="AF66" t="n">
        <f>VLOOKUP(B2:B265,Pro_Target!A:Q,6,0)</f>
        <v>3.0</v>
      </c>
      <c r="AG66" t="n">
        <f>VLOOKUP(B2:B265,Pro_Target!A:Q,7,0)</f>
        <v>99.5</v>
      </c>
      <c r="AH66" t="n">
        <f>VLOOKUP(B2:B265,Pro_Target!A:Q,8,0)</f>
        <v>0.15</v>
      </c>
      <c r="AI66" t="n">
        <f>VLOOKUP(B2:B265,Pro_Target!A:Q,9,0)</f>
        <v>99.0</v>
      </c>
      <c r="AJ66" t="n">
        <f>VLOOKUP(B2:B265,Pro_Target!A:Q,10,0)</f>
        <v>99.0</v>
      </c>
      <c r="AK66" t="n">
        <f>VLOOKUP(B2:B265,Pro_Target!A:Q,11,0)</f>
        <v>3.0</v>
      </c>
      <c r="AL66" t="n">
        <f>VLOOKUP(B2:B265,Pro_Target!A:Q,12,0)</f>
        <v>10.0</v>
      </c>
      <c r="AM66" t="n">
        <f>VLOOKUP(B2:B265,Pro_Target!A:Q,13,0)</f>
        <v>99.5</v>
      </c>
      <c r="AN66" t="n">
        <f>VLOOKUP(B2:B265,Pro_Target!A:Q,15,0)</f>
        <v>99.0</v>
      </c>
      <c r="AO66" t="n">
        <f>VLOOKUP(B2:B265,Pro_Target!A:Q,14,0)</f>
        <v>0.1</v>
      </c>
      <c r="AP66" t="n">
        <f>VLOOKUP(B2:B265,Pro_Target!A:Q,16,0)</f>
        <v>99.0</v>
      </c>
      <c r="AQ66" t="n">
        <f>VLOOKUP(B2:B265,Pro_Target!A:Q,17,0)</f>
        <v>10.0</v>
      </c>
    </row>
    <row r="67">
      <c r="A67" t="s">
        <v>109</v>
      </c>
      <c r="B67" t="s">
        <v>47</v>
      </c>
      <c r="C67" t="n">
        <f>SUMIFS(Table25[2G_CSSR_Nokia],Table25[PERIOD_START_TIME],A2:A265,Table25[PROVINCE],B2:B265)</f>
        <v>99.5849402552</v>
      </c>
      <c r="D67" t="n">
        <f>SUMIFS(Table25[2G_CDR_Nokia],Table25[PERIOD_START_TIME],A2:A265,Table25[PROVINCE],B2:B265)</f>
        <v>1.75051051704</v>
      </c>
      <c r="E67" t="n">
        <f>SUMIFS(Table25[2G_TCH_Availability_Nokia],Table25[PERIOD_START_TIME],A2:A265,Table25[PROVINCE],B2:B265)</f>
        <v>99.6756870295</v>
      </c>
      <c r="F67" t="n">
        <f>SUMIFS(Table25[2G_OHSR_Nokia],Table25[PERIOD_START_TIME],A2:A265,Table25[PROVINCE],B2:B265)</f>
        <v>95.2359940063</v>
      </c>
      <c r="G67" t="n">
        <f>SUMIFS(Table25[2G_tch_traffic_Nokia],Table25[PERIOD_START_TIME],A2:A265,Table25[PROVINCE],B2:B265)</f>
        <v>51456.2098002</v>
      </c>
      <c r="H67" t="n">
        <v>162.98108203125</v>
      </c>
      <c r="I67" t="n">
        <v>99.6996824363</v>
      </c>
      <c r="J67" t="n">
        <v>0.169659996333</v>
      </c>
      <c r="K67" t="n">
        <v>99.8839337701</v>
      </c>
      <c r="L67" t="n">
        <v>97.741745681</v>
      </c>
      <c r="M67" t="n">
        <v>6850.3193359375</v>
      </c>
      <c r="N67" t="n">
        <v>24.656323964648436</v>
      </c>
      <c r="O67" t="n">
        <v>2.162952118857422</v>
      </c>
      <c r="P67" t="n">
        <v>99.957051101</v>
      </c>
      <c r="Q67" t="n">
        <v>0.0293553790046</v>
      </c>
      <c r="R67" t="n">
        <v>99.9408643049</v>
      </c>
      <c r="S67" t="n">
        <v>96.9572742638</v>
      </c>
      <c r="T67" t="n">
        <v>3.44924299635</v>
      </c>
      <c r="U67" t="n">
        <v>52.21051762675781</v>
      </c>
      <c r="V67" t="n">
        <v>18.9185577794</v>
      </c>
      <c r="W67" t="n">
        <v>99.9550352372</v>
      </c>
      <c r="X67" t="n">
        <v>0.163312358047</v>
      </c>
      <c r="Y67" t="n">
        <v>99.8957091987</v>
      </c>
      <c r="Z67" t="n">
        <v>99.8967362157</v>
      </c>
      <c r="AA67" t="n">
        <v>24.5971772387</v>
      </c>
      <c r="AB67" t="n">
        <f>VLOOKUP(B2:B265,Pro_Target!A:Q,2,0)</f>
        <v>98.0</v>
      </c>
      <c r="AC67" t="n">
        <f>VLOOKUP(B2:B265,Pro_Target!A:Q,3,0)</f>
        <v>0.4</v>
      </c>
      <c r="AD67" t="n">
        <f>VLOOKUP(B2:B265,Pro_Target!A:Q,4,0)</f>
        <v>97.0</v>
      </c>
      <c r="AE67" t="n">
        <f>VLOOKUP(B2:B265,Pro_Target!A:Q,5,0)</f>
        <v>96.0</v>
      </c>
      <c r="AF67" t="n">
        <f>VLOOKUP(B2:B265,Pro_Target!A:Q,6,0)</f>
        <v>3.0</v>
      </c>
      <c r="AG67" t="n">
        <f>VLOOKUP(B2:B265,Pro_Target!A:Q,7,0)</f>
        <v>99.5</v>
      </c>
      <c r="AH67" t="n">
        <f>VLOOKUP(B2:B265,Pro_Target!A:Q,8,0)</f>
        <v>0.15</v>
      </c>
      <c r="AI67" t="n">
        <f>VLOOKUP(B2:B265,Pro_Target!A:Q,9,0)</f>
        <v>99.0</v>
      </c>
      <c r="AJ67" t="n">
        <f>VLOOKUP(B2:B265,Pro_Target!A:Q,10,0)</f>
        <v>99.0</v>
      </c>
      <c r="AK67" t="n">
        <f>VLOOKUP(B2:B265,Pro_Target!A:Q,11,0)</f>
        <v>3.0</v>
      </c>
      <c r="AL67" t="n">
        <f>VLOOKUP(B2:B265,Pro_Target!A:Q,12,0)</f>
        <v>10.0</v>
      </c>
      <c r="AM67" t="n">
        <f>VLOOKUP(B2:B265,Pro_Target!A:Q,13,0)</f>
        <v>99.5</v>
      </c>
      <c r="AN67" t="n">
        <f>VLOOKUP(B2:B265,Pro_Target!A:Q,15,0)</f>
        <v>99.0</v>
      </c>
      <c r="AO67" t="n">
        <f>VLOOKUP(B2:B265,Pro_Target!A:Q,14,0)</f>
        <v>0.1</v>
      </c>
      <c r="AP67" t="n">
        <f>VLOOKUP(B2:B265,Pro_Target!A:Q,16,0)</f>
        <v>99.0</v>
      </c>
      <c r="AQ67" t="n">
        <f>VLOOKUP(B2:B265,Pro_Target!A:Q,17,0)</f>
        <v>10.0</v>
      </c>
    </row>
    <row r="68">
      <c r="A68" t="s">
        <v>109</v>
      </c>
      <c r="B68" t="s">
        <v>52</v>
      </c>
      <c r="C68" t="n">
        <f>SUMIFS(Table25[2G_CSSR_Nokia],Table25[PERIOD_START_TIME],A2:A265,Table25[PROVINCE],B2:B265)</f>
        <v>97.3414972028</v>
      </c>
      <c r="D68" t="n">
        <f>SUMIFS(Table25[2G_CDR_Nokia],Table25[PERIOD_START_TIME],A2:A265,Table25[PROVINCE],B2:B265)</f>
        <v>2.13046875089</v>
      </c>
      <c r="E68" t="n">
        <f>SUMIFS(Table25[2G_TCH_Availability_Nokia],Table25[PERIOD_START_TIME],A2:A265,Table25[PROVINCE],B2:B265)</f>
        <v>98.7606091916</v>
      </c>
      <c r="F68" t="n">
        <f>SUMIFS(Table25[2G_OHSR_Nokia],Table25[PERIOD_START_TIME],A2:A265,Table25[PROVINCE],B2:B265)</f>
        <v>94.6787680685</v>
      </c>
      <c r="G68" t="n">
        <f>SUMIFS(Table25[2G_tch_traffic_Nokia],Table25[PERIOD_START_TIME],A2:A265,Table25[PROVINCE],B2:B265)</f>
        <v>34811.0633171</v>
      </c>
      <c r="H68" t="n">
        <v>213.4630458984375</v>
      </c>
      <c r="I68" t="n">
        <v>99.3817683775</v>
      </c>
      <c r="J68" t="n">
        <v>0.211454750677</v>
      </c>
      <c r="K68" t="n">
        <v>97.5225214797</v>
      </c>
      <c r="L68" t="n">
        <v>98.7649408176</v>
      </c>
      <c r="M68" t="n">
        <v>5509.70703125</v>
      </c>
      <c r="N68" t="n">
        <v>48.858435772070315</v>
      </c>
      <c r="O68" t="n">
        <v>2.0681699137304688</v>
      </c>
      <c r="P68" t="n">
        <v>99.9200894449</v>
      </c>
      <c r="Q68" t="n">
        <v>0.0866648362084</v>
      </c>
      <c r="R68" t="n">
        <v>99.7856360426</v>
      </c>
      <c r="S68" t="n">
        <v>98.0225161244</v>
      </c>
      <c r="T68" t="n">
        <v>3.96088445591</v>
      </c>
      <c r="U68" t="n">
        <v>92.03732499511719</v>
      </c>
      <c r="V68" t="n">
        <v>13.4844469997</v>
      </c>
      <c r="W68" t="n">
        <v>99.9166646914</v>
      </c>
      <c r="X68" t="n">
        <v>0.10208521853</v>
      </c>
      <c r="Y68" t="n">
        <v>99.9898394132</v>
      </c>
      <c r="Z68" t="n">
        <v>99.8340508302</v>
      </c>
      <c r="AA68" t="n">
        <v>25.3274152506</v>
      </c>
      <c r="AB68" t="n">
        <f>VLOOKUP(B2:B265,Pro_Target!A:Q,2,0)</f>
        <v>98.0</v>
      </c>
      <c r="AC68" t="n">
        <f>VLOOKUP(B2:B265,Pro_Target!A:Q,3,0)</f>
        <v>0.4</v>
      </c>
      <c r="AD68" t="n">
        <f>VLOOKUP(B2:B265,Pro_Target!A:Q,4,0)</f>
        <v>97.0</v>
      </c>
      <c r="AE68" t="n">
        <f>VLOOKUP(B2:B265,Pro_Target!A:Q,5,0)</f>
        <v>96.0</v>
      </c>
      <c r="AF68" t="n">
        <f>VLOOKUP(B2:B265,Pro_Target!A:Q,6,0)</f>
        <v>3.0</v>
      </c>
      <c r="AG68" t="n">
        <f>VLOOKUP(B2:B265,Pro_Target!A:Q,7,0)</f>
        <v>99.5</v>
      </c>
      <c r="AH68" t="n">
        <f>VLOOKUP(B2:B265,Pro_Target!A:Q,8,0)</f>
        <v>0.15</v>
      </c>
      <c r="AI68" t="n">
        <f>VLOOKUP(B2:B265,Pro_Target!A:Q,9,0)</f>
        <v>99.0</v>
      </c>
      <c r="AJ68" t="n">
        <f>VLOOKUP(B2:B265,Pro_Target!A:Q,10,0)</f>
        <v>99.0</v>
      </c>
      <c r="AK68" t="n">
        <f>VLOOKUP(B2:B265,Pro_Target!A:Q,11,0)</f>
        <v>3.0</v>
      </c>
      <c r="AL68" t="n">
        <f>VLOOKUP(B2:B265,Pro_Target!A:Q,12,0)</f>
        <v>10.0</v>
      </c>
      <c r="AM68" t="n">
        <f>VLOOKUP(B2:B265,Pro_Target!A:Q,13,0)</f>
        <v>99.5</v>
      </c>
      <c r="AN68" t="n">
        <f>VLOOKUP(B2:B265,Pro_Target!A:Q,15,0)</f>
        <v>99.0</v>
      </c>
      <c r="AO68" t="n">
        <f>VLOOKUP(B2:B265,Pro_Target!A:Q,14,0)</f>
        <v>0.1</v>
      </c>
      <c r="AP68" t="n">
        <f>VLOOKUP(B2:B265,Pro_Target!A:Q,16,0)</f>
        <v>99.0</v>
      </c>
      <c r="AQ68" t="n">
        <f>VLOOKUP(B2:B265,Pro_Target!A:Q,17,0)</f>
        <v>10.0</v>
      </c>
    </row>
    <row r="69">
      <c r="A69" t="s">
        <v>109</v>
      </c>
      <c r="B69" t="s">
        <v>51</v>
      </c>
      <c r="C69" t="n">
        <f>SUMIFS(Table25[2G_CSSR_Nokia],Table25[PERIOD_START_TIME],A2:A265,Table25[PROVINCE],B2:B265)</f>
        <v>0.0</v>
      </c>
      <c r="D69" t="n">
        <f>SUMIFS(Table25[2G_CDR_Nokia],Table25[PERIOD_START_TIME],A2:A265,Table25[PROVINCE],B2:B265)</f>
        <v>0.0</v>
      </c>
      <c r="E69" t="n">
        <f>SUMIFS(Table25[2G_TCH_Availability_Nokia],Table25[PERIOD_START_TIME],A2:A265,Table25[PROVINCE],B2:B265)</f>
        <v>0.0</v>
      </c>
      <c r="F69" t="n">
        <f>SUMIFS(Table25[2G_OHSR_Nokia],Table25[PERIOD_START_TIME],A2:A265,Table25[PROVINCE],B2:B265)</f>
        <v>0.0</v>
      </c>
      <c r="G69" t="n">
        <f>SUMIFS(Table25[2G_tch_traffic_Nokia],Table25[PERIOD_START_TIME],A2:A265,Table25[PROVINCE],B2:B265)</f>
        <v>0.0</v>
      </c>
      <c r="H69" t="n">
        <v>339.6345927734375</v>
      </c>
      <c r="I69" t="n">
        <v>99.5551601585</v>
      </c>
      <c r="J69" t="n">
        <v>0.213337521284</v>
      </c>
      <c r="K69" t="n">
        <v>99.566442898</v>
      </c>
      <c r="L69" t="n">
        <v>98.2077411388</v>
      </c>
      <c r="M69" t="n">
        <v>9214.1396484375</v>
      </c>
      <c r="N69" t="n">
        <v>48.383304475390624</v>
      </c>
      <c r="O69" t="n">
        <v>1.6665863668945313</v>
      </c>
      <c r="P69" t="n">
        <v>99.954873466</v>
      </c>
      <c r="Q69" t="n">
        <v>0.0214001840217</v>
      </c>
      <c r="R69" t="n">
        <v>99.7532501546</v>
      </c>
      <c r="S69" t="n">
        <v>98.3751220091</v>
      </c>
      <c r="T69" t="n">
        <v>3.64957893266</v>
      </c>
      <c r="U69" t="n">
        <v>102.39513990429687</v>
      </c>
      <c r="V69" t="n">
        <v>11.6725209004</v>
      </c>
      <c r="W69" t="n">
        <v>99.9214037662</v>
      </c>
      <c r="X69" t="n">
        <v>0.149721336164</v>
      </c>
      <c r="Y69" t="n">
        <v>99.9215897235</v>
      </c>
      <c r="Z69" t="n">
        <v>99.9053628044</v>
      </c>
      <c r="AA69" t="n">
        <v>23.8898806093</v>
      </c>
      <c r="AB69" t="n">
        <f>VLOOKUP(B2:B265,Pro_Target!A:Q,2,0)</f>
        <v>98.0</v>
      </c>
      <c r="AC69" t="n">
        <f>VLOOKUP(B2:B265,Pro_Target!A:Q,3,0)</f>
        <v>0.4</v>
      </c>
      <c r="AD69" t="n">
        <f>VLOOKUP(B2:B265,Pro_Target!A:Q,4,0)</f>
        <v>97.0</v>
      </c>
      <c r="AE69" t="n">
        <f>VLOOKUP(B2:B265,Pro_Target!A:Q,5,0)</f>
        <v>96.0</v>
      </c>
      <c r="AF69" t="n">
        <f>VLOOKUP(B2:B265,Pro_Target!A:Q,6,0)</f>
        <v>3.0</v>
      </c>
      <c r="AG69" t="n">
        <f>VLOOKUP(B2:B265,Pro_Target!A:Q,7,0)</f>
        <v>99.5</v>
      </c>
      <c r="AH69" t="n">
        <f>VLOOKUP(B2:B265,Pro_Target!A:Q,8,0)</f>
        <v>0.15</v>
      </c>
      <c r="AI69" t="n">
        <f>VLOOKUP(B2:B265,Pro_Target!A:Q,9,0)</f>
        <v>99.0</v>
      </c>
      <c r="AJ69" t="n">
        <f>VLOOKUP(B2:B265,Pro_Target!A:Q,10,0)</f>
        <v>99.0</v>
      </c>
      <c r="AK69" t="n">
        <f>VLOOKUP(B2:B265,Pro_Target!A:Q,11,0)</f>
        <v>3.0</v>
      </c>
      <c r="AL69" t="n">
        <f>VLOOKUP(B2:B265,Pro_Target!A:Q,12,0)</f>
        <v>10.0</v>
      </c>
      <c r="AM69" t="n">
        <f>VLOOKUP(B2:B265,Pro_Target!A:Q,13,0)</f>
        <v>99.5</v>
      </c>
      <c r="AN69" t="n">
        <f>VLOOKUP(B2:B265,Pro_Target!A:Q,15,0)</f>
        <v>99.0</v>
      </c>
      <c r="AO69" t="n">
        <f>VLOOKUP(B2:B265,Pro_Target!A:Q,14,0)</f>
        <v>0.1</v>
      </c>
      <c r="AP69" t="n">
        <f>VLOOKUP(B2:B265,Pro_Target!A:Q,16,0)</f>
        <v>99.0</v>
      </c>
      <c r="AQ69" t="n">
        <f>VLOOKUP(B2:B265,Pro_Target!A:Q,17,0)</f>
        <v>10.0</v>
      </c>
    </row>
    <row r="70">
      <c r="A70" t="s">
        <v>109</v>
      </c>
      <c r="B70" t="s">
        <v>49</v>
      </c>
      <c r="C70" t="n">
        <f>SUMIFS(Table25[2G_CSSR_Nokia],Table25[PERIOD_START_TIME],A2:A265,Table25[PROVINCE],B2:B265)</f>
        <v>98.9590487872</v>
      </c>
      <c r="D70" t="n">
        <f>SUMIFS(Table25[2G_CDR_Nokia],Table25[PERIOD_START_TIME],A2:A265,Table25[PROVINCE],B2:B265)</f>
        <v>2.21957472466</v>
      </c>
      <c r="E70" t="n">
        <f>SUMIFS(Table25[2G_TCH_Availability_Nokia],Table25[PERIOD_START_TIME],A2:A265,Table25[PROVINCE],B2:B265)</f>
        <v>98.9428005622</v>
      </c>
      <c r="F70" t="n">
        <f>SUMIFS(Table25[2G_OHSR_Nokia],Table25[PERIOD_START_TIME],A2:A265,Table25[PROVINCE],B2:B265)</f>
        <v>96.1843442621</v>
      </c>
      <c r="G70" t="n">
        <f>SUMIFS(Table25[2G_tch_traffic_Nokia],Table25[PERIOD_START_TIME],A2:A265,Table25[PROVINCE],B2:B265)</f>
        <v>52396.7833333</v>
      </c>
      <c r="H70" t="n">
        <v>239.309125</v>
      </c>
      <c r="I70" t="n">
        <v>99.5579137921</v>
      </c>
      <c r="J70" t="n">
        <v>0.269662591651</v>
      </c>
      <c r="K70" t="n">
        <v>99.4987590959</v>
      </c>
      <c r="L70" t="n">
        <v>98.4126976231</v>
      </c>
      <c r="M70" t="n">
        <v>8247.5126953125</v>
      </c>
      <c r="N70" t="n">
        <v>26.545694071679687</v>
      </c>
      <c r="O70" t="n">
        <v>2.0273044822753907</v>
      </c>
      <c r="P70" t="n">
        <v>99.9234969802</v>
      </c>
      <c r="Q70" t="n">
        <v>0.0301524254858</v>
      </c>
      <c r="R70" t="n">
        <v>99.9277386768</v>
      </c>
      <c r="S70" t="n">
        <v>97.3792216603</v>
      </c>
      <c r="T70" t="n">
        <v>3.59892567572</v>
      </c>
      <c r="U70" t="n">
        <v>80.14128824130859</v>
      </c>
      <c r="V70" t="n">
        <v>11.0923596038</v>
      </c>
      <c r="W70" t="n">
        <v>99.8799809042</v>
      </c>
      <c r="X70" t="n">
        <v>0.147469962267</v>
      </c>
      <c r="Y70" t="n">
        <v>99.6519283547</v>
      </c>
      <c r="Z70" t="n">
        <v>99.9513829771</v>
      </c>
      <c r="AA70" t="n">
        <v>24.3567427542</v>
      </c>
      <c r="AB70" t="n">
        <f>VLOOKUP(B2:B265,Pro_Target!A:Q,2,0)</f>
        <v>98.0</v>
      </c>
      <c r="AC70" t="n">
        <f>VLOOKUP(B2:B265,Pro_Target!A:Q,3,0)</f>
        <v>0.4</v>
      </c>
      <c r="AD70" t="n">
        <f>VLOOKUP(B2:B265,Pro_Target!A:Q,4,0)</f>
        <v>97.0</v>
      </c>
      <c r="AE70" t="n">
        <f>VLOOKUP(B2:B265,Pro_Target!A:Q,5,0)</f>
        <v>96.0</v>
      </c>
      <c r="AF70" t="n">
        <f>VLOOKUP(B2:B265,Pro_Target!A:Q,6,0)</f>
        <v>3.0</v>
      </c>
      <c r="AG70" t="n">
        <f>VLOOKUP(B2:B265,Pro_Target!A:Q,7,0)</f>
        <v>99.5</v>
      </c>
      <c r="AH70" t="n">
        <f>VLOOKUP(B2:B265,Pro_Target!A:Q,8,0)</f>
        <v>0.15</v>
      </c>
      <c r="AI70" t="n">
        <f>VLOOKUP(B2:B265,Pro_Target!A:Q,9,0)</f>
        <v>99.0</v>
      </c>
      <c r="AJ70" t="n">
        <f>VLOOKUP(B2:B265,Pro_Target!A:Q,10,0)</f>
        <v>99.0</v>
      </c>
      <c r="AK70" t="n">
        <f>VLOOKUP(B2:B265,Pro_Target!A:Q,11,0)</f>
        <v>3.0</v>
      </c>
      <c r="AL70" t="n">
        <f>VLOOKUP(B2:B265,Pro_Target!A:Q,12,0)</f>
        <v>10.0</v>
      </c>
      <c r="AM70" t="n">
        <f>VLOOKUP(B2:B265,Pro_Target!A:Q,13,0)</f>
        <v>99.5</v>
      </c>
      <c r="AN70" t="n">
        <f>VLOOKUP(B2:B265,Pro_Target!A:Q,15,0)</f>
        <v>99.0</v>
      </c>
      <c r="AO70" t="n">
        <f>VLOOKUP(B2:B265,Pro_Target!A:Q,14,0)</f>
        <v>0.1</v>
      </c>
      <c r="AP70" t="n">
        <f>VLOOKUP(B2:B265,Pro_Target!A:Q,16,0)</f>
        <v>99.0</v>
      </c>
      <c r="AQ70" t="n">
        <f>VLOOKUP(B2:B265,Pro_Target!A:Q,17,0)</f>
        <v>10.0</v>
      </c>
    </row>
    <row r="71">
      <c r="A71" t="s">
        <v>109</v>
      </c>
      <c r="B71" t="s">
        <v>48</v>
      </c>
      <c r="C71" t="n">
        <f>SUMIFS(Table25[2G_CSSR_Nokia],Table25[PERIOD_START_TIME],A2:A265,Table25[PROVINCE],B2:B265)</f>
        <v>0.0</v>
      </c>
      <c r="D71" t="n">
        <f>SUMIFS(Table25[2G_CDR_Nokia],Table25[PERIOD_START_TIME],A2:A265,Table25[PROVINCE],B2:B265)</f>
        <v>0.0</v>
      </c>
      <c r="E71" t="n">
        <f>SUMIFS(Table25[2G_TCH_Availability_Nokia],Table25[PERIOD_START_TIME],A2:A265,Table25[PROVINCE],B2:B265)</f>
        <v>0.0</v>
      </c>
      <c r="F71" t="n">
        <f>SUMIFS(Table25[2G_OHSR_Nokia],Table25[PERIOD_START_TIME],A2:A265,Table25[PROVINCE],B2:B265)</f>
        <v>0.0</v>
      </c>
      <c r="G71" t="n">
        <f>SUMIFS(Table25[2G_tch_traffic_Nokia],Table25[PERIOD_START_TIME],A2:A265,Table25[PROVINCE],B2:B265)</f>
        <v>0.0</v>
      </c>
      <c r="H71" t="n">
        <v>263.9578154296875</v>
      </c>
      <c r="I71" t="n">
        <v>99.5779460143</v>
      </c>
      <c r="J71" t="n">
        <v>0.265336115257</v>
      </c>
      <c r="K71" t="n">
        <v>99.590535696</v>
      </c>
      <c r="L71" t="n">
        <v>98.1178055021</v>
      </c>
      <c r="M71" t="n">
        <v>6722.5947265625</v>
      </c>
      <c r="N71" t="n">
        <v>28.830111324316405</v>
      </c>
      <c r="O71" t="n">
        <v>2.0743176840429687</v>
      </c>
      <c r="P71" t="n">
        <v>99.9481779991</v>
      </c>
      <c r="Q71" t="n">
        <v>0.0607297910059</v>
      </c>
      <c r="R71" t="n">
        <v>99.9910238181</v>
      </c>
      <c r="S71" t="n">
        <v>97.5496581241</v>
      </c>
      <c r="T71" t="n">
        <v>3.62163540335</v>
      </c>
      <c r="U71" t="n">
        <v>61.89820847998047</v>
      </c>
      <c r="V71" t="n">
        <v>15.5747540405</v>
      </c>
      <c r="W71" t="n">
        <v>99.9428812859</v>
      </c>
      <c r="X71" t="n">
        <v>0.124267211908</v>
      </c>
      <c r="Y71" t="n">
        <v>99.9987754393</v>
      </c>
      <c r="Z71" t="n">
        <v>99.9505564982</v>
      </c>
      <c r="AA71" t="n">
        <v>25.1115876379</v>
      </c>
      <c r="AB71" t="n">
        <f>VLOOKUP(B2:B265,Pro_Target!A:Q,2,0)</f>
        <v>98.0</v>
      </c>
      <c r="AC71" t="n">
        <f>VLOOKUP(B2:B265,Pro_Target!A:Q,3,0)</f>
        <v>0.4</v>
      </c>
      <c r="AD71" t="n">
        <f>VLOOKUP(B2:B265,Pro_Target!A:Q,4,0)</f>
        <v>97.0</v>
      </c>
      <c r="AE71" t="n">
        <f>VLOOKUP(B2:B265,Pro_Target!A:Q,5,0)</f>
        <v>96.0</v>
      </c>
      <c r="AF71" t="n">
        <f>VLOOKUP(B2:B265,Pro_Target!A:Q,6,0)</f>
        <v>3.0</v>
      </c>
      <c r="AG71" t="n">
        <f>VLOOKUP(B2:B265,Pro_Target!A:Q,7,0)</f>
        <v>99.5</v>
      </c>
      <c r="AH71" t="n">
        <f>VLOOKUP(B2:B265,Pro_Target!A:Q,8,0)</f>
        <v>0.15</v>
      </c>
      <c r="AI71" t="n">
        <f>VLOOKUP(B2:B265,Pro_Target!A:Q,9,0)</f>
        <v>99.0</v>
      </c>
      <c r="AJ71" t="n">
        <f>VLOOKUP(B2:B265,Pro_Target!A:Q,10,0)</f>
        <v>99.0</v>
      </c>
      <c r="AK71" t="n">
        <f>VLOOKUP(B2:B265,Pro_Target!A:Q,11,0)</f>
        <v>3.0</v>
      </c>
      <c r="AL71" t="n">
        <f>VLOOKUP(B2:B265,Pro_Target!A:Q,12,0)</f>
        <v>10.0</v>
      </c>
      <c r="AM71" t="n">
        <f>VLOOKUP(B2:B265,Pro_Target!A:Q,13,0)</f>
        <v>99.5</v>
      </c>
      <c r="AN71" t="n">
        <f>VLOOKUP(B2:B265,Pro_Target!A:Q,15,0)</f>
        <v>99.0</v>
      </c>
      <c r="AO71" t="n">
        <f>VLOOKUP(B2:B265,Pro_Target!A:Q,14,0)</f>
        <v>0.1</v>
      </c>
      <c r="AP71" t="n">
        <f>VLOOKUP(B2:B265,Pro_Target!A:Q,16,0)</f>
        <v>99.0</v>
      </c>
      <c r="AQ71" t="n">
        <f>VLOOKUP(B2:B265,Pro_Target!A:Q,17,0)</f>
        <v>10.0</v>
      </c>
    </row>
    <row r="72">
      <c r="A72" t="s">
        <v>109</v>
      </c>
      <c r="B72" t="s">
        <v>46</v>
      </c>
      <c r="C72" t="n">
        <f>SUMIFS(Table25[2G_CSSR_Nokia],Table25[PERIOD_START_TIME],A2:A265,Table25[PROVINCE],B2:B265)</f>
        <v>0.0</v>
      </c>
      <c r="D72" t="n">
        <f>SUMIFS(Table25[2G_CDR_Nokia],Table25[PERIOD_START_TIME],A2:A265,Table25[PROVINCE],B2:B265)</f>
        <v>0.0</v>
      </c>
      <c r="E72" t="n">
        <f>SUMIFS(Table25[2G_TCH_Availability_Nokia],Table25[PERIOD_START_TIME],A2:A265,Table25[PROVINCE],B2:B265)</f>
        <v>0.0</v>
      </c>
      <c r="F72" t="n">
        <f>SUMIFS(Table25[2G_OHSR_Nokia],Table25[PERIOD_START_TIME],A2:A265,Table25[PROVINCE],B2:B265)</f>
        <v>0.0</v>
      </c>
      <c r="G72" t="n">
        <f>SUMIFS(Table25[2G_tch_traffic_Nokia],Table25[PERIOD_START_TIME],A2:A265,Table25[PROVINCE],B2:B265)</f>
        <v>0.0</v>
      </c>
      <c r="H72" t="n">
        <v>188.438869140625</v>
      </c>
      <c r="I72" t="n">
        <v>98.904020813</v>
      </c>
      <c r="J72" t="n">
        <v>0.121868402905</v>
      </c>
      <c r="K72" t="n">
        <v>99.7461871915</v>
      </c>
      <c r="L72" t="n">
        <v>98.7037863027</v>
      </c>
      <c r="M72" t="n">
        <v>7078.9775390625</v>
      </c>
      <c r="N72" t="n">
        <v>25.351637207714845</v>
      </c>
      <c r="O72" t="n">
        <v>2.048700169375</v>
      </c>
      <c r="P72" t="n">
        <v>99.9537739634</v>
      </c>
      <c r="Q72" t="n">
        <v>0.0306634742853</v>
      </c>
      <c r="R72" t="n">
        <v>99.9789840963</v>
      </c>
      <c r="S72" t="n">
        <v>97.565258333</v>
      </c>
      <c r="T72" t="n">
        <v>3.65578853984</v>
      </c>
      <c r="U72" t="n">
        <v>59.63361889863281</v>
      </c>
      <c r="V72" t="n">
        <v>15.5511805362</v>
      </c>
      <c r="W72" t="n">
        <v>99.9383771821</v>
      </c>
      <c r="X72" t="n">
        <v>0.0755264618941</v>
      </c>
      <c r="Y72" t="n">
        <v>99.9784796494</v>
      </c>
      <c r="Z72" t="n">
        <v>99.8374684001</v>
      </c>
      <c r="AA72" t="n">
        <v>24.3232926494</v>
      </c>
      <c r="AB72" t="n">
        <f>VLOOKUP(B2:B265,Pro_Target!A:Q,2,0)</f>
        <v>98.0</v>
      </c>
      <c r="AC72" t="n">
        <f>VLOOKUP(B2:B265,Pro_Target!A:Q,3,0)</f>
        <v>0.4</v>
      </c>
      <c r="AD72" t="n">
        <f>VLOOKUP(B2:B265,Pro_Target!A:Q,4,0)</f>
        <v>97.0</v>
      </c>
      <c r="AE72" t="n">
        <f>VLOOKUP(B2:B265,Pro_Target!A:Q,5,0)</f>
        <v>96.0</v>
      </c>
      <c r="AF72" t="n">
        <f>VLOOKUP(B2:B265,Pro_Target!A:Q,6,0)</f>
        <v>3.0</v>
      </c>
      <c r="AG72" t="n">
        <f>VLOOKUP(B2:B265,Pro_Target!A:Q,7,0)</f>
        <v>99.5</v>
      </c>
      <c r="AH72" t="n">
        <f>VLOOKUP(B2:B265,Pro_Target!A:Q,8,0)</f>
        <v>0.15</v>
      </c>
      <c r="AI72" t="n">
        <f>VLOOKUP(B2:B265,Pro_Target!A:Q,9,0)</f>
        <v>99.0</v>
      </c>
      <c r="AJ72" t="n">
        <f>VLOOKUP(B2:B265,Pro_Target!A:Q,10,0)</f>
        <v>99.0</v>
      </c>
      <c r="AK72" t="n">
        <f>VLOOKUP(B2:B265,Pro_Target!A:Q,11,0)</f>
        <v>3.0</v>
      </c>
      <c r="AL72" t="n">
        <f>VLOOKUP(B2:B265,Pro_Target!A:Q,12,0)</f>
        <v>10.0</v>
      </c>
      <c r="AM72" t="n">
        <f>VLOOKUP(B2:B265,Pro_Target!A:Q,13,0)</f>
        <v>99.5</v>
      </c>
      <c r="AN72" t="n">
        <f>VLOOKUP(B2:B265,Pro_Target!A:Q,15,0)</f>
        <v>99.0</v>
      </c>
      <c r="AO72" t="n">
        <f>VLOOKUP(B2:B265,Pro_Target!A:Q,14,0)</f>
        <v>0.1</v>
      </c>
      <c r="AP72" t="n">
        <f>VLOOKUP(B2:B265,Pro_Target!A:Q,16,0)</f>
        <v>99.0</v>
      </c>
      <c r="AQ72" t="n">
        <f>VLOOKUP(B2:B265,Pro_Target!A:Q,17,0)</f>
        <v>10.0</v>
      </c>
    </row>
    <row r="73">
      <c r="A73" t="s">
        <v>109</v>
      </c>
      <c r="B73" t="s">
        <v>44</v>
      </c>
      <c r="C73" t="n">
        <f>SUMIFS(Table25[2G_CSSR_Nokia],Table25[PERIOD_START_TIME],A2:A265,Table25[PROVINCE],B2:B265)</f>
        <v>0.0</v>
      </c>
      <c r="D73" t="n">
        <f>SUMIFS(Table25[2G_CDR_Nokia],Table25[PERIOD_START_TIME],A2:A265,Table25[PROVINCE],B2:B265)</f>
        <v>0.0</v>
      </c>
      <c r="E73" t="n">
        <f>SUMIFS(Table25[2G_TCH_Availability_Nokia],Table25[PERIOD_START_TIME],A2:A265,Table25[PROVINCE],B2:B265)</f>
        <v>0.0</v>
      </c>
      <c r="F73" t="n">
        <f>SUMIFS(Table25[2G_OHSR_Nokia],Table25[PERIOD_START_TIME],A2:A265,Table25[PROVINCE],B2:B265)</f>
        <v>0.0</v>
      </c>
      <c r="G73" t="n">
        <f>SUMIFS(Table25[2G_tch_traffic_Nokia],Table25[PERIOD_START_TIME],A2:A265,Table25[PROVINCE],B2:B265)</f>
        <v>0.0</v>
      </c>
      <c r="H73" t="n">
        <v>158.1545927734375</v>
      </c>
      <c r="I73" t="n">
        <v>96.1100731152</v>
      </c>
      <c r="J73" t="n">
        <v>0.179413809112</v>
      </c>
      <c r="K73" t="n">
        <v>98.908319773</v>
      </c>
      <c r="L73" t="n">
        <v>98.5029929719</v>
      </c>
      <c r="M73" t="n">
        <v>4536.7255859375</v>
      </c>
      <c r="N73" t="n">
        <v>18.684593735351562</v>
      </c>
      <c r="O73" t="n">
        <v>2.2305438619042968</v>
      </c>
      <c r="P73" t="n">
        <v>99.5852134991</v>
      </c>
      <c r="Q73" t="n">
        <v>0.0487558165795</v>
      </c>
      <c r="R73" t="n">
        <v>99.4569576759</v>
      </c>
      <c r="S73" t="n">
        <v>97.2013334367</v>
      </c>
      <c r="T73" t="n">
        <v>3.69268198901</v>
      </c>
      <c r="U73" t="n">
        <v>38.17140502539063</v>
      </c>
      <c r="V73" t="n">
        <v>17.9186355807</v>
      </c>
      <c r="W73" t="n">
        <v>99.9324347023</v>
      </c>
      <c r="X73" t="n">
        <v>0.0630757035259</v>
      </c>
      <c r="Y73" t="n">
        <v>99.8128516881</v>
      </c>
      <c r="Z73" t="n">
        <v>99.8709432491</v>
      </c>
      <c r="AA73" t="n">
        <v>24.8964502835</v>
      </c>
      <c r="AB73" t="n">
        <f>VLOOKUP(B2:B265,Pro_Target!A:Q,2,0)</f>
        <v>98.0</v>
      </c>
      <c r="AC73" t="n">
        <f>VLOOKUP(B2:B265,Pro_Target!A:Q,3,0)</f>
        <v>0.4</v>
      </c>
      <c r="AD73" t="n">
        <f>VLOOKUP(B2:B265,Pro_Target!A:Q,4,0)</f>
        <v>97.0</v>
      </c>
      <c r="AE73" t="n">
        <f>VLOOKUP(B2:B265,Pro_Target!A:Q,5,0)</f>
        <v>96.0</v>
      </c>
      <c r="AF73" t="n">
        <f>VLOOKUP(B2:B265,Pro_Target!A:Q,6,0)</f>
        <v>3.0</v>
      </c>
      <c r="AG73" t="n">
        <f>VLOOKUP(B2:B265,Pro_Target!A:Q,7,0)</f>
        <v>99.5</v>
      </c>
      <c r="AH73" t="n">
        <f>VLOOKUP(B2:B265,Pro_Target!A:Q,8,0)</f>
        <v>0.15</v>
      </c>
      <c r="AI73" t="n">
        <f>VLOOKUP(B2:B265,Pro_Target!A:Q,9,0)</f>
        <v>99.0</v>
      </c>
      <c r="AJ73" t="n">
        <f>VLOOKUP(B2:B265,Pro_Target!A:Q,10,0)</f>
        <v>99.0</v>
      </c>
      <c r="AK73" t="n">
        <f>VLOOKUP(B2:B265,Pro_Target!A:Q,11,0)</f>
        <v>3.0</v>
      </c>
      <c r="AL73" t="n">
        <f>VLOOKUP(B2:B265,Pro_Target!A:Q,12,0)</f>
        <v>10.0</v>
      </c>
      <c r="AM73" t="n">
        <f>VLOOKUP(B2:B265,Pro_Target!A:Q,13,0)</f>
        <v>99.5</v>
      </c>
      <c r="AN73" t="n">
        <f>VLOOKUP(B2:B265,Pro_Target!A:Q,15,0)</f>
        <v>99.0</v>
      </c>
      <c r="AO73" t="n">
        <f>VLOOKUP(B2:B265,Pro_Target!A:Q,14,0)</f>
        <v>0.1</v>
      </c>
      <c r="AP73" t="n">
        <f>VLOOKUP(B2:B265,Pro_Target!A:Q,16,0)</f>
        <v>99.0</v>
      </c>
      <c r="AQ73" t="n">
        <f>VLOOKUP(B2:B265,Pro_Target!A:Q,17,0)</f>
        <v>10.0</v>
      </c>
    </row>
    <row r="74">
      <c r="A74" t="s">
        <v>110</v>
      </c>
      <c r="B74" t="s">
        <v>45</v>
      </c>
      <c r="C74" t="n">
        <f>SUMIFS(Table25[2G_CSSR_Nokia],Table25[PERIOD_START_TIME],A2:A265,Table25[PROVINCE],B2:B265)</f>
        <v>98.5175771979</v>
      </c>
      <c r="D74" t="n">
        <f>SUMIFS(Table25[2G_CDR_Nokia],Table25[PERIOD_START_TIME],A2:A265,Table25[PROVINCE],B2:B265)</f>
        <v>2.91611644144</v>
      </c>
      <c r="E74" t="n">
        <f>SUMIFS(Table25[2G_TCH_Availability_Nokia],Table25[PERIOD_START_TIME],A2:A265,Table25[PROVINCE],B2:B265)</f>
        <v>99.1791741812</v>
      </c>
      <c r="F74" t="n">
        <f>SUMIFS(Table25[2G_OHSR_Nokia],Table25[PERIOD_START_TIME],A2:A265,Table25[PROVINCE],B2:B265)</f>
        <v>94.2156807481</v>
      </c>
      <c r="G74" t="n">
        <f>SUMIFS(Table25[2G_tch_traffic_Nokia],Table25[PERIOD_START_TIME],A2:A265,Table25[PROVINCE],B2:B265)</f>
        <v>50490.5626288</v>
      </c>
      <c r="H74" t="n">
        <v>132.6554345703125</v>
      </c>
      <c r="I74" t="n">
        <v>99.7147650079</v>
      </c>
      <c r="J74" t="n">
        <v>0.0630811016469</v>
      </c>
      <c r="K74" t="n">
        <v>99.3448395761</v>
      </c>
      <c r="L74" t="n">
        <v>97.7883840047</v>
      </c>
      <c r="M74" t="n">
        <v>5693.2734375</v>
      </c>
      <c r="N74" t="n">
        <v>20.95726705</v>
      </c>
      <c r="O74" t="n">
        <v>2.29604069796875</v>
      </c>
      <c r="P74" t="n">
        <v>99.9566109863</v>
      </c>
      <c r="Q74" t="n">
        <v>0.0309821322909</v>
      </c>
      <c r="R74" t="n">
        <v>99.5984010733</v>
      </c>
      <c r="S74" t="n">
        <v>97.4743959431</v>
      </c>
      <c r="T74" t="n">
        <v>3.64262420296</v>
      </c>
      <c r="U74" t="n">
        <v>42.73670840205078</v>
      </c>
      <c r="V74" t="n">
        <v>18.8207396425</v>
      </c>
      <c r="W74" t="n">
        <v>99.9560610953</v>
      </c>
      <c r="X74" t="n">
        <v>0.0837537976283</v>
      </c>
      <c r="Y74" t="n">
        <v>99.9755519717</v>
      </c>
      <c r="Z74" t="n">
        <v>99.8264714027</v>
      </c>
      <c r="AA74" t="n">
        <v>24.4473469235</v>
      </c>
      <c r="AB74" t="n">
        <f>VLOOKUP(B2:B265,Pro_Target!A:Q,2,0)</f>
        <v>98.0</v>
      </c>
      <c r="AC74" t="n">
        <f>VLOOKUP(B2:B265,Pro_Target!A:Q,3,0)</f>
        <v>0.4</v>
      </c>
      <c r="AD74" t="n">
        <f>VLOOKUP(B2:B265,Pro_Target!A:Q,4,0)</f>
        <v>97.0</v>
      </c>
      <c r="AE74" t="n">
        <f>VLOOKUP(B2:B265,Pro_Target!A:Q,5,0)</f>
        <v>96.0</v>
      </c>
      <c r="AF74" t="n">
        <f>VLOOKUP(B2:B265,Pro_Target!A:Q,6,0)</f>
        <v>3.0</v>
      </c>
      <c r="AG74" t="n">
        <f>VLOOKUP(B2:B265,Pro_Target!A:Q,7,0)</f>
        <v>99.5</v>
      </c>
      <c r="AH74" t="n">
        <f>VLOOKUP(B2:B265,Pro_Target!A:Q,8,0)</f>
        <v>0.15</v>
      </c>
      <c r="AI74" t="n">
        <f>VLOOKUP(B2:B265,Pro_Target!A:Q,9,0)</f>
        <v>99.0</v>
      </c>
      <c r="AJ74" t="n">
        <f>VLOOKUP(B2:B265,Pro_Target!A:Q,10,0)</f>
        <v>99.0</v>
      </c>
      <c r="AK74" t="n">
        <f>VLOOKUP(B2:B265,Pro_Target!A:Q,11,0)</f>
        <v>3.0</v>
      </c>
      <c r="AL74" t="n">
        <f>VLOOKUP(B2:B265,Pro_Target!A:Q,12,0)</f>
        <v>10.0</v>
      </c>
      <c r="AM74" t="n">
        <f>VLOOKUP(B2:B265,Pro_Target!A:Q,13,0)</f>
        <v>99.5</v>
      </c>
      <c r="AN74" t="n">
        <f>VLOOKUP(B2:B265,Pro_Target!A:Q,15,0)</f>
        <v>99.0</v>
      </c>
      <c r="AO74" t="n">
        <f>VLOOKUP(B2:B265,Pro_Target!A:Q,14,0)</f>
        <v>0.1</v>
      </c>
      <c r="AP74" t="n">
        <f>VLOOKUP(B2:B265,Pro_Target!A:Q,16,0)</f>
        <v>99.0</v>
      </c>
      <c r="AQ74" t="n">
        <f>VLOOKUP(B2:B265,Pro_Target!A:Q,17,0)</f>
        <v>10.0</v>
      </c>
    </row>
    <row r="75">
      <c r="A75" t="s">
        <v>110</v>
      </c>
      <c r="B75" t="s">
        <v>50</v>
      </c>
      <c r="C75" t="n">
        <f>SUMIFS(Table25[2G_CSSR_Nokia],Table25[PERIOD_START_TIME],A2:A265,Table25[PROVINCE],B2:B265)</f>
        <v>97.5041339447</v>
      </c>
      <c r="D75" t="n">
        <f>SUMIFS(Table25[2G_CDR_Nokia],Table25[PERIOD_START_TIME],A2:A265,Table25[PROVINCE],B2:B265)</f>
        <v>2.39140202369</v>
      </c>
      <c r="E75" t="n">
        <f>SUMIFS(Table25[2G_TCH_Availability_Nokia],Table25[PERIOD_START_TIME],A2:A265,Table25[PROVINCE],B2:B265)</f>
        <v>99.394605742</v>
      </c>
      <c r="F75" t="n">
        <f>SUMIFS(Table25[2G_OHSR_Nokia],Table25[PERIOD_START_TIME],A2:A265,Table25[PROVINCE],B2:B265)</f>
        <v>93.5342943133</v>
      </c>
      <c r="G75" t="n">
        <f>SUMIFS(Table25[2G_tch_traffic_Nokia],Table25[PERIOD_START_TIME],A2:A265,Table25[PROVINCE],B2:B265)</f>
        <v>11840.1648252</v>
      </c>
      <c r="H75" t="n">
        <v>182.7832119140625</v>
      </c>
      <c r="I75" t="n">
        <v>99.4218553009</v>
      </c>
      <c r="J75" t="n">
        <v>0.281367225863</v>
      </c>
      <c r="K75" t="n">
        <v>99.5474282694</v>
      </c>
      <c r="L75" t="n">
        <v>97.9123731435</v>
      </c>
      <c r="M75" t="n">
        <v>6000.62890625</v>
      </c>
      <c r="N75" t="n">
        <v>35.98019346044922</v>
      </c>
      <c r="O75" t="n">
        <v>2.208223859189453</v>
      </c>
      <c r="P75" t="n">
        <v>99.9358006388</v>
      </c>
      <c r="Q75" t="n">
        <v>0.0533119327792</v>
      </c>
      <c r="R75" t="n">
        <v>99.8042740554</v>
      </c>
      <c r="S75" t="n">
        <v>97.5503414276</v>
      </c>
      <c r="T75" t="n">
        <v>3.95237676583</v>
      </c>
      <c r="U75" t="n">
        <v>69.19117856972656</v>
      </c>
      <c r="V75" t="n">
        <v>17.0257329395</v>
      </c>
      <c r="W75" t="n">
        <v>99.7493202832</v>
      </c>
      <c r="X75" t="n">
        <v>0.129480388377</v>
      </c>
      <c r="Y75" t="n">
        <v>99.8953929123</v>
      </c>
      <c r="Z75" t="n">
        <v>99.4205171481</v>
      </c>
      <c r="AA75" t="n">
        <v>25.0231153376</v>
      </c>
      <c r="AB75" t="n">
        <f>VLOOKUP(B2:B265,Pro_Target!A:Q,2,0)</f>
        <v>98.0</v>
      </c>
      <c r="AC75" t="n">
        <f>VLOOKUP(B2:B265,Pro_Target!A:Q,3,0)</f>
        <v>0.4</v>
      </c>
      <c r="AD75" t="n">
        <f>VLOOKUP(B2:B265,Pro_Target!A:Q,4,0)</f>
        <v>97.0</v>
      </c>
      <c r="AE75" t="n">
        <f>VLOOKUP(B2:B265,Pro_Target!A:Q,5,0)</f>
        <v>96.0</v>
      </c>
      <c r="AF75" t="n">
        <f>VLOOKUP(B2:B265,Pro_Target!A:Q,6,0)</f>
        <v>3.0</v>
      </c>
      <c r="AG75" t="n">
        <f>VLOOKUP(B2:B265,Pro_Target!A:Q,7,0)</f>
        <v>99.5</v>
      </c>
      <c r="AH75" t="n">
        <f>VLOOKUP(B2:B265,Pro_Target!A:Q,8,0)</f>
        <v>0.15</v>
      </c>
      <c r="AI75" t="n">
        <f>VLOOKUP(B2:B265,Pro_Target!A:Q,9,0)</f>
        <v>99.0</v>
      </c>
      <c r="AJ75" t="n">
        <f>VLOOKUP(B2:B265,Pro_Target!A:Q,10,0)</f>
        <v>99.0</v>
      </c>
      <c r="AK75" t="n">
        <f>VLOOKUP(B2:B265,Pro_Target!A:Q,11,0)</f>
        <v>3.0</v>
      </c>
      <c r="AL75" t="n">
        <f>VLOOKUP(B2:B265,Pro_Target!A:Q,12,0)</f>
        <v>10.0</v>
      </c>
      <c r="AM75" t="n">
        <f>VLOOKUP(B2:B265,Pro_Target!A:Q,13,0)</f>
        <v>99.5</v>
      </c>
      <c r="AN75" t="n">
        <f>VLOOKUP(B2:B265,Pro_Target!A:Q,15,0)</f>
        <v>99.0</v>
      </c>
      <c r="AO75" t="n">
        <f>VLOOKUP(B2:B265,Pro_Target!A:Q,14,0)</f>
        <v>0.1</v>
      </c>
      <c r="AP75" t="n">
        <f>VLOOKUP(B2:B265,Pro_Target!A:Q,16,0)</f>
        <v>99.0</v>
      </c>
      <c r="AQ75" t="n">
        <f>VLOOKUP(B2:B265,Pro_Target!A:Q,17,0)</f>
        <v>10.0</v>
      </c>
    </row>
    <row r="76">
      <c r="A76" t="s">
        <v>110</v>
      </c>
      <c r="B76" t="s">
        <v>47</v>
      </c>
      <c r="C76" t="n">
        <f>SUMIFS(Table25[2G_CSSR_Nokia],Table25[PERIOD_START_TIME],A2:A265,Table25[PROVINCE],B2:B265)</f>
        <v>99.4292283779</v>
      </c>
      <c r="D76" t="n">
        <f>SUMIFS(Table25[2G_CDR_Nokia],Table25[PERIOD_START_TIME],A2:A265,Table25[PROVINCE],B2:B265)</f>
        <v>1.76181092191</v>
      </c>
      <c r="E76" t="n">
        <f>SUMIFS(Table25[2G_TCH_Availability_Nokia],Table25[PERIOD_START_TIME],A2:A265,Table25[PROVINCE],B2:B265)</f>
        <v>99.6613053496</v>
      </c>
      <c r="F76" t="n">
        <f>SUMIFS(Table25[2G_OHSR_Nokia],Table25[PERIOD_START_TIME],A2:A265,Table25[PROVINCE],B2:B265)</f>
        <v>95.1713073388</v>
      </c>
      <c r="G76" t="n">
        <f>SUMIFS(Table25[2G_tch_traffic_Nokia],Table25[PERIOD_START_TIME],A2:A265,Table25[PROVINCE],B2:B265)</f>
        <v>51180.7888889</v>
      </c>
      <c r="H76" t="n">
        <v>162.8396650390625</v>
      </c>
      <c r="I76" t="n">
        <v>99.6567687968</v>
      </c>
      <c r="J76" t="n">
        <v>0.194828054919</v>
      </c>
      <c r="K76" t="n">
        <v>99.9097549513</v>
      </c>
      <c r="L76" t="n">
        <v>97.7674305082</v>
      </c>
      <c r="M76" t="n">
        <v>6769.517578125</v>
      </c>
      <c r="N76" t="n">
        <v>23.131020638378907</v>
      </c>
      <c r="O76" t="n">
        <v>2.216585710517578</v>
      </c>
      <c r="P76" t="n">
        <v>99.9570665252</v>
      </c>
      <c r="Q76" t="n">
        <v>0.0280529318547</v>
      </c>
      <c r="R76" t="n">
        <v>99.9593853758</v>
      </c>
      <c r="S76" t="n">
        <v>96.8695461671</v>
      </c>
      <c r="T76" t="n">
        <v>3.46458678012</v>
      </c>
      <c r="U76" t="n">
        <v>50.01171509140625</v>
      </c>
      <c r="V76" t="n">
        <v>19.1583699293</v>
      </c>
      <c r="W76" t="n">
        <v>99.9560654647</v>
      </c>
      <c r="X76" t="n">
        <v>0.159643943781</v>
      </c>
      <c r="Y76" t="n">
        <v>99.9787610997</v>
      </c>
      <c r="Z76" t="n">
        <v>99.8952569296</v>
      </c>
      <c r="AA76" t="n">
        <v>24.7786182817</v>
      </c>
      <c r="AB76" t="n">
        <f>VLOOKUP(B2:B265,Pro_Target!A:Q,2,0)</f>
        <v>98.0</v>
      </c>
      <c r="AC76" t="n">
        <f>VLOOKUP(B2:B265,Pro_Target!A:Q,3,0)</f>
        <v>0.4</v>
      </c>
      <c r="AD76" t="n">
        <f>VLOOKUP(B2:B265,Pro_Target!A:Q,4,0)</f>
        <v>97.0</v>
      </c>
      <c r="AE76" t="n">
        <f>VLOOKUP(B2:B265,Pro_Target!A:Q,5,0)</f>
        <v>96.0</v>
      </c>
      <c r="AF76" t="n">
        <f>VLOOKUP(B2:B265,Pro_Target!A:Q,6,0)</f>
        <v>3.0</v>
      </c>
      <c r="AG76" t="n">
        <f>VLOOKUP(B2:B265,Pro_Target!A:Q,7,0)</f>
        <v>99.5</v>
      </c>
      <c r="AH76" t="n">
        <f>VLOOKUP(B2:B265,Pro_Target!A:Q,8,0)</f>
        <v>0.15</v>
      </c>
      <c r="AI76" t="n">
        <f>VLOOKUP(B2:B265,Pro_Target!A:Q,9,0)</f>
        <v>99.0</v>
      </c>
      <c r="AJ76" t="n">
        <f>VLOOKUP(B2:B265,Pro_Target!A:Q,10,0)</f>
        <v>99.0</v>
      </c>
      <c r="AK76" t="n">
        <f>VLOOKUP(B2:B265,Pro_Target!A:Q,11,0)</f>
        <v>3.0</v>
      </c>
      <c r="AL76" t="n">
        <f>VLOOKUP(B2:B265,Pro_Target!A:Q,12,0)</f>
        <v>10.0</v>
      </c>
      <c r="AM76" t="n">
        <f>VLOOKUP(B2:B265,Pro_Target!A:Q,13,0)</f>
        <v>99.5</v>
      </c>
      <c r="AN76" t="n">
        <f>VLOOKUP(B2:B265,Pro_Target!A:Q,15,0)</f>
        <v>99.0</v>
      </c>
      <c r="AO76" t="n">
        <f>VLOOKUP(B2:B265,Pro_Target!A:Q,14,0)</f>
        <v>0.1</v>
      </c>
      <c r="AP76" t="n">
        <f>VLOOKUP(B2:B265,Pro_Target!A:Q,16,0)</f>
        <v>99.0</v>
      </c>
      <c r="AQ76" t="n">
        <f>VLOOKUP(B2:B265,Pro_Target!A:Q,17,0)</f>
        <v>10.0</v>
      </c>
    </row>
    <row r="77">
      <c r="A77" t="s">
        <v>110</v>
      </c>
      <c r="B77" t="s">
        <v>52</v>
      </c>
      <c r="C77" t="n">
        <f>SUMIFS(Table25[2G_CSSR_Nokia],Table25[PERIOD_START_TIME],A2:A265,Table25[PROVINCE],B2:B265)</f>
        <v>98.0511566031</v>
      </c>
      <c r="D77" t="n">
        <f>SUMIFS(Table25[2G_CDR_Nokia],Table25[PERIOD_START_TIME],A2:A265,Table25[PROVINCE],B2:B265)</f>
        <v>2.17279718421</v>
      </c>
      <c r="E77" t="n">
        <f>SUMIFS(Table25[2G_TCH_Availability_Nokia],Table25[PERIOD_START_TIME],A2:A265,Table25[PROVINCE],B2:B265)</f>
        <v>97.5550679963</v>
      </c>
      <c r="F77" t="n">
        <f>SUMIFS(Table25[2G_OHSR_Nokia],Table25[PERIOD_START_TIME],A2:A265,Table25[PROVINCE],B2:B265)</f>
        <v>95.034283525</v>
      </c>
      <c r="G77" t="n">
        <f>SUMIFS(Table25[2G_tch_traffic_Nokia],Table25[PERIOD_START_TIME],A2:A265,Table25[PROVINCE],B2:B265)</f>
        <v>35809.0808288</v>
      </c>
      <c r="H77" t="n">
        <v>222.4993984375</v>
      </c>
      <c r="I77" t="n">
        <v>99.1565859879</v>
      </c>
      <c r="J77" t="n">
        <v>0.249489555888</v>
      </c>
      <c r="K77" t="n">
        <v>97.2007827578</v>
      </c>
      <c r="L77" t="n">
        <v>98.7302852921</v>
      </c>
      <c r="M77" t="n">
        <v>5454.0283203125</v>
      </c>
      <c r="N77" t="n">
        <v>45.603179084570314</v>
      </c>
      <c r="O77" t="n">
        <v>2.1448357365722654</v>
      </c>
      <c r="P77" t="n">
        <v>99.908040436</v>
      </c>
      <c r="Q77" t="n">
        <v>0.0867380258848</v>
      </c>
      <c r="R77" t="n">
        <v>99.6227250732</v>
      </c>
      <c r="S77" t="n">
        <v>97.9433351875</v>
      </c>
      <c r="T77" t="n">
        <v>3.9370106847</v>
      </c>
      <c r="U77" t="n">
        <v>84.7163514084961</v>
      </c>
      <c r="V77" t="n">
        <v>14.1638829324</v>
      </c>
      <c r="W77" t="n">
        <v>99.9053555767</v>
      </c>
      <c r="X77" t="n">
        <v>0.0998552169804</v>
      </c>
      <c r="Y77" t="n">
        <v>99.8414966811</v>
      </c>
      <c r="Z77" t="n">
        <v>99.8063127245</v>
      </c>
      <c r="AA77" t="n">
        <v>25.1459377634</v>
      </c>
      <c r="AB77" t="n">
        <f>VLOOKUP(B2:B265,Pro_Target!A:Q,2,0)</f>
        <v>98.0</v>
      </c>
      <c r="AC77" t="n">
        <f>VLOOKUP(B2:B265,Pro_Target!A:Q,3,0)</f>
        <v>0.4</v>
      </c>
      <c r="AD77" t="n">
        <f>VLOOKUP(B2:B265,Pro_Target!A:Q,4,0)</f>
        <v>97.0</v>
      </c>
      <c r="AE77" t="n">
        <f>VLOOKUP(B2:B265,Pro_Target!A:Q,5,0)</f>
        <v>96.0</v>
      </c>
      <c r="AF77" t="n">
        <f>VLOOKUP(B2:B265,Pro_Target!A:Q,6,0)</f>
        <v>3.0</v>
      </c>
      <c r="AG77" t="n">
        <f>VLOOKUP(B2:B265,Pro_Target!A:Q,7,0)</f>
        <v>99.5</v>
      </c>
      <c r="AH77" t="n">
        <f>VLOOKUP(B2:B265,Pro_Target!A:Q,8,0)</f>
        <v>0.15</v>
      </c>
      <c r="AI77" t="n">
        <f>VLOOKUP(B2:B265,Pro_Target!A:Q,9,0)</f>
        <v>99.0</v>
      </c>
      <c r="AJ77" t="n">
        <f>VLOOKUP(B2:B265,Pro_Target!A:Q,10,0)</f>
        <v>99.0</v>
      </c>
      <c r="AK77" t="n">
        <f>VLOOKUP(B2:B265,Pro_Target!A:Q,11,0)</f>
        <v>3.0</v>
      </c>
      <c r="AL77" t="n">
        <f>VLOOKUP(B2:B265,Pro_Target!A:Q,12,0)</f>
        <v>10.0</v>
      </c>
      <c r="AM77" t="n">
        <f>VLOOKUP(B2:B265,Pro_Target!A:Q,13,0)</f>
        <v>99.5</v>
      </c>
      <c r="AN77" t="n">
        <f>VLOOKUP(B2:B265,Pro_Target!A:Q,15,0)</f>
        <v>99.0</v>
      </c>
      <c r="AO77" t="n">
        <f>VLOOKUP(B2:B265,Pro_Target!A:Q,14,0)</f>
        <v>0.1</v>
      </c>
      <c r="AP77" t="n">
        <f>VLOOKUP(B2:B265,Pro_Target!A:Q,16,0)</f>
        <v>99.0</v>
      </c>
      <c r="AQ77" t="n">
        <f>VLOOKUP(B2:B265,Pro_Target!A:Q,17,0)</f>
        <v>10.0</v>
      </c>
    </row>
    <row r="78">
      <c r="A78" t="s">
        <v>110</v>
      </c>
      <c r="B78" t="s">
        <v>51</v>
      </c>
      <c r="C78" t="n">
        <f>SUMIFS(Table25[2G_CSSR_Nokia],Table25[PERIOD_START_TIME],A2:A265,Table25[PROVINCE],B2:B265)</f>
        <v>0.0</v>
      </c>
      <c r="D78" t="n">
        <f>SUMIFS(Table25[2G_CDR_Nokia],Table25[PERIOD_START_TIME],A2:A265,Table25[PROVINCE],B2:B265)</f>
        <v>0.0</v>
      </c>
      <c r="E78" t="n">
        <f>SUMIFS(Table25[2G_TCH_Availability_Nokia],Table25[PERIOD_START_TIME],A2:A265,Table25[PROVINCE],B2:B265)</f>
        <v>0.0</v>
      </c>
      <c r="F78" t="n">
        <f>SUMIFS(Table25[2G_OHSR_Nokia],Table25[PERIOD_START_TIME],A2:A265,Table25[PROVINCE],B2:B265)</f>
        <v>0.0</v>
      </c>
      <c r="G78" t="n">
        <f>SUMIFS(Table25[2G_tch_traffic_Nokia],Table25[PERIOD_START_TIME],A2:A265,Table25[PROVINCE],B2:B265)</f>
        <v>0.0</v>
      </c>
      <c r="H78" t="n">
        <v>348.0805166015625</v>
      </c>
      <c r="I78" t="n">
        <v>99.6135109088</v>
      </c>
      <c r="J78" t="n">
        <v>0.205550238425</v>
      </c>
      <c r="K78" t="n">
        <v>99.6792589474</v>
      </c>
      <c r="L78" t="n">
        <v>98.2513910931</v>
      </c>
      <c r="M78" t="n">
        <v>9265.875</v>
      </c>
      <c r="N78" t="n">
        <v>45.93335648076172</v>
      </c>
      <c r="O78" t="n">
        <v>1.6781030024414063</v>
      </c>
      <c r="P78" t="n">
        <v>99.9588984567</v>
      </c>
      <c r="Q78" t="n">
        <v>0.0215830610429</v>
      </c>
      <c r="R78" t="n">
        <v>99.7794570809</v>
      </c>
      <c r="S78" t="n">
        <v>98.3114291534</v>
      </c>
      <c r="T78" t="n">
        <v>3.62411963603</v>
      </c>
      <c r="U78" t="n">
        <v>97.77820283886719</v>
      </c>
      <c r="V78" t="n">
        <v>11.8886628449</v>
      </c>
      <c r="W78" t="n">
        <v>99.9273714392</v>
      </c>
      <c r="X78" t="n">
        <v>0.147633680304</v>
      </c>
      <c r="Y78" t="n">
        <v>99.9752180673</v>
      </c>
      <c r="Z78" t="n">
        <v>99.9039210789</v>
      </c>
      <c r="AA78" t="n">
        <v>23.7358508467</v>
      </c>
      <c r="AB78" t="n">
        <f>VLOOKUP(B2:B265,Pro_Target!A:Q,2,0)</f>
        <v>98.0</v>
      </c>
      <c r="AC78" t="n">
        <f>VLOOKUP(B2:B265,Pro_Target!A:Q,3,0)</f>
        <v>0.4</v>
      </c>
      <c r="AD78" t="n">
        <f>VLOOKUP(B2:B265,Pro_Target!A:Q,4,0)</f>
        <v>97.0</v>
      </c>
      <c r="AE78" t="n">
        <f>VLOOKUP(B2:B265,Pro_Target!A:Q,5,0)</f>
        <v>96.0</v>
      </c>
      <c r="AF78" t="n">
        <f>VLOOKUP(B2:B265,Pro_Target!A:Q,6,0)</f>
        <v>3.0</v>
      </c>
      <c r="AG78" t="n">
        <f>VLOOKUP(B2:B265,Pro_Target!A:Q,7,0)</f>
        <v>99.5</v>
      </c>
      <c r="AH78" t="n">
        <f>VLOOKUP(B2:B265,Pro_Target!A:Q,8,0)</f>
        <v>0.15</v>
      </c>
      <c r="AI78" t="n">
        <f>VLOOKUP(B2:B265,Pro_Target!A:Q,9,0)</f>
        <v>99.0</v>
      </c>
      <c r="AJ78" t="n">
        <f>VLOOKUP(B2:B265,Pro_Target!A:Q,10,0)</f>
        <v>99.0</v>
      </c>
      <c r="AK78" t="n">
        <f>VLOOKUP(B2:B265,Pro_Target!A:Q,11,0)</f>
        <v>3.0</v>
      </c>
      <c r="AL78" t="n">
        <f>VLOOKUP(B2:B265,Pro_Target!A:Q,12,0)</f>
        <v>10.0</v>
      </c>
      <c r="AM78" t="n">
        <f>VLOOKUP(B2:B265,Pro_Target!A:Q,13,0)</f>
        <v>99.5</v>
      </c>
      <c r="AN78" t="n">
        <f>VLOOKUP(B2:B265,Pro_Target!A:Q,15,0)</f>
        <v>99.0</v>
      </c>
      <c r="AO78" t="n">
        <f>VLOOKUP(B2:B265,Pro_Target!A:Q,14,0)</f>
        <v>0.1</v>
      </c>
      <c r="AP78" t="n">
        <f>VLOOKUP(B2:B265,Pro_Target!A:Q,16,0)</f>
        <v>99.0</v>
      </c>
      <c r="AQ78" t="n">
        <f>VLOOKUP(B2:B265,Pro_Target!A:Q,17,0)</f>
        <v>10.0</v>
      </c>
    </row>
    <row r="79">
      <c r="A79" t="s">
        <v>110</v>
      </c>
      <c r="B79" t="s">
        <v>49</v>
      </c>
      <c r="C79" t="n">
        <f>SUMIFS(Table25[2G_CSSR_Nokia],Table25[PERIOD_START_TIME],A2:A265,Table25[PROVINCE],B2:B265)</f>
        <v>99.0050426118</v>
      </c>
      <c r="D79" t="n">
        <f>SUMIFS(Table25[2G_CDR_Nokia],Table25[PERIOD_START_TIME],A2:A265,Table25[PROVINCE],B2:B265)</f>
        <v>2.18441905401</v>
      </c>
      <c r="E79" t="n">
        <f>SUMIFS(Table25[2G_TCH_Availability_Nokia],Table25[PERIOD_START_TIME],A2:A265,Table25[PROVINCE],B2:B265)</f>
        <v>97.9694482115</v>
      </c>
      <c r="F79" t="n">
        <f>SUMIFS(Table25[2G_OHSR_Nokia],Table25[PERIOD_START_TIME],A2:A265,Table25[PROVINCE],B2:B265)</f>
        <v>96.2119131798</v>
      </c>
      <c r="G79" t="n">
        <f>SUMIFS(Table25[2G_tch_traffic_Nokia],Table25[PERIOD_START_TIME],A2:A265,Table25[PROVINCE],B2:B265)</f>
        <v>53076.6611111</v>
      </c>
      <c r="H79" t="n">
        <v>246.61008203125</v>
      </c>
      <c r="I79" t="n">
        <v>99.5731164005</v>
      </c>
      <c r="J79" t="n">
        <v>0.255105280145</v>
      </c>
      <c r="K79" t="n">
        <v>99.4391034683</v>
      </c>
      <c r="L79" t="n">
        <v>98.4116232987</v>
      </c>
      <c r="M79" t="n">
        <v>8149.4677734375</v>
      </c>
      <c r="N79" t="n">
        <v>25.275523042089844</v>
      </c>
      <c r="O79" t="n">
        <v>1.9948715643945312</v>
      </c>
      <c r="P79" t="n">
        <v>99.9642290984</v>
      </c>
      <c r="Q79" t="n">
        <v>0.0278268600376</v>
      </c>
      <c r="R79" t="n">
        <v>99.9649221593</v>
      </c>
      <c r="S79" t="n">
        <v>97.3289010156</v>
      </c>
      <c r="T79" t="n">
        <v>3.58528344782</v>
      </c>
      <c r="U79" t="n">
        <v>76.60604389189453</v>
      </c>
      <c r="V79" t="n">
        <v>10.9734398703</v>
      </c>
      <c r="W79" t="n">
        <v>99.9393373484</v>
      </c>
      <c r="X79" t="n">
        <v>0.145991587187</v>
      </c>
      <c r="Y79" t="n">
        <v>99.71587621</v>
      </c>
      <c r="Z79" t="n">
        <v>99.9515308751</v>
      </c>
      <c r="AA79" t="n">
        <v>24.0821157469</v>
      </c>
      <c r="AB79" t="n">
        <f>VLOOKUP(B2:B265,Pro_Target!A:Q,2,0)</f>
        <v>98.0</v>
      </c>
      <c r="AC79" t="n">
        <f>VLOOKUP(B2:B265,Pro_Target!A:Q,3,0)</f>
        <v>0.4</v>
      </c>
      <c r="AD79" t="n">
        <f>VLOOKUP(B2:B265,Pro_Target!A:Q,4,0)</f>
        <v>97.0</v>
      </c>
      <c r="AE79" t="n">
        <f>VLOOKUP(B2:B265,Pro_Target!A:Q,5,0)</f>
        <v>96.0</v>
      </c>
      <c r="AF79" t="n">
        <f>VLOOKUP(B2:B265,Pro_Target!A:Q,6,0)</f>
        <v>3.0</v>
      </c>
      <c r="AG79" t="n">
        <f>VLOOKUP(B2:B265,Pro_Target!A:Q,7,0)</f>
        <v>99.5</v>
      </c>
      <c r="AH79" t="n">
        <f>VLOOKUP(B2:B265,Pro_Target!A:Q,8,0)</f>
        <v>0.15</v>
      </c>
      <c r="AI79" t="n">
        <f>VLOOKUP(B2:B265,Pro_Target!A:Q,9,0)</f>
        <v>99.0</v>
      </c>
      <c r="AJ79" t="n">
        <f>VLOOKUP(B2:B265,Pro_Target!A:Q,10,0)</f>
        <v>99.0</v>
      </c>
      <c r="AK79" t="n">
        <f>VLOOKUP(B2:B265,Pro_Target!A:Q,11,0)</f>
        <v>3.0</v>
      </c>
      <c r="AL79" t="n">
        <f>VLOOKUP(B2:B265,Pro_Target!A:Q,12,0)</f>
        <v>10.0</v>
      </c>
      <c r="AM79" t="n">
        <f>VLOOKUP(B2:B265,Pro_Target!A:Q,13,0)</f>
        <v>99.5</v>
      </c>
      <c r="AN79" t="n">
        <f>VLOOKUP(B2:B265,Pro_Target!A:Q,15,0)</f>
        <v>99.0</v>
      </c>
      <c r="AO79" t="n">
        <f>VLOOKUP(B2:B265,Pro_Target!A:Q,14,0)</f>
        <v>0.1</v>
      </c>
      <c r="AP79" t="n">
        <f>VLOOKUP(B2:B265,Pro_Target!A:Q,16,0)</f>
        <v>99.0</v>
      </c>
      <c r="AQ79" t="n">
        <f>VLOOKUP(B2:B265,Pro_Target!A:Q,17,0)</f>
        <v>10.0</v>
      </c>
    </row>
    <row r="80">
      <c r="A80" t="s">
        <v>110</v>
      </c>
      <c r="B80" t="s">
        <v>48</v>
      </c>
      <c r="C80" t="n">
        <f>SUMIFS(Table25[2G_CSSR_Nokia],Table25[PERIOD_START_TIME],A2:A265,Table25[PROVINCE],B2:B265)</f>
        <v>0.0</v>
      </c>
      <c r="D80" t="n">
        <f>SUMIFS(Table25[2G_CDR_Nokia],Table25[PERIOD_START_TIME],A2:A265,Table25[PROVINCE],B2:B265)</f>
        <v>0.0</v>
      </c>
      <c r="E80" t="n">
        <f>SUMIFS(Table25[2G_TCH_Availability_Nokia],Table25[PERIOD_START_TIME],A2:A265,Table25[PROVINCE],B2:B265)</f>
        <v>0.0</v>
      </c>
      <c r="F80" t="n">
        <f>SUMIFS(Table25[2G_OHSR_Nokia],Table25[PERIOD_START_TIME],A2:A265,Table25[PROVINCE],B2:B265)</f>
        <v>0.0</v>
      </c>
      <c r="G80" t="n">
        <f>SUMIFS(Table25[2G_tch_traffic_Nokia],Table25[PERIOD_START_TIME],A2:A265,Table25[PROVINCE],B2:B265)</f>
        <v>0.0</v>
      </c>
      <c r="H80" t="n">
        <v>273.2977822265625</v>
      </c>
      <c r="I80" t="n">
        <v>99.5247950812</v>
      </c>
      <c r="J80" t="n">
        <v>0.257333465442</v>
      </c>
      <c r="K80" t="n">
        <v>99.677905228</v>
      </c>
      <c r="L80" t="n">
        <v>98.181044254</v>
      </c>
      <c r="M80" t="n">
        <v>6749.2197265625</v>
      </c>
      <c r="N80" t="n">
        <v>27.123017887597655</v>
      </c>
      <c r="O80" t="n">
        <v>2.120689552392578</v>
      </c>
      <c r="P80" t="n">
        <v>99.9525202564</v>
      </c>
      <c r="Q80" t="n">
        <v>0.0589722581285</v>
      </c>
      <c r="R80" t="n">
        <v>99.9751765431</v>
      </c>
      <c r="S80" t="n">
        <v>97.5108946371</v>
      </c>
      <c r="T80" t="n">
        <v>3.63021785359</v>
      </c>
      <c r="U80" t="n">
        <v>59.37777911748047</v>
      </c>
      <c r="V80" t="n">
        <v>15.9519034033</v>
      </c>
      <c r="W80" t="n">
        <v>99.940709659</v>
      </c>
      <c r="X80" t="n">
        <v>0.119208714657</v>
      </c>
      <c r="Y80" t="n">
        <v>99.9629826915</v>
      </c>
      <c r="Z80" t="n">
        <v>99.953085908</v>
      </c>
      <c r="AA80" t="n">
        <v>25.2312653027</v>
      </c>
      <c r="AB80" t="n">
        <f>VLOOKUP(B2:B265,Pro_Target!A:Q,2,0)</f>
        <v>98.0</v>
      </c>
      <c r="AC80" t="n">
        <f>VLOOKUP(B2:B265,Pro_Target!A:Q,3,0)</f>
        <v>0.4</v>
      </c>
      <c r="AD80" t="n">
        <f>VLOOKUP(B2:B265,Pro_Target!A:Q,4,0)</f>
        <v>97.0</v>
      </c>
      <c r="AE80" t="n">
        <f>VLOOKUP(B2:B265,Pro_Target!A:Q,5,0)</f>
        <v>96.0</v>
      </c>
      <c r="AF80" t="n">
        <f>VLOOKUP(B2:B265,Pro_Target!A:Q,6,0)</f>
        <v>3.0</v>
      </c>
      <c r="AG80" t="n">
        <f>VLOOKUP(B2:B265,Pro_Target!A:Q,7,0)</f>
        <v>99.5</v>
      </c>
      <c r="AH80" t="n">
        <f>VLOOKUP(B2:B265,Pro_Target!A:Q,8,0)</f>
        <v>0.15</v>
      </c>
      <c r="AI80" t="n">
        <f>VLOOKUP(B2:B265,Pro_Target!A:Q,9,0)</f>
        <v>99.0</v>
      </c>
      <c r="AJ80" t="n">
        <f>VLOOKUP(B2:B265,Pro_Target!A:Q,10,0)</f>
        <v>99.0</v>
      </c>
      <c r="AK80" t="n">
        <f>VLOOKUP(B2:B265,Pro_Target!A:Q,11,0)</f>
        <v>3.0</v>
      </c>
      <c r="AL80" t="n">
        <f>VLOOKUP(B2:B265,Pro_Target!A:Q,12,0)</f>
        <v>10.0</v>
      </c>
      <c r="AM80" t="n">
        <f>VLOOKUP(B2:B265,Pro_Target!A:Q,13,0)</f>
        <v>99.5</v>
      </c>
      <c r="AN80" t="n">
        <f>VLOOKUP(B2:B265,Pro_Target!A:Q,15,0)</f>
        <v>99.0</v>
      </c>
      <c r="AO80" t="n">
        <f>VLOOKUP(B2:B265,Pro_Target!A:Q,14,0)</f>
        <v>0.1</v>
      </c>
      <c r="AP80" t="n">
        <f>VLOOKUP(B2:B265,Pro_Target!A:Q,16,0)</f>
        <v>99.0</v>
      </c>
      <c r="AQ80" t="n">
        <f>VLOOKUP(B2:B265,Pro_Target!A:Q,17,0)</f>
        <v>10.0</v>
      </c>
    </row>
    <row r="81">
      <c r="A81" t="s">
        <v>110</v>
      </c>
      <c r="B81" t="s">
        <v>46</v>
      </c>
      <c r="C81" t="n">
        <f>SUMIFS(Table25[2G_CSSR_Nokia],Table25[PERIOD_START_TIME],A2:A265,Table25[PROVINCE],B2:B265)</f>
        <v>0.0</v>
      </c>
      <c r="D81" t="n">
        <f>SUMIFS(Table25[2G_CDR_Nokia],Table25[PERIOD_START_TIME],A2:A265,Table25[PROVINCE],B2:B265)</f>
        <v>0.0</v>
      </c>
      <c r="E81" t="n">
        <f>SUMIFS(Table25[2G_TCH_Availability_Nokia],Table25[PERIOD_START_TIME],A2:A265,Table25[PROVINCE],B2:B265)</f>
        <v>0.0</v>
      </c>
      <c r="F81" t="n">
        <f>SUMIFS(Table25[2G_OHSR_Nokia],Table25[PERIOD_START_TIME],A2:A265,Table25[PROVINCE],B2:B265)</f>
        <v>0.0</v>
      </c>
      <c r="G81" t="n">
        <f>SUMIFS(Table25[2G_tch_traffic_Nokia],Table25[PERIOD_START_TIME],A2:A265,Table25[PROVINCE],B2:B265)</f>
        <v>0.0</v>
      </c>
      <c r="H81" t="n">
        <v>187.8977392578125</v>
      </c>
      <c r="I81" t="n">
        <v>99.5467981038</v>
      </c>
      <c r="J81" t="n">
        <v>0.119747794359</v>
      </c>
      <c r="K81" t="n">
        <v>99.718075566</v>
      </c>
      <c r="L81" t="n">
        <v>98.6339861397</v>
      </c>
      <c r="M81" t="n">
        <v>6939.0751953125</v>
      </c>
      <c r="N81" t="n">
        <v>22.832036431835938</v>
      </c>
      <c r="O81" t="n">
        <v>2.1212346773144533</v>
      </c>
      <c r="P81" t="n">
        <v>99.9471327458</v>
      </c>
      <c r="Q81" t="n">
        <v>0.0297537587974</v>
      </c>
      <c r="R81" t="n">
        <v>99.9872802384</v>
      </c>
      <c r="S81" t="n">
        <v>97.4960217167</v>
      </c>
      <c r="T81" t="n">
        <v>3.61675130427</v>
      </c>
      <c r="U81" t="n">
        <v>55.41972328466797</v>
      </c>
      <c r="V81" t="n">
        <v>16.2605329968</v>
      </c>
      <c r="W81" t="n">
        <v>99.950639224</v>
      </c>
      <c r="X81" t="n">
        <v>0.0729186944646</v>
      </c>
      <c r="Y81" t="n">
        <v>99.980843979</v>
      </c>
      <c r="Z81" t="n">
        <v>99.8356731092</v>
      </c>
      <c r="AA81" t="n">
        <v>24.4446803928</v>
      </c>
      <c r="AB81" t="n">
        <f>VLOOKUP(B2:B265,Pro_Target!A:Q,2,0)</f>
        <v>98.0</v>
      </c>
      <c r="AC81" t="n">
        <f>VLOOKUP(B2:B265,Pro_Target!A:Q,3,0)</f>
        <v>0.4</v>
      </c>
      <c r="AD81" t="n">
        <f>VLOOKUP(B2:B265,Pro_Target!A:Q,4,0)</f>
        <v>97.0</v>
      </c>
      <c r="AE81" t="n">
        <f>VLOOKUP(B2:B265,Pro_Target!A:Q,5,0)</f>
        <v>96.0</v>
      </c>
      <c r="AF81" t="n">
        <f>VLOOKUP(B2:B265,Pro_Target!A:Q,6,0)</f>
        <v>3.0</v>
      </c>
      <c r="AG81" t="n">
        <f>VLOOKUP(B2:B265,Pro_Target!A:Q,7,0)</f>
        <v>99.5</v>
      </c>
      <c r="AH81" t="n">
        <f>VLOOKUP(B2:B265,Pro_Target!A:Q,8,0)</f>
        <v>0.15</v>
      </c>
      <c r="AI81" t="n">
        <f>VLOOKUP(B2:B265,Pro_Target!A:Q,9,0)</f>
        <v>99.0</v>
      </c>
      <c r="AJ81" t="n">
        <f>VLOOKUP(B2:B265,Pro_Target!A:Q,10,0)</f>
        <v>99.0</v>
      </c>
      <c r="AK81" t="n">
        <f>VLOOKUP(B2:B265,Pro_Target!A:Q,11,0)</f>
        <v>3.0</v>
      </c>
      <c r="AL81" t="n">
        <f>VLOOKUP(B2:B265,Pro_Target!A:Q,12,0)</f>
        <v>10.0</v>
      </c>
      <c r="AM81" t="n">
        <f>VLOOKUP(B2:B265,Pro_Target!A:Q,13,0)</f>
        <v>99.5</v>
      </c>
      <c r="AN81" t="n">
        <f>VLOOKUP(B2:B265,Pro_Target!A:Q,15,0)</f>
        <v>99.0</v>
      </c>
      <c r="AO81" t="n">
        <f>VLOOKUP(B2:B265,Pro_Target!A:Q,14,0)</f>
        <v>0.1</v>
      </c>
      <c r="AP81" t="n">
        <f>VLOOKUP(B2:B265,Pro_Target!A:Q,16,0)</f>
        <v>99.0</v>
      </c>
      <c r="AQ81" t="n">
        <f>VLOOKUP(B2:B265,Pro_Target!A:Q,17,0)</f>
        <v>10.0</v>
      </c>
    </row>
    <row r="82">
      <c r="A82" t="s">
        <v>110</v>
      </c>
      <c r="B82" t="s">
        <v>44</v>
      </c>
      <c r="C82" t="n">
        <f>SUMIFS(Table25[2G_CSSR_Nokia],Table25[PERIOD_START_TIME],A2:A265,Table25[PROVINCE],B2:B265)</f>
        <v>0.0</v>
      </c>
      <c r="D82" t="n">
        <f>SUMIFS(Table25[2G_CDR_Nokia],Table25[PERIOD_START_TIME],A2:A265,Table25[PROVINCE],B2:B265)</f>
        <v>0.0</v>
      </c>
      <c r="E82" t="n">
        <f>SUMIFS(Table25[2G_TCH_Availability_Nokia],Table25[PERIOD_START_TIME],A2:A265,Table25[PROVINCE],B2:B265)</f>
        <v>0.0</v>
      </c>
      <c r="F82" t="n">
        <f>SUMIFS(Table25[2G_OHSR_Nokia],Table25[PERIOD_START_TIME],A2:A265,Table25[PROVINCE],B2:B265)</f>
        <v>0.0</v>
      </c>
      <c r="G82" t="n">
        <f>SUMIFS(Table25[2G_tch_traffic_Nokia],Table25[PERIOD_START_TIME],A2:A265,Table25[PROVINCE],B2:B265)</f>
        <v>0.0</v>
      </c>
      <c r="H82" t="n">
        <v>159.9819501953125</v>
      </c>
      <c r="I82" t="n">
        <v>99.3354839147</v>
      </c>
      <c r="J82" t="n">
        <v>0.142094065786</v>
      </c>
      <c r="K82" t="n">
        <v>99.5211536413</v>
      </c>
      <c r="L82" t="n">
        <v>98.5386946942</v>
      </c>
      <c r="M82" t="n">
        <v>4452.1552734375</v>
      </c>
      <c r="N82" t="n">
        <v>17.804379890429686</v>
      </c>
      <c r="O82" t="n">
        <v>2.2563329037597657</v>
      </c>
      <c r="P82" t="n">
        <v>99.8944380812</v>
      </c>
      <c r="Q82" t="n">
        <v>0.0384126067607</v>
      </c>
      <c r="R82" t="n">
        <v>99.9859620872</v>
      </c>
      <c r="S82" t="n">
        <v>97.3180679569</v>
      </c>
      <c r="T82" t="n">
        <v>3.70922191855</v>
      </c>
      <c r="U82" t="n">
        <v>37.444330457519534</v>
      </c>
      <c r="V82" t="n">
        <v>18.2602586838</v>
      </c>
      <c r="W82" t="n">
        <v>99.9383212171</v>
      </c>
      <c r="X82" t="n">
        <v>0.060199436368</v>
      </c>
      <c r="Y82" t="n">
        <v>99.9736978236</v>
      </c>
      <c r="Z82" t="n">
        <v>99.8798001502</v>
      </c>
      <c r="AA82" t="n">
        <v>25.3381828873</v>
      </c>
      <c r="AB82" t="n">
        <f>VLOOKUP(B2:B265,Pro_Target!A:Q,2,0)</f>
        <v>98.0</v>
      </c>
      <c r="AC82" t="n">
        <f>VLOOKUP(B2:B265,Pro_Target!A:Q,3,0)</f>
        <v>0.4</v>
      </c>
      <c r="AD82" t="n">
        <f>VLOOKUP(B2:B265,Pro_Target!A:Q,4,0)</f>
        <v>97.0</v>
      </c>
      <c r="AE82" t="n">
        <f>VLOOKUP(B2:B265,Pro_Target!A:Q,5,0)</f>
        <v>96.0</v>
      </c>
      <c r="AF82" t="n">
        <f>VLOOKUP(B2:B265,Pro_Target!A:Q,6,0)</f>
        <v>3.0</v>
      </c>
      <c r="AG82" t="n">
        <f>VLOOKUP(B2:B265,Pro_Target!A:Q,7,0)</f>
        <v>99.5</v>
      </c>
      <c r="AH82" t="n">
        <f>VLOOKUP(B2:B265,Pro_Target!A:Q,8,0)</f>
        <v>0.15</v>
      </c>
      <c r="AI82" t="n">
        <f>VLOOKUP(B2:B265,Pro_Target!A:Q,9,0)</f>
        <v>99.0</v>
      </c>
      <c r="AJ82" t="n">
        <f>VLOOKUP(B2:B265,Pro_Target!A:Q,10,0)</f>
        <v>99.0</v>
      </c>
      <c r="AK82" t="n">
        <f>VLOOKUP(B2:B265,Pro_Target!A:Q,11,0)</f>
        <v>3.0</v>
      </c>
      <c r="AL82" t="n">
        <f>VLOOKUP(B2:B265,Pro_Target!A:Q,12,0)</f>
        <v>10.0</v>
      </c>
      <c r="AM82" t="n">
        <f>VLOOKUP(B2:B265,Pro_Target!A:Q,13,0)</f>
        <v>99.5</v>
      </c>
      <c r="AN82" t="n">
        <f>VLOOKUP(B2:B265,Pro_Target!A:Q,15,0)</f>
        <v>99.0</v>
      </c>
      <c r="AO82" t="n">
        <f>VLOOKUP(B2:B265,Pro_Target!A:Q,14,0)</f>
        <v>0.1</v>
      </c>
      <c r="AP82" t="n">
        <f>VLOOKUP(B2:B265,Pro_Target!A:Q,16,0)</f>
        <v>99.0</v>
      </c>
      <c r="AQ82" t="n">
        <f>VLOOKUP(B2:B265,Pro_Target!A:Q,17,0)</f>
        <v>10.0</v>
      </c>
    </row>
    <row r="83">
      <c r="A83" t="s">
        <v>111</v>
      </c>
      <c r="B83" t="s">
        <v>45</v>
      </c>
      <c r="C83" t="n">
        <f>SUMIFS(Table25[2G_CSSR_Nokia],Table25[PERIOD_START_TIME],A2:A265,Table25[PROVINCE],B2:B265)</f>
        <v>98.4152885866</v>
      </c>
      <c r="D83" t="n">
        <f>SUMIFS(Table25[2G_CDR_Nokia],Table25[PERIOD_START_TIME],A2:A265,Table25[PROVINCE],B2:B265)</f>
        <v>2.90240276146</v>
      </c>
      <c r="E83" t="n">
        <f>SUMIFS(Table25[2G_TCH_Availability_Nokia],Table25[PERIOD_START_TIME],A2:A265,Table25[PROVINCE],B2:B265)</f>
        <v>99.3627115604</v>
      </c>
      <c r="F83" t="n">
        <f>SUMIFS(Table25[2G_OHSR_Nokia],Table25[PERIOD_START_TIME],A2:A265,Table25[PROVINCE],B2:B265)</f>
        <v>94.177401262</v>
      </c>
      <c r="G83" t="n">
        <f>SUMIFS(Table25[2G_tch_traffic_Nokia],Table25[PERIOD_START_TIME],A2:A265,Table25[PROVINCE],B2:B265)</f>
        <v>49177.6140292</v>
      </c>
      <c r="H83" t="n">
        <v>128.876759765625</v>
      </c>
      <c r="I83" t="n">
        <v>99.6078620754</v>
      </c>
      <c r="J83" t="n">
        <v>0.0707135941198</v>
      </c>
      <c r="K83" t="n">
        <v>99.1252802681</v>
      </c>
      <c r="L83" t="n">
        <v>97.7648851419</v>
      </c>
      <c r="M83" t="n">
        <v>5469.8818359375</v>
      </c>
      <c r="N83" t="n">
        <v>20.62688560654297</v>
      </c>
      <c r="O83" t="n">
        <v>2.320775791904297</v>
      </c>
      <c r="P83" t="n">
        <v>99.9553349834</v>
      </c>
      <c r="Q83" t="n">
        <v>0.0299954360084</v>
      </c>
      <c r="R83" t="n">
        <v>99.4413994458</v>
      </c>
      <c r="S83" t="n">
        <v>97.4930966285</v>
      </c>
      <c r="T83" t="n">
        <v>3.62508221302</v>
      </c>
      <c r="U83" t="n">
        <v>43.42478267050781</v>
      </c>
      <c r="V83" t="n">
        <v>18.9643948261</v>
      </c>
      <c r="W83" t="n">
        <v>99.9564689444</v>
      </c>
      <c r="X83" t="n">
        <v>0.0994266061814</v>
      </c>
      <c r="Y83" t="n">
        <v>99.9644038471</v>
      </c>
      <c r="Z83" t="n">
        <v>99.825213865</v>
      </c>
      <c r="AA83" t="n">
        <v>24.6053475722</v>
      </c>
      <c r="AB83" t="n">
        <f>VLOOKUP(B2:B265,Pro_Target!A:Q,2,0)</f>
        <v>98.0</v>
      </c>
      <c r="AC83" t="n">
        <f>VLOOKUP(B2:B265,Pro_Target!A:Q,3,0)</f>
        <v>0.4</v>
      </c>
      <c r="AD83" t="n">
        <f>VLOOKUP(B2:B265,Pro_Target!A:Q,4,0)</f>
        <v>97.0</v>
      </c>
      <c r="AE83" t="n">
        <f>VLOOKUP(B2:B265,Pro_Target!A:Q,5,0)</f>
        <v>96.0</v>
      </c>
      <c r="AF83" t="n">
        <f>VLOOKUP(B2:B265,Pro_Target!A:Q,6,0)</f>
        <v>3.0</v>
      </c>
      <c r="AG83" t="n">
        <f>VLOOKUP(B2:B265,Pro_Target!A:Q,7,0)</f>
        <v>99.5</v>
      </c>
      <c r="AH83" t="n">
        <f>VLOOKUP(B2:B265,Pro_Target!A:Q,8,0)</f>
        <v>0.15</v>
      </c>
      <c r="AI83" t="n">
        <f>VLOOKUP(B2:B265,Pro_Target!A:Q,9,0)</f>
        <v>99.0</v>
      </c>
      <c r="AJ83" t="n">
        <f>VLOOKUP(B2:B265,Pro_Target!A:Q,10,0)</f>
        <v>99.0</v>
      </c>
      <c r="AK83" t="n">
        <f>VLOOKUP(B2:B265,Pro_Target!A:Q,11,0)</f>
        <v>3.0</v>
      </c>
      <c r="AL83" t="n">
        <f>VLOOKUP(B2:B265,Pro_Target!A:Q,12,0)</f>
        <v>10.0</v>
      </c>
      <c r="AM83" t="n">
        <f>VLOOKUP(B2:B265,Pro_Target!A:Q,13,0)</f>
        <v>99.5</v>
      </c>
      <c r="AN83" t="n">
        <f>VLOOKUP(B2:B265,Pro_Target!A:Q,15,0)</f>
        <v>99.0</v>
      </c>
      <c r="AO83" t="n">
        <f>VLOOKUP(B2:B265,Pro_Target!A:Q,14,0)</f>
        <v>0.1</v>
      </c>
      <c r="AP83" t="n">
        <f>VLOOKUP(B2:B265,Pro_Target!A:Q,16,0)</f>
        <v>99.0</v>
      </c>
      <c r="AQ83" t="n">
        <f>VLOOKUP(B2:B265,Pro_Target!A:Q,17,0)</f>
        <v>10.0</v>
      </c>
    </row>
    <row r="84">
      <c r="A84" t="s">
        <v>111</v>
      </c>
      <c r="B84" t="s">
        <v>50</v>
      </c>
      <c r="C84" t="n">
        <f>SUMIFS(Table25[2G_CSSR_Nokia],Table25[PERIOD_START_TIME],A2:A265,Table25[PROVINCE],B2:B265)</f>
        <v>97.7940772541</v>
      </c>
      <c r="D84" t="n">
        <f>SUMIFS(Table25[2G_CDR_Nokia],Table25[PERIOD_START_TIME],A2:A265,Table25[PROVINCE],B2:B265)</f>
        <v>1.99738976415</v>
      </c>
      <c r="E84" t="n">
        <f>SUMIFS(Table25[2G_TCH_Availability_Nokia],Table25[PERIOD_START_TIME],A2:A265,Table25[PROVINCE],B2:B265)</f>
        <v>99.8142170927</v>
      </c>
      <c r="F84" t="n">
        <f>SUMIFS(Table25[2G_OHSR_Nokia],Table25[PERIOD_START_TIME],A2:A265,Table25[PROVINCE],B2:B265)</f>
        <v>94.5020877748</v>
      </c>
      <c r="G84" t="n">
        <f>SUMIFS(Table25[2G_tch_traffic_Nokia],Table25[PERIOD_START_TIME],A2:A265,Table25[PROVINCE],B2:B265)</f>
        <v>11655.1972146</v>
      </c>
      <c r="H84" t="n">
        <v>177.69458203125</v>
      </c>
      <c r="I84" t="n">
        <v>99.4570918954</v>
      </c>
      <c r="J84" t="n">
        <v>0.256140847737</v>
      </c>
      <c r="K84" t="n">
        <v>99.7324672035</v>
      </c>
      <c r="L84" t="n">
        <v>98.015902155</v>
      </c>
      <c r="M84" t="n">
        <v>5827.6259765625</v>
      </c>
      <c r="N84" t="n">
        <v>34.31211894238281</v>
      </c>
      <c r="O84" t="n">
        <v>2.314068733017578</v>
      </c>
      <c r="P84" t="n">
        <v>99.9505379868</v>
      </c>
      <c r="Q84" t="n">
        <v>0.0518235975887</v>
      </c>
      <c r="R84" t="n">
        <v>99.9207084885</v>
      </c>
      <c r="S84" t="n">
        <v>97.6014895815</v>
      </c>
      <c r="T84" t="n">
        <v>3.9402857627</v>
      </c>
      <c r="U84" t="n">
        <v>66.5830763375</v>
      </c>
      <c r="V84" t="n">
        <v>17.6422807719</v>
      </c>
      <c r="W84" t="n">
        <v>99.7150949947</v>
      </c>
      <c r="X84" t="n">
        <v>0.133280129992</v>
      </c>
      <c r="Y84" t="n">
        <v>99.944080742</v>
      </c>
      <c r="Z84" t="n">
        <v>99.3488620761</v>
      </c>
      <c r="AA84" t="n">
        <v>24.7534996405</v>
      </c>
      <c r="AB84" t="n">
        <f>VLOOKUP(B2:B265,Pro_Target!A:Q,2,0)</f>
        <v>98.0</v>
      </c>
      <c r="AC84" t="n">
        <f>VLOOKUP(B2:B265,Pro_Target!A:Q,3,0)</f>
        <v>0.4</v>
      </c>
      <c r="AD84" t="n">
        <f>VLOOKUP(B2:B265,Pro_Target!A:Q,4,0)</f>
        <v>97.0</v>
      </c>
      <c r="AE84" t="n">
        <f>VLOOKUP(B2:B265,Pro_Target!A:Q,5,0)</f>
        <v>96.0</v>
      </c>
      <c r="AF84" t="n">
        <f>VLOOKUP(B2:B265,Pro_Target!A:Q,6,0)</f>
        <v>3.0</v>
      </c>
      <c r="AG84" t="n">
        <f>VLOOKUP(B2:B265,Pro_Target!A:Q,7,0)</f>
        <v>99.5</v>
      </c>
      <c r="AH84" t="n">
        <f>VLOOKUP(B2:B265,Pro_Target!A:Q,8,0)</f>
        <v>0.15</v>
      </c>
      <c r="AI84" t="n">
        <f>VLOOKUP(B2:B265,Pro_Target!A:Q,9,0)</f>
        <v>99.0</v>
      </c>
      <c r="AJ84" t="n">
        <f>VLOOKUP(B2:B265,Pro_Target!A:Q,10,0)</f>
        <v>99.0</v>
      </c>
      <c r="AK84" t="n">
        <f>VLOOKUP(B2:B265,Pro_Target!A:Q,11,0)</f>
        <v>3.0</v>
      </c>
      <c r="AL84" t="n">
        <f>VLOOKUP(B2:B265,Pro_Target!A:Q,12,0)</f>
        <v>10.0</v>
      </c>
      <c r="AM84" t="n">
        <f>VLOOKUP(B2:B265,Pro_Target!A:Q,13,0)</f>
        <v>99.5</v>
      </c>
      <c r="AN84" t="n">
        <f>VLOOKUP(B2:B265,Pro_Target!A:Q,15,0)</f>
        <v>99.0</v>
      </c>
      <c r="AO84" t="n">
        <f>VLOOKUP(B2:B265,Pro_Target!A:Q,14,0)</f>
        <v>0.1</v>
      </c>
      <c r="AP84" t="n">
        <f>VLOOKUP(B2:B265,Pro_Target!A:Q,16,0)</f>
        <v>99.0</v>
      </c>
      <c r="AQ84" t="n">
        <f>VLOOKUP(B2:B265,Pro_Target!A:Q,17,0)</f>
        <v>10.0</v>
      </c>
    </row>
    <row r="85">
      <c r="A85" t="s">
        <v>111</v>
      </c>
      <c r="B85" t="s">
        <v>47</v>
      </c>
      <c r="C85" t="n">
        <f>SUMIFS(Table25[2G_CSSR_Nokia],Table25[PERIOD_START_TIME],A2:A265,Table25[PROVINCE],B2:B265)</f>
        <v>99.3906818704</v>
      </c>
      <c r="D85" t="n">
        <f>SUMIFS(Table25[2G_CDR_Nokia],Table25[PERIOD_START_TIME],A2:A265,Table25[PROVINCE],B2:B265)</f>
        <v>1.76970031434</v>
      </c>
      <c r="E85" t="n">
        <f>SUMIFS(Table25[2G_TCH_Availability_Nokia],Table25[PERIOD_START_TIME],A2:A265,Table25[PROVINCE],B2:B265)</f>
        <v>99.5854565479</v>
      </c>
      <c r="F85" t="n">
        <f>SUMIFS(Table25[2G_OHSR_Nokia],Table25[PERIOD_START_TIME],A2:A265,Table25[PROVINCE],B2:B265)</f>
        <v>95.2088803008</v>
      </c>
      <c r="G85" t="n">
        <f>SUMIFS(Table25[2G_tch_traffic_Nokia],Table25[PERIOD_START_TIME],A2:A265,Table25[PROVINCE],B2:B265)</f>
        <v>49569.8222222</v>
      </c>
      <c r="H85" t="n">
        <v>157.94413671875</v>
      </c>
      <c r="I85" t="n">
        <v>99.6297047975</v>
      </c>
      <c r="J85" t="n">
        <v>0.180496068914</v>
      </c>
      <c r="K85" t="n">
        <v>99.9045450754</v>
      </c>
      <c r="L85" t="n">
        <v>97.7286036552</v>
      </c>
      <c r="M85" t="n">
        <v>6490.8193359375</v>
      </c>
      <c r="N85" t="n">
        <v>22.206711643847655</v>
      </c>
      <c r="O85" t="n">
        <v>2.2894252656640623</v>
      </c>
      <c r="P85" t="n">
        <v>99.9575682684</v>
      </c>
      <c r="Q85" t="n">
        <v>0.027518308523</v>
      </c>
      <c r="R85" t="n">
        <v>99.9904370759</v>
      </c>
      <c r="S85" t="n">
        <v>96.806030305</v>
      </c>
      <c r="T85" t="n">
        <v>3.42552008226</v>
      </c>
      <c r="U85" t="n">
        <v>48.9838078875</v>
      </c>
      <c r="V85" t="n">
        <v>20.3485842125</v>
      </c>
      <c r="W85" t="n">
        <v>99.9569385995</v>
      </c>
      <c r="X85" t="n">
        <v>0.159684449578</v>
      </c>
      <c r="Y85" t="n">
        <v>99.9911119175</v>
      </c>
      <c r="Z85" t="n">
        <v>99.8756508283</v>
      </c>
      <c r="AA85" t="n">
        <v>24.4371349235</v>
      </c>
      <c r="AB85" t="n">
        <f>VLOOKUP(B2:B265,Pro_Target!A:Q,2,0)</f>
        <v>98.0</v>
      </c>
      <c r="AC85" t="n">
        <f>VLOOKUP(B2:B265,Pro_Target!A:Q,3,0)</f>
        <v>0.4</v>
      </c>
      <c r="AD85" t="n">
        <f>VLOOKUP(B2:B265,Pro_Target!A:Q,4,0)</f>
        <v>97.0</v>
      </c>
      <c r="AE85" t="n">
        <f>VLOOKUP(B2:B265,Pro_Target!A:Q,5,0)</f>
        <v>96.0</v>
      </c>
      <c r="AF85" t="n">
        <f>VLOOKUP(B2:B265,Pro_Target!A:Q,6,0)</f>
        <v>3.0</v>
      </c>
      <c r="AG85" t="n">
        <f>VLOOKUP(B2:B265,Pro_Target!A:Q,7,0)</f>
        <v>99.5</v>
      </c>
      <c r="AH85" t="n">
        <f>VLOOKUP(B2:B265,Pro_Target!A:Q,8,0)</f>
        <v>0.15</v>
      </c>
      <c r="AI85" t="n">
        <f>VLOOKUP(B2:B265,Pro_Target!A:Q,9,0)</f>
        <v>99.0</v>
      </c>
      <c r="AJ85" t="n">
        <f>VLOOKUP(B2:B265,Pro_Target!A:Q,10,0)</f>
        <v>99.0</v>
      </c>
      <c r="AK85" t="n">
        <f>VLOOKUP(B2:B265,Pro_Target!A:Q,11,0)</f>
        <v>3.0</v>
      </c>
      <c r="AL85" t="n">
        <f>VLOOKUP(B2:B265,Pro_Target!A:Q,12,0)</f>
        <v>10.0</v>
      </c>
      <c r="AM85" t="n">
        <f>VLOOKUP(B2:B265,Pro_Target!A:Q,13,0)</f>
        <v>99.5</v>
      </c>
      <c r="AN85" t="n">
        <f>VLOOKUP(B2:B265,Pro_Target!A:Q,15,0)</f>
        <v>99.0</v>
      </c>
      <c r="AO85" t="n">
        <f>VLOOKUP(B2:B265,Pro_Target!A:Q,14,0)</f>
        <v>0.1</v>
      </c>
      <c r="AP85" t="n">
        <f>VLOOKUP(B2:B265,Pro_Target!A:Q,16,0)</f>
        <v>99.0</v>
      </c>
      <c r="AQ85" t="n">
        <f>VLOOKUP(B2:B265,Pro_Target!A:Q,17,0)</f>
        <v>10.0</v>
      </c>
    </row>
    <row r="86">
      <c r="A86" t="s">
        <v>111</v>
      </c>
      <c r="B86" t="s">
        <v>52</v>
      </c>
      <c r="C86" t="n">
        <f>SUMIFS(Table25[2G_CSSR_Nokia],Table25[PERIOD_START_TIME],A2:A265,Table25[PROVINCE],B2:B265)</f>
        <v>98.155608235</v>
      </c>
      <c r="D86" t="n">
        <f>SUMIFS(Table25[2G_CDR_Nokia],Table25[PERIOD_START_TIME],A2:A265,Table25[PROVINCE],B2:B265)</f>
        <v>2.08790070101</v>
      </c>
      <c r="E86" t="n">
        <f>SUMIFS(Table25[2G_TCH_Availability_Nokia],Table25[PERIOD_START_TIME],A2:A265,Table25[PROVINCE],B2:B265)</f>
        <v>97.9866229053</v>
      </c>
      <c r="F86" t="n">
        <f>SUMIFS(Table25[2G_OHSR_Nokia],Table25[PERIOD_START_TIME],A2:A265,Table25[PROVINCE],B2:B265)</f>
        <v>95.2822127751</v>
      </c>
      <c r="G86" t="n">
        <f>SUMIFS(Table25[2G_tch_traffic_Nokia],Table25[PERIOD_START_TIME],A2:A265,Table25[PROVINCE],B2:B265)</f>
        <v>35436.2555249</v>
      </c>
      <c r="H86" t="n">
        <v>215.1134658203125</v>
      </c>
      <c r="I86" t="n">
        <v>99.3854706438</v>
      </c>
      <c r="J86" t="n">
        <v>0.219877336371</v>
      </c>
      <c r="K86" t="n">
        <v>97.057097034</v>
      </c>
      <c r="L86" t="n">
        <v>98.8271037419</v>
      </c>
      <c r="M86" t="n">
        <v>5248.796875</v>
      </c>
      <c r="N86" t="n">
        <v>43.9003160203125</v>
      </c>
      <c r="O86" t="n">
        <v>2.2408606903125</v>
      </c>
      <c r="P86" t="n">
        <v>99.9242621806</v>
      </c>
      <c r="Q86" t="n">
        <v>0.0841788173498</v>
      </c>
      <c r="R86" t="n">
        <v>99.7288130689</v>
      </c>
      <c r="S86" t="n">
        <v>98.0057669354</v>
      </c>
      <c r="T86" t="n">
        <v>3.9377212271</v>
      </c>
      <c r="U86" t="n">
        <v>83.87095126621094</v>
      </c>
      <c r="V86" t="n">
        <v>15.1753390834</v>
      </c>
      <c r="W86" t="n">
        <v>99.8997872791</v>
      </c>
      <c r="X86" t="n">
        <v>0.0967471568361</v>
      </c>
      <c r="Y86" t="n">
        <v>99.9489354789</v>
      </c>
      <c r="Z86" t="n">
        <v>99.8069557995</v>
      </c>
      <c r="AA86" t="n">
        <v>25.2136864952</v>
      </c>
      <c r="AB86" t="n">
        <f>VLOOKUP(B2:B265,Pro_Target!A:Q,2,0)</f>
        <v>98.0</v>
      </c>
      <c r="AC86" t="n">
        <f>VLOOKUP(B2:B265,Pro_Target!A:Q,3,0)</f>
        <v>0.4</v>
      </c>
      <c r="AD86" t="n">
        <f>VLOOKUP(B2:B265,Pro_Target!A:Q,4,0)</f>
        <v>97.0</v>
      </c>
      <c r="AE86" t="n">
        <f>VLOOKUP(B2:B265,Pro_Target!A:Q,5,0)</f>
        <v>96.0</v>
      </c>
      <c r="AF86" t="n">
        <f>VLOOKUP(B2:B265,Pro_Target!A:Q,6,0)</f>
        <v>3.0</v>
      </c>
      <c r="AG86" t="n">
        <f>VLOOKUP(B2:B265,Pro_Target!A:Q,7,0)</f>
        <v>99.5</v>
      </c>
      <c r="AH86" t="n">
        <f>VLOOKUP(B2:B265,Pro_Target!A:Q,8,0)</f>
        <v>0.15</v>
      </c>
      <c r="AI86" t="n">
        <f>VLOOKUP(B2:B265,Pro_Target!A:Q,9,0)</f>
        <v>99.0</v>
      </c>
      <c r="AJ86" t="n">
        <f>VLOOKUP(B2:B265,Pro_Target!A:Q,10,0)</f>
        <v>99.0</v>
      </c>
      <c r="AK86" t="n">
        <f>VLOOKUP(B2:B265,Pro_Target!A:Q,11,0)</f>
        <v>3.0</v>
      </c>
      <c r="AL86" t="n">
        <f>VLOOKUP(B2:B265,Pro_Target!A:Q,12,0)</f>
        <v>10.0</v>
      </c>
      <c r="AM86" t="n">
        <f>VLOOKUP(B2:B265,Pro_Target!A:Q,13,0)</f>
        <v>99.5</v>
      </c>
      <c r="AN86" t="n">
        <f>VLOOKUP(B2:B265,Pro_Target!A:Q,15,0)</f>
        <v>99.0</v>
      </c>
      <c r="AO86" t="n">
        <f>VLOOKUP(B2:B265,Pro_Target!A:Q,14,0)</f>
        <v>0.1</v>
      </c>
      <c r="AP86" t="n">
        <f>VLOOKUP(B2:B265,Pro_Target!A:Q,16,0)</f>
        <v>99.0</v>
      </c>
      <c r="AQ86" t="n">
        <f>VLOOKUP(B2:B265,Pro_Target!A:Q,17,0)</f>
        <v>10.0</v>
      </c>
    </row>
    <row r="87">
      <c r="A87" t="s">
        <v>111</v>
      </c>
      <c r="B87" t="s">
        <v>51</v>
      </c>
      <c r="C87" t="n">
        <f>SUMIFS(Table25[2G_CSSR_Nokia],Table25[PERIOD_START_TIME],A2:A265,Table25[PROVINCE],B2:B265)</f>
        <v>0.0</v>
      </c>
      <c r="D87" t="n">
        <f>SUMIFS(Table25[2G_CDR_Nokia],Table25[PERIOD_START_TIME],A2:A265,Table25[PROVINCE],B2:B265)</f>
        <v>0.0</v>
      </c>
      <c r="E87" t="n">
        <f>SUMIFS(Table25[2G_TCH_Availability_Nokia],Table25[PERIOD_START_TIME],A2:A265,Table25[PROVINCE],B2:B265)</f>
        <v>0.0</v>
      </c>
      <c r="F87" t="n">
        <f>SUMIFS(Table25[2G_OHSR_Nokia],Table25[PERIOD_START_TIME],A2:A265,Table25[PROVINCE],B2:B265)</f>
        <v>0.0</v>
      </c>
      <c r="G87" t="n">
        <f>SUMIFS(Table25[2G_tch_traffic_Nokia],Table25[PERIOD_START_TIME],A2:A265,Table25[PROVINCE],B2:B265)</f>
        <v>0.0</v>
      </c>
      <c r="H87" t="n">
        <v>337.5330224609375</v>
      </c>
      <c r="I87" t="n">
        <v>99.5411110641</v>
      </c>
      <c r="J87" t="n">
        <v>0.211140709663</v>
      </c>
      <c r="K87" t="n">
        <v>99.6371530713</v>
      </c>
      <c r="L87" t="n">
        <v>98.2736835951</v>
      </c>
      <c r="M87" t="n">
        <v>9080.7607421875</v>
      </c>
      <c r="N87" t="n">
        <v>45.08357744394531</v>
      </c>
      <c r="O87" t="n">
        <v>1.7664288058203126</v>
      </c>
      <c r="P87" t="n">
        <v>99.9575046379</v>
      </c>
      <c r="Q87" t="n">
        <v>0.0218481950748</v>
      </c>
      <c r="R87" t="n">
        <v>99.5112788619</v>
      </c>
      <c r="S87" t="n">
        <v>98.3386241004</v>
      </c>
      <c r="T87" t="n">
        <v>3.61884026741</v>
      </c>
      <c r="U87" t="n">
        <v>97.55970941923829</v>
      </c>
      <c r="V87" t="n">
        <v>12.4935569859</v>
      </c>
      <c r="W87" t="n">
        <v>99.9153115952</v>
      </c>
      <c r="X87" t="n">
        <v>0.143770789122</v>
      </c>
      <c r="Y87" t="n">
        <v>99.8835369545</v>
      </c>
      <c r="Z87" t="n">
        <v>99.9017729189</v>
      </c>
      <c r="AA87" t="n">
        <v>23.8346093459</v>
      </c>
      <c r="AB87" t="n">
        <f>VLOOKUP(B2:B265,Pro_Target!A:Q,2,0)</f>
        <v>98.0</v>
      </c>
      <c r="AC87" t="n">
        <f>VLOOKUP(B2:B265,Pro_Target!A:Q,3,0)</f>
        <v>0.4</v>
      </c>
      <c r="AD87" t="n">
        <f>VLOOKUP(B2:B265,Pro_Target!A:Q,4,0)</f>
        <v>97.0</v>
      </c>
      <c r="AE87" t="n">
        <f>VLOOKUP(B2:B265,Pro_Target!A:Q,5,0)</f>
        <v>96.0</v>
      </c>
      <c r="AF87" t="n">
        <f>VLOOKUP(B2:B265,Pro_Target!A:Q,6,0)</f>
        <v>3.0</v>
      </c>
      <c r="AG87" t="n">
        <f>VLOOKUP(B2:B265,Pro_Target!A:Q,7,0)</f>
        <v>99.5</v>
      </c>
      <c r="AH87" t="n">
        <f>VLOOKUP(B2:B265,Pro_Target!A:Q,8,0)</f>
        <v>0.15</v>
      </c>
      <c r="AI87" t="n">
        <f>VLOOKUP(B2:B265,Pro_Target!A:Q,9,0)</f>
        <v>99.0</v>
      </c>
      <c r="AJ87" t="n">
        <f>VLOOKUP(B2:B265,Pro_Target!A:Q,10,0)</f>
        <v>99.0</v>
      </c>
      <c r="AK87" t="n">
        <f>VLOOKUP(B2:B265,Pro_Target!A:Q,11,0)</f>
        <v>3.0</v>
      </c>
      <c r="AL87" t="n">
        <f>VLOOKUP(B2:B265,Pro_Target!A:Q,12,0)</f>
        <v>10.0</v>
      </c>
      <c r="AM87" t="n">
        <f>VLOOKUP(B2:B265,Pro_Target!A:Q,13,0)</f>
        <v>99.5</v>
      </c>
      <c r="AN87" t="n">
        <f>VLOOKUP(B2:B265,Pro_Target!A:Q,15,0)</f>
        <v>99.0</v>
      </c>
      <c r="AO87" t="n">
        <f>VLOOKUP(B2:B265,Pro_Target!A:Q,14,0)</f>
        <v>0.1</v>
      </c>
      <c r="AP87" t="n">
        <f>VLOOKUP(B2:B265,Pro_Target!A:Q,16,0)</f>
        <v>99.0</v>
      </c>
      <c r="AQ87" t="n">
        <f>VLOOKUP(B2:B265,Pro_Target!A:Q,17,0)</f>
        <v>10.0</v>
      </c>
    </row>
    <row r="88">
      <c r="A88" t="s">
        <v>111</v>
      </c>
      <c r="B88" t="s">
        <v>49</v>
      </c>
      <c r="C88" t="n">
        <f>SUMIFS(Table25[2G_CSSR_Nokia],Table25[PERIOD_START_TIME],A2:A265,Table25[PROVINCE],B2:B265)</f>
        <v>99.0110563206</v>
      </c>
      <c r="D88" t="n">
        <f>SUMIFS(Table25[2G_CDR_Nokia],Table25[PERIOD_START_TIME],A2:A265,Table25[PROVINCE],B2:B265)</f>
        <v>2.15314017261</v>
      </c>
      <c r="E88" t="n">
        <f>SUMIFS(Table25[2G_TCH_Availability_Nokia],Table25[PERIOD_START_TIME],A2:A265,Table25[PROVINCE],B2:B265)</f>
        <v>98.7325644891</v>
      </c>
      <c r="F88" t="n">
        <f>SUMIFS(Table25[2G_OHSR_Nokia],Table25[PERIOD_START_TIME],A2:A265,Table25[PROVINCE],B2:B265)</f>
        <v>96.3880929269</v>
      </c>
      <c r="G88" t="n">
        <f>SUMIFS(Table25[2G_tch_traffic_Nokia],Table25[PERIOD_START_TIME],A2:A265,Table25[PROVINCE],B2:B265)</f>
        <v>53066.7722222</v>
      </c>
      <c r="H88" t="n">
        <v>239.0342412109375</v>
      </c>
      <c r="I88" t="n">
        <v>99.572506557</v>
      </c>
      <c r="J88" t="n">
        <v>0.248801680268</v>
      </c>
      <c r="K88" t="n">
        <v>99.5069149493</v>
      </c>
      <c r="L88" t="n">
        <v>98.4135143629</v>
      </c>
      <c r="M88" t="n">
        <v>7788.66015625</v>
      </c>
      <c r="N88" t="n">
        <v>25.297376114648436</v>
      </c>
      <c r="O88" t="n">
        <v>2.088270046181641</v>
      </c>
      <c r="P88" t="n">
        <v>99.9618542146</v>
      </c>
      <c r="Q88" t="n">
        <v>0.0276605075977</v>
      </c>
      <c r="R88" t="n">
        <v>99.8573789482</v>
      </c>
      <c r="S88" t="n">
        <v>97.3608157752</v>
      </c>
      <c r="T88" t="n">
        <v>3.59197882127</v>
      </c>
      <c r="U88" t="n">
        <v>77.70180088867187</v>
      </c>
      <c r="V88" t="n">
        <v>11.6393817238</v>
      </c>
      <c r="W88" t="n">
        <v>99.957671707</v>
      </c>
      <c r="X88" t="n">
        <v>0.144158915695</v>
      </c>
      <c r="Y88" t="n">
        <v>99.6898455036</v>
      </c>
      <c r="Z88" t="n">
        <v>99.9483768055</v>
      </c>
      <c r="AA88" t="n">
        <v>24.2904948254</v>
      </c>
      <c r="AB88" t="n">
        <f>VLOOKUP(B2:B265,Pro_Target!A:Q,2,0)</f>
        <v>98.0</v>
      </c>
      <c r="AC88" t="n">
        <f>VLOOKUP(B2:B265,Pro_Target!A:Q,3,0)</f>
        <v>0.4</v>
      </c>
      <c r="AD88" t="n">
        <f>VLOOKUP(B2:B265,Pro_Target!A:Q,4,0)</f>
        <v>97.0</v>
      </c>
      <c r="AE88" t="n">
        <f>VLOOKUP(B2:B265,Pro_Target!A:Q,5,0)</f>
        <v>96.0</v>
      </c>
      <c r="AF88" t="n">
        <f>VLOOKUP(B2:B265,Pro_Target!A:Q,6,0)</f>
        <v>3.0</v>
      </c>
      <c r="AG88" t="n">
        <f>VLOOKUP(B2:B265,Pro_Target!A:Q,7,0)</f>
        <v>99.5</v>
      </c>
      <c r="AH88" t="n">
        <f>VLOOKUP(B2:B265,Pro_Target!A:Q,8,0)</f>
        <v>0.15</v>
      </c>
      <c r="AI88" t="n">
        <f>VLOOKUP(B2:B265,Pro_Target!A:Q,9,0)</f>
        <v>99.0</v>
      </c>
      <c r="AJ88" t="n">
        <f>VLOOKUP(B2:B265,Pro_Target!A:Q,10,0)</f>
        <v>99.0</v>
      </c>
      <c r="AK88" t="n">
        <f>VLOOKUP(B2:B265,Pro_Target!A:Q,11,0)</f>
        <v>3.0</v>
      </c>
      <c r="AL88" t="n">
        <f>VLOOKUP(B2:B265,Pro_Target!A:Q,12,0)</f>
        <v>10.0</v>
      </c>
      <c r="AM88" t="n">
        <f>VLOOKUP(B2:B265,Pro_Target!A:Q,13,0)</f>
        <v>99.5</v>
      </c>
      <c r="AN88" t="n">
        <f>VLOOKUP(B2:B265,Pro_Target!A:Q,15,0)</f>
        <v>99.0</v>
      </c>
      <c r="AO88" t="n">
        <f>VLOOKUP(B2:B265,Pro_Target!A:Q,14,0)</f>
        <v>0.1</v>
      </c>
      <c r="AP88" t="n">
        <f>VLOOKUP(B2:B265,Pro_Target!A:Q,16,0)</f>
        <v>99.0</v>
      </c>
      <c r="AQ88" t="n">
        <f>VLOOKUP(B2:B265,Pro_Target!A:Q,17,0)</f>
        <v>10.0</v>
      </c>
    </row>
    <row r="89">
      <c r="A89" t="s">
        <v>111</v>
      </c>
      <c r="B89" t="s">
        <v>48</v>
      </c>
      <c r="C89" t="n">
        <f>SUMIFS(Table25[2G_CSSR_Nokia],Table25[PERIOD_START_TIME],A2:A265,Table25[PROVINCE],B2:B265)</f>
        <v>0.0</v>
      </c>
      <c r="D89" t="n">
        <f>SUMIFS(Table25[2G_CDR_Nokia],Table25[PERIOD_START_TIME],A2:A265,Table25[PROVINCE],B2:B265)</f>
        <v>0.0</v>
      </c>
      <c r="E89" t="n">
        <f>SUMIFS(Table25[2G_TCH_Availability_Nokia],Table25[PERIOD_START_TIME],A2:A265,Table25[PROVINCE],B2:B265)</f>
        <v>0.0</v>
      </c>
      <c r="F89" t="n">
        <f>SUMIFS(Table25[2G_OHSR_Nokia],Table25[PERIOD_START_TIME],A2:A265,Table25[PROVINCE],B2:B265)</f>
        <v>0.0</v>
      </c>
      <c r="G89" t="n">
        <f>SUMIFS(Table25[2G_tch_traffic_Nokia],Table25[PERIOD_START_TIME],A2:A265,Table25[PROVINCE],B2:B265)</f>
        <v>0.0</v>
      </c>
      <c r="H89" t="n">
        <v>260.7654423828125</v>
      </c>
      <c r="I89" t="n">
        <v>99.5008252953</v>
      </c>
      <c r="J89" t="n">
        <v>0.252363098402</v>
      </c>
      <c r="K89" t="n">
        <v>99.68105361</v>
      </c>
      <c r="L89" t="n">
        <v>98.2063137438</v>
      </c>
      <c r="M89" t="n">
        <v>6432.2119140625</v>
      </c>
      <c r="N89" t="n">
        <v>25.902242000683593</v>
      </c>
      <c r="O89" t="n">
        <v>2.2434198891796875</v>
      </c>
      <c r="P89" t="n">
        <v>99.9511049692</v>
      </c>
      <c r="Q89" t="n">
        <v>0.057571408388</v>
      </c>
      <c r="R89" t="n">
        <v>99.9494189968</v>
      </c>
      <c r="S89" t="n">
        <v>97.4864946316</v>
      </c>
      <c r="T89" t="n">
        <v>3.5997184791</v>
      </c>
      <c r="U89" t="n">
        <v>56.115962236914065</v>
      </c>
      <c r="V89" t="n">
        <v>17.1964025787</v>
      </c>
      <c r="W89" t="n">
        <v>99.9505181438</v>
      </c>
      <c r="X89" t="n">
        <v>0.11684748923</v>
      </c>
      <c r="Y89" t="n">
        <v>99.9454741289</v>
      </c>
      <c r="Z89" t="n">
        <v>99.9506514808</v>
      </c>
      <c r="AA89" t="n">
        <v>24.7620951325</v>
      </c>
      <c r="AB89" t="n">
        <f>VLOOKUP(B2:B265,Pro_Target!A:Q,2,0)</f>
        <v>98.0</v>
      </c>
      <c r="AC89" t="n">
        <f>VLOOKUP(B2:B265,Pro_Target!A:Q,3,0)</f>
        <v>0.4</v>
      </c>
      <c r="AD89" t="n">
        <f>VLOOKUP(B2:B265,Pro_Target!A:Q,4,0)</f>
        <v>97.0</v>
      </c>
      <c r="AE89" t="n">
        <f>VLOOKUP(B2:B265,Pro_Target!A:Q,5,0)</f>
        <v>96.0</v>
      </c>
      <c r="AF89" t="n">
        <f>VLOOKUP(B2:B265,Pro_Target!A:Q,6,0)</f>
        <v>3.0</v>
      </c>
      <c r="AG89" t="n">
        <f>VLOOKUP(B2:B265,Pro_Target!A:Q,7,0)</f>
        <v>99.5</v>
      </c>
      <c r="AH89" t="n">
        <f>VLOOKUP(B2:B265,Pro_Target!A:Q,8,0)</f>
        <v>0.15</v>
      </c>
      <c r="AI89" t="n">
        <f>VLOOKUP(B2:B265,Pro_Target!A:Q,9,0)</f>
        <v>99.0</v>
      </c>
      <c r="AJ89" t="n">
        <f>VLOOKUP(B2:B265,Pro_Target!A:Q,10,0)</f>
        <v>99.0</v>
      </c>
      <c r="AK89" t="n">
        <f>VLOOKUP(B2:B265,Pro_Target!A:Q,11,0)</f>
        <v>3.0</v>
      </c>
      <c r="AL89" t="n">
        <f>VLOOKUP(B2:B265,Pro_Target!A:Q,12,0)</f>
        <v>10.0</v>
      </c>
      <c r="AM89" t="n">
        <f>VLOOKUP(B2:B265,Pro_Target!A:Q,13,0)</f>
        <v>99.5</v>
      </c>
      <c r="AN89" t="n">
        <f>VLOOKUP(B2:B265,Pro_Target!A:Q,15,0)</f>
        <v>99.0</v>
      </c>
      <c r="AO89" t="n">
        <f>VLOOKUP(B2:B265,Pro_Target!A:Q,14,0)</f>
        <v>0.1</v>
      </c>
      <c r="AP89" t="n">
        <f>VLOOKUP(B2:B265,Pro_Target!A:Q,16,0)</f>
        <v>99.0</v>
      </c>
      <c r="AQ89" t="n">
        <f>VLOOKUP(B2:B265,Pro_Target!A:Q,17,0)</f>
        <v>10.0</v>
      </c>
    </row>
    <row r="90">
      <c r="A90" t="s">
        <v>111</v>
      </c>
      <c r="B90" t="s">
        <v>46</v>
      </c>
      <c r="C90" t="n">
        <f>SUMIFS(Table25[2G_CSSR_Nokia],Table25[PERIOD_START_TIME],A2:A265,Table25[PROVINCE],B2:B265)</f>
        <v>0.0</v>
      </c>
      <c r="D90" t="n">
        <f>SUMIFS(Table25[2G_CDR_Nokia],Table25[PERIOD_START_TIME],A2:A265,Table25[PROVINCE],B2:B265)</f>
        <v>0.0</v>
      </c>
      <c r="E90" t="n">
        <f>SUMIFS(Table25[2G_TCH_Availability_Nokia],Table25[PERIOD_START_TIME],A2:A265,Table25[PROVINCE],B2:B265)</f>
        <v>0.0</v>
      </c>
      <c r="F90" t="n">
        <f>SUMIFS(Table25[2G_OHSR_Nokia],Table25[PERIOD_START_TIME],A2:A265,Table25[PROVINCE],B2:B265)</f>
        <v>0.0</v>
      </c>
      <c r="G90" t="n">
        <f>SUMIFS(Table25[2G_tch_traffic_Nokia],Table25[PERIOD_START_TIME],A2:A265,Table25[PROVINCE],B2:B265)</f>
        <v>0.0</v>
      </c>
      <c r="H90" t="n">
        <v>183.11503125</v>
      </c>
      <c r="I90" t="n">
        <v>99.5397323714</v>
      </c>
      <c r="J90" t="n">
        <v>0.127377982487</v>
      </c>
      <c r="K90" t="n">
        <v>99.751811965</v>
      </c>
      <c r="L90" t="n">
        <v>98.5626255866</v>
      </c>
      <c r="M90" t="n">
        <v>6709.541015625</v>
      </c>
      <c r="N90" t="n">
        <v>22.145738893457033</v>
      </c>
      <c r="O90" t="n">
        <v>2.1760222526757813</v>
      </c>
      <c r="P90" t="n">
        <v>99.9563939192</v>
      </c>
      <c r="Q90" t="n">
        <v>0.0306485823613</v>
      </c>
      <c r="R90" t="n">
        <v>99.998865772</v>
      </c>
      <c r="S90" t="n">
        <v>97.3821726077</v>
      </c>
      <c r="T90" t="n">
        <v>3.5594046582</v>
      </c>
      <c r="U90" t="n">
        <v>54.81145781044922</v>
      </c>
      <c r="V90" t="n">
        <v>16.7942363293</v>
      </c>
      <c r="W90" t="n">
        <v>99.9494095061</v>
      </c>
      <c r="X90" t="n">
        <v>0.077141055073</v>
      </c>
      <c r="Y90" t="n">
        <v>99.9995296098</v>
      </c>
      <c r="Z90" t="n">
        <v>99.7801326048</v>
      </c>
      <c r="AA90" t="n">
        <v>23.9986180797</v>
      </c>
      <c r="AB90" t="n">
        <f>VLOOKUP(B2:B265,Pro_Target!A:Q,2,0)</f>
        <v>98.0</v>
      </c>
      <c r="AC90" t="n">
        <f>VLOOKUP(B2:B265,Pro_Target!A:Q,3,0)</f>
        <v>0.4</v>
      </c>
      <c r="AD90" t="n">
        <f>VLOOKUP(B2:B265,Pro_Target!A:Q,4,0)</f>
        <v>97.0</v>
      </c>
      <c r="AE90" t="n">
        <f>VLOOKUP(B2:B265,Pro_Target!A:Q,5,0)</f>
        <v>96.0</v>
      </c>
      <c r="AF90" t="n">
        <f>VLOOKUP(B2:B265,Pro_Target!A:Q,6,0)</f>
        <v>3.0</v>
      </c>
      <c r="AG90" t="n">
        <f>VLOOKUP(B2:B265,Pro_Target!A:Q,7,0)</f>
        <v>99.5</v>
      </c>
      <c r="AH90" t="n">
        <f>VLOOKUP(B2:B265,Pro_Target!A:Q,8,0)</f>
        <v>0.15</v>
      </c>
      <c r="AI90" t="n">
        <f>VLOOKUP(B2:B265,Pro_Target!A:Q,9,0)</f>
        <v>99.0</v>
      </c>
      <c r="AJ90" t="n">
        <f>VLOOKUP(B2:B265,Pro_Target!A:Q,10,0)</f>
        <v>99.0</v>
      </c>
      <c r="AK90" t="n">
        <f>VLOOKUP(B2:B265,Pro_Target!A:Q,11,0)</f>
        <v>3.0</v>
      </c>
      <c r="AL90" t="n">
        <f>VLOOKUP(B2:B265,Pro_Target!A:Q,12,0)</f>
        <v>10.0</v>
      </c>
      <c r="AM90" t="n">
        <f>VLOOKUP(B2:B265,Pro_Target!A:Q,13,0)</f>
        <v>99.5</v>
      </c>
      <c r="AN90" t="n">
        <f>VLOOKUP(B2:B265,Pro_Target!A:Q,15,0)</f>
        <v>99.0</v>
      </c>
      <c r="AO90" t="n">
        <f>VLOOKUP(B2:B265,Pro_Target!A:Q,14,0)</f>
        <v>0.1</v>
      </c>
      <c r="AP90" t="n">
        <f>VLOOKUP(B2:B265,Pro_Target!A:Q,16,0)</f>
        <v>99.0</v>
      </c>
      <c r="AQ90" t="n">
        <f>VLOOKUP(B2:B265,Pro_Target!A:Q,17,0)</f>
        <v>10.0</v>
      </c>
    </row>
    <row r="91">
      <c r="A91" t="s">
        <v>111</v>
      </c>
      <c r="B91" t="s">
        <v>44</v>
      </c>
      <c r="C91" t="n">
        <f>SUMIFS(Table25[2G_CSSR_Nokia],Table25[PERIOD_START_TIME],A2:A265,Table25[PROVINCE],B2:B265)</f>
        <v>0.0</v>
      </c>
      <c r="D91" t="n">
        <f>SUMIFS(Table25[2G_CDR_Nokia],Table25[PERIOD_START_TIME],A2:A265,Table25[PROVINCE],B2:B265)</f>
        <v>0.0</v>
      </c>
      <c r="E91" t="n">
        <f>SUMIFS(Table25[2G_TCH_Availability_Nokia],Table25[PERIOD_START_TIME],A2:A265,Table25[PROVINCE],B2:B265)</f>
        <v>0.0</v>
      </c>
      <c r="F91" t="n">
        <f>SUMIFS(Table25[2G_OHSR_Nokia],Table25[PERIOD_START_TIME],A2:A265,Table25[PROVINCE],B2:B265)</f>
        <v>0.0</v>
      </c>
      <c r="G91" t="n">
        <f>SUMIFS(Table25[2G_tch_traffic_Nokia],Table25[PERIOD_START_TIME],A2:A265,Table25[PROVINCE],B2:B265)</f>
        <v>0.0</v>
      </c>
      <c r="H91" t="n">
        <v>155.7872880859375</v>
      </c>
      <c r="I91" t="n">
        <v>99.4755788685</v>
      </c>
      <c r="J91" t="n">
        <v>0.152991990954</v>
      </c>
      <c r="K91" t="n">
        <v>99.8812522051</v>
      </c>
      <c r="L91" t="n">
        <v>98.5364220082</v>
      </c>
      <c r="M91" t="n">
        <v>4291.841796875</v>
      </c>
      <c r="N91" t="n">
        <v>17.027737274804686</v>
      </c>
      <c r="O91" t="n">
        <v>2.32956514828125</v>
      </c>
      <c r="P91" t="n">
        <v>99.9236422082</v>
      </c>
      <c r="Q91" t="n">
        <v>0.0365294437244</v>
      </c>
      <c r="R91" t="n">
        <v>99.983226459</v>
      </c>
      <c r="S91" t="n">
        <v>97.0759261599</v>
      </c>
      <c r="T91" t="n">
        <v>3.64482507763</v>
      </c>
      <c r="U91" t="n">
        <v>37.050082008984376</v>
      </c>
      <c r="V91" t="n">
        <v>19.2410983648</v>
      </c>
      <c r="W91" t="n">
        <v>99.9357935875</v>
      </c>
      <c r="X91" t="n">
        <v>0.0592646452558</v>
      </c>
      <c r="Y91" t="n">
        <v>99.9991440395</v>
      </c>
      <c r="Z91" t="n">
        <v>99.8739063276</v>
      </c>
      <c r="AA91" t="n">
        <v>25.0285559086</v>
      </c>
      <c r="AB91" t="n">
        <f>VLOOKUP(B2:B265,Pro_Target!A:Q,2,0)</f>
        <v>98.0</v>
      </c>
      <c r="AC91" t="n">
        <f>VLOOKUP(B2:B265,Pro_Target!A:Q,3,0)</f>
        <v>0.4</v>
      </c>
      <c r="AD91" t="n">
        <f>VLOOKUP(B2:B265,Pro_Target!A:Q,4,0)</f>
        <v>97.0</v>
      </c>
      <c r="AE91" t="n">
        <f>VLOOKUP(B2:B265,Pro_Target!A:Q,5,0)</f>
        <v>96.0</v>
      </c>
      <c r="AF91" t="n">
        <f>VLOOKUP(B2:B265,Pro_Target!A:Q,6,0)</f>
        <v>3.0</v>
      </c>
      <c r="AG91" t="n">
        <f>VLOOKUP(B2:B265,Pro_Target!A:Q,7,0)</f>
        <v>99.5</v>
      </c>
      <c r="AH91" t="n">
        <f>VLOOKUP(B2:B265,Pro_Target!A:Q,8,0)</f>
        <v>0.15</v>
      </c>
      <c r="AI91" t="n">
        <f>VLOOKUP(B2:B265,Pro_Target!A:Q,9,0)</f>
        <v>99.0</v>
      </c>
      <c r="AJ91" t="n">
        <f>VLOOKUP(B2:B265,Pro_Target!A:Q,10,0)</f>
        <v>99.0</v>
      </c>
      <c r="AK91" t="n">
        <f>VLOOKUP(B2:B265,Pro_Target!A:Q,11,0)</f>
        <v>3.0</v>
      </c>
      <c r="AL91" t="n">
        <f>VLOOKUP(B2:B265,Pro_Target!A:Q,12,0)</f>
        <v>10.0</v>
      </c>
      <c r="AM91" t="n">
        <f>VLOOKUP(B2:B265,Pro_Target!A:Q,13,0)</f>
        <v>99.5</v>
      </c>
      <c r="AN91" t="n">
        <f>VLOOKUP(B2:B265,Pro_Target!A:Q,15,0)</f>
        <v>99.0</v>
      </c>
      <c r="AO91" t="n">
        <f>VLOOKUP(B2:B265,Pro_Target!A:Q,14,0)</f>
        <v>0.1</v>
      </c>
      <c r="AP91" t="n">
        <f>VLOOKUP(B2:B265,Pro_Target!A:Q,16,0)</f>
        <v>99.0</v>
      </c>
      <c r="AQ91" t="n">
        <f>VLOOKUP(B2:B265,Pro_Target!A:Q,17,0)</f>
        <v>10.0</v>
      </c>
    </row>
    <row r="92">
      <c r="A92" t="s">
        <v>113</v>
      </c>
      <c r="B92" t="s">
        <v>45</v>
      </c>
      <c r="C92" t="n">
        <f>SUMIFS(Table25[2G_CSSR_Nokia],Table25[PERIOD_START_TIME],A2:A265,Table25[PROVINCE],B2:B265)</f>
        <v>98.2538981337</v>
      </c>
      <c r="D92" t="n">
        <f>SUMIFS(Table25[2G_CDR_Nokia],Table25[PERIOD_START_TIME],A2:A265,Table25[PROVINCE],B2:B265)</f>
        <v>2.97019361996</v>
      </c>
      <c r="E92" t="n">
        <f>SUMIFS(Table25[2G_TCH_Availability_Nokia],Table25[PERIOD_START_TIME],A2:A265,Table25[PROVINCE],B2:B265)</f>
        <v>98.978394618</v>
      </c>
      <c r="F92" t="n">
        <f>SUMIFS(Table25[2G_OHSR_Nokia],Table25[PERIOD_START_TIME],A2:A265,Table25[PROVINCE],B2:B265)</f>
        <v>94.1023561767</v>
      </c>
      <c r="G92" t="n">
        <f>SUMIFS(Table25[2G_tch_traffic_Nokia],Table25[PERIOD_START_TIME],A2:A265,Table25[PROVINCE],B2:B265)</f>
        <v>48894.7665552</v>
      </c>
      <c r="H92" t="n">
        <v>124.0987314453125</v>
      </c>
      <c r="I92" t="n">
        <v>98.9881970783</v>
      </c>
      <c r="J92" t="n">
        <v>0.0788343711232</v>
      </c>
      <c r="K92" t="n">
        <v>98.823179754</v>
      </c>
      <c r="L92" t="n">
        <v>97.9562047018</v>
      </c>
      <c r="M92" t="n">
        <v>5501.609375</v>
      </c>
      <c r="N92" t="n">
        <v>19.672825272070313</v>
      </c>
      <c r="O92" t="n">
        <v>2.37198190140625</v>
      </c>
      <c r="P92" t="n">
        <v>99.955788011</v>
      </c>
      <c r="Q92" t="n">
        <v>0.0303886223596</v>
      </c>
      <c r="R92" t="n">
        <v>99.2390761085</v>
      </c>
      <c r="S92" t="n">
        <v>97.5935623489</v>
      </c>
      <c r="T92" t="n">
        <v>3.55105011999</v>
      </c>
      <c r="U92" t="n">
        <v>41.180961869824216</v>
      </c>
      <c r="V92" t="n">
        <v>19.4573556117</v>
      </c>
      <c r="W92" t="n">
        <v>99.9576741979</v>
      </c>
      <c r="X92" t="n">
        <v>0.122752332794</v>
      </c>
      <c r="Y92" t="n">
        <v>99.7847266286</v>
      </c>
      <c r="Z92" t="n">
        <v>99.8080148094</v>
      </c>
      <c r="AA92" t="n">
        <v>23.844690084</v>
      </c>
      <c r="AB92" t="n">
        <f>VLOOKUP(B2:B265,Pro_Target!A:Q,2,0)</f>
        <v>98.0</v>
      </c>
      <c r="AC92" t="n">
        <f>VLOOKUP(B2:B265,Pro_Target!A:Q,3,0)</f>
        <v>0.4</v>
      </c>
      <c r="AD92" t="n">
        <f>VLOOKUP(B2:B265,Pro_Target!A:Q,4,0)</f>
        <v>97.0</v>
      </c>
      <c r="AE92" t="n">
        <f>VLOOKUP(B2:B265,Pro_Target!A:Q,5,0)</f>
        <v>96.0</v>
      </c>
      <c r="AF92" t="n">
        <f>VLOOKUP(B2:B265,Pro_Target!A:Q,6,0)</f>
        <v>3.0</v>
      </c>
      <c r="AG92" t="n">
        <f>VLOOKUP(B2:B265,Pro_Target!A:Q,7,0)</f>
        <v>99.5</v>
      </c>
      <c r="AH92" t="n">
        <f>VLOOKUP(B2:B265,Pro_Target!A:Q,8,0)</f>
        <v>0.15</v>
      </c>
      <c r="AI92" t="n">
        <f>VLOOKUP(B2:B265,Pro_Target!A:Q,9,0)</f>
        <v>99.0</v>
      </c>
      <c r="AJ92" t="n">
        <f>VLOOKUP(B2:B265,Pro_Target!A:Q,10,0)</f>
        <v>99.0</v>
      </c>
      <c r="AK92" t="n">
        <f>VLOOKUP(B2:B265,Pro_Target!A:Q,11,0)</f>
        <v>3.0</v>
      </c>
      <c r="AL92" t="n">
        <f>VLOOKUP(B2:B265,Pro_Target!A:Q,12,0)</f>
        <v>10.0</v>
      </c>
      <c r="AM92" t="n">
        <f>VLOOKUP(B2:B265,Pro_Target!A:Q,13,0)</f>
        <v>99.5</v>
      </c>
      <c r="AN92" t="n">
        <f>VLOOKUP(B2:B265,Pro_Target!A:Q,15,0)</f>
        <v>99.0</v>
      </c>
      <c r="AO92" t="n">
        <f>VLOOKUP(B2:B265,Pro_Target!A:Q,14,0)</f>
        <v>0.1</v>
      </c>
      <c r="AP92" t="n">
        <f>VLOOKUP(B2:B265,Pro_Target!A:Q,16,0)</f>
        <v>99.0</v>
      </c>
      <c r="AQ92" t="n">
        <f>VLOOKUP(B2:B265,Pro_Target!A:Q,17,0)</f>
        <v>10.0</v>
      </c>
    </row>
    <row r="93">
      <c r="A93" t="s">
        <v>113</v>
      </c>
      <c r="B93" t="s">
        <v>50</v>
      </c>
      <c r="C93" t="n">
        <f>SUMIFS(Table25[2G_CSSR_Nokia],Table25[PERIOD_START_TIME],A2:A265,Table25[PROVINCE],B2:B265)</f>
        <v>98.2186231473</v>
      </c>
      <c r="D93" t="n">
        <f>SUMIFS(Table25[2G_CDR_Nokia],Table25[PERIOD_START_TIME],A2:A265,Table25[PROVINCE],B2:B265)</f>
        <v>1.59434951349</v>
      </c>
      <c r="E93" t="n">
        <f>SUMIFS(Table25[2G_TCH_Availability_Nokia],Table25[PERIOD_START_TIME],A2:A265,Table25[PROVINCE],B2:B265)</f>
        <v>99.6461702313</v>
      </c>
      <c r="F93" t="n">
        <f>SUMIFS(Table25[2G_OHSR_Nokia],Table25[PERIOD_START_TIME],A2:A265,Table25[PROVINCE],B2:B265)</f>
        <v>95.2051173265</v>
      </c>
      <c r="G93" t="n">
        <f>SUMIFS(Table25[2G_tch_traffic_Nokia],Table25[PERIOD_START_TIME],A2:A265,Table25[PROVINCE],B2:B265)</f>
        <v>11517.29923</v>
      </c>
      <c r="H93" t="n">
        <v>171.27502734375</v>
      </c>
      <c r="I93" t="n">
        <v>99.2372463217</v>
      </c>
      <c r="J93" t="n">
        <v>0.271666854883</v>
      </c>
      <c r="K93" t="n">
        <v>99.5969052012</v>
      </c>
      <c r="L93" t="n">
        <v>98.1838733653</v>
      </c>
      <c r="M93" t="n">
        <v>5893.1552734375</v>
      </c>
      <c r="N93" t="n">
        <v>31.114044014941406</v>
      </c>
      <c r="O93" t="n">
        <v>2.4973590653125</v>
      </c>
      <c r="P93" t="n">
        <v>99.9436026327</v>
      </c>
      <c r="Q93" t="n">
        <v>0.0538891216118</v>
      </c>
      <c r="R93" t="n">
        <v>99.7967978131</v>
      </c>
      <c r="S93" t="n">
        <v>97.703793916</v>
      </c>
      <c r="T93" t="n">
        <v>3.85473230092</v>
      </c>
      <c r="U93" t="n">
        <v>62.55345858798828</v>
      </c>
      <c r="V93" t="n">
        <v>20.4770675456</v>
      </c>
      <c r="W93" t="n">
        <v>99.7923086533</v>
      </c>
      <c r="X93" t="n">
        <v>0.123647325908</v>
      </c>
      <c r="Y93" t="n">
        <v>99.7260204082</v>
      </c>
      <c r="Z93" t="n">
        <v>99.5485663685</v>
      </c>
      <c r="AA93" t="n">
        <v>24.6848314141</v>
      </c>
      <c r="AB93" t="n">
        <f>VLOOKUP(B2:B265,Pro_Target!A:Q,2,0)</f>
        <v>98.0</v>
      </c>
      <c r="AC93" t="n">
        <f>VLOOKUP(B2:B265,Pro_Target!A:Q,3,0)</f>
        <v>0.4</v>
      </c>
      <c r="AD93" t="n">
        <f>VLOOKUP(B2:B265,Pro_Target!A:Q,4,0)</f>
        <v>97.0</v>
      </c>
      <c r="AE93" t="n">
        <f>VLOOKUP(B2:B265,Pro_Target!A:Q,5,0)</f>
        <v>96.0</v>
      </c>
      <c r="AF93" t="n">
        <f>VLOOKUP(B2:B265,Pro_Target!A:Q,6,0)</f>
        <v>3.0</v>
      </c>
      <c r="AG93" t="n">
        <f>VLOOKUP(B2:B265,Pro_Target!A:Q,7,0)</f>
        <v>99.5</v>
      </c>
      <c r="AH93" t="n">
        <f>VLOOKUP(B2:B265,Pro_Target!A:Q,8,0)</f>
        <v>0.15</v>
      </c>
      <c r="AI93" t="n">
        <f>VLOOKUP(B2:B265,Pro_Target!A:Q,9,0)</f>
        <v>99.0</v>
      </c>
      <c r="AJ93" t="n">
        <f>VLOOKUP(B2:B265,Pro_Target!A:Q,10,0)</f>
        <v>99.0</v>
      </c>
      <c r="AK93" t="n">
        <f>VLOOKUP(B2:B265,Pro_Target!A:Q,11,0)</f>
        <v>3.0</v>
      </c>
      <c r="AL93" t="n">
        <f>VLOOKUP(B2:B265,Pro_Target!A:Q,12,0)</f>
        <v>10.0</v>
      </c>
      <c r="AM93" t="n">
        <f>VLOOKUP(B2:B265,Pro_Target!A:Q,13,0)</f>
        <v>99.5</v>
      </c>
      <c r="AN93" t="n">
        <f>VLOOKUP(B2:B265,Pro_Target!A:Q,15,0)</f>
        <v>99.0</v>
      </c>
      <c r="AO93" t="n">
        <f>VLOOKUP(B2:B265,Pro_Target!A:Q,14,0)</f>
        <v>0.1</v>
      </c>
      <c r="AP93" t="n">
        <f>VLOOKUP(B2:B265,Pro_Target!A:Q,16,0)</f>
        <v>99.0</v>
      </c>
      <c r="AQ93" t="n">
        <f>VLOOKUP(B2:B265,Pro_Target!A:Q,17,0)</f>
        <v>10.0</v>
      </c>
    </row>
    <row r="94">
      <c r="A94" t="s">
        <v>113</v>
      </c>
      <c r="B94" t="s">
        <v>47</v>
      </c>
      <c r="C94" t="n">
        <f>SUMIFS(Table25[2G_CSSR_Nokia],Table25[PERIOD_START_TIME],A2:A265,Table25[PROVINCE],B2:B265)</f>
        <v>99.4392251311</v>
      </c>
      <c r="D94" t="n">
        <f>SUMIFS(Table25[2G_CDR_Nokia],Table25[PERIOD_START_TIME],A2:A265,Table25[PROVINCE],B2:B265)</f>
        <v>1.76036658961</v>
      </c>
      <c r="E94" t="n">
        <f>SUMIFS(Table25[2G_TCH_Availability_Nokia],Table25[PERIOD_START_TIME],A2:A265,Table25[PROVINCE],B2:B265)</f>
        <v>99.6711373391</v>
      </c>
      <c r="F94" t="n">
        <f>SUMIFS(Table25[2G_OHSR_Nokia],Table25[PERIOD_START_TIME],A2:A265,Table25[PROVINCE],B2:B265)</f>
        <v>95.157989123</v>
      </c>
      <c r="G94" t="n">
        <f>SUMIFS(Table25[2G_tch_traffic_Nokia],Table25[PERIOD_START_TIME],A2:A265,Table25[PROVINCE],B2:B265)</f>
        <v>49385.4473393</v>
      </c>
      <c r="H94" t="n">
        <v>153.0917568359375</v>
      </c>
      <c r="I94" t="n">
        <v>99.7134787642</v>
      </c>
      <c r="J94" t="n">
        <v>0.177677230181</v>
      </c>
      <c r="K94" t="n">
        <v>99.589723989</v>
      </c>
      <c r="L94" t="n">
        <v>97.7031876409</v>
      </c>
      <c r="M94" t="n">
        <v>6512.763671875</v>
      </c>
      <c r="N94" t="n">
        <v>19.71478653330078</v>
      </c>
      <c r="O94" t="n">
        <v>2.3601490348632814</v>
      </c>
      <c r="P94" t="n">
        <v>99.947952105</v>
      </c>
      <c r="Q94" t="n">
        <v>0.0301045742442</v>
      </c>
      <c r="R94" t="n">
        <v>99.7805563342</v>
      </c>
      <c r="S94" t="n">
        <v>96.6683712342</v>
      </c>
      <c r="T94" t="n">
        <v>3.33375925273</v>
      </c>
      <c r="U94" t="n">
        <v>45.420375156152346</v>
      </c>
      <c r="V94" t="n">
        <v>21.4669981529</v>
      </c>
      <c r="W94" t="n">
        <v>99.9564460133</v>
      </c>
      <c r="X94" t="n">
        <v>0.162328496479</v>
      </c>
      <c r="Y94" t="n">
        <v>99.9714027873</v>
      </c>
      <c r="Z94" t="n">
        <v>99.8759264374</v>
      </c>
      <c r="AA94" t="n">
        <v>23.8480709084</v>
      </c>
      <c r="AB94" t="n">
        <f>VLOOKUP(B2:B265,Pro_Target!A:Q,2,0)</f>
        <v>98.0</v>
      </c>
      <c r="AC94" t="n">
        <f>VLOOKUP(B2:B265,Pro_Target!A:Q,3,0)</f>
        <v>0.4</v>
      </c>
      <c r="AD94" t="n">
        <f>VLOOKUP(B2:B265,Pro_Target!A:Q,4,0)</f>
        <v>97.0</v>
      </c>
      <c r="AE94" t="n">
        <f>VLOOKUP(B2:B265,Pro_Target!A:Q,5,0)</f>
        <v>96.0</v>
      </c>
      <c r="AF94" t="n">
        <f>VLOOKUP(B2:B265,Pro_Target!A:Q,6,0)</f>
        <v>3.0</v>
      </c>
      <c r="AG94" t="n">
        <f>VLOOKUP(B2:B265,Pro_Target!A:Q,7,0)</f>
        <v>99.5</v>
      </c>
      <c r="AH94" t="n">
        <f>VLOOKUP(B2:B265,Pro_Target!A:Q,8,0)</f>
        <v>0.15</v>
      </c>
      <c r="AI94" t="n">
        <f>VLOOKUP(B2:B265,Pro_Target!A:Q,9,0)</f>
        <v>99.0</v>
      </c>
      <c r="AJ94" t="n">
        <f>VLOOKUP(B2:B265,Pro_Target!A:Q,10,0)</f>
        <v>99.0</v>
      </c>
      <c r="AK94" t="n">
        <f>VLOOKUP(B2:B265,Pro_Target!A:Q,11,0)</f>
        <v>3.0</v>
      </c>
      <c r="AL94" t="n">
        <f>VLOOKUP(B2:B265,Pro_Target!A:Q,12,0)</f>
        <v>10.0</v>
      </c>
      <c r="AM94" t="n">
        <f>VLOOKUP(B2:B265,Pro_Target!A:Q,13,0)</f>
        <v>99.5</v>
      </c>
      <c r="AN94" t="n">
        <f>VLOOKUP(B2:B265,Pro_Target!A:Q,15,0)</f>
        <v>99.0</v>
      </c>
      <c r="AO94" t="n">
        <f>VLOOKUP(B2:B265,Pro_Target!A:Q,14,0)</f>
        <v>0.1</v>
      </c>
      <c r="AP94" t="n">
        <f>VLOOKUP(B2:B265,Pro_Target!A:Q,16,0)</f>
        <v>99.0</v>
      </c>
      <c r="AQ94" t="n">
        <f>VLOOKUP(B2:B265,Pro_Target!A:Q,17,0)</f>
        <v>10.0</v>
      </c>
    </row>
    <row r="95">
      <c r="A95" t="s">
        <v>113</v>
      </c>
      <c r="B95" t="s">
        <v>52</v>
      </c>
      <c r="C95" t="n">
        <f>SUMIFS(Table25[2G_CSSR_Nokia],Table25[PERIOD_START_TIME],A2:A265,Table25[PROVINCE],B2:B265)</f>
        <v>98.2266349415</v>
      </c>
      <c r="D95" t="n">
        <f>SUMIFS(Table25[2G_CDR_Nokia],Table25[PERIOD_START_TIME],A2:A265,Table25[PROVINCE],B2:B265)</f>
        <v>1.98635221513</v>
      </c>
      <c r="E95" t="n">
        <f>SUMIFS(Table25[2G_TCH_Availability_Nokia],Table25[PERIOD_START_TIME],A2:A265,Table25[PROVINCE],B2:B265)</f>
        <v>98.8429749329</v>
      </c>
      <c r="F95" t="n">
        <f>SUMIFS(Table25[2G_OHSR_Nokia],Table25[PERIOD_START_TIME],A2:A265,Table25[PROVINCE],B2:B265)</f>
        <v>95.5594730838</v>
      </c>
      <c r="G95" t="n">
        <f>SUMIFS(Table25[2G_tch_traffic_Nokia],Table25[PERIOD_START_TIME],A2:A265,Table25[PROVINCE],B2:B265)</f>
        <v>35444.3364186</v>
      </c>
      <c r="H95" t="n">
        <v>209.2886513671875</v>
      </c>
      <c r="I95" t="n">
        <v>99.4672602435</v>
      </c>
      <c r="J95" t="n">
        <v>0.207389290124</v>
      </c>
      <c r="K95" t="n">
        <v>96.8465985842</v>
      </c>
      <c r="L95" t="n">
        <v>98.8304611647</v>
      </c>
      <c r="M95" t="n">
        <v>5250.287109375</v>
      </c>
      <c r="N95" t="n">
        <v>38.93384168095703</v>
      </c>
      <c r="O95" t="n">
        <v>2.495177993095703</v>
      </c>
      <c r="P95" t="n">
        <v>99.9314803299</v>
      </c>
      <c r="Q95" t="n">
        <v>0.0846668244541</v>
      </c>
      <c r="R95" t="n">
        <v>99.5938063991</v>
      </c>
      <c r="S95" t="n">
        <v>97.9935805467</v>
      </c>
      <c r="T95" t="n">
        <v>3.86903677042</v>
      </c>
      <c r="U95" t="n">
        <v>76.41494016328124</v>
      </c>
      <c r="V95" t="n">
        <v>17.960417878</v>
      </c>
      <c r="W95" t="n">
        <v>99.9200787429</v>
      </c>
      <c r="X95" t="n">
        <v>0.0984377407517</v>
      </c>
      <c r="Y95" t="n">
        <v>99.8523272976</v>
      </c>
      <c r="Z95" t="n">
        <v>99.8551200638</v>
      </c>
      <c r="AA95" t="n">
        <v>24.6076573786</v>
      </c>
      <c r="AB95" t="n">
        <f>VLOOKUP(B2:B265,Pro_Target!A:Q,2,0)</f>
        <v>98.0</v>
      </c>
      <c r="AC95" t="n">
        <f>VLOOKUP(B2:B265,Pro_Target!A:Q,3,0)</f>
        <v>0.4</v>
      </c>
      <c r="AD95" t="n">
        <f>VLOOKUP(B2:B265,Pro_Target!A:Q,4,0)</f>
        <v>97.0</v>
      </c>
      <c r="AE95" t="n">
        <f>VLOOKUP(B2:B265,Pro_Target!A:Q,5,0)</f>
        <v>96.0</v>
      </c>
      <c r="AF95" t="n">
        <f>VLOOKUP(B2:B265,Pro_Target!A:Q,6,0)</f>
        <v>3.0</v>
      </c>
      <c r="AG95" t="n">
        <f>VLOOKUP(B2:B265,Pro_Target!A:Q,7,0)</f>
        <v>99.5</v>
      </c>
      <c r="AH95" t="n">
        <f>VLOOKUP(B2:B265,Pro_Target!A:Q,8,0)</f>
        <v>0.15</v>
      </c>
      <c r="AI95" t="n">
        <f>VLOOKUP(B2:B265,Pro_Target!A:Q,9,0)</f>
        <v>99.0</v>
      </c>
      <c r="AJ95" t="n">
        <f>VLOOKUP(B2:B265,Pro_Target!A:Q,10,0)</f>
        <v>99.0</v>
      </c>
      <c r="AK95" t="n">
        <f>VLOOKUP(B2:B265,Pro_Target!A:Q,11,0)</f>
        <v>3.0</v>
      </c>
      <c r="AL95" t="n">
        <f>VLOOKUP(B2:B265,Pro_Target!A:Q,12,0)</f>
        <v>10.0</v>
      </c>
      <c r="AM95" t="n">
        <f>VLOOKUP(B2:B265,Pro_Target!A:Q,13,0)</f>
        <v>99.5</v>
      </c>
      <c r="AN95" t="n">
        <f>VLOOKUP(B2:B265,Pro_Target!A:Q,15,0)</f>
        <v>99.0</v>
      </c>
      <c r="AO95" t="n">
        <f>VLOOKUP(B2:B265,Pro_Target!A:Q,14,0)</f>
        <v>0.1</v>
      </c>
      <c r="AP95" t="n">
        <f>VLOOKUP(B2:B265,Pro_Target!A:Q,16,0)</f>
        <v>99.0</v>
      </c>
      <c r="AQ95" t="n">
        <f>VLOOKUP(B2:B265,Pro_Target!A:Q,17,0)</f>
        <v>10.0</v>
      </c>
    </row>
    <row r="96">
      <c r="A96" t="s">
        <v>113</v>
      </c>
      <c r="B96" t="s">
        <v>51</v>
      </c>
      <c r="C96" t="n">
        <f>SUMIFS(Table25[2G_CSSR_Nokia],Table25[PERIOD_START_TIME],A2:A265,Table25[PROVINCE],B2:B265)</f>
        <v>0.0</v>
      </c>
      <c r="D96" t="n">
        <f>SUMIFS(Table25[2G_CDR_Nokia],Table25[PERIOD_START_TIME],A2:A265,Table25[PROVINCE],B2:B265)</f>
        <v>0.0</v>
      </c>
      <c r="E96" t="n">
        <f>SUMIFS(Table25[2G_TCH_Availability_Nokia],Table25[PERIOD_START_TIME],A2:A265,Table25[PROVINCE],B2:B265)</f>
        <v>0.0</v>
      </c>
      <c r="F96" t="n">
        <f>SUMIFS(Table25[2G_OHSR_Nokia],Table25[PERIOD_START_TIME],A2:A265,Table25[PROVINCE],B2:B265)</f>
        <v>0.0</v>
      </c>
      <c r="G96" t="n">
        <f>SUMIFS(Table25[2G_tch_traffic_Nokia],Table25[PERIOD_START_TIME],A2:A265,Table25[PROVINCE],B2:B265)</f>
        <v>0.0</v>
      </c>
      <c r="H96" t="n">
        <v>327.261298828125</v>
      </c>
      <c r="I96" t="n">
        <v>99.2947926652</v>
      </c>
      <c r="J96" t="n">
        <v>0.221932809513</v>
      </c>
      <c r="K96" t="n">
        <v>99.7775810496</v>
      </c>
      <c r="L96" t="n">
        <v>98.2844483408</v>
      </c>
      <c r="M96" t="n">
        <v>9123.9140625</v>
      </c>
      <c r="N96" t="n">
        <v>42.426068089160154</v>
      </c>
      <c r="O96" t="n">
        <v>1.8691033544628906</v>
      </c>
      <c r="P96" t="n">
        <v>99.8886438631</v>
      </c>
      <c r="Q96" t="n">
        <v>0.0250812217464</v>
      </c>
      <c r="R96" t="n">
        <v>99.7375803886</v>
      </c>
      <c r="S96" t="n">
        <v>98.3782257645</v>
      </c>
      <c r="T96" t="n">
        <v>3.54417014532</v>
      </c>
      <c r="U96" t="n">
        <v>94.32710132138672</v>
      </c>
      <c r="V96" t="n">
        <v>13.3391970418</v>
      </c>
      <c r="W96" t="n">
        <v>99.85169484</v>
      </c>
      <c r="X96" t="n">
        <v>0.147067129613</v>
      </c>
      <c r="Y96" t="n">
        <v>99.954292726</v>
      </c>
      <c r="Z96" t="n">
        <v>99.9029424933</v>
      </c>
      <c r="AA96" t="n">
        <v>23.2796837362</v>
      </c>
      <c r="AB96" t="n">
        <f>VLOOKUP(B2:B265,Pro_Target!A:Q,2,0)</f>
        <v>98.0</v>
      </c>
      <c r="AC96" t="n">
        <f>VLOOKUP(B2:B265,Pro_Target!A:Q,3,0)</f>
        <v>0.4</v>
      </c>
      <c r="AD96" t="n">
        <f>VLOOKUP(B2:B265,Pro_Target!A:Q,4,0)</f>
        <v>97.0</v>
      </c>
      <c r="AE96" t="n">
        <f>VLOOKUP(B2:B265,Pro_Target!A:Q,5,0)</f>
        <v>96.0</v>
      </c>
      <c r="AF96" t="n">
        <f>VLOOKUP(B2:B265,Pro_Target!A:Q,6,0)</f>
        <v>3.0</v>
      </c>
      <c r="AG96" t="n">
        <f>VLOOKUP(B2:B265,Pro_Target!A:Q,7,0)</f>
        <v>99.5</v>
      </c>
      <c r="AH96" t="n">
        <f>VLOOKUP(B2:B265,Pro_Target!A:Q,8,0)</f>
        <v>0.15</v>
      </c>
      <c r="AI96" t="n">
        <f>VLOOKUP(B2:B265,Pro_Target!A:Q,9,0)</f>
        <v>99.0</v>
      </c>
      <c r="AJ96" t="n">
        <f>VLOOKUP(B2:B265,Pro_Target!A:Q,10,0)</f>
        <v>99.0</v>
      </c>
      <c r="AK96" t="n">
        <f>VLOOKUP(B2:B265,Pro_Target!A:Q,11,0)</f>
        <v>3.0</v>
      </c>
      <c r="AL96" t="n">
        <f>VLOOKUP(B2:B265,Pro_Target!A:Q,12,0)</f>
        <v>10.0</v>
      </c>
      <c r="AM96" t="n">
        <f>VLOOKUP(B2:B265,Pro_Target!A:Q,13,0)</f>
        <v>99.5</v>
      </c>
      <c r="AN96" t="n">
        <f>VLOOKUP(B2:B265,Pro_Target!A:Q,15,0)</f>
        <v>99.0</v>
      </c>
      <c r="AO96" t="n">
        <f>VLOOKUP(B2:B265,Pro_Target!A:Q,14,0)</f>
        <v>0.1</v>
      </c>
      <c r="AP96" t="n">
        <f>VLOOKUP(B2:B265,Pro_Target!A:Q,16,0)</f>
        <v>99.0</v>
      </c>
      <c r="AQ96" t="n">
        <f>VLOOKUP(B2:B265,Pro_Target!A:Q,17,0)</f>
        <v>10.0</v>
      </c>
    </row>
    <row r="97">
      <c r="A97" t="s">
        <v>113</v>
      </c>
      <c r="B97" t="s">
        <v>49</v>
      </c>
      <c r="C97" t="n">
        <f>SUMIFS(Table25[2G_CSSR_Nokia],Table25[PERIOD_START_TIME],A2:A265,Table25[PROVINCE],B2:B265)</f>
        <v>98.9149108788</v>
      </c>
      <c r="D97" t="n">
        <f>SUMIFS(Table25[2G_CDR_Nokia],Table25[PERIOD_START_TIME],A2:A265,Table25[PROVINCE],B2:B265)</f>
        <v>2.21066254158</v>
      </c>
      <c r="E97" t="n">
        <f>SUMIFS(Table25[2G_TCH_Availability_Nokia],Table25[PERIOD_START_TIME],A2:A265,Table25[PROVINCE],B2:B265)</f>
        <v>98.4696705966</v>
      </c>
      <c r="F97" t="n">
        <f>SUMIFS(Table25[2G_OHSR_Nokia],Table25[PERIOD_START_TIME],A2:A265,Table25[PROVINCE],B2:B265)</f>
        <v>96.5522568204</v>
      </c>
      <c r="G97" t="n">
        <f>SUMIFS(Table25[2G_tch_traffic_Nokia],Table25[PERIOD_START_TIME],A2:A265,Table25[PROVINCE],B2:B265)</f>
        <v>52038.3944444</v>
      </c>
      <c r="H97" t="n">
        <v>227.138271484375</v>
      </c>
      <c r="I97" t="n">
        <v>99.6104822556</v>
      </c>
      <c r="J97" t="n">
        <v>0.250594344646</v>
      </c>
      <c r="K97" t="n">
        <v>99.5999595603</v>
      </c>
      <c r="L97" t="n">
        <v>98.4292769037</v>
      </c>
      <c r="M97" t="n">
        <v>7777.6962890625</v>
      </c>
      <c r="N97" t="n">
        <v>23.506372022265626</v>
      </c>
      <c r="O97" t="n">
        <v>2.172138227050781</v>
      </c>
      <c r="P97" t="n">
        <v>99.9644210077</v>
      </c>
      <c r="Q97" t="n">
        <v>0.029473493103</v>
      </c>
      <c r="R97" t="n">
        <v>99.9704121561</v>
      </c>
      <c r="S97" t="n">
        <v>97.2592395361</v>
      </c>
      <c r="T97" t="n">
        <v>3.54303760422</v>
      </c>
      <c r="U97" t="n">
        <v>74.5697890671875</v>
      </c>
      <c r="V97" t="n">
        <v>12.6743317868</v>
      </c>
      <c r="W97" t="n">
        <v>99.9510803287</v>
      </c>
      <c r="X97" t="n">
        <v>0.145373543781</v>
      </c>
      <c r="Y97" t="n">
        <v>99.7029101782</v>
      </c>
      <c r="Z97" t="n">
        <v>99.9483714644</v>
      </c>
      <c r="AA97" t="n">
        <v>23.8355448801</v>
      </c>
      <c r="AB97" t="n">
        <f>VLOOKUP(B2:B265,Pro_Target!A:Q,2,0)</f>
        <v>98.0</v>
      </c>
      <c r="AC97" t="n">
        <f>VLOOKUP(B2:B265,Pro_Target!A:Q,3,0)</f>
        <v>0.4</v>
      </c>
      <c r="AD97" t="n">
        <f>VLOOKUP(B2:B265,Pro_Target!A:Q,4,0)</f>
        <v>97.0</v>
      </c>
      <c r="AE97" t="n">
        <f>VLOOKUP(B2:B265,Pro_Target!A:Q,5,0)</f>
        <v>96.0</v>
      </c>
      <c r="AF97" t="n">
        <f>VLOOKUP(B2:B265,Pro_Target!A:Q,6,0)</f>
        <v>3.0</v>
      </c>
      <c r="AG97" t="n">
        <f>VLOOKUP(B2:B265,Pro_Target!A:Q,7,0)</f>
        <v>99.5</v>
      </c>
      <c r="AH97" t="n">
        <f>VLOOKUP(B2:B265,Pro_Target!A:Q,8,0)</f>
        <v>0.15</v>
      </c>
      <c r="AI97" t="n">
        <f>VLOOKUP(B2:B265,Pro_Target!A:Q,9,0)</f>
        <v>99.0</v>
      </c>
      <c r="AJ97" t="n">
        <f>VLOOKUP(B2:B265,Pro_Target!A:Q,10,0)</f>
        <v>99.0</v>
      </c>
      <c r="AK97" t="n">
        <f>VLOOKUP(B2:B265,Pro_Target!A:Q,11,0)</f>
        <v>3.0</v>
      </c>
      <c r="AL97" t="n">
        <f>VLOOKUP(B2:B265,Pro_Target!A:Q,12,0)</f>
        <v>10.0</v>
      </c>
      <c r="AM97" t="n">
        <f>VLOOKUP(B2:B265,Pro_Target!A:Q,13,0)</f>
        <v>99.5</v>
      </c>
      <c r="AN97" t="n">
        <f>VLOOKUP(B2:B265,Pro_Target!A:Q,15,0)</f>
        <v>99.0</v>
      </c>
      <c r="AO97" t="n">
        <f>VLOOKUP(B2:B265,Pro_Target!A:Q,14,0)</f>
        <v>0.1</v>
      </c>
      <c r="AP97" t="n">
        <f>VLOOKUP(B2:B265,Pro_Target!A:Q,16,0)</f>
        <v>99.0</v>
      </c>
      <c r="AQ97" t="n">
        <f>VLOOKUP(B2:B265,Pro_Target!A:Q,17,0)</f>
        <v>10.0</v>
      </c>
    </row>
    <row r="98">
      <c r="A98" t="s">
        <v>113</v>
      </c>
      <c r="B98" t="s">
        <v>48</v>
      </c>
      <c r="C98" t="n">
        <f>SUMIFS(Table25[2G_CSSR_Nokia],Table25[PERIOD_START_TIME],A2:A265,Table25[PROVINCE],B2:B265)</f>
        <v>0.0</v>
      </c>
      <c r="D98" t="n">
        <f>SUMIFS(Table25[2G_CDR_Nokia],Table25[PERIOD_START_TIME],A2:A265,Table25[PROVINCE],B2:B265)</f>
        <v>0.0</v>
      </c>
      <c r="E98" t="n">
        <f>SUMIFS(Table25[2G_TCH_Availability_Nokia],Table25[PERIOD_START_TIME],A2:A265,Table25[PROVINCE],B2:B265)</f>
        <v>0.0</v>
      </c>
      <c r="F98" t="n">
        <f>SUMIFS(Table25[2G_OHSR_Nokia],Table25[PERIOD_START_TIME],A2:A265,Table25[PROVINCE],B2:B265)</f>
        <v>0.0</v>
      </c>
      <c r="G98" t="n">
        <f>SUMIFS(Table25[2G_tch_traffic_Nokia],Table25[PERIOD_START_TIME],A2:A265,Table25[PROVINCE],B2:B265)</f>
        <v>0.0</v>
      </c>
      <c r="H98" t="n">
        <v>247.479142578125</v>
      </c>
      <c r="I98" t="n">
        <v>99.5497918172</v>
      </c>
      <c r="J98" t="n">
        <v>0.251120776261</v>
      </c>
      <c r="K98" t="n">
        <v>99.4873819919</v>
      </c>
      <c r="L98" t="n">
        <v>98.200660509</v>
      </c>
      <c r="M98" t="n">
        <v>6339.2841796875</v>
      </c>
      <c r="N98" t="n">
        <v>22.39351563359375</v>
      </c>
      <c r="O98" t="n">
        <v>2.365755395107422</v>
      </c>
      <c r="P98" t="n">
        <v>99.946817248</v>
      </c>
      <c r="Q98" t="n">
        <v>0.0628020507984</v>
      </c>
      <c r="R98" t="n">
        <v>99.9181519902</v>
      </c>
      <c r="S98" t="n">
        <v>97.373786294</v>
      </c>
      <c r="T98" t="n">
        <v>3.4571551197</v>
      </c>
      <c r="U98" t="n">
        <v>49.90550074619141</v>
      </c>
      <c r="V98" t="n">
        <v>20.3915252142</v>
      </c>
      <c r="W98" t="n">
        <v>99.9497065435</v>
      </c>
      <c r="X98" t="n">
        <v>0.122480820475</v>
      </c>
      <c r="Y98" t="n">
        <v>99.9066371192</v>
      </c>
      <c r="Z98" t="n">
        <v>99.9530434553</v>
      </c>
      <c r="AA98" t="n">
        <v>24.0747282821</v>
      </c>
      <c r="AB98" t="n">
        <f>VLOOKUP(B2:B265,Pro_Target!A:Q,2,0)</f>
        <v>98.0</v>
      </c>
      <c r="AC98" t="n">
        <f>VLOOKUP(B2:B265,Pro_Target!A:Q,3,0)</f>
        <v>0.4</v>
      </c>
      <c r="AD98" t="n">
        <f>VLOOKUP(B2:B265,Pro_Target!A:Q,4,0)</f>
        <v>97.0</v>
      </c>
      <c r="AE98" t="n">
        <f>VLOOKUP(B2:B265,Pro_Target!A:Q,5,0)</f>
        <v>96.0</v>
      </c>
      <c r="AF98" t="n">
        <f>VLOOKUP(B2:B265,Pro_Target!A:Q,6,0)</f>
        <v>3.0</v>
      </c>
      <c r="AG98" t="n">
        <f>VLOOKUP(B2:B265,Pro_Target!A:Q,7,0)</f>
        <v>99.5</v>
      </c>
      <c r="AH98" t="n">
        <f>VLOOKUP(B2:B265,Pro_Target!A:Q,8,0)</f>
        <v>0.15</v>
      </c>
      <c r="AI98" t="n">
        <f>VLOOKUP(B2:B265,Pro_Target!A:Q,9,0)</f>
        <v>99.0</v>
      </c>
      <c r="AJ98" t="n">
        <f>VLOOKUP(B2:B265,Pro_Target!A:Q,10,0)</f>
        <v>99.0</v>
      </c>
      <c r="AK98" t="n">
        <f>VLOOKUP(B2:B265,Pro_Target!A:Q,11,0)</f>
        <v>3.0</v>
      </c>
      <c r="AL98" t="n">
        <f>VLOOKUP(B2:B265,Pro_Target!A:Q,12,0)</f>
        <v>10.0</v>
      </c>
      <c r="AM98" t="n">
        <f>VLOOKUP(B2:B265,Pro_Target!A:Q,13,0)</f>
        <v>99.5</v>
      </c>
      <c r="AN98" t="n">
        <f>VLOOKUP(B2:B265,Pro_Target!A:Q,15,0)</f>
        <v>99.0</v>
      </c>
      <c r="AO98" t="n">
        <f>VLOOKUP(B2:B265,Pro_Target!A:Q,14,0)</f>
        <v>0.1</v>
      </c>
      <c r="AP98" t="n">
        <f>VLOOKUP(B2:B265,Pro_Target!A:Q,16,0)</f>
        <v>99.0</v>
      </c>
      <c r="AQ98" t="n">
        <f>VLOOKUP(B2:B265,Pro_Target!A:Q,17,0)</f>
        <v>10.0</v>
      </c>
    </row>
    <row r="99">
      <c r="A99" t="s">
        <v>113</v>
      </c>
      <c r="B99" t="s">
        <v>46</v>
      </c>
      <c r="C99" t="n">
        <f>SUMIFS(Table25[2G_CSSR_Nokia],Table25[PERIOD_START_TIME],A2:A265,Table25[PROVINCE],B2:B265)</f>
        <v>0.0</v>
      </c>
      <c r="D99" t="n">
        <f>SUMIFS(Table25[2G_CDR_Nokia],Table25[PERIOD_START_TIME],A2:A265,Table25[PROVINCE],B2:B265)</f>
        <v>0.0</v>
      </c>
      <c r="E99" t="n">
        <f>SUMIFS(Table25[2G_TCH_Availability_Nokia],Table25[PERIOD_START_TIME],A2:A265,Table25[PROVINCE],B2:B265)</f>
        <v>0.0</v>
      </c>
      <c r="F99" t="n">
        <f>SUMIFS(Table25[2G_OHSR_Nokia],Table25[PERIOD_START_TIME],A2:A265,Table25[PROVINCE],B2:B265)</f>
        <v>0.0</v>
      </c>
      <c r="G99" t="n">
        <f>SUMIFS(Table25[2G_tch_traffic_Nokia],Table25[PERIOD_START_TIME],A2:A265,Table25[PROVINCE],B2:B265)</f>
        <v>0.0</v>
      </c>
      <c r="H99" t="n">
        <v>179.575958984375</v>
      </c>
      <c r="I99" t="n">
        <v>99.5369964849</v>
      </c>
      <c r="J99" t="n">
        <v>0.136946278521</v>
      </c>
      <c r="K99" t="n">
        <v>99.6539609964</v>
      </c>
      <c r="L99" t="n">
        <v>98.5955242361</v>
      </c>
      <c r="M99" t="n">
        <v>6649.388671875</v>
      </c>
      <c r="N99" t="n">
        <v>20.422078533398437</v>
      </c>
      <c r="O99" t="n">
        <v>2.276169865751953</v>
      </c>
      <c r="P99" t="n">
        <v>99.9568605236</v>
      </c>
      <c r="Q99" t="n">
        <v>0.0382468437047</v>
      </c>
      <c r="R99" t="n">
        <v>99.9094521431</v>
      </c>
      <c r="S99" t="n">
        <v>97.3035457691</v>
      </c>
      <c r="T99" t="n">
        <v>3.48800859959</v>
      </c>
      <c r="U99" t="n">
        <v>52.58353391376953</v>
      </c>
      <c r="V99" t="n">
        <v>18.080622456</v>
      </c>
      <c r="W99" t="n">
        <v>99.9443157553</v>
      </c>
      <c r="X99" t="n">
        <v>0.0821934843177</v>
      </c>
      <c r="Y99" t="n">
        <v>99.8812450485</v>
      </c>
      <c r="Z99" t="n">
        <v>99.8186691749</v>
      </c>
      <c r="AA99" t="n">
        <v>23.7460459581</v>
      </c>
      <c r="AB99" t="n">
        <f>VLOOKUP(B2:B265,Pro_Target!A:Q,2,0)</f>
        <v>98.0</v>
      </c>
      <c r="AC99" t="n">
        <f>VLOOKUP(B2:B265,Pro_Target!A:Q,3,0)</f>
        <v>0.4</v>
      </c>
      <c r="AD99" t="n">
        <f>VLOOKUP(B2:B265,Pro_Target!A:Q,4,0)</f>
        <v>97.0</v>
      </c>
      <c r="AE99" t="n">
        <f>VLOOKUP(B2:B265,Pro_Target!A:Q,5,0)</f>
        <v>96.0</v>
      </c>
      <c r="AF99" t="n">
        <f>VLOOKUP(B2:B265,Pro_Target!A:Q,6,0)</f>
        <v>3.0</v>
      </c>
      <c r="AG99" t="n">
        <f>VLOOKUP(B2:B265,Pro_Target!A:Q,7,0)</f>
        <v>99.5</v>
      </c>
      <c r="AH99" t="n">
        <f>VLOOKUP(B2:B265,Pro_Target!A:Q,8,0)</f>
        <v>0.15</v>
      </c>
      <c r="AI99" t="n">
        <f>VLOOKUP(B2:B265,Pro_Target!A:Q,9,0)</f>
        <v>99.0</v>
      </c>
      <c r="AJ99" t="n">
        <f>VLOOKUP(B2:B265,Pro_Target!A:Q,10,0)</f>
        <v>99.0</v>
      </c>
      <c r="AK99" t="n">
        <f>VLOOKUP(B2:B265,Pro_Target!A:Q,11,0)</f>
        <v>3.0</v>
      </c>
      <c r="AL99" t="n">
        <f>VLOOKUP(B2:B265,Pro_Target!A:Q,12,0)</f>
        <v>10.0</v>
      </c>
      <c r="AM99" t="n">
        <f>VLOOKUP(B2:B265,Pro_Target!A:Q,13,0)</f>
        <v>99.5</v>
      </c>
      <c r="AN99" t="n">
        <f>VLOOKUP(B2:B265,Pro_Target!A:Q,15,0)</f>
        <v>99.0</v>
      </c>
      <c r="AO99" t="n">
        <f>VLOOKUP(B2:B265,Pro_Target!A:Q,14,0)</f>
        <v>0.1</v>
      </c>
      <c r="AP99" t="n">
        <f>VLOOKUP(B2:B265,Pro_Target!A:Q,16,0)</f>
        <v>99.0</v>
      </c>
      <c r="AQ99" t="n">
        <f>VLOOKUP(B2:B265,Pro_Target!A:Q,17,0)</f>
        <v>10.0</v>
      </c>
    </row>
    <row r="100">
      <c r="A100" t="s">
        <v>113</v>
      </c>
      <c r="B100" t="s">
        <v>44</v>
      </c>
      <c r="C100" t="n">
        <f>SUMIFS(Table25[2G_CSSR_Nokia],Table25[PERIOD_START_TIME],A2:A265,Table25[PROVINCE],B2:B265)</f>
        <v>0.0</v>
      </c>
      <c r="D100" t="n">
        <f>SUMIFS(Table25[2G_CDR_Nokia],Table25[PERIOD_START_TIME],A2:A265,Table25[PROVINCE],B2:B265)</f>
        <v>0.0</v>
      </c>
      <c r="E100" t="n">
        <f>SUMIFS(Table25[2G_TCH_Availability_Nokia],Table25[PERIOD_START_TIME],A2:A265,Table25[PROVINCE],B2:B265)</f>
        <v>0.0</v>
      </c>
      <c r="F100" t="n">
        <f>SUMIFS(Table25[2G_OHSR_Nokia],Table25[PERIOD_START_TIME],A2:A265,Table25[PROVINCE],B2:B265)</f>
        <v>0.0</v>
      </c>
      <c r="G100" t="n">
        <f>SUMIFS(Table25[2G_tch_traffic_Nokia],Table25[PERIOD_START_TIME],A2:A265,Table25[PROVINCE],B2:B265)</f>
        <v>0.0</v>
      </c>
      <c r="H100" t="n">
        <v>150.341861328125</v>
      </c>
      <c r="I100" t="n">
        <v>99.486728167</v>
      </c>
      <c r="J100" t="n">
        <v>0.152979886641</v>
      </c>
      <c r="K100" t="n">
        <v>99.5140024442</v>
      </c>
      <c r="L100" t="n">
        <v>98.5307487387</v>
      </c>
      <c r="M100" t="n">
        <v>4283.986328125</v>
      </c>
      <c r="N100" t="n">
        <v>15.635643667480469</v>
      </c>
      <c r="O100" t="n">
        <v>2.4327954021386717</v>
      </c>
      <c r="P100" t="n">
        <v>99.9557589369</v>
      </c>
      <c r="Q100" t="n">
        <v>0.0365173658741</v>
      </c>
      <c r="R100" t="n">
        <v>99.910281147</v>
      </c>
      <c r="S100" t="n">
        <v>97.0930203866</v>
      </c>
      <c r="T100" t="n">
        <v>3.6057162067</v>
      </c>
      <c r="U100" t="n">
        <v>34.005113531933596</v>
      </c>
      <c r="V100" t="n">
        <v>20.6855122596</v>
      </c>
      <c r="W100" t="n">
        <v>99.9460639257</v>
      </c>
      <c r="X100" t="n">
        <v>0.0611930113095</v>
      </c>
      <c r="Y100" t="n">
        <v>99.9978787067</v>
      </c>
      <c r="Z100" t="n">
        <v>99.8716991706</v>
      </c>
      <c r="AA100" t="n">
        <v>24.2855944063</v>
      </c>
      <c r="AB100" t="n">
        <f>VLOOKUP(B2:B265,Pro_Target!A:Q,2,0)</f>
        <v>98.0</v>
      </c>
      <c r="AC100" t="n">
        <f>VLOOKUP(B2:B265,Pro_Target!A:Q,3,0)</f>
        <v>0.4</v>
      </c>
      <c r="AD100" t="n">
        <f>VLOOKUP(B2:B265,Pro_Target!A:Q,4,0)</f>
        <v>97.0</v>
      </c>
      <c r="AE100" t="n">
        <f>VLOOKUP(B2:B265,Pro_Target!A:Q,5,0)</f>
        <v>96.0</v>
      </c>
      <c r="AF100" t="n">
        <f>VLOOKUP(B2:B265,Pro_Target!A:Q,6,0)</f>
        <v>3.0</v>
      </c>
      <c r="AG100" t="n">
        <f>VLOOKUP(B2:B265,Pro_Target!A:Q,7,0)</f>
        <v>99.5</v>
      </c>
      <c r="AH100" t="n">
        <f>VLOOKUP(B2:B265,Pro_Target!A:Q,8,0)</f>
        <v>0.15</v>
      </c>
      <c r="AI100" t="n">
        <f>VLOOKUP(B2:B265,Pro_Target!A:Q,9,0)</f>
        <v>99.0</v>
      </c>
      <c r="AJ100" t="n">
        <f>VLOOKUP(B2:B265,Pro_Target!A:Q,10,0)</f>
        <v>99.0</v>
      </c>
      <c r="AK100" t="n">
        <f>VLOOKUP(B2:B265,Pro_Target!A:Q,11,0)</f>
        <v>3.0</v>
      </c>
      <c r="AL100" t="n">
        <f>VLOOKUP(B2:B265,Pro_Target!A:Q,12,0)</f>
        <v>10.0</v>
      </c>
      <c r="AM100" t="n">
        <f>VLOOKUP(B2:B265,Pro_Target!A:Q,13,0)</f>
        <v>99.5</v>
      </c>
      <c r="AN100" t="n">
        <f>VLOOKUP(B2:B265,Pro_Target!A:Q,15,0)</f>
        <v>99.0</v>
      </c>
      <c r="AO100" t="n">
        <f>VLOOKUP(B2:B265,Pro_Target!A:Q,14,0)</f>
        <v>0.1</v>
      </c>
      <c r="AP100" t="n">
        <f>VLOOKUP(B2:B265,Pro_Target!A:Q,16,0)</f>
        <v>99.0</v>
      </c>
      <c r="AQ100" t="n">
        <f>VLOOKUP(B2:B265,Pro_Target!A:Q,17,0)</f>
        <v>10.0</v>
      </c>
    </row>
    <row r="101">
      <c r="A101" t="s">
        <v>114</v>
      </c>
      <c r="B101" t="s">
        <v>45</v>
      </c>
      <c r="C101" t="n">
        <f>SUMIFS(Table25[2G_CSSR_Nokia],Table25[PERIOD_START_TIME],A2:A265,Table25[PROVINCE],B2:B265)</f>
        <v>98.5030452041</v>
      </c>
      <c r="D101" t="n">
        <f>SUMIFS(Table25[2G_CDR_Nokia],Table25[PERIOD_START_TIME],A2:A265,Table25[PROVINCE],B2:B265)</f>
        <v>2.84489166135</v>
      </c>
      <c r="E101" t="n">
        <f>SUMIFS(Table25[2G_TCH_Availability_Nokia],Table25[PERIOD_START_TIME],A2:A265,Table25[PROVINCE],B2:B265)</f>
        <v>99.9409923453</v>
      </c>
      <c r="F101" t="n">
        <f>SUMIFS(Table25[2G_OHSR_Nokia],Table25[PERIOD_START_TIME],A2:A265,Table25[PROVINCE],B2:B265)</f>
        <v>94.0477405802</v>
      </c>
      <c r="G101" t="n">
        <f>SUMIFS(Table25[2G_tch_traffic_Nokia],Table25[PERIOD_START_TIME],A2:A265,Table25[PROVINCE],B2:B265)</f>
        <v>47892.314032</v>
      </c>
      <c r="H101" t="n">
        <v>115.66305859375</v>
      </c>
      <c r="I101" t="n">
        <v>99.741078107</v>
      </c>
      <c r="J101" t="n">
        <v>0.063809246776</v>
      </c>
      <c r="K101" t="n">
        <v>99.4227832627</v>
      </c>
      <c r="L101" t="n">
        <v>97.9652601942</v>
      </c>
      <c r="M101" t="n">
        <v>5371.0693359375</v>
      </c>
      <c r="N101" t="n">
        <v>19.88940281923828</v>
      </c>
      <c r="O101" t="n">
        <v>2.343365463496094</v>
      </c>
      <c r="P101" t="n">
        <v>99.9597981456</v>
      </c>
      <c r="Q101" t="n">
        <v>0.0309477831711</v>
      </c>
      <c r="R101" t="n">
        <v>99.4308115048</v>
      </c>
      <c r="S101" t="n">
        <v>97.4947249965</v>
      </c>
      <c r="T101" t="n">
        <v>3.53831525987</v>
      </c>
      <c r="U101" t="n">
        <v>43.06751953125</v>
      </c>
      <c r="V101" t="n">
        <v>13.567051122</v>
      </c>
      <c r="W101" t="n">
        <v>99.9587182001</v>
      </c>
      <c r="X101" t="n">
        <v>0.0535100186433</v>
      </c>
      <c r="Y101" t="n">
        <v>100.0</v>
      </c>
      <c r="Z101" t="n">
        <v>99.8644465518</v>
      </c>
      <c r="AA101" t="n">
        <v>22.2430655788</v>
      </c>
      <c r="AB101" t="n">
        <f>VLOOKUP(B2:B265,Pro_Target!A:Q,2,0)</f>
        <v>98.0</v>
      </c>
      <c r="AC101" t="n">
        <f>VLOOKUP(B2:B265,Pro_Target!A:Q,3,0)</f>
        <v>0.4</v>
      </c>
      <c r="AD101" t="n">
        <f>VLOOKUP(B2:B265,Pro_Target!A:Q,4,0)</f>
        <v>97.0</v>
      </c>
      <c r="AE101" t="n">
        <f>VLOOKUP(B2:B265,Pro_Target!A:Q,5,0)</f>
        <v>96.0</v>
      </c>
      <c r="AF101" t="n">
        <f>VLOOKUP(B2:B265,Pro_Target!A:Q,6,0)</f>
        <v>3.0</v>
      </c>
      <c r="AG101" t="n">
        <f>VLOOKUP(B2:B265,Pro_Target!A:Q,7,0)</f>
        <v>99.5</v>
      </c>
      <c r="AH101" t="n">
        <f>VLOOKUP(B2:B265,Pro_Target!A:Q,8,0)</f>
        <v>0.15</v>
      </c>
      <c r="AI101" t="n">
        <f>VLOOKUP(B2:B265,Pro_Target!A:Q,9,0)</f>
        <v>99.0</v>
      </c>
      <c r="AJ101" t="n">
        <f>VLOOKUP(B2:B265,Pro_Target!A:Q,10,0)</f>
        <v>99.0</v>
      </c>
      <c r="AK101" t="n">
        <f>VLOOKUP(B2:B265,Pro_Target!A:Q,11,0)</f>
        <v>3.0</v>
      </c>
      <c r="AL101" t="n">
        <f>VLOOKUP(B2:B265,Pro_Target!A:Q,12,0)</f>
        <v>10.0</v>
      </c>
      <c r="AM101" t="n">
        <f>VLOOKUP(B2:B265,Pro_Target!A:Q,13,0)</f>
        <v>99.5</v>
      </c>
      <c r="AN101" t="n">
        <f>VLOOKUP(B2:B265,Pro_Target!A:Q,15,0)</f>
        <v>99.0</v>
      </c>
      <c r="AO101" t="n">
        <f>VLOOKUP(B2:B265,Pro_Target!A:Q,14,0)</f>
        <v>0.1</v>
      </c>
      <c r="AP101" t="n">
        <f>VLOOKUP(B2:B265,Pro_Target!A:Q,16,0)</f>
        <v>99.0</v>
      </c>
      <c r="AQ101" t="n">
        <f>VLOOKUP(B2:B265,Pro_Target!A:Q,17,0)</f>
        <v>10.0</v>
      </c>
    </row>
    <row r="102">
      <c r="A102" t="s">
        <v>114</v>
      </c>
      <c r="B102" t="s">
        <v>50</v>
      </c>
      <c r="C102" t="n">
        <f>SUMIFS(Table25[2G_CSSR_Nokia],Table25[PERIOD_START_TIME],A2:A265,Table25[PROVINCE],B2:B265)</f>
        <v>98.2689144918</v>
      </c>
      <c r="D102" t="n">
        <f>SUMIFS(Table25[2G_CDR_Nokia],Table25[PERIOD_START_TIME],A2:A265,Table25[PROVINCE],B2:B265)</f>
        <v>1.55022922755</v>
      </c>
      <c r="E102" t="n">
        <f>SUMIFS(Table25[2G_TCH_Availability_Nokia],Table25[PERIOD_START_TIME],A2:A265,Table25[PROVINCE],B2:B265)</f>
        <v>99.7611236607</v>
      </c>
      <c r="F102" t="n">
        <f>SUMIFS(Table25[2G_OHSR_Nokia],Table25[PERIOD_START_TIME],A2:A265,Table25[PROVINCE],B2:B265)</f>
        <v>95.1784274476</v>
      </c>
      <c r="G102" t="n">
        <f>SUMIFS(Table25[2G_tch_traffic_Nokia],Table25[PERIOD_START_TIME],A2:A265,Table25[PROVINCE],B2:B265)</f>
        <v>11611.131526</v>
      </c>
      <c r="H102" t="n">
        <v>155.1649658203125</v>
      </c>
      <c r="I102" t="n">
        <v>99.4869030638</v>
      </c>
      <c r="J102" t="n">
        <v>0.259623236879</v>
      </c>
      <c r="K102" t="n">
        <v>99.6072964279</v>
      </c>
      <c r="L102" t="n">
        <v>98.2496523663</v>
      </c>
      <c r="M102" t="n">
        <v>5637.4990234375</v>
      </c>
      <c r="N102" t="n">
        <v>32.84431942861328</v>
      </c>
      <c r="O102" t="n">
        <v>2.4500965737890623</v>
      </c>
      <c r="P102" t="n">
        <v>99.9555407989</v>
      </c>
      <c r="Q102" t="n">
        <v>0.0507476005466</v>
      </c>
      <c r="R102" t="n">
        <v>99.7856522252</v>
      </c>
      <c r="S102" t="n">
        <v>97.771812769</v>
      </c>
      <c r="T102" t="n">
        <v>3.91341939296</v>
      </c>
      <c r="U102" t="n">
        <v>66.606767578125</v>
      </c>
      <c r="V102" t="n">
        <v>18.2849770629</v>
      </c>
      <c r="W102" t="n">
        <v>99.7842771262</v>
      </c>
      <c r="X102" t="n">
        <v>0.0990925006952</v>
      </c>
      <c r="Y102" t="n">
        <v>99.9890589569</v>
      </c>
      <c r="Z102" t="n">
        <v>99.6136115477</v>
      </c>
      <c r="AA102" t="n">
        <v>21.7010426534</v>
      </c>
      <c r="AB102" t="n">
        <f>VLOOKUP(B2:B265,Pro_Target!A:Q,2,0)</f>
        <v>98.0</v>
      </c>
      <c r="AC102" t="n">
        <f>VLOOKUP(B2:B265,Pro_Target!A:Q,3,0)</f>
        <v>0.4</v>
      </c>
      <c r="AD102" t="n">
        <f>VLOOKUP(B2:B265,Pro_Target!A:Q,4,0)</f>
        <v>97.0</v>
      </c>
      <c r="AE102" t="n">
        <f>VLOOKUP(B2:B265,Pro_Target!A:Q,5,0)</f>
        <v>96.0</v>
      </c>
      <c r="AF102" t="n">
        <f>VLOOKUP(B2:B265,Pro_Target!A:Q,6,0)</f>
        <v>3.0</v>
      </c>
      <c r="AG102" t="n">
        <f>VLOOKUP(B2:B265,Pro_Target!A:Q,7,0)</f>
        <v>99.5</v>
      </c>
      <c r="AH102" t="n">
        <f>VLOOKUP(B2:B265,Pro_Target!A:Q,8,0)</f>
        <v>0.15</v>
      </c>
      <c r="AI102" t="n">
        <f>VLOOKUP(B2:B265,Pro_Target!A:Q,9,0)</f>
        <v>99.0</v>
      </c>
      <c r="AJ102" t="n">
        <f>VLOOKUP(B2:B265,Pro_Target!A:Q,10,0)</f>
        <v>99.0</v>
      </c>
      <c r="AK102" t="n">
        <f>VLOOKUP(B2:B265,Pro_Target!A:Q,11,0)</f>
        <v>3.0</v>
      </c>
      <c r="AL102" t="n">
        <f>VLOOKUP(B2:B265,Pro_Target!A:Q,12,0)</f>
        <v>10.0</v>
      </c>
      <c r="AM102" t="n">
        <f>VLOOKUP(B2:B265,Pro_Target!A:Q,13,0)</f>
        <v>99.5</v>
      </c>
      <c r="AN102" t="n">
        <f>VLOOKUP(B2:B265,Pro_Target!A:Q,15,0)</f>
        <v>99.0</v>
      </c>
      <c r="AO102" t="n">
        <f>VLOOKUP(B2:B265,Pro_Target!A:Q,14,0)</f>
        <v>0.1</v>
      </c>
      <c r="AP102" t="n">
        <f>VLOOKUP(B2:B265,Pro_Target!A:Q,16,0)</f>
        <v>99.0</v>
      </c>
      <c r="AQ102" t="n">
        <f>VLOOKUP(B2:B265,Pro_Target!A:Q,17,0)</f>
        <v>10.0</v>
      </c>
    </row>
    <row r="103">
      <c r="A103" t="s">
        <v>114</v>
      </c>
      <c r="B103" t="s">
        <v>47</v>
      </c>
      <c r="C103" t="n">
        <f>SUMIFS(Table25[2G_CSSR_Nokia],Table25[PERIOD_START_TIME],A2:A265,Table25[PROVINCE],B2:B265)</f>
        <v>99.4637402658</v>
      </c>
      <c r="D103" t="n">
        <f>SUMIFS(Table25[2G_CDR_Nokia],Table25[PERIOD_START_TIME],A2:A265,Table25[PROVINCE],B2:B265)</f>
        <v>1.63221181988</v>
      </c>
      <c r="E103" t="n">
        <f>SUMIFS(Table25[2G_TCH_Availability_Nokia],Table25[PERIOD_START_TIME],A2:A265,Table25[PROVINCE],B2:B265)</f>
        <v>99.5698027255</v>
      </c>
      <c r="F103" t="n">
        <f>SUMIFS(Table25[2G_OHSR_Nokia],Table25[PERIOD_START_TIME],A2:A265,Table25[PROVINCE],B2:B265)</f>
        <v>95.2543553957</v>
      </c>
      <c r="G103" t="n">
        <f>SUMIFS(Table25[2G_tch_traffic_Nokia],Table25[PERIOD_START_TIME],A2:A265,Table25[PROVINCE],B2:B265)</f>
        <v>48966.2360124</v>
      </c>
      <c r="H103" t="n">
        <v>143.8943486328125</v>
      </c>
      <c r="I103" t="n">
        <v>99.6950078525</v>
      </c>
      <c r="J103" t="n">
        <v>0.172303598884</v>
      </c>
      <c r="K103" t="n">
        <v>99.7353187854</v>
      </c>
      <c r="L103" t="n">
        <v>97.7274207043</v>
      </c>
      <c r="M103" t="n">
        <v>6373.0517578125</v>
      </c>
      <c r="N103" t="n">
        <v>21.093413818066406</v>
      </c>
      <c r="O103" t="n">
        <v>2.298936522246094</v>
      </c>
      <c r="P103" t="n">
        <v>99.954647633</v>
      </c>
      <c r="Q103" t="n">
        <v>0.0319942006663</v>
      </c>
      <c r="R103" t="n">
        <v>99.7963228612</v>
      </c>
      <c r="S103" t="n">
        <v>96.6869273999</v>
      </c>
      <c r="T103" t="n">
        <v>3.32755016278</v>
      </c>
      <c r="U103" t="n">
        <v>48.63513671875</v>
      </c>
      <c r="V103" t="n">
        <v>16.6265827248</v>
      </c>
      <c r="W103" t="n">
        <v>99.9506677439</v>
      </c>
      <c r="X103" t="n">
        <v>0.10719225622</v>
      </c>
      <c r="Y103" t="n">
        <v>100.0</v>
      </c>
      <c r="Z103" t="n">
        <v>99.9182390202</v>
      </c>
      <c r="AA103" t="n">
        <v>21.7837325383</v>
      </c>
      <c r="AB103" t="n">
        <f>VLOOKUP(B2:B265,Pro_Target!A:Q,2,0)</f>
        <v>98.0</v>
      </c>
      <c r="AC103" t="n">
        <f>VLOOKUP(B2:B265,Pro_Target!A:Q,3,0)</f>
        <v>0.4</v>
      </c>
      <c r="AD103" t="n">
        <f>VLOOKUP(B2:B265,Pro_Target!A:Q,4,0)</f>
        <v>97.0</v>
      </c>
      <c r="AE103" t="n">
        <f>VLOOKUP(B2:B265,Pro_Target!A:Q,5,0)</f>
        <v>96.0</v>
      </c>
      <c r="AF103" t="n">
        <f>VLOOKUP(B2:B265,Pro_Target!A:Q,6,0)</f>
        <v>3.0</v>
      </c>
      <c r="AG103" t="n">
        <f>VLOOKUP(B2:B265,Pro_Target!A:Q,7,0)</f>
        <v>99.5</v>
      </c>
      <c r="AH103" t="n">
        <f>VLOOKUP(B2:B265,Pro_Target!A:Q,8,0)</f>
        <v>0.15</v>
      </c>
      <c r="AI103" t="n">
        <f>VLOOKUP(B2:B265,Pro_Target!A:Q,9,0)</f>
        <v>99.0</v>
      </c>
      <c r="AJ103" t="n">
        <f>VLOOKUP(B2:B265,Pro_Target!A:Q,10,0)</f>
        <v>99.0</v>
      </c>
      <c r="AK103" t="n">
        <f>VLOOKUP(B2:B265,Pro_Target!A:Q,11,0)</f>
        <v>3.0</v>
      </c>
      <c r="AL103" t="n">
        <f>VLOOKUP(B2:B265,Pro_Target!A:Q,12,0)</f>
        <v>10.0</v>
      </c>
      <c r="AM103" t="n">
        <f>VLOOKUP(B2:B265,Pro_Target!A:Q,13,0)</f>
        <v>99.5</v>
      </c>
      <c r="AN103" t="n">
        <f>VLOOKUP(B2:B265,Pro_Target!A:Q,15,0)</f>
        <v>99.0</v>
      </c>
      <c r="AO103" t="n">
        <f>VLOOKUP(B2:B265,Pro_Target!A:Q,14,0)</f>
        <v>0.1</v>
      </c>
      <c r="AP103" t="n">
        <f>VLOOKUP(B2:B265,Pro_Target!A:Q,16,0)</f>
        <v>99.0</v>
      </c>
      <c r="AQ103" t="n">
        <f>VLOOKUP(B2:B265,Pro_Target!A:Q,17,0)</f>
        <v>10.0</v>
      </c>
    </row>
    <row r="104">
      <c r="A104" t="s">
        <v>114</v>
      </c>
      <c r="B104" t="s">
        <v>52</v>
      </c>
      <c r="C104" t="n">
        <f>SUMIFS(Table25[2G_CSSR_Nokia],Table25[PERIOD_START_TIME],A2:A265,Table25[PROVINCE],B2:B265)</f>
        <v>98.2172603953</v>
      </c>
      <c r="D104" t="n">
        <f>SUMIFS(Table25[2G_CDR_Nokia],Table25[PERIOD_START_TIME],A2:A265,Table25[PROVINCE],B2:B265)</f>
        <v>2.09167939632</v>
      </c>
      <c r="E104" t="n">
        <f>SUMIFS(Table25[2G_TCH_Availability_Nokia],Table25[PERIOD_START_TIME],A2:A265,Table25[PROVINCE],B2:B265)</f>
        <v>98.5867045515</v>
      </c>
      <c r="F104" t="n">
        <f>SUMIFS(Table25[2G_OHSR_Nokia],Table25[PERIOD_START_TIME],A2:A265,Table25[PROVINCE],B2:B265)</f>
        <v>95.3341323703</v>
      </c>
      <c r="G104" t="n">
        <f>SUMIFS(Table25[2G_tch_traffic_Nokia],Table25[PERIOD_START_TIME],A2:A265,Table25[PROVINCE],B2:B265)</f>
        <v>34851.2239274</v>
      </c>
      <c r="H104" t="n">
        <v>195.788373046875</v>
      </c>
      <c r="I104" t="n">
        <v>99.4912416636</v>
      </c>
      <c r="J104" t="n">
        <v>0.206862153598</v>
      </c>
      <c r="K104" t="n">
        <v>97.3788572103</v>
      </c>
      <c r="L104" t="n">
        <v>98.7918330929</v>
      </c>
      <c r="M104" t="n">
        <v>5196.0009765625</v>
      </c>
      <c r="N104" t="n">
        <v>40.679382667871096</v>
      </c>
      <c r="O104" t="n">
        <v>2.460427488515625</v>
      </c>
      <c r="P104" t="n">
        <v>99.8865358073</v>
      </c>
      <c r="Q104" t="n">
        <v>0.088563833586</v>
      </c>
      <c r="R104" t="n">
        <v>99.6780154713</v>
      </c>
      <c r="S104" t="n">
        <v>98.0300938548</v>
      </c>
      <c r="T104" t="n">
        <v>3.87766606492</v>
      </c>
      <c r="U104" t="n">
        <v>79.965712890625</v>
      </c>
      <c r="V104" t="n">
        <v>14.0741590848</v>
      </c>
      <c r="W104" t="n">
        <v>99.9051806655</v>
      </c>
      <c r="X104" t="n">
        <v>0.0819224814879</v>
      </c>
      <c r="Y104" t="n">
        <v>100.0</v>
      </c>
      <c r="Z104" t="n">
        <v>99.8358102596</v>
      </c>
      <c r="AA104" t="n">
        <v>21.168220818</v>
      </c>
      <c r="AB104" t="n">
        <f>VLOOKUP(B2:B265,Pro_Target!A:Q,2,0)</f>
        <v>98.0</v>
      </c>
      <c r="AC104" t="n">
        <f>VLOOKUP(B2:B265,Pro_Target!A:Q,3,0)</f>
        <v>0.4</v>
      </c>
      <c r="AD104" t="n">
        <f>VLOOKUP(B2:B265,Pro_Target!A:Q,4,0)</f>
        <v>97.0</v>
      </c>
      <c r="AE104" t="n">
        <f>VLOOKUP(B2:B265,Pro_Target!A:Q,5,0)</f>
        <v>96.0</v>
      </c>
      <c r="AF104" t="n">
        <f>VLOOKUP(B2:B265,Pro_Target!A:Q,6,0)</f>
        <v>3.0</v>
      </c>
      <c r="AG104" t="n">
        <f>VLOOKUP(B2:B265,Pro_Target!A:Q,7,0)</f>
        <v>99.5</v>
      </c>
      <c r="AH104" t="n">
        <f>VLOOKUP(B2:B265,Pro_Target!A:Q,8,0)</f>
        <v>0.15</v>
      </c>
      <c r="AI104" t="n">
        <f>VLOOKUP(B2:B265,Pro_Target!A:Q,9,0)</f>
        <v>99.0</v>
      </c>
      <c r="AJ104" t="n">
        <f>VLOOKUP(B2:B265,Pro_Target!A:Q,10,0)</f>
        <v>99.0</v>
      </c>
      <c r="AK104" t="n">
        <f>VLOOKUP(B2:B265,Pro_Target!A:Q,11,0)</f>
        <v>3.0</v>
      </c>
      <c r="AL104" t="n">
        <f>VLOOKUP(B2:B265,Pro_Target!A:Q,12,0)</f>
        <v>10.0</v>
      </c>
      <c r="AM104" t="n">
        <f>VLOOKUP(B2:B265,Pro_Target!A:Q,13,0)</f>
        <v>99.5</v>
      </c>
      <c r="AN104" t="n">
        <f>VLOOKUP(B2:B265,Pro_Target!A:Q,15,0)</f>
        <v>99.0</v>
      </c>
      <c r="AO104" t="n">
        <f>VLOOKUP(B2:B265,Pro_Target!A:Q,14,0)</f>
        <v>0.1</v>
      </c>
      <c r="AP104" t="n">
        <f>VLOOKUP(B2:B265,Pro_Target!A:Q,16,0)</f>
        <v>99.0</v>
      </c>
      <c r="AQ104" t="n">
        <f>VLOOKUP(B2:B265,Pro_Target!A:Q,17,0)</f>
        <v>10.0</v>
      </c>
    </row>
    <row r="105">
      <c r="A105" t="s">
        <v>114</v>
      </c>
      <c r="B105" t="s">
        <v>51</v>
      </c>
      <c r="C105" t="n">
        <f>SUMIFS(Table25[2G_CSSR_Nokia],Table25[PERIOD_START_TIME],A2:A265,Table25[PROVINCE],B2:B265)</f>
        <v>0.0</v>
      </c>
      <c r="D105" t="n">
        <f>SUMIFS(Table25[2G_CDR_Nokia],Table25[PERIOD_START_TIME],A2:A265,Table25[PROVINCE],B2:B265)</f>
        <v>0.0</v>
      </c>
      <c r="E105" t="n">
        <f>SUMIFS(Table25[2G_TCH_Availability_Nokia],Table25[PERIOD_START_TIME],A2:A265,Table25[PROVINCE],B2:B265)</f>
        <v>0.0</v>
      </c>
      <c r="F105" t="n">
        <f>SUMIFS(Table25[2G_OHSR_Nokia],Table25[PERIOD_START_TIME],A2:A265,Table25[PROVINCE],B2:B265)</f>
        <v>0.0</v>
      </c>
      <c r="G105" t="n">
        <f>SUMIFS(Table25[2G_tch_traffic_Nokia],Table25[PERIOD_START_TIME],A2:A265,Table25[PROVINCE],B2:B265)</f>
        <v>0.0</v>
      </c>
      <c r="H105" t="n">
        <v>302.0425771484375</v>
      </c>
      <c r="I105" t="n">
        <v>99.609725449</v>
      </c>
      <c r="J105" t="n">
        <v>0.212571389644</v>
      </c>
      <c r="K105" t="n">
        <v>99.6551264114</v>
      </c>
      <c r="L105" t="n">
        <v>98.3351730785</v>
      </c>
      <c r="M105" t="n">
        <v>8838.791015625</v>
      </c>
      <c r="N105" t="n">
        <v>43.83729370302734</v>
      </c>
      <c r="O105" t="n">
        <v>1.8164935822851562</v>
      </c>
      <c r="P105" t="n">
        <v>99.9556839896</v>
      </c>
      <c r="Q105" t="n">
        <v>0.0234822678772</v>
      </c>
      <c r="R105" t="n">
        <v>99.7622524173</v>
      </c>
      <c r="S105" t="n">
        <v>98.3824684849</v>
      </c>
      <c r="T105" t="n">
        <v>3.5534604297</v>
      </c>
      <c r="U105" t="n">
        <v>98.2185546875</v>
      </c>
      <c r="V105" t="n">
        <v>8.1152813553</v>
      </c>
      <c r="W105" t="n">
        <v>99.8862782343</v>
      </c>
      <c r="X105" t="n">
        <v>0.116125852938</v>
      </c>
      <c r="Y105" t="n">
        <v>99.9907338769</v>
      </c>
      <c r="Z105" t="n">
        <v>99.9078304787</v>
      </c>
      <c r="AA105" t="n">
        <v>20.9316846437</v>
      </c>
      <c r="AB105" t="n">
        <f>VLOOKUP(B2:B265,Pro_Target!A:Q,2,0)</f>
        <v>98.0</v>
      </c>
      <c r="AC105" t="n">
        <f>VLOOKUP(B2:B265,Pro_Target!A:Q,3,0)</f>
        <v>0.4</v>
      </c>
      <c r="AD105" t="n">
        <f>VLOOKUP(B2:B265,Pro_Target!A:Q,4,0)</f>
        <v>97.0</v>
      </c>
      <c r="AE105" t="n">
        <f>VLOOKUP(B2:B265,Pro_Target!A:Q,5,0)</f>
        <v>96.0</v>
      </c>
      <c r="AF105" t="n">
        <f>VLOOKUP(B2:B265,Pro_Target!A:Q,6,0)</f>
        <v>3.0</v>
      </c>
      <c r="AG105" t="n">
        <f>VLOOKUP(B2:B265,Pro_Target!A:Q,7,0)</f>
        <v>99.5</v>
      </c>
      <c r="AH105" t="n">
        <f>VLOOKUP(B2:B265,Pro_Target!A:Q,8,0)</f>
        <v>0.15</v>
      </c>
      <c r="AI105" t="n">
        <f>VLOOKUP(B2:B265,Pro_Target!A:Q,9,0)</f>
        <v>99.0</v>
      </c>
      <c r="AJ105" t="n">
        <f>VLOOKUP(B2:B265,Pro_Target!A:Q,10,0)</f>
        <v>99.0</v>
      </c>
      <c r="AK105" t="n">
        <f>VLOOKUP(B2:B265,Pro_Target!A:Q,11,0)</f>
        <v>3.0</v>
      </c>
      <c r="AL105" t="n">
        <f>VLOOKUP(B2:B265,Pro_Target!A:Q,12,0)</f>
        <v>10.0</v>
      </c>
      <c r="AM105" t="n">
        <f>VLOOKUP(B2:B265,Pro_Target!A:Q,13,0)</f>
        <v>99.5</v>
      </c>
      <c r="AN105" t="n">
        <f>VLOOKUP(B2:B265,Pro_Target!A:Q,15,0)</f>
        <v>99.0</v>
      </c>
      <c r="AO105" t="n">
        <f>VLOOKUP(B2:B265,Pro_Target!A:Q,14,0)</f>
        <v>0.1</v>
      </c>
      <c r="AP105" t="n">
        <f>VLOOKUP(B2:B265,Pro_Target!A:Q,16,0)</f>
        <v>99.0</v>
      </c>
      <c r="AQ105" t="n">
        <f>VLOOKUP(B2:B265,Pro_Target!A:Q,17,0)</f>
        <v>10.0</v>
      </c>
    </row>
    <row r="106">
      <c r="A106" t="s">
        <v>114</v>
      </c>
      <c r="B106" t="s">
        <v>49</v>
      </c>
      <c r="C106" t="n">
        <f>SUMIFS(Table25[2G_CSSR_Nokia],Table25[PERIOD_START_TIME],A2:A265,Table25[PROVINCE],B2:B265)</f>
        <v>99.0143823353</v>
      </c>
      <c r="D106" t="n">
        <f>SUMIFS(Table25[2G_CDR_Nokia],Table25[PERIOD_START_TIME],A2:A265,Table25[PROVINCE],B2:B265)</f>
        <v>2.00788235857</v>
      </c>
      <c r="E106" t="n">
        <f>SUMIFS(Table25[2G_TCH_Availability_Nokia],Table25[PERIOD_START_TIME],A2:A265,Table25[PROVINCE],B2:B265)</f>
        <v>99.4851044162</v>
      </c>
      <c r="F106" t="n">
        <f>SUMIFS(Table25[2G_OHSR_Nokia],Table25[PERIOD_START_TIME],A2:A265,Table25[PROVINCE],B2:B265)</f>
        <v>96.5631491004</v>
      </c>
      <c r="G106" t="n">
        <f>SUMIFS(Table25[2G_tch_traffic_Nokia],Table25[PERIOD_START_TIME],A2:A265,Table25[PROVINCE],B2:B265)</f>
        <v>50969.0888889</v>
      </c>
      <c r="H106" t="n">
        <v>211.12727734375</v>
      </c>
      <c r="I106" t="n">
        <v>99.5846777286</v>
      </c>
      <c r="J106" t="n">
        <v>0.218723914884</v>
      </c>
      <c r="K106" t="n">
        <v>99.8372063933</v>
      </c>
      <c r="L106" t="n">
        <v>98.4684950253</v>
      </c>
      <c r="M106" t="n">
        <v>7572.7158203125</v>
      </c>
      <c r="N106" t="n">
        <v>24.015352331542967</v>
      </c>
      <c r="O106" t="n">
        <v>2.1854742838574217</v>
      </c>
      <c r="P106" t="n">
        <v>99.9636515605</v>
      </c>
      <c r="Q106" t="n">
        <v>0.0309854605698</v>
      </c>
      <c r="R106" t="n">
        <v>99.9945004842</v>
      </c>
      <c r="S106" t="n">
        <v>97.413506952</v>
      </c>
      <c r="T106" t="n">
        <v>3.53958489529</v>
      </c>
      <c r="U106" t="n">
        <v>77.378291015625</v>
      </c>
      <c r="V106" t="n">
        <v>8.32336836214</v>
      </c>
      <c r="W106" t="n">
        <v>99.941763883</v>
      </c>
      <c r="X106" t="n">
        <v>0.110724171162</v>
      </c>
      <c r="Y106" t="n">
        <v>99.9881628788</v>
      </c>
      <c r="Z106" t="n">
        <v>99.9423199127</v>
      </c>
      <c r="AA106" t="n">
        <v>21.7347622871</v>
      </c>
      <c r="AB106" t="n">
        <f>VLOOKUP(B2:B265,Pro_Target!A:Q,2,0)</f>
        <v>98.0</v>
      </c>
      <c r="AC106" t="n">
        <f>VLOOKUP(B2:B265,Pro_Target!A:Q,3,0)</f>
        <v>0.4</v>
      </c>
      <c r="AD106" t="n">
        <f>VLOOKUP(B2:B265,Pro_Target!A:Q,4,0)</f>
        <v>97.0</v>
      </c>
      <c r="AE106" t="n">
        <f>VLOOKUP(B2:B265,Pro_Target!A:Q,5,0)</f>
        <v>96.0</v>
      </c>
      <c r="AF106" t="n">
        <f>VLOOKUP(B2:B265,Pro_Target!A:Q,6,0)</f>
        <v>3.0</v>
      </c>
      <c r="AG106" t="n">
        <f>VLOOKUP(B2:B265,Pro_Target!A:Q,7,0)</f>
        <v>99.5</v>
      </c>
      <c r="AH106" t="n">
        <f>VLOOKUP(B2:B265,Pro_Target!A:Q,8,0)</f>
        <v>0.15</v>
      </c>
      <c r="AI106" t="n">
        <f>VLOOKUP(B2:B265,Pro_Target!A:Q,9,0)</f>
        <v>99.0</v>
      </c>
      <c r="AJ106" t="n">
        <f>VLOOKUP(B2:B265,Pro_Target!A:Q,10,0)</f>
        <v>99.0</v>
      </c>
      <c r="AK106" t="n">
        <f>VLOOKUP(B2:B265,Pro_Target!A:Q,11,0)</f>
        <v>3.0</v>
      </c>
      <c r="AL106" t="n">
        <f>VLOOKUP(B2:B265,Pro_Target!A:Q,12,0)</f>
        <v>10.0</v>
      </c>
      <c r="AM106" t="n">
        <f>VLOOKUP(B2:B265,Pro_Target!A:Q,13,0)</f>
        <v>99.5</v>
      </c>
      <c r="AN106" t="n">
        <f>VLOOKUP(B2:B265,Pro_Target!A:Q,15,0)</f>
        <v>99.0</v>
      </c>
      <c r="AO106" t="n">
        <f>VLOOKUP(B2:B265,Pro_Target!A:Q,14,0)</f>
        <v>0.1</v>
      </c>
      <c r="AP106" t="n">
        <f>VLOOKUP(B2:B265,Pro_Target!A:Q,16,0)</f>
        <v>99.0</v>
      </c>
      <c r="AQ106" t="n">
        <f>VLOOKUP(B2:B265,Pro_Target!A:Q,17,0)</f>
        <v>10.0</v>
      </c>
    </row>
    <row r="107">
      <c r="A107" t="s">
        <v>114</v>
      </c>
      <c r="B107" t="s">
        <v>48</v>
      </c>
      <c r="C107" t="n">
        <f>SUMIFS(Table25[2G_CSSR_Nokia],Table25[PERIOD_START_TIME],A2:A265,Table25[PROVINCE],B2:B265)</f>
        <v>0.0</v>
      </c>
      <c r="D107" t="n">
        <f>SUMIFS(Table25[2G_CDR_Nokia],Table25[PERIOD_START_TIME],A2:A265,Table25[PROVINCE],B2:B265)</f>
        <v>0.0</v>
      </c>
      <c r="E107" t="n">
        <f>SUMIFS(Table25[2G_TCH_Availability_Nokia],Table25[PERIOD_START_TIME],A2:A265,Table25[PROVINCE],B2:B265)</f>
        <v>0.0</v>
      </c>
      <c r="F107" t="n">
        <f>SUMIFS(Table25[2G_OHSR_Nokia],Table25[PERIOD_START_TIME],A2:A265,Table25[PROVINCE],B2:B265)</f>
        <v>0.0</v>
      </c>
      <c r="G107" t="n">
        <f>SUMIFS(Table25[2G_tch_traffic_Nokia],Table25[PERIOD_START_TIME],A2:A265,Table25[PROVINCE],B2:B265)</f>
        <v>0.0</v>
      </c>
      <c r="H107" t="n">
        <v>236.78782421875</v>
      </c>
      <c r="I107" t="n">
        <v>99.4949861846</v>
      </c>
      <c r="J107" t="n">
        <v>0.252194913745</v>
      </c>
      <c r="K107" t="n">
        <v>99.3514193304</v>
      </c>
      <c r="L107" t="n">
        <v>98.1368189248</v>
      </c>
      <c r="M107" t="n">
        <v>6121.34765625</v>
      </c>
      <c r="N107" t="n">
        <v>23.773666346191405</v>
      </c>
      <c r="O107" t="n">
        <v>2.2790745860742185</v>
      </c>
      <c r="P107" t="n">
        <v>99.9529911824</v>
      </c>
      <c r="Q107" t="n">
        <v>0.0684155855265</v>
      </c>
      <c r="R107" t="n">
        <v>99.8723692455</v>
      </c>
      <c r="S107" t="n">
        <v>97.3383514819</v>
      </c>
      <c r="T107" t="n">
        <v>3.44820857278</v>
      </c>
      <c r="U107" t="n">
        <v>52.854130859375</v>
      </c>
      <c r="V107" t="n">
        <v>14.7286913732</v>
      </c>
      <c r="W107" t="n">
        <v>99.9377292463</v>
      </c>
      <c r="X107" t="n">
        <v>0.0965436411824</v>
      </c>
      <c r="Y107" t="n">
        <v>99.9904602768</v>
      </c>
      <c r="Z107" t="n">
        <v>99.9466529644</v>
      </c>
      <c r="AA107" t="n">
        <v>21.3777252608</v>
      </c>
      <c r="AB107" t="n">
        <f>VLOOKUP(B2:B265,Pro_Target!A:Q,2,0)</f>
        <v>98.0</v>
      </c>
      <c r="AC107" t="n">
        <f>VLOOKUP(B2:B265,Pro_Target!A:Q,3,0)</f>
        <v>0.4</v>
      </c>
      <c r="AD107" t="n">
        <f>VLOOKUP(B2:B265,Pro_Target!A:Q,4,0)</f>
        <v>97.0</v>
      </c>
      <c r="AE107" t="n">
        <f>VLOOKUP(B2:B265,Pro_Target!A:Q,5,0)</f>
        <v>96.0</v>
      </c>
      <c r="AF107" t="n">
        <f>VLOOKUP(B2:B265,Pro_Target!A:Q,6,0)</f>
        <v>3.0</v>
      </c>
      <c r="AG107" t="n">
        <f>VLOOKUP(B2:B265,Pro_Target!A:Q,7,0)</f>
        <v>99.5</v>
      </c>
      <c r="AH107" t="n">
        <f>VLOOKUP(B2:B265,Pro_Target!A:Q,8,0)</f>
        <v>0.15</v>
      </c>
      <c r="AI107" t="n">
        <f>VLOOKUP(B2:B265,Pro_Target!A:Q,9,0)</f>
        <v>99.0</v>
      </c>
      <c r="AJ107" t="n">
        <f>VLOOKUP(B2:B265,Pro_Target!A:Q,10,0)</f>
        <v>99.0</v>
      </c>
      <c r="AK107" t="n">
        <f>VLOOKUP(B2:B265,Pro_Target!A:Q,11,0)</f>
        <v>3.0</v>
      </c>
      <c r="AL107" t="n">
        <f>VLOOKUP(B2:B265,Pro_Target!A:Q,12,0)</f>
        <v>10.0</v>
      </c>
      <c r="AM107" t="n">
        <f>VLOOKUP(B2:B265,Pro_Target!A:Q,13,0)</f>
        <v>99.5</v>
      </c>
      <c r="AN107" t="n">
        <f>VLOOKUP(B2:B265,Pro_Target!A:Q,15,0)</f>
        <v>99.0</v>
      </c>
      <c r="AO107" t="n">
        <f>VLOOKUP(B2:B265,Pro_Target!A:Q,14,0)</f>
        <v>0.1</v>
      </c>
      <c r="AP107" t="n">
        <f>VLOOKUP(B2:B265,Pro_Target!A:Q,16,0)</f>
        <v>99.0</v>
      </c>
      <c r="AQ107" t="n">
        <f>VLOOKUP(B2:B265,Pro_Target!A:Q,17,0)</f>
        <v>10.0</v>
      </c>
    </row>
    <row r="108">
      <c r="A108" t="s">
        <v>114</v>
      </c>
      <c r="B108" t="s">
        <v>46</v>
      </c>
      <c r="C108" t="n">
        <f>SUMIFS(Table25[2G_CSSR_Nokia],Table25[PERIOD_START_TIME],A2:A265,Table25[PROVINCE],B2:B265)</f>
        <v>0.0</v>
      </c>
      <c r="D108" t="n">
        <f>SUMIFS(Table25[2G_CDR_Nokia],Table25[PERIOD_START_TIME],A2:A265,Table25[PROVINCE],B2:B265)</f>
        <v>0.0</v>
      </c>
      <c r="E108" t="n">
        <f>SUMIFS(Table25[2G_TCH_Availability_Nokia],Table25[PERIOD_START_TIME],A2:A265,Table25[PROVINCE],B2:B265)</f>
        <v>0.0</v>
      </c>
      <c r="F108" t="n">
        <f>SUMIFS(Table25[2G_OHSR_Nokia],Table25[PERIOD_START_TIME],A2:A265,Table25[PROVINCE],B2:B265)</f>
        <v>0.0</v>
      </c>
      <c r="G108" t="n">
        <f>SUMIFS(Table25[2G_tch_traffic_Nokia],Table25[PERIOD_START_TIME],A2:A265,Table25[PROVINCE],B2:B265)</f>
        <v>0.0</v>
      </c>
      <c r="H108" t="n">
        <v>169.367966796875</v>
      </c>
      <c r="I108" t="n">
        <v>99.2580573694</v>
      </c>
      <c r="J108" t="n">
        <v>0.135543577057</v>
      </c>
      <c r="K108" t="n">
        <v>99.7225817849</v>
      </c>
      <c r="L108" t="n">
        <v>98.5972102545</v>
      </c>
      <c r="M108" t="n">
        <v>6430.82421875</v>
      </c>
      <c r="N108" t="n">
        <v>21.6198412625</v>
      </c>
      <c r="O108" t="n">
        <v>2.2479460016210937</v>
      </c>
      <c r="P108" t="n">
        <v>99.9546208195</v>
      </c>
      <c r="Q108" t="n">
        <v>0.0343641804573</v>
      </c>
      <c r="R108" t="n">
        <v>99.9999986978</v>
      </c>
      <c r="S108" t="n">
        <v>97.3821693097</v>
      </c>
      <c r="T108" t="n">
        <v>3.51425771293</v>
      </c>
      <c r="U108" t="n">
        <v>55.58576171875</v>
      </c>
      <c r="V108" t="n">
        <v>13.59239209</v>
      </c>
      <c r="W108" t="n">
        <v>99.9490782824</v>
      </c>
      <c r="X108" t="n">
        <v>0.0576634937197</v>
      </c>
      <c r="Y108" t="n">
        <v>100.0</v>
      </c>
      <c r="Z108" t="n">
        <v>99.831951586</v>
      </c>
      <c r="AA108" t="n">
        <v>21.5794915061</v>
      </c>
      <c r="AB108" t="n">
        <f>VLOOKUP(B2:B265,Pro_Target!A:Q,2,0)</f>
        <v>98.0</v>
      </c>
      <c r="AC108" t="n">
        <f>VLOOKUP(B2:B265,Pro_Target!A:Q,3,0)</f>
        <v>0.4</v>
      </c>
      <c r="AD108" t="n">
        <f>VLOOKUP(B2:B265,Pro_Target!A:Q,4,0)</f>
        <v>97.0</v>
      </c>
      <c r="AE108" t="n">
        <f>VLOOKUP(B2:B265,Pro_Target!A:Q,5,0)</f>
        <v>96.0</v>
      </c>
      <c r="AF108" t="n">
        <f>VLOOKUP(B2:B265,Pro_Target!A:Q,6,0)</f>
        <v>3.0</v>
      </c>
      <c r="AG108" t="n">
        <f>VLOOKUP(B2:B265,Pro_Target!A:Q,7,0)</f>
        <v>99.5</v>
      </c>
      <c r="AH108" t="n">
        <f>VLOOKUP(B2:B265,Pro_Target!A:Q,8,0)</f>
        <v>0.15</v>
      </c>
      <c r="AI108" t="n">
        <f>VLOOKUP(B2:B265,Pro_Target!A:Q,9,0)</f>
        <v>99.0</v>
      </c>
      <c r="AJ108" t="n">
        <f>VLOOKUP(B2:B265,Pro_Target!A:Q,10,0)</f>
        <v>99.0</v>
      </c>
      <c r="AK108" t="n">
        <f>VLOOKUP(B2:B265,Pro_Target!A:Q,11,0)</f>
        <v>3.0</v>
      </c>
      <c r="AL108" t="n">
        <f>VLOOKUP(B2:B265,Pro_Target!A:Q,12,0)</f>
        <v>10.0</v>
      </c>
      <c r="AM108" t="n">
        <f>VLOOKUP(B2:B265,Pro_Target!A:Q,13,0)</f>
        <v>99.5</v>
      </c>
      <c r="AN108" t="n">
        <f>VLOOKUP(B2:B265,Pro_Target!A:Q,15,0)</f>
        <v>99.0</v>
      </c>
      <c r="AO108" t="n">
        <f>VLOOKUP(B2:B265,Pro_Target!A:Q,14,0)</f>
        <v>0.1</v>
      </c>
      <c r="AP108" t="n">
        <f>VLOOKUP(B2:B265,Pro_Target!A:Q,16,0)</f>
        <v>99.0</v>
      </c>
      <c r="AQ108" t="n">
        <f>VLOOKUP(B2:B265,Pro_Target!A:Q,17,0)</f>
        <v>10.0</v>
      </c>
    </row>
    <row r="109">
      <c r="A109" t="s">
        <v>114</v>
      </c>
      <c r="B109" t="s">
        <v>44</v>
      </c>
      <c r="C109" t="n">
        <f>SUMIFS(Table25[2G_CSSR_Nokia],Table25[PERIOD_START_TIME],A2:A265,Table25[PROVINCE],B2:B265)</f>
        <v>0.0</v>
      </c>
      <c r="D109" t="n">
        <f>SUMIFS(Table25[2G_CDR_Nokia],Table25[PERIOD_START_TIME],A2:A265,Table25[PROVINCE],B2:B265)</f>
        <v>0.0</v>
      </c>
      <c r="E109" t="n">
        <f>SUMIFS(Table25[2G_TCH_Availability_Nokia],Table25[PERIOD_START_TIME],A2:A265,Table25[PROVINCE],B2:B265)</f>
        <v>0.0</v>
      </c>
      <c r="F109" t="n">
        <f>SUMIFS(Table25[2G_OHSR_Nokia],Table25[PERIOD_START_TIME],A2:A265,Table25[PROVINCE],B2:B265)</f>
        <v>0.0</v>
      </c>
      <c r="G109" t="n">
        <f>SUMIFS(Table25[2G_tch_traffic_Nokia],Table25[PERIOD_START_TIME],A2:A265,Table25[PROVINCE],B2:B265)</f>
        <v>0.0</v>
      </c>
      <c r="H109" t="n">
        <v>142.2971875</v>
      </c>
      <c r="I109" t="n">
        <v>99.2323392325</v>
      </c>
      <c r="J109" t="n">
        <v>0.157068710288</v>
      </c>
      <c r="K109" t="n">
        <v>98.2506317609</v>
      </c>
      <c r="L109" t="n">
        <v>98.5496807543</v>
      </c>
      <c r="M109" t="n">
        <v>4149.908203125</v>
      </c>
      <c r="N109" t="n">
        <v>16.558579614941408</v>
      </c>
      <c r="O109" t="n">
        <v>2.4272563239160156</v>
      </c>
      <c r="P109" t="n">
        <v>99.9541210533</v>
      </c>
      <c r="Q109" t="n">
        <v>0.0383218774379</v>
      </c>
      <c r="R109" t="n">
        <v>99.7356452836</v>
      </c>
      <c r="S109" t="n">
        <v>97.1324195414</v>
      </c>
      <c r="T109" t="n">
        <v>3.63652722492</v>
      </c>
      <c r="U109" t="n">
        <v>35.934873046875</v>
      </c>
      <c r="V109" t="n">
        <v>15.5661078302</v>
      </c>
      <c r="W109" t="n">
        <v>99.9303743167</v>
      </c>
      <c r="X109" t="n">
        <v>0.0452575449296</v>
      </c>
      <c r="Y109" t="n">
        <v>100.0</v>
      </c>
      <c r="Z109" t="n">
        <v>99.8789067555</v>
      </c>
      <c r="AA109" t="n">
        <v>22.0469905346</v>
      </c>
      <c r="AB109" t="n">
        <f>VLOOKUP(B2:B265,Pro_Target!A:Q,2,0)</f>
        <v>98.0</v>
      </c>
      <c r="AC109" t="n">
        <f>VLOOKUP(B2:B265,Pro_Target!A:Q,3,0)</f>
        <v>0.4</v>
      </c>
      <c r="AD109" t="n">
        <f>VLOOKUP(B2:B265,Pro_Target!A:Q,4,0)</f>
        <v>97.0</v>
      </c>
      <c r="AE109" t="n">
        <f>VLOOKUP(B2:B265,Pro_Target!A:Q,5,0)</f>
        <v>96.0</v>
      </c>
      <c r="AF109" t="n">
        <f>VLOOKUP(B2:B265,Pro_Target!A:Q,6,0)</f>
        <v>3.0</v>
      </c>
      <c r="AG109" t="n">
        <f>VLOOKUP(B2:B265,Pro_Target!A:Q,7,0)</f>
        <v>99.5</v>
      </c>
      <c r="AH109" t="n">
        <f>VLOOKUP(B2:B265,Pro_Target!A:Q,8,0)</f>
        <v>0.15</v>
      </c>
      <c r="AI109" t="n">
        <f>VLOOKUP(B2:B265,Pro_Target!A:Q,9,0)</f>
        <v>99.0</v>
      </c>
      <c r="AJ109" t="n">
        <f>VLOOKUP(B2:B265,Pro_Target!A:Q,10,0)</f>
        <v>99.0</v>
      </c>
      <c r="AK109" t="n">
        <f>VLOOKUP(B2:B265,Pro_Target!A:Q,11,0)</f>
        <v>3.0</v>
      </c>
      <c r="AL109" t="n">
        <f>VLOOKUP(B2:B265,Pro_Target!A:Q,12,0)</f>
        <v>10.0</v>
      </c>
      <c r="AM109" t="n">
        <f>VLOOKUP(B2:B265,Pro_Target!A:Q,13,0)</f>
        <v>99.5</v>
      </c>
      <c r="AN109" t="n">
        <f>VLOOKUP(B2:B265,Pro_Target!A:Q,15,0)</f>
        <v>99.0</v>
      </c>
      <c r="AO109" t="n">
        <f>VLOOKUP(B2:B265,Pro_Target!A:Q,14,0)</f>
        <v>0.1</v>
      </c>
      <c r="AP109" t="n">
        <f>VLOOKUP(B2:B265,Pro_Target!A:Q,16,0)</f>
        <v>99.0</v>
      </c>
      <c r="AQ109" t="n">
        <f>VLOOKUP(B2:B265,Pro_Target!A:Q,17,0)</f>
        <v>10.0</v>
      </c>
    </row>
    <row r="110">
      <c r="A110" t="s">
        <v>115</v>
      </c>
      <c r="B110" t="s">
        <v>45</v>
      </c>
      <c r="C110" t="n">
        <f>SUMIFS(Table25[2G_CSSR_Nokia],Table25[PERIOD_START_TIME],A2:A265,Table25[PROVINCE],B2:B265)</f>
        <v>98.2390100154</v>
      </c>
      <c r="D110" t="n">
        <f>SUMIFS(Table25[2G_CDR_Nokia],Table25[PERIOD_START_TIME],A2:A265,Table25[PROVINCE],B2:B265)</f>
        <v>2.92145747802</v>
      </c>
      <c r="E110" t="n">
        <f>SUMIFS(Table25[2G_TCH_Availability_Nokia],Table25[PERIOD_START_TIME],A2:A265,Table25[PROVINCE],B2:B265)</f>
        <v>99.7520520545</v>
      </c>
      <c r="F110" t="n">
        <f>SUMIFS(Table25[2G_OHSR_Nokia],Table25[PERIOD_START_TIME],A2:A265,Table25[PROVINCE],B2:B265)</f>
        <v>93.9569324726</v>
      </c>
      <c r="G110" t="n">
        <f>SUMIFS(Table25[2G_tch_traffic_Nokia],Table25[PERIOD_START_TIME],A2:A265,Table25[PROVINCE],B2:B265)</f>
        <v>48743.8667219</v>
      </c>
      <c r="H110" t="n">
        <v>97.6621494140625</v>
      </c>
      <c r="I110" t="n">
        <v>99.6835264497</v>
      </c>
      <c r="J110" t="n">
        <v>0.0742201114679</v>
      </c>
      <c r="K110" t="n">
        <v>99.3503136104</v>
      </c>
      <c r="L110" t="n">
        <v>97.7401473191</v>
      </c>
      <c r="M110" t="n">
        <v>4431.6650390625</v>
      </c>
      <c r="N110" t="n">
        <v>20.187049827929687</v>
      </c>
      <c r="O110" t="n">
        <v>2.3384722832226563</v>
      </c>
      <c r="P110" t="n">
        <v>99.9557543889</v>
      </c>
      <c r="Q110" t="n">
        <v>0.0325668411017</v>
      </c>
      <c r="R110" t="n">
        <v>99.6066172913</v>
      </c>
      <c r="S110" t="n">
        <v>97.3130915327</v>
      </c>
      <c r="T110" t="n">
        <v>3.55859401929</v>
      </c>
      <c r="U110" t="n">
        <v>43.84548531806641</v>
      </c>
      <c r="V110" t="n">
        <v>18.8812232712</v>
      </c>
      <c r="W110" t="n">
        <v>99.9629280348</v>
      </c>
      <c r="X110" t="n">
        <v>0.0699280285011</v>
      </c>
      <c r="Y110" t="n">
        <v>99.9974222716</v>
      </c>
      <c r="Z110" t="n">
        <v>99.7407631402</v>
      </c>
      <c r="AA110" t="n">
        <v>24.0047882967</v>
      </c>
      <c r="AB110" t="n">
        <f>VLOOKUP(B2:B265,Pro_Target!A:Q,2,0)</f>
        <v>98.0</v>
      </c>
      <c r="AC110" t="n">
        <f>VLOOKUP(B2:B265,Pro_Target!A:Q,3,0)</f>
        <v>0.4</v>
      </c>
      <c r="AD110" t="n">
        <f>VLOOKUP(B2:B265,Pro_Target!A:Q,4,0)</f>
        <v>97.0</v>
      </c>
      <c r="AE110" t="n">
        <f>VLOOKUP(B2:B265,Pro_Target!A:Q,5,0)</f>
        <v>96.0</v>
      </c>
      <c r="AF110" t="n">
        <f>VLOOKUP(B2:B265,Pro_Target!A:Q,6,0)</f>
        <v>3.0</v>
      </c>
      <c r="AG110" t="n">
        <f>VLOOKUP(B2:B265,Pro_Target!A:Q,7,0)</f>
        <v>99.5</v>
      </c>
      <c r="AH110" t="n">
        <f>VLOOKUP(B2:B265,Pro_Target!A:Q,8,0)</f>
        <v>0.15</v>
      </c>
      <c r="AI110" t="n">
        <f>VLOOKUP(B2:B265,Pro_Target!A:Q,9,0)</f>
        <v>99.0</v>
      </c>
      <c r="AJ110" t="n">
        <f>VLOOKUP(B2:B265,Pro_Target!A:Q,10,0)</f>
        <v>99.0</v>
      </c>
      <c r="AK110" t="n">
        <f>VLOOKUP(B2:B265,Pro_Target!A:Q,11,0)</f>
        <v>3.0</v>
      </c>
      <c r="AL110" t="n">
        <f>VLOOKUP(B2:B265,Pro_Target!A:Q,12,0)</f>
        <v>10.0</v>
      </c>
      <c r="AM110" t="n">
        <f>VLOOKUP(B2:B265,Pro_Target!A:Q,13,0)</f>
        <v>99.5</v>
      </c>
      <c r="AN110" t="n">
        <f>VLOOKUP(B2:B265,Pro_Target!A:Q,15,0)</f>
        <v>99.0</v>
      </c>
      <c r="AO110" t="n">
        <f>VLOOKUP(B2:B265,Pro_Target!A:Q,14,0)</f>
        <v>0.1</v>
      </c>
      <c r="AP110" t="n">
        <f>VLOOKUP(B2:B265,Pro_Target!A:Q,16,0)</f>
        <v>99.0</v>
      </c>
      <c r="AQ110" t="n">
        <f>VLOOKUP(B2:B265,Pro_Target!A:Q,17,0)</f>
        <v>10.0</v>
      </c>
    </row>
    <row r="111">
      <c r="A111" t="s">
        <v>115</v>
      </c>
      <c r="B111" t="s">
        <v>50</v>
      </c>
      <c r="C111" t="n">
        <f>SUMIFS(Table25[2G_CSSR_Nokia],Table25[PERIOD_START_TIME],A2:A265,Table25[PROVINCE],B2:B265)</f>
        <v>97.9822703185</v>
      </c>
      <c r="D111" t="n">
        <f>SUMIFS(Table25[2G_CDR_Nokia],Table25[PERIOD_START_TIME],A2:A265,Table25[PROVINCE],B2:B265)</f>
        <v>1.74087923266</v>
      </c>
      <c r="E111" t="n">
        <f>SUMIFS(Table25[2G_TCH_Availability_Nokia],Table25[PERIOD_START_TIME],A2:A265,Table25[PROVINCE],B2:B265)</f>
        <v>99.9828725439</v>
      </c>
      <c r="F111" t="n">
        <f>SUMIFS(Table25[2G_OHSR_Nokia],Table25[PERIOD_START_TIME],A2:A265,Table25[PROVINCE],B2:B265)</f>
        <v>94.8958107869</v>
      </c>
      <c r="G111" t="n">
        <f>SUMIFS(Table25[2G_tch_traffic_Nokia],Table25[PERIOD_START_TIME],A2:A265,Table25[PROVINCE],B2:B265)</f>
        <v>11574.2994449</v>
      </c>
      <c r="H111" t="n">
        <v>136.5145634765625</v>
      </c>
      <c r="I111" t="n">
        <v>99.432069626</v>
      </c>
      <c r="J111" t="n">
        <v>0.248719814543</v>
      </c>
      <c r="K111" t="n">
        <v>99.5219816497</v>
      </c>
      <c r="L111" t="n">
        <v>98.1226324733</v>
      </c>
      <c r="M111" t="n">
        <v>5138.8125</v>
      </c>
      <c r="N111" t="n">
        <v>32.42883654091797</v>
      </c>
      <c r="O111" t="n">
        <v>2.4640412214746092</v>
      </c>
      <c r="P111" t="n">
        <v>99.9531707256</v>
      </c>
      <c r="Q111" t="n">
        <v>0.0494355493022</v>
      </c>
      <c r="R111" t="n">
        <v>99.8238670549</v>
      </c>
      <c r="S111" t="n">
        <v>97.6479179466</v>
      </c>
      <c r="T111" t="n">
        <v>3.93010201751</v>
      </c>
      <c r="U111" t="n">
        <v>66.09446070400391</v>
      </c>
      <c r="V111" t="n">
        <v>20.4302439315</v>
      </c>
      <c r="W111" t="n">
        <v>99.8429560673</v>
      </c>
      <c r="X111" t="n">
        <v>0.097974046352</v>
      </c>
      <c r="Y111" t="n">
        <v>99.7084278156</v>
      </c>
      <c r="Z111" t="n">
        <v>99.6574042687</v>
      </c>
      <c r="AA111" t="n">
        <v>25.0176389502</v>
      </c>
      <c r="AB111" t="n">
        <f>VLOOKUP(B2:B265,Pro_Target!A:Q,2,0)</f>
        <v>98.0</v>
      </c>
      <c r="AC111" t="n">
        <f>VLOOKUP(B2:B265,Pro_Target!A:Q,3,0)</f>
        <v>0.4</v>
      </c>
      <c r="AD111" t="n">
        <f>VLOOKUP(B2:B265,Pro_Target!A:Q,4,0)</f>
        <v>97.0</v>
      </c>
      <c r="AE111" t="n">
        <f>VLOOKUP(B2:B265,Pro_Target!A:Q,5,0)</f>
        <v>96.0</v>
      </c>
      <c r="AF111" t="n">
        <f>VLOOKUP(B2:B265,Pro_Target!A:Q,6,0)</f>
        <v>3.0</v>
      </c>
      <c r="AG111" t="n">
        <f>VLOOKUP(B2:B265,Pro_Target!A:Q,7,0)</f>
        <v>99.5</v>
      </c>
      <c r="AH111" t="n">
        <f>VLOOKUP(B2:B265,Pro_Target!A:Q,8,0)</f>
        <v>0.15</v>
      </c>
      <c r="AI111" t="n">
        <f>VLOOKUP(B2:B265,Pro_Target!A:Q,9,0)</f>
        <v>99.0</v>
      </c>
      <c r="AJ111" t="n">
        <f>VLOOKUP(B2:B265,Pro_Target!A:Q,10,0)</f>
        <v>99.0</v>
      </c>
      <c r="AK111" t="n">
        <f>VLOOKUP(B2:B265,Pro_Target!A:Q,11,0)</f>
        <v>3.0</v>
      </c>
      <c r="AL111" t="n">
        <f>VLOOKUP(B2:B265,Pro_Target!A:Q,12,0)</f>
        <v>10.0</v>
      </c>
      <c r="AM111" t="n">
        <f>VLOOKUP(B2:B265,Pro_Target!A:Q,13,0)</f>
        <v>99.5</v>
      </c>
      <c r="AN111" t="n">
        <f>VLOOKUP(B2:B265,Pro_Target!A:Q,15,0)</f>
        <v>99.0</v>
      </c>
      <c r="AO111" t="n">
        <f>VLOOKUP(B2:B265,Pro_Target!A:Q,14,0)</f>
        <v>0.1</v>
      </c>
      <c r="AP111" t="n">
        <f>VLOOKUP(B2:B265,Pro_Target!A:Q,16,0)</f>
        <v>99.0</v>
      </c>
      <c r="AQ111" t="n">
        <f>VLOOKUP(B2:B265,Pro_Target!A:Q,17,0)</f>
        <v>10.0</v>
      </c>
    </row>
    <row r="112">
      <c r="A112" t="s">
        <v>115</v>
      </c>
      <c r="B112" t="s">
        <v>47</v>
      </c>
      <c r="C112" t="n">
        <f>SUMIFS(Table25[2G_CSSR_Nokia],Table25[PERIOD_START_TIME],A2:A265,Table25[PROVINCE],B2:B265)</f>
        <v>99.4342326527</v>
      </c>
      <c r="D112" t="n">
        <f>SUMIFS(Table25[2G_CDR_Nokia],Table25[PERIOD_START_TIME],A2:A265,Table25[PROVINCE],B2:B265)</f>
        <v>1.7147326108</v>
      </c>
      <c r="E112" t="n">
        <f>SUMIFS(Table25[2G_TCH_Availability_Nokia],Table25[PERIOD_START_TIME],A2:A265,Table25[PROVINCE],B2:B265)</f>
        <v>99.2079103935</v>
      </c>
      <c r="F112" t="n">
        <f>SUMIFS(Table25[2G_OHSR_Nokia],Table25[PERIOD_START_TIME],A2:A265,Table25[PROVINCE],B2:B265)</f>
        <v>95.1802156208</v>
      </c>
      <c r="G112" t="n">
        <f>SUMIFS(Table25[2G_tch_traffic_Nokia],Table25[PERIOD_START_TIME],A2:A265,Table25[PROVINCE],B2:B265)</f>
        <v>52801.2391711</v>
      </c>
      <c r="H112" t="n">
        <v>123.5293837890625</v>
      </c>
      <c r="I112" t="n">
        <v>99.6756077317</v>
      </c>
      <c r="J112" t="n">
        <v>0.187484989859</v>
      </c>
      <c r="K112" t="n">
        <v>99.9448852973</v>
      </c>
      <c r="L112" t="n">
        <v>97.5914019842</v>
      </c>
      <c r="M112" t="n">
        <v>5358.6806640625</v>
      </c>
      <c r="N112" t="n">
        <v>21.66293508261719</v>
      </c>
      <c r="O112" t="n">
        <v>2.319193959111328</v>
      </c>
      <c r="P112" t="n">
        <v>99.9577279508</v>
      </c>
      <c r="Q112" t="n">
        <v>0.032369280094</v>
      </c>
      <c r="R112" t="n">
        <v>99.95326355</v>
      </c>
      <c r="S112" t="n">
        <v>96.5330138987</v>
      </c>
      <c r="T112" t="n">
        <v>3.35459034034</v>
      </c>
      <c r="U112" t="n">
        <v>49.16065187675781</v>
      </c>
      <c r="V112" t="n">
        <v>21.0713622949</v>
      </c>
      <c r="W112" t="n">
        <v>99.9541745607</v>
      </c>
      <c r="X112" t="n">
        <v>0.139575360629</v>
      </c>
      <c r="Y112" t="n">
        <v>99.9985591701</v>
      </c>
      <c r="Z112" t="n">
        <v>99.8583847288</v>
      </c>
      <c r="AA112" t="n">
        <v>23.9780346369</v>
      </c>
      <c r="AB112" t="n">
        <f>VLOOKUP(B2:B265,Pro_Target!A:Q,2,0)</f>
        <v>98.0</v>
      </c>
      <c r="AC112" t="n">
        <f>VLOOKUP(B2:B265,Pro_Target!A:Q,3,0)</f>
        <v>0.4</v>
      </c>
      <c r="AD112" t="n">
        <f>VLOOKUP(B2:B265,Pro_Target!A:Q,4,0)</f>
        <v>97.0</v>
      </c>
      <c r="AE112" t="n">
        <f>VLOOKUP(B2:B265,Pro_Target!A:Q,5,0)</f>
        <v>96.0</v>
      </c>
      <c r="AF112" t="n">
        <f>VLOOKUP(B2:B265,Pro_Target!A:Q,6,0)</f>
        <v>3.0</v>
      </c>
      <c r="AG112" t="n">
        <f>VLOOKUP(B2:B265,Pro_Target!A:Q,7,0)</f>
        <v>99.5</v>
      </c>
      <c r="AH112" t="n">
        <f>VLOOKUP(B2:B265,Pro_Target!A:Q,8,0)</f>
        <v>0.15</v>
      </c>
      <c r="AI112" t="n">
        <f>VLOOKUP(B2:B265,Pro_Target!A:Q,9,0)</f>
        <v>99.0</v>
      </c>
      <c r="AJ112" t="n">
        <f>VLOOKUP(B2:B265,Pro_Target!A:Q,10,0)</f>
        <v>99.0</v>
      </c>
      <c r="AK112" t="n">
        <f>VLOOKUP(B2:B265,Pro_Target!A:Q,11,0)</f>
        <v>3.0</v>
      </c>
      <c r="AL112" t="n">
        <f>VLOOKUP(B2:B265,Pro_Target!A:Q,12,0)</f>
        <v>10.0</v>
      </c>
      <c r="AM112" t="n">
        <f>VLOOKUP(B2:B265,Pro_Target!A:Q,13,0)</f>
        <v>99.5</v>
      </c>
      <c r="AN112" t="n">
        <f>VLOOKUP(B2:B265,Pro_Target!A:Q,15,0)</f>
        <v>99.0</v>
      </c>
      <c r="AO112" t="n">
        <f>VLOOKUP(B2:B265,Pro_Target!A:Q,14,0)</f>
        <v>0.1</v>
      </c>
      <c r="AP112" t="n">
        <f>VLOOKUP(B2:B265,Pro_Target!A:Q,16,0)</f>
        <v>99.0</v>
      </c>
      <c r="AQ112" t="n">
        <f>VLOOKUP(B2:B265,Pro_Target!A:Q,17,0)</f>
        <v>10.0</v>
      </c>
    </row>
    <row r="113">
      <c r="A113" t="s">
        <v>115</v>
      </c>
      <c r="B113" t="s">
        <v>52</v>
      </c>
      <c r="C113" t="n">
        <f>SUMIFS(Table25[2G_CSSR_Nokia],Table25[PERIOD_START_TIME],A2:A265,Table25[PROVINCE],B2:B265)</f>
        <v>98.3528512639</v>
      </c>
      <c r="D113" t="n">
        <f>SUMIFS(Table25[2G_CDR_Nokia],Table25[PERIOD_START_TIME],A2:A265,Table25[PROVINCE],B2:B265)</f>
        <v>1.92608473759</v>
      </c>
      <c r="E113" t="n">
        <f>SUMIFS(Table25[2G_TCH_Availability_Nokia],Table25[PERIOD_START_TIME],A2:A265,Table25[PROVINCE],B2:B265)</f>
        <v>99.0235951965</v>
      </c>
      <c r="F113" t="n">
        <f>SUMIFS(Table25[2G_OHSR_Nokia],Table25[PERIOD_START_TIME],A2:A265,Table25[PROVINCE],B2:B265)</f>
        <v>95.3864961202</v>
      </c>
      <c r="G113" t="n">
        <f>SUMIFS(Table25[2G_tch_traffic_Nokia],Table25[PERIOD_START_TIME],A2:A265,Table25[PROVINCE],B2:B265)</f>
        <v>34188.9943366</v>
      </c>
      <c r="H113" t="n">
        <v>168.860865234375</v>
      </c>
      <c r="I113" t="n">
        <v>99.5116204005</v>
      </c>
      <c r="J113" t="n">
        <v>0.223900619591</v>
      </c>
      <c r="K113" t="n">
        <v>96.8558405241</v>
      </c>
      <c r="L113" t="n">
        <v>98.6051416924</v>
      </c>
      <c r="M113" t="n">
        <v>4443.1689453125</v>
      </c>
      <c r="N113" t="n">
        <v>40.24841337958984</v>
      </c>
      <c r="O113" t="n">
        <v>2.4175719674121092</v>
      </c>
      <c r="P113" t="n">
        <v>99.9032642731</v>
      </c>
      <c r="Q113" t="n">
        <v>0.0865717152369</v>
      </c>
      <c r="R113" t="n">
        <v>99.4323065429</v>
      </c>
      <c r="S113" t="n">
        <v>97.9261304877</v>
      </c>
      <c r="T113" t="n">
        <v>3.90493227892</v>
      </c>
      <c r="U113" t="n">
        <v>79.73262234414062</v>
      </c>
      <c r="V113" t="n">
        <v>16.1955088259</v>
      </c>
      <c r="W113" t="n">
        <v>99.9224255756</v>
      </c>
      <c r="X113" t="n">
        <v>0.0862794367427</v>
      </c>
      <c r="Y113" t="n">
        <v>99.9494383577</v>
      </c>
      <c r="Z113" t="n">
        <v>99.8140578043</v>
      </c>
      <c r="AA113" t="n">
        <v>24.5708770062</v>
      </c>
      <c r="AB113" t="n">
        <f>VLOOKUP(B2:B265,Pro_Target!A:Q,2,0)</f>
        <v>98.0</v>
      </c>
      <c r="AC113" t="n">
        <f>VLOOKUP(B2:B265,Pro_Target!A:Q,3,0)</f>
        <v>0.4</v>
      </c>
      <c r="AD113" t="n">
        <f>VLOOKUP(B2:B265,Pro_Target!A:Q,4,0)</f>
        <v>97.0</v>
      </c>
      <c r="AE113" t="n">
        <f>VLOOKUP(B2:B265,Pro_Target!A:Q,5,0)</f>
        <v>96.0</v>
      </c>
      <c r="AF113" t="n">
        <f>VLOOKUP(B2:B265,Pro_Target!A:Q,6,0)</f>
        <v>3.0</v>
      </c>
      <c r="AG113" t="n">
        <f>VLOOKUP(B2:B265,Pro_Target!A:Q,7,0)</f>
        <v>99.5</v>
      </c>
      <c r="AH113" t="n">
        <f>VLOOKUP(B2:B265,Pro_Target!A:Q,8,0)</f>
        <v>0.15</v>
      </c>
      <c r="AI113" t="n">
        <f>VLOOKUP(B2:B265,Pro_Target!A:Q,9,0)</f>
        <v>99.0</v>
      </c>
      <c r="AJ113" t="n">
        <f>VLOOKUP(B2:B265,Pro_Target!A:Q,10,0)</f>
        <v>99.0</v>
      </c>
      <c r="AK113" t="n">
        <f>VLOOKUP(B2:B265,Pro_Target!A:Q,11,0)</f>
        <v>3.0</v>
      </c>
      <c r="AL113" t="n">
        <f>VLOOKUP(B2:B265,Pro_Target!A:Q,12,0)</f>
        <v>10.0</v>
      </c>
      <c r="AM113" t="n">
        <f>VLOOKUP(B2:B265,Pro_Target!A:Q,13,0)</f>
        <v>99.5</v>
      </c>
      <c r="AN113" t="n">
        <f>VLOOKUP(B2:B265,Pro_Target!A:Q,15,0)</f>
        <v>99.0</v>
      </c>
      <c r="AO113" t="n">
        <f>VLOOKUP(B2:B265,Pro_Target!A:Q,14,0)</f>
        <v>0.1</v>
      </c>
      <c r="AP113" t="n">
        <f>VLOOKUP(B2:B265,Pro_Target!A:Q,16,0)</f>
        <v>99.0</v>
      </c>
      <c r="AQ113" t="n">
        <f>VLOOKUP(B2:B265,Pro_Target!A:Q,17,0)</f>
        <v>10.0</v>
      </c>
    </row>
    <row r="114">
      <c r="A114" t="s">
        <v>115</v>
      </c>
      <c r="B114" t="s">
        <v>51</v>
      </c>
      <c r="C114" t="n">
        <f>SUMIFS(Table25[2G_CSSR_Nokia],Table25[PERIOD_START_TIME],A2:A265,Table25[PROVINCE],B2:B265)</f>
        <v>0.0</v>
      </c>
      <c r="D114" t="n">
        <f>SUMIFS(Table25[2G_CDR_Nokia],Table25[PERIOD_START_TIME],A2:A265,Table25[PROVINCE],B2:B265)</f>
        <v>0.0</v>
      </c>
      <c r="E114" t="n">
        <f>SUMIFS(Table25[2G_TCH_Availability_Nokia],Table25[PERIOD_START_TIME],A2:A265,Table25[PROVINCE],B2:B265)</f>
        <v>0.0</v>
      </c>
      <c r="F114" t="n">
        <f>SUMIFS(Table25[2G_OHSR_Nokia],Table25[PERIOD_START_TIME],A2:A265,Table25[PROVINCE],B2:B265)</f>
        <v>0.0</v>
      </c>
      <c r="G114" t="n">
        <f>SUMIFS(Table25[2G_tch_traffic_Nokia],Table25[PERIOD_START_TIME],A2:A265,Table25[PROVINCE],B2:B265)</f>
        <v>0.0</v>
      </c>
      <c r="H114" t="n">
        <v>266.9146181640625</v>
      </c>
      <c r="I114" t="n">
        <v>99.6084133521</v>
      </c>
      <c r="J114" t="n">
        <v>0.239373809295</v>
      </c>
      <c r="K114" t="n">
        <v>99.6653664863</v>
      </c>
      <c r="L114" t="n">
        <v>98.2644084647</v>
      </c>
      <c r="M114" t="n">
        <v>7760.837890625</v>
      </c>
      <c r="N114" t="n">
        <v>43.80535004619141</v>
      </c>
      <c r="O114" t="n">
        <v>1.7900099774609375</v>
      </c>
      <c r="P114" t="n">
        <v>99.9511171478</v>
      </c>
      <c r="Q114" t="n">
        <v>0.0233050488962</v>
      </c>
      <c r="R114" t="n">
        <v>99.975864495</v>
      </c>
      <c r="S114" t="n">
        <v>98.3340141405</v>
      </c>
      <c r="T114" t="n">
        <v>3.53241584549</v>
      </c>
      <c r="U114" t="n">
        <v>97.91903572851562</v>
      </c>
      <c r="V114" t="n">
        <v>12.5613163266</v>
      </c>
      <c r="W114" t="n">
        <v>99.9289603701</v>
      </c>
      <c r="X114" t="n">
        <v>0.126798125858</v>
      </c>
      <c r="Y114" t="n">
        <v>99.6272977313</v>
      </c>
      <c r="Z114" t="n">
        <v>99.8773902901</v>
      </c>
      <c r="AA114" t="n">
        <v>23.0661663342</v>
      </c>
      <c r="AB114" t="n">
        <f>VLOOKUP(B2:B265,Pro_Target!A:Q,2,0)</f>
        <v>98.0</v>
      </c>
      <c r="AC114" t="n">
        <f>VLOOKUP(B2:B265,Pro_Target!A:Q,3,0)</f>
        <v>0.4</v>
      </c>
      <c r="AD114" t="n">
        <f>VLOOKUP(B2:B265,Pro_Target!A:Q,4,0)</f>
        <v>97.0</v>
      </c>
      <c r="AE114" t="n">
        <f>VLOOKUP(B2:B265,Pro_Target!A:Q,5,0)</f>
        <v>96.0</v>
      </c>
      <c r="AF114" t="n">
        <f>VLOOKUP(B2:B265,Pro_Target!A:Q,6,0)</f>
        <v>3.0</v>
      </c>
      <c r="AG114" t="n">
        <f>VLOOKUP(B2:B265,Pro_Target!A:Q,7,0)</f>
        <v>99.5</v>
      </c>
      <c r="AH114" t="n">
        <f>VLOOKUP(B2:B265,Pro_Target!A:Q,8,0)</f>
        <v>0.15</v>
      </c>
      <c r="AI114" t="n">
        <f>VLOOKUP(B2:B265,Pro_Target!A:Q,9,0)</f>
        <v>99.0</v>
      </c>
      <c r="AJ114" t="n">
        <f>VLOOKUP(B2:B265,Pro_Target!A:Q,10,0)</f>
        <v>99.0</v>
      </c>
      <c r="AK114" t="n">
        <f>VLOOKUP(B2:B265,Pro_Target!A:Q,11,0)</f>
        <v>3.0</v>
      </c>
      <c r="AL114" t="n">
        <f>VLOOKUP(B2:B265,Pro_Target!A:Q,12,0)</f>
        <v>10.0</v>
      </c>
      <c r="AM114" t="n">
        <f>VLOOKUP(B2:B265,Pro_Target!A:Q,13,0)</f>
        <v>99.5</v>
      </c>
      <c r="AN114" t="n">
        <f>VLOOKUP(B2:B265,Pro_Target!A:Q,15,0)</f>
        <v>99.0</v>
      </c>
      <c r="AO114" t="n">
        <f>VLOOKUP(B2:B265,Pro_Target!A:Q,14,0)</f>
        <v>0.1</v>
      </c>
      <c r="AP114" t="n">
        <f>VLOOKUP(B2:B265,Pro_Target!A:Q,16,0)</f>
        <v>99.0</v>
      </c>
      <c r="AQ114" t="n">
        <f>VLOOKUP(B2:B265,Pro_Target!A:Q,17,0)</f>
        <v>10.0</v>
      </c>
    </row>
    <row r="115">
      <c r="A115" t="s">
        <v>115</v>
      </c>
      <c r="B115" t="s">
        <v>49</v>
      </c>
      <c r="C115" t="n">
        <f>SUMIFS(Table25[2G_CSSR_Nokia],Table25[PERIOD_START_TIME],A2:A265,Table25[PROVINCE],B2:B265)</f>
        <v>99.0384014653</v>
      </c>
      <c r="D115" t="n">
        <f>SUMIFS(Table25[2G_CDR_Nokia],Table25[PERIOD_START_TIME],A2:A265,Table25[PROVINCE],B2:B265)</f>
        <v>2.02628619047</v>
      </c>
      <c r="E115" t="n">
        <f>SUMIFS(Table25[2G_TCH_Availability_Nokia],Table25[PERIOD_START_TIME],A2:A265,Table25[PROVINCE],B2:B265)</f>
        <v>99.6646921705</v>
      </c>
      <c r="F115" t="n">
        <f>SUMIFS(Table25[2G_OHSR_Nokia],Table25[PERIOD_START_TIME],A2:A265,Table25[PROVINCE],B2:B265)</f>
        <v>96.4589499413</v>
      </c>
      <c r="G115" t="n">
        <f>SUMIFS(Table25[2G_tch_traffic_Nokia],Table25[PERIOD_START_TIME],A2:A265,Table25[PROVINCE],B2:B265)</f>
        <v>52825.5111111</v>
      </c>
      <c r="H115" t="n">
        <v>174.8376845703125</v>
      </c>
      <c r="I115" t="n">
        <v>99.3921342397</v>
      </c>
      <c r="J115" t="n">
        <v>0.2635128435</v>
      </c>
      <c r="K115" t="n">
        <v>99.733248195</v>
      </c>
      <c r="L115" t="n">
        <v>98.3734334132</v>
      </c>
      <c r="M115" t="n">
        <v>6031.6123046875</v>
      </c>
      <c r="N115" t="n">
        <v>24.45962764560547</v>
      </c>
      <c r="O115" t="n">
        <v>2.140586463046875</v>
      </c>
      <c r="P115" t="n">
        <v>99.960611972</v>
      </c>
      <c r="Q115" t="n">
        <v>0.0322827458823</v>
      </c>
      <c r="R115" t="n">
        <v>99.9794031761</v>
      </c>
      <c r="S115" t="n">
        <v>97.2825083727</v>
      </c>
      <c r="T115" t="n">
        <v>3.55896528079</v>
      </c>
      <c r="U115" t="n">
        <v>76.15404701103516</v>
      </c>
      <c r="V115" t="n">
        <v>12.1953329877</v>
      </c>
      <c r="W115" t="n">
        <v>99.9494748868</v>
      </c>
      <c r="X115" t="n">
        <v>0.118279509659</v>
      </c>
      <c r="Y115" t="n">
        <v>99.7791828879</v>
      </c>
      <c r="Z115" t="n">
        <v>99.9194143717</v>
      </c>
      <c r="AA115" t="n">
        <v>23.6463379287</v>
      </c>
      <c r="AB115" t="n">
        <f>VLOOKUP(B2:B265,Pro_Target!A:Q,2,0)</f>
        <v>98.0</v>
      </c>
      <c r="AC115" t="n">
        <f>VLOOKUP(B2:B265,Pro_Target!A:Q,3,0)</f>
        <v>0.4</v>
      </c>
      <c r="AD115" t="n">
        <f>VLOOKUP(B2:B265,Pro_Target!A:Q,4,0)</f>
        <v>97.0</v>
      </c>
      <c r="AE115" t="n">
        <f>VLOOKUP(B2:B265,Pro_Target!A:Q,5,0)</f>
        <v>96.0</v>
      </c>
      <c r="AF115" t="n">
        <f>VLOOKUP(B2:B265,Pro_Target!A:Q,6,0)</f>
        <v>3.0</v>
      </c>
      <c r="AG115" t="n">
        <f>VLOOKUP(B2:B265,Pro_Target!A:Q,7,0)</f>
        <v>99.5</v>
      </c>
      <c r="AH115" t="n">
        <f>VLOOKUP(B2:B265,Pro_Target!A:Q,8,0)</f>
        <v>0.15</v>
      </c>
      <c r="AI115" t="n">
        <f>VLOOKUP(B2:B265,Pro_Target!A:Q,9,0)</f>
        <v>99.0</v>
      </c>
      <c r="AJ115" t="n">
        <f>VLOOKUP(B2:B265,Pro_Target!A:Q,10,0)</f>
        <v>99.0</v>
      </c>
      <c r="AK115" t="n">
        <f>VLOOKUP(B2:B265,Pro_Target!A:Q,11,0)</f>
        <v>3.0</v>
      </c>
      <c r="AL115" t="n">
        <f>VLOOKUP(B2:B265,Pro_Target!A:Q,12,0)</f>
        <v>10.0</v>
      </c>
      <c r="AM115" t="n">
        <f>VLOOKUP(B2:B265,Pro_Target!A:Q,13,0)</f>
        <v>99.5</v>
      </c>
      <c r="AN115" t="n">
        <f>VLOOKUP(B2:B265,Pro_Target!A:Q,15,0)</f>
        <v>99.0</v>
      </c>
      <c r="AO115" t="n">
        <f>VLOOKUP(B2:B265,Pro_Target!A:Q,14,0)</f>
        <v>0.1</v>
      </c>
      <c r="AP115" t="n">
        <f>VLOOKUP(B2:B265,Pro_Target!A:Q,16,0)</f>
        <v>99.0</v>
      </c>
      <c r="AQ115" t="n">
        <f>VLOOKUP(B2:B265,Pro_Target!A:Q,17,0)</f>
        <v>10.0</v>
      </c>
    </row>
    <row r="116">
      <c r="A116" t="s">
        <v>115</v>
      </c>
      <c r="B116" t="s">
        <v>48</v>
      </c>
      <c r="C116" t="n">
        <f>SUMIFS(Table25[2G_CSSR_Nokia],Table25[PERIOD_START_TIME],A2:A265,Table25[PROVINCE],B2:B265)</f>
        <v>0.0</v>
      </c>
      <c r="D116" t="n">
        <f>SUMIFS(Table25[2G_CDR_Nokia],Table25[PERIOD_START_TIME],A2:A265,Table25[PROVINCE],B2:B265)</f>
        <v>0.0</v>
      </c>
      <c r="E116" t="n">
        <f>SUMIFS(Table25[2G_TCH_Availability_Nokia],Table25[PERIOD_START_TIME],A2:A265,Table25[PROVINCE],B2:B265)</f>
        <v>0.0</v>
      </c>
      <c r="F116" t="n">
        <f>SUMIFS(Table25[2G_OHSR_Nokia],Table25[PERIOD_START_TIME],A2:A265,Table25[PROVINCE],B2:B265)</f>
        <v>0.0</v>
      </c>
      <c r="G116" t="n">
        <f>SUMIFS(Table25[2G_tch_traffic_Nokia],Table25[PERIOD_START_TIME],A2:A265,Table25[PROVINCE],B2:B265)</f>
        <v>0.0</v>
      </c>
      <c r="H116" t="n">
        <v>214.8833662109375</v>
      </c>
      <c r="I116" t="n">
        <v>99.5176699833</v>
      </c>
      <c r="J116" t="n">
        <v>0.303940262161</v>
      </c>
      <c r="K116" t="n">
        <v>99.8406310537</v>
      </c>
      <c r="L116" t="n">
        <v>98.0420485923</v>
      </c>
      <c r="M116" t="n">
        <v>5218.86328125</v>
      </c>
      <c r="N116" t="n">
        <v>23.553523387304686</v>
      </c>
      <c r="O116" t="n">
        <v>2.2544716865820313</v>
      </c>
      <c r="P116" t="n">
        <v>99.9483147837</v>
      </c>
      <c r="Q116" t="n">
        <v>0.0669451678439</v>
      </c>
      <c r="R116" t="n">
        <v>99.9842178685</v>
      </c>
      <c r="S116" t="n">
        <v>97.2495262617</v>
      </c>
      <c r="T116" t="n">
        <v>3.43610987678</v>
      </c>
      <c r="U116" t="n">
        <v>53.23993349101563</v>
      </c>
      <c r="V116" t="n">
        <v>19.5878818195</v>
      </c>
      <c r="W116" t="n">
        <v>99.9443122512</v>
      </c>
      <c r="X116" t="n">
        <v>0.107684454169</v>
      </c>
      <c r="Y116" t="n">
        <v>99.885464069</v>
      </c>
      <c r="Z116" t="n">
        <v>99.9339622985</v>
      </c>
      <c r="AA116" t="n">
        <v>24.1940628173</v>
      </c>
      <c r="AB116" t="n">
        <f>VLOOKUP(B2:B265,Pro_Target!A:Q,2,0)</f>
        <v>98.0</v>
      </c>
      <c r="AC116" t="n">
        <f>VLOOKUP(B2:B265,Pro_Target!A:Q,3,0)</f>
        <v>0.4</v>
      </c>
      <c r="AD116" t="n">
        <f>VLOOKUP(B2:B265,Pro_Target!A:Q,4,0)</f>
        <v>97.0</v>
      </c>
      <c r="AE116" t="n">
        <f>VLOOKUP(B2:B265,Pro_Target!A:Q,5,0)</f>
        <v>96.0</v>
      </c>
      <c r="AF116" t="n">
        <f>VLOOKUP(B2:B265,Pro_Target!A:Q,6,0)</f>
        <v>3.0</v>
      </c>
      <c r="AG116" t="n">
        <f>VLOOKUP(B2:B265,Pro_Target!A:Q,7,0)</f>
        <v>99.5</v>
      </c>
      <c r="AH116" t="n">
        <f>VLOOKUP(B2:B265,Pro_Target!A:Q,8,0)</f>
        <v>0.15</v>
      </c>
      <c r="AI116" t="n">
        <f>VLOOKUP(B2:B265,Pro_Target!A:Q,9,0)</f>
        <v>99.0</v>
      </c>
      <c r="AJ116" t="n">
        <f>VLOOKUP(B2:B265,Pro_Target!A:Q,10,0)</f>
        <v>99.0</v>
      </c>
      <c r="AK116" t="n">
        <f>VLOOKUP(B2:B265,Pro_Target!A:Q,11,0)</f>
        <v>3.0</v>
      </c>
      <c r="AL116" t="n">
        <f>VLOOKUP(B2:B265,Pro_Target!A:Q,12,0)</f>
        <v>10.0</v>
      </c>
      <c r="AM116" t="n">
        <f>VLOOKUP(B2:B265,Pro_Target!A:Q,13,0)</f>
        <v>99.5</v>
      </c>
      <c r="AN116" t="n">
        <f>VLOOKUP(B2:B265,Pro_Target!A:Q,15,0)</f>
        <v>99.0</v>
      </c>
      <c r="AO116" t="n">
        <f>VLOOKUP(B2:B265,Pro_Target!A:Q,14,0)</f>
        <v>0.1</v>
      </c>
      <c r="AP116" t="n">
        <f>VLOOKUP(B2:B265,Pro_Target!A:Q,16,0)</f>
        <v>99.0</v>
      </c>
      <c r="AQ116" t="n">
        <f>VLOOKUP(B2:B265,Pro_Target!A:Q,17,0)</f>
        <v>10.0</v>
      </c>
    </row>
    <row r="117">
      <c r="A117" t="s">
        <v>115</v>
      </c>
      <c r="B117" t="s">
        <v>46</v>
      </c>
      <c r="C117" t="n">
        <f>SUMIFS(Table25[2G_CSSR_Nokia],Table25[PERIOD_START_TIME],A2:A265,Table25[PROVINCE],B2:B265)</f>
        <v>0.0</v>
      </c>
      <c r="D117" t="n">
        <f>SUMIFS(Table25[2G_CDR_Nokia],Table25[PERIOD_START_TIME],A2:A265,Table25[PROVINCE],B2:B265)</f>
        <v>0.0</v>
      </c>
      <c r="E117" t="n">
        <f>SUMIFS(Table25[2G_TCH_Availability_Nokia],Table25[PERIOD_START_TIME],A2:A265,Table25[PROVINCE],B2:B265)</f>
        <v>0.0</v>
      </c>
      <c r="F117" t="n">
        <f>SUMIFS(Table25[2G_OHSR_Nokia],Table25[PERIOD_START_TIME],A2:A265,Table25[PROVINCE],B2:B265)</f>
        <v>0.0</v>
      </c>
      <c r="G117" t="n">
        <f>SUMIFS(Table25[2G_tch_traffic_Nokia],Table25[PERIOD_START_TIME],A2:A265,Table25[PROVINCE],B2:B265)</f>
        <v>0.0</v>
      </c>
      <c r="H117" t="n">
        <v>152.1123583984375</v>
      </c>
      <c r="I117" t="n">
        <v>99.470589381</v>
      </c>
      <c r="J117" t="n">
        <v>0.146350243824</v>
      </c>
      <c r="K117" t="n">
        <v>99.7681261118</v>
      </c>
      <c r="L117" t="n">
        <v>98.4242243828</v>
      </c>
      <c r="M117" t="n">
        <v>5607.376953125</v>
      </c>
      <c r="N117" t="n">
        <v>21.81374883515625</v>
      </c>
      <c r="O117" t="n">
        <v>2.2100808290429685</v>
      </c>
      <c r="P117" t="n">
        <v>99.951792574</v>
      </c>
      <c r="Q117" t="n">
        <v>0.0371983221134</v>
      </c>
      <c r="R117" t="n">
        <v>99.9994856256</v>
      </c>
      <c r="S117" t="n">
        <v>97.1472082323</v>
      </c>
      <c r="T117" t="n">
        <v>3.52729660083</v>
      </c>
      <c r="U117" t="n">
        <v>55.679891589257814</v>
      </c>
      <c r="V117" t="n">
        <v>17.1765284108</v>
      </c>
      <c r="W117" t="n">
        <v>99.9450469974</v>
      </c>
      <c r="X117" t="n">
        <v>0.0710836518756</v>
      </c>
      <c r="Y117" t="n">
        <v>99.9992572787</v>
      </c>
      <c r="Z117" t="n">
        <v>99.8079153219</v>
      </c>
      <c r="AA117" t="n">
        <v>23.7716596262</v>
      </c>
      <c r="AB117" t="n">
        <f>VLOOKUP(B2:B265,Pro_Target!A:Q,2,0)</f>
        <v>98.0</v>
      </c>
      <c r="AC117" t="n">
        <f>VLOOKUP(B2:B265,Pro_Target!A:Q,3,0)</f>
        <v>0.4</v>
      </c>
      <c r="AD117" t="n">
        <f>VLOOKUP(B2:B265,Pro_Target!A:Q,4,0)</f>
        <v>97.0</v>
      </c>
      <c r="AE117" t="n">
        <f>VLOOKUP(B2:B265,Pro_Target!A:Q,5,0)</f>
        <v>96.0</v>
      </c>
      <c r="AF117" t="n">
        <f>VLOOKUP(B2:B265,Pro_Target!A:Q,6,0)</f>
        <v>3.0</v>
      </c>
      <c r="AG117" t="n">
        <f>VLOOKUP(B2:B265,Pro_Target!A:Q,7,0)</f>
        <v>99.5</v>
      </c>
      <c r="AH117" t="n">
        <f>VLOOKUP(B2:B265,Pro_Target!A:Q,8,0)</f>
        <v>0.15</v>
      </c>
      <c r="AI117" t="n">
        <f>VLOOKUP(B2:B265,Pro_Target!A:Q,9,0)</f>
        <v>99.0</v>
      </c>
      <c r="AJ117" t="n">
        <f>VLOOKUP(B2:B265,Pro_Target!A:Q,10,0)</f>
        <v>99.0</v>
      </c>
      <c r="AK117" t="n">
        <f>VLOOKUP(B2:B265,Pro_Target!A:Q,11,0)</f>
        <v>3.0</v>
      </c>
      <c r="AL117" t="n">
        <f>VLOOKUP(B2:B265,Pro_Target!A:Q,12,0)</f>
        <v>10.0</v>
      </c>
      <c r="AM117" t="n">
        <f>VLOOKUP(B2:B265,Pro_Target!A:Q,13,0)</f>
        <v>99.5</v>
      </c>
      <c r="AN117" t="n">
        <f>VLOOKUP(B2:B265,Pro_Target!A:Q,15,0)</f>
        <v>99.0</v>
      </c>
      <c r="AO117" t="n">
        <f>VLOOKUP(B2:B265,Pro_Target!A:Q,14,0)</f>
        <v>0.1</v>
      </c>
      <c r="AP117" t="n">
        <f>VLOOKUP(B2:B265,Pro_Target!A:Q,16,0)</f>
        <v>99.0</v>
      </c>
      <c r="AQ117" t="n">
        <f>VLOOKUP(B2:B265,Pro_Target!A:Q,17,0)</f>
        <v>10.0</v>
      </c>
    </row>
    <row r="118">
      <c r="A118" t="s">
        <v>115</v>
      </c>
      <c r="B118" t="s">
        <v>44</v>
      </c>
      <c r="C118" t="n">
        <f>SUMIFS(Table25[2G_CSSR_Nokia],Table25[PERIOD_START_TIME],A2:A265,Table25[PROVINCE],B2:B265)</f>
        <v>0.0</v>
      </c>
      <c r="D118" t="n">
        <f>SUMIFS(Table25[2G_CDR_Nokia],Table25[PERIOD_START_TIME],A2:A265,Table25[PROVINCE],B2:B265)</f>
        <v>0.0</v>
      </c>
      <c r="E118" t="n">
        <f>SUMIFS(Table25[2G_TCH_Availability_Nokia],Table25[PERIOD_START_TIME],A2:A265,Table25[PROVINCE],B2:B265)</f>
        <v>0.0</v>
      </c>
      <c r="F118" t="n">
        <f>SUMIFS(Table25[2G_OHSR_Nokia],Table25[PERIOD_START_TIME],A2:A265,Table25[PROVINCE],B2:B265)</f>
        <v>0.0</v>
      </c>
      <c r="G118" t="n">
        <f>SUMIFS(Table25[2G_tch_traffic_Nokia],Table25[PERIOD_START_TIME],A2:A265,Table25[PROVINCE],B2:B265)</f>
        <v>0.0</v>
      </c>
      <c r="H118" t="n">
        <v>130.09795703125</v>
      </c>
      <c r="I118" t="n">
        <v>99.4925291684</v>
      </c>
      <c r="J118" t="n">
        <v>0.164074041775</v>
      </c>
      <c r="K118" t="n">
        <v>99.8685574564</v>
      </c>
      <c r="L118" t="n">
        <v>98.4476511571</v>
      </c>
      <c r="M118" t="n">
        <v>3455.6591796875</v>
      </c>
      <c r="N118" t="n">
        <v>16.78751195263672</v>
      </c>
      <c r="O118" t="n">
        <v>2.3595685</v>
      </c>
      <c r="P118" t="n">
        <v>99.9506070369</v>
      </c>
      <c r="Q118" t="n">
        <v>0.0392239777401</v>
      </c>
      <c r="R118" t="n">
        <v>99.9953035313</v>
      </c>
      <c r="S118" t="n">
        <v>96.7407642302</v>
      </c>
      <c r="T118" t="n">
        <v>3.61566143147</v>
      </c>
      <c r="U118" t="n">
        <v>36.50950399355469</v>
      </c>
      <c r="V118" t="n">
        <v>19.4169943431</v>
      </c>
      <c r="W118" t="n">
        <v>99.9407258703</v>
      </c>
      <c r="X118" t="n">
        <v>0.0559725593716</v>
      </c>
      <c r="Y118" t="n">
        <v>99.9994696767</v>
      </c>
      <c r="Z118" t="n">
        <v>99.8406385166</v>
      </c>
      <c r="AA118" t="n">
        <v>24.3744104336</v>
      </c>
      <c r="AB118" t="n">
        <f>VLOOKUP(B2:B265,Pro_Target!A:Q,2,0)</f>
        <v>98.0</v>
      </c>
      <c r="AC118" t="n">
        <f>VLOOKUP(B2:B265,Pro_Target!A:Q,3,0)</f>
        <v>0.4</v>
      </c>
      <c r="AD118" t="n">
        <f>VLOOKUP(B2:B265,Pro_Target!A:Q,4,0)</f>
        <v>97.0</v>
      </c>
      <c r="AE118" t="n">
        <f>VLOOKUP(B2:B265,Pro_Target!A:Q,5,0)</f>
        <v>96.0</v>
      </c>
      <c r="AF118" t="n">
        <f>VLOOKUP(B2:B265,Pro_Target!A:Q,6,0)</f>
        <v>3.0</v>
      </c>
      <c r="AG118" t="n">
        <f>VLOOKUP(B2:B265,Pro_Target!A:Q,7,0)</f>
        <v>99.5</v>
      </c>
      <c r="AH118" t="n">
        <f>VLOOKUP(B2:B265,Pro_Target!A:Q,8,0)</f>
        <v>0.15</v>
      </c>
      <c r="AI118" t="n">
        <f>VLOOKUP(B2:B265,Pro_Target!A:Q,9,0)</f>
        <v>99.0</v>
      </c>
      <c r="AJ118" t="n">
        <f>VLOOKUP(B2:B265,Pro_Target!A:Q,10,0)</f>
        <v>99.0</v>
      </c>
      <c r="AK118" t="n">
        <f>VLOOKUP(B2:B265,Pro_Target!A:Q,11,0)</f>
        <v>3.0</v>
      </c>
      <c r="AL118" t="n">
        <f>VLOOKUP(B2:B265,Pro_Target!A:Q,12,0)</f>
        <v>10.0</v>
      </c>
      <c r="AM118" t="n">
        <f>VLOOKUP(B2:B265,Pro_Target!A:Q,13,0)</f>
        <v>99.5</v>
      </c>
      <c r="AN118" t="n">
        <f>VLOOKUP(B2:B265,Pro_Target!A:Q,15,0)</f>
        <v>99.0</v>
      </c>
      <c r="AO118" t="n">
        <f>VLOOKUP(B2:B265,Pro_Target!A:Q,14,0)</f>
        <v>0.1</v>
      </c>
      <c r="AP118" t="n">
        <f>VLOOKUP(B2:B265,Pro_Target!A:Q,16,0)</f>
        <v>99.0</v>
      </c>
      <c r="AQ118" t="n">
        <f>VLOOKUP(B2:B265,Pro_Target!A:Q,17,0)</f>
        <v>10.0</v>
      </c>
    </row>
    <row r="119">
      <c r="A119" t="s">
        <v>116</v>
      </c>
      <c r="B119" t="s">
        <v>45</v>
      </c>
      <c r="C119" t="n">
        <f>SUMIFS(Table25[2G_CSSR_Nokia],Table25[PERIOD_START_TIME],A2:A265,Table25[PROVINCE],B2:B265)</f>
        <v>98.6161268665</v>
      </c>
      <c r="D119" t="n">
        <f>SUMIFS(Table25[2G_CDR_Nokia],Table25[PERIOD_START_TIME],A2:A265,Table25[PROVINCE],B2:B265)</f>
        <v>2.83199165308</v>
      </c>
      <c r="E119" t="n">
        <f>SUMIFS(Table25[2G_TCH_Availability_Nokia],Table25[PERIOD_START_TIME],A2:A265,Table25[PROVINCE],B2:B265)</f>
        <v>99.551954435</v>
      </c>
      <c r="F119" t="n">
        <f>SUMIFS(Table25[2G_OHSR_Nokia],Table25[PERIOD_START_TIME],A2:A265,Table25[PROVINCE],B2:B265)</f>
        <v>94.3849170235</v>
      </c>
      <c r="G119" t="n">
        <f>SUMIFS(Table25[2G_tch_traffic_Nokia],Table25[PERIOD_START_TIME],A2:A265,Table25[PROVINCE],B2:B265)</f>
        <v>47794.104607</v>
      </c>
      <c r="H119" t="n">
        <v>128.744771484375</v>
      </c>
      <c r="I119" t="n">
        <v>99.7591405362</v>
      </c>
      <c r="J119" t="n">
        <v>0.059312313169</v>
      </c>
      <c r="K119" t="n">
        <v>99.1528536437</v>
      </c>
      <c r="L119" t="n">
        <v>98.0033359987</v>
      </c>
      <c r="M119" t="n">
        <v>5552.884765625</v>
      </c>
      <c r="N119" t="n">
        <v>19.115262155078124</v>
      </c>
      <c r="O119" t="n">
        <v>2.3658861866308594</v>
      </c>
      <c r="P119" t="n">
        <v>99.9634619663</v>
      </c>
      <c r="Q119" t="n">
        <v>0.0279237986204</v>
      </c>
      <c r="R119" t="n">
        <v>99.490337985</v>
      </c>
      <c r="S119" t="n">
        <v>97.5949555307</v>
      </c>
      <c r="T119" t="n">
        <v>3.48618780508</v>
      </c>
      <c r="U119" t="n">
        <v>41.75528719023438</v>
      </c>
      <c r="V119" t="n">
        <v>19.6224590636</v>
      </c>
      <c r="W119" t="n">
        <v>99.9473837544</v>
      </c>
      <c r="X119" t="n">
        <v>0.0877379049458</v>
      </c>
      <c r="Y119" t="n">
        <v>99.9992215407</v>
      </c>
      <c r="Z119" t="n">
        <v>99.8269297428</v>
      </c>
      <c r="AA119" t="n">
        <v>23.8187073332</v>
      </c>
      <c r="AB119" t="n">
        <f>VLOOKUP(B2:B265,Pro_Target!A:Q,2,0)</f>
        <v>98.0</v>
      </c>
      <c r="AC119" t="n">
        <f>VLOOKUP(B2:B265,Pro_Target!A:Q,3,0)</f>
        <v>0.4</v>
      </c>
      <c r="AD119" t="n">
        <f>VLOOKUP(B2:B265,Pro_Target!A:Q,4,0)</f>
        <v>97.0</v>
      </c>
      <c r="AE119" t="n">
        <f>VLOOKUP(B2:B265,Pro_Target!A:Q,5,0)</f>
        <v>96.0</v>
      </c>
      <c r="AF119" t="n">
        <f>VLOOKUP(B2:B265,Pro_Target!A:Q,6,0)</f>
        <v>3.0</v>
      </c>
      <c r="AG119" t="n">
        <f>VLOOKUP(B2:B265,Pro_Target!A:Q,7,0)</f>
        <v>99.5</v>
      </c>
      <c r="AH119" t="n">
        <f>VLOOKUP(B2:B265,Pro_Target!A:Q,8,0)</f>
        <v>0.15</v>
      </c>
      <c r="AI119" t="n">
        <f>VLOOKUP(B2:B265,Pro_Target!A:Q,9,0)</f>
        <v>99.0</v>
      </c>
      <c r="AJ119" t="n">
        <f>VLOOKUP(B2:B265,Pro_Target!A:Q,10,0)</f>
        <v>99.0</v>
      </c>
      <c r="AK119" t="n">
        <f>VLOOKUP(B2:B265,Pro_Target!A:Q,11,0)</f>
        <v>3.0</v>
      </c>
      <c r="AL119" t="n">
        <f>VLOOKUP(B2:B265,Pro_Target!A:Q,12,0)</f>
        <v>10.0</v>
      </c>
      <c r="AM119" t="n">
        <f>VLOOKUP(B2:B265,Pro_Target!A:Q,13,0)</f>
        <v>99.5</v>
      </c>
      <c r="AN119" t="n">
        <f>VLOOKUP(B2:B265,Pro_Target!A:Q,15,0)</f>
        <v>99.0</v>
      </c>
      <c r="AO119" t="n">
        <f>VLOOKUP(B2:B265,Pro_Target!A:Q,14,0)</f>
        <v>0.1</v>
      </c>
      <c r="AP119" t="n">
        <f>VLOOKUP(B2:B265,Pro_Target!A:Q,16,0)</f>
        <v>99.0</v>
      </c>
      <c r="AQ119" t="n">
        <f>VLOOKUP(B2:B265,Pro_Target!A:Q,17,0)</f>
        <v>10.0</v>
      </c>
    </row>
    <row r="120">
      <c r="A120" t="s">
        <v>116</v>
      </c>
      <c r="B120" t="s">
        <v>50</v>
      </c>
      <c r="C120" t="n">
        <f>SUMIFS(Table25[2G_CSSR_Nokia],Table25[PERIOD_START_TIME],A2:A265,Table25[PROVINCE],B2:B265)</f>
        <v>98.0442558752</v>
      </c>
      <c r="D120" t="n">
        <f>SUMIFS(Table25[2G_CDR_Nokia],Table25[PERIOD_START_TIME],A2:A265,Table25[PROVINCE],B2:B265)</f>
        <v>1.80875919572</v>
      </c>
      <c r="E120" t="n">
        <f>SUMIFS(Table25[2G_TCH_Availability_Nokia],Table25[PERIOD_START_TIME],A2:A265,Table25[PROVINCE],B2:B265)</f>
        <v>99.9688206399</v>
      </c>
      <c r="F120" t="n">
        <f>SUMIFS(Table25[2G_OHSR_Nokia],Table25[PERIOD_START_TIME],A2:A265,Table25[PROVINCE],B2:B265)</f>
        <v>94.5637760992</v>
      </c>
      <c r="G120" t="n">
        <f>SUMIFS(Table25[2G_tch_traffic_Nokia],Table25[PERIOD_START_TIME],A2:A265,Table25[PROVINCE],B2:B265)</f>
        <v>11311.5358515</v>
      </c>
      <c r="H120" t="n">
        <v>174.83309375</v>
      </c>
      <c r="I120" t="n">
        <v>99.589896481</v>
      </c>
      <c r="J120" t="n">
        <v>0.22211027009</v>
      </c>
      <c r="K120" t="n">
        <v>99.7784199564</v>
      </c>
      <c r="L120" t="n">
        <v>98.2495640955</v>
      </c>
      <c r="M120" t="n">
        <v>5945.205078125</v>
      </c>
      <c r="N120" t="n">
        <v>30.123565066699218</v>
      </c>
      <c r="O120" t="n">
        <v>2.488248500449219</v>
      </c>
      <c r="P120" t="n">
        <v>99.9549542198</v>
      </c>
      <c r="Q120" t="n">
        <v>0.0500422642178</v>
      </c>
      <c r="R120" t="n">
        <v>99.9856024693</v>
      </c>
      <c r="S120" t="n">
        <v>97.6736015824</v>
      </c>
      <c r="T120" t="n">
        <v>3.79711442286</v>
      </c>
      <c r="U120" t="n">
        <v>62.60534167529297</v>
      </c>
      <c r="V120" t="n">
        <v>20.5955227296</v>
      </c>
      <c r="W120" t="n">
        <v>99.8103911984</v>
      </c>
      <c r="X120" t="n">
        <v>0.1174630386</v>
      </c>
      <c r="Y120" t="n">
        <v>99.8831774376</v>
      </c>
      <c r="Z120" t="n">
        <v>99.5982452466</v>
      </c>
      <c r="AA120" t="n">
        <v>24.4740908164</v>
      </c>
      <c r="AB120" t="n">
        <f>VLOOKUP(B2:B265,Pro_Target!A:Q,2,0)</f>
        <v>98.0</v>
      </c>
      <c r="AC120" t="n">
        <f>VLOOKUP(B2:B265,Pro_Target!A:Q,3,0)</f>
        <v>0.4</v>
      </c>
      <c r="AD120" t="n">
        <f>VLOOKUP(B2:B265,Pro_Target!A:Q,4,0)</f>
        <v>97.0</v>
      </c>
      <c r="AE120" t="n">
        <f>VLOOKUP(B2:B265,Pro_Target!A:Q,5,0)</f>
        <v>96.0</v>
      </c>
      <c r="AF120" t="n">
        <f>VLOOKUP(B2:B265,Pro_Target!A:Q,6,0)</f>
        <v>3.0</v>
      </c>
      <c r="AG120" t="n">
        <f>VLOOKUP(B2:B265,Pro_Target!A:Q,7,0)</f>
        <v>99.5</v>
      </c>
      <c r="AH120" t="n">
        <f>VLOOKUP(B2:B265,Pro_Target!A:Q,8,0)</f>
        <v>0.15</v>
      </c>
      <c r="AI120" t="n">
        <f>VLOOKUP(B2:B265,Pro_Target!A:Q,9,0)</f>
        <v>99.0</v>
      </c>
      <c r="AJ120" t="n">
        <f>VLOOKUP(B2:B265,Pro_Target!A:Q,10,0)</f>
        <v>99.0</v>
      </c>
      <c r="AK120" t="n">
        <f>VLOOKUP(B2:B265,Pro_Target!A:Q,11,0)</f>
        <v>3.0</v>
      </c>
      <c r="AL120" t="n">
        <f>VLOOKUP(B2:B265,Pro_Target!A:Q,12,0)</f>
        <v>10.0</v>
      </c>
      <c r="AM120" t="n">
        <f>VLOOKUP(B2:B265,Pro_Target!A:Q,13,0)</f>
        <v>99.5</v>
      </c>
      <c r="AN120" t="n">
        <f>VLOOKUP(B2:B265,Pro_Target!A:Q,15,0)</f>
        <v>99.0</v>
      </c>
      <c r="AO120" t="n">
        <f>VLOOKUP(B2:B265,Pro_Target!A:Q,14,0)</f>
        <v>0.1</v>
      </c>
      <c r="AP120" t="n">
        <f>VLOOKUP(B2:B265,Pro_Target!A:Q,16,0)</f>
        <v>99.0</v>
      </c>
      <c r="AQ120" t="n">
        <f>VLOOKUP(B2:B265,Pro_Target!A:Q,17,0)</f>
        <v>10.0</v>
      </c>
    </row>
    <row r="121">
      <c r="A121" t="s">
        <v>116</v>
      </c>
      <c r="B121" t="s">
        <v>47</v>
      </c>
      <c r="C121" t="n">
        <f>SUMIFS(Table25[2G_CSSR_Nokia],Table25[PERIOD_START_TIME],A2:A265,Table25[PROVINCE],B2:B265)</f>
        <v>99.4345373502</v>
      </c>
      <c r="D121" t="n">
        <f>SUMIFS(Table25[2G_CDR_Nokia],Table25[PERIOD_START_TIME],A2:A265,Table25[PROVINCE],B2:B265)</f>
        <v>1.71271279389</v>
      </c>
      <c r="E121" t="n">
        <f>SUMIFS(Table25[2G_TCH_Availability_Nokia],Table25[PERIOD_START_TIME],A2:A265,Table25[PROVINCE],B2:B265)</f>
        <v>99.7140767928</v>
      </c>
      <c r="F121" t="n">
        <f>SUMIFS(Table25[2G_OHSR_Nokia],Table25[PERIOD_START_TIME],A2:A265,Table25[PROVINCE],B2:B265)</f>
        <v>95.28817126</v>
      </c>
      <c r="G121" t="n">
        <f>SUMIFS(Table25[2G_tch_traffic_Nokia],Table25[PERIOD_START_TIME],A2:A265,Table25[PROVINCE],B2:B265)</f>
        <v>49130.1112759</v>
      </c>
      <c r="H121" t="n">
        <v>159.02425</v>
      </c>
      <c r="I121" t="n">
        <v>99.73510764</v>
      </c>
      <c r="J121" t="n">
        <v>0.170608552676</v>
      </c>
      <c r="K121" t="n">
        <v>99.7218904831</v>
      </c>
      <c r="L121" t="n">
        <v>97.762474087</v>
      </c>
      <c r="M121" t="n">
        <v>6607.671875</v>
      </c>
      <c r="N121" t="n">
        <v>19.777907603125</v>
      </c>
      <c r="O121" t="n">
        <v>2.315832999169922</v>
      </c>
      <c r="P121" t="n">
        <v>99.9577694247</v>
      </c>
      <c r="Q121" t="n">
        <v>0.0298811266366</v>
      </c>
      <c r="R121" t="n">
        <v>99.792094683</v>
      </c>
      <c r="S121" t="n">
        <v>96.7499745746</v>
      </c>
      <c r="T121" t="n">
        <v>3.25317235558</v>
      </c>
      <c r="U121" t="n">
        <v>45.51654386044922</v>
      </c>
      <c r="V121" t="n">
        <v>21.8139040767</v>
      </c>
      <c r="W121" t="n">
        <v>99.9537827466</v>
      </c>
      <c r="X121" t="n">
        <v>0.16656492207</v>
      </c>
      <c r="Y121" t="n">
        <v>99.8383826561</v>
      </c>
      <c r="Z121" t="n">
        <v>99.8879804781</v>
      </c>
      <c r="AA121" t="n">
        <v>23.7842781693</v>
      </c>
      <c r="AB121" t="n">
        <f>VLOOKUP(B2:B265,Pro_Target!A:Q,2,0)</f>
        <v>98.0</v>
      </c>
      <c r="AC121" t="n">
        <f>VLOOKUP(B2:B265,Pro_Target!A:Q,3,0)</f>
        <v>0.4</v>
      </c>
      <c r="AD121" t="n">
        <f>VLOOKUP(B2:B265,Pro_Target!A:Q,4,0)</f>
        <v>97.0</v>
      </c>
      <c r="AE121" t="n">
        <f>VLOOKUP(B2:B265,Pro_Target!A:Q,5,0)</f>
        <v>96.0</v>
      </c>
      <c r="AF121" t="n">
        <f>VLOOKUP(B2:B265,Pro_Target!A:Q,6,0)</f>
        <v>3.0</v>
      </c>
      <c r="AG121" t="n">
        <f>VLOOKUP(B2:B265,Pro_Target!A:Q,7,0)</f>
        <v>99.5</v>
      </c>
      <c r="AH121" t="n">
        <f>VLOOKUP(B2:B265,Pro_Target!A:Q,8,0)</f>
        <v>0.15</v>
      </c>
      <c r="AI121" t="n">
        <f>VLOOKUP(B2:B265,Pro_Target!A:Q,9,0)</f>
        <v>99.0</v>
      </c>
      <c r="AJ121" t="n">
        <f>VLOOKUP(B2:B265,Pro_Target!A:Q,10,0)</f>
        <v>99.0</v>
      </c>
      <c r="AK121" t="n">
        <f>VLOOKUP(B2:B265,Pro_Target!A:Q,11,0)</f>
        <v>3.0</v>
      </c>
      <c r="AL121" t="n">
        <f>VLOOKUP(B2:B265,Pro_Target!A:Q,12,0)</f>
        <v>10.0</v>
      </c>
      <c r="AM121" t="n">
        <f>VLOOKUP(B2:B265,Pro_Target!A:Q,13,0)</f>
        <v>99.5</v>
      </c>
      <c r="AN121" t="n">
        <f>VLOOKUP(B2:B265,Pro_Target!A:Q,15,0)</f>
        <v>99.0</v>
      </c>
      <c r="AO121" t="n">
        <f>VLOOKUP(B2:B265,Pro_Target!A:Q,14,0)</f>
        <v>0.1</v>
      </c>
      <c r="AP121" t="n">
        <f>VLOOKUP(B2:B265,Pro_Target!A:Q,16,0)</f>
        <v>99.0</v>
      </c>
      <c r="AQ121" t="n">
        <f>VLOOKUP(B2:B265,Pro_Target!A:Q,17,0)</f>
        <v>10.0</v>
      </c>
    </row>
    <row r="122">
      <c r="A122" t="s">
        <v>116</v>
      </c>
      <c r="B122" t="s">
        <v>52</v>
      </c>
      <c r="C122" t="n">
        <f>SUMIFS(Table25[2G_CSSR_Nokia],Table25[PERIOD_START_TIME],A2:A265,Table25[PROVINCE],B2:B265)</f>
        <v>98.120557513</v>
      </c>
      <c r="D122" t="n">
        <f>SUMIFS(Table25[2G_CDR_Nokia],Table25[PERIOD_START_TIME],A2:A265,Table25[PROVINCE],B2:B265)</f>
        <v>2.00281039523</v>
      </c>
      <c r="E122" t="n">
        <f>SUMIFS(Table25[2G_TCH_Availability_Nokia],Table25[PERIOD_START_TIME],A2:A265,Table25[PROVINCE],B2:B265)</f>
        <v>98.3243204595</v>
      </c>
      <c r="F122" t="n">
        <f>SUMIFS(Table25[2G_OHSR_Nokia],Table25[PERIOD_START_TIME],A2:A265,Table25[PROVINCE],B2:B265)</f>
        <v>95.2387679643</v>
      </c>
      <c r="G122" t="n">
        <f>SUMIFS(Table25[2G_tch_traffic_Nokia],Table25[PERIOD_START_TIME],A2:A265,Table25[PROVINCE],B2:B265)</f>
        <v>35113.7998381</v>
      </c>
      <c r="H122" t="n">
        <v>213.5614814453125</v>
      </c>
      <c r="I122" t="n">
        <v>99.5374997268</v>
      </c>
      <c r="J122" t="n">
        <v>0.2164762211</v>
      </c>
      <c r="K122" t="n">
        <v>96.703902054</v>
      </c>
      <c r="L122" t="n">
        <v>98.8151554478</v>
      </c>
      <c r="M122" t="n">
        <v>5443.056640625</v>
      </c>
      <c r="N122" t="n">
        <v>38.3079924421875</v>
      </c>
      <c r="O122" t="n">
        <v>2.4750944406347655</v>
      </c>
      <c r="P122" t="n">
        <v>99.8590812469</v>
      </c>
      <c r="Q122" t="n">
        <v>0.0914082174776</v>
      </c>
      <c r="R122" t="n">
        <v>99.371097183</v>
      </c>
      <c r="S122" t="n">
        <v>97.9729720989</v>
      </c>
      <c r="T122" t="n">
        <v>3.81768149143</v>
      </c>
      <c r="U122" t="n">
        <v>76.17587437802734</v>
      </c>
      <c r="V122" t="n">
        <v>17.9746388089</v>
      </c>
      <c r="W122" t="n">
        <v>99.9224709259</v>
      </c>
      <c r="X122" t="n">
        <v>0.100057797469</v>
      </c>
      <c r="Y122" t="n">
        <v>99.857820623</v>
      </c>
      <c r="Z122" t="n">
        <v>99.8458881057</v>
      </c>
      <c r="AA122" t="n">
        <v>24.4263885257</v>
      </c>
      <c r="AB122" t="n">
        <f>VLOOKUP(B2:B265,Pro_Target!A:Q,2,0)</f>
        <v>98.0</v>
      </c>
      <c r="AC122" t="n">
        <f>VLOOKUP(B2:B265,Pro_Target!A:Q,3,0)</f>
        <v>0.4</v>
      </c>
      <c r="AD122" t="n">
        <f>VLOOKUP(B2:B265,Pro_Target!A:Q,4,0)</f>
        <v>97.0</v>
      </c>
      <c r="AE122" t="n">
        <f>VLOOKUP(B2:B265,Pro_Target!A:Q,5,0)</f>
        <v>96.0</v>
      </c>
      <c r="AF122" t="n">
        <f>VLOOKUP(B2:B265,Pro_Target!A:Q,6,0)</f>
        <v>3.0</v>
      </c>
      <c r="AG122" t="n">
        <f>VLOOKUP(B2:B265,Pro_Target!A:Q,7,0)</f>
        <v>99.5</v>
      </c>
      <c r="AH122" t="n">
        <f>VLOOKUP(B2:B265,Pro_Target!A:Q,8,0)</f>
        <v>0.15</v>
      </c>
      <c r="AI122" t="n">
        <f>VLOOKUP(B2:B265,Pro_Target!A:Q,9,0)</f>
        <v>99.0</v>
      </c>
      <c r="AJ122" t="n">
        <f>VLOOKUP(B2:B265,Pro_Target!A:Q,10,0)</f>
        <v>99.0</v>
      </c>
      <c r="AK122" t="n">
        <f>VLOOKUP(B2:B265,Pro_Target!A:Q,11,0)</f>
        <v>3.0</v>
      </c>
      <c r="AL122" t="n">
        <f>VLOOKUP(B2:B265,Pro_Target!A:Q,12,0)</f>
        <v>10.0</v>
      </c>
      <c r="AM122" t="n">
        <f>VLOOKUP(B2:B265,Pro_Target!A:Q,13,0)</f>
        <v>99.5</v>
      </c>
      <c r="AN122" t="n">
        <f>VLOOKUP(B2:B265,Pro_Target!A:Q,15,0)</f>
        <v>99.0</v>
      </c>
      <c r="AO122" t="n">
        <f>VLOOKUP(B2:B265,Pro_Target!A:Q,14,0)</f>
        <v>0.1</v>
      </c>
      <c r="AP122" t="n">
        <f>VLOOKUP(B2:B265,Pro_Target!A:Q,16,0)</f>
        <v>99.0</v>
      </c>
      <c r="AQ122" t="n">
        <f>VLOOKUP(B2:B265,Pro_Target!A:Q,17,0)</f>
        <v>10.0</v>
      </c>
    </row>
    <row r="123">
      <c r="A123" t="s">
        <v>116</v>
      </c>
      <c r="B123" t="s">
        <v>51</v>
      </c>
      <c r="C123" t="n">
        <f>SUMIFS(Table25[2G_CSSR_Nokia],Table25[PERIOD_START_TIME],A2:A265,Table25[PROVINCE],B2:B265)</f>
        <v>0.0</v>
      </c>
      <c r="D123" t="n">
        <f>SUMIFS(Table25[2G_CDR_Nokia],Table25[PERIOD_START_TIME],A2:A265,Table25[PROVINCE],B2:B265)</f>
        <v>0.0</v>
      </c>
      <c r="E123" t="n">
        <f>SUMIFS(Table25[2G_TCH_Availability_Nokia],Table25[PERIOD_START_TIME],A2:A265,Table25[PROVINCE],B2:B265)</f>
        <v>0.0</v>
      </c>
      <c r="F123" t="n">
        <f>SUMIFS(Table25[2G_OHSR_Nokia],Table25[PERIOD_START_TIME],A2:A265,Table25[PROVINCE],B2:B265)</f>
        <v>0.0</v>
      </c>
      <c r="G123" t="n">
        <f>SUMIFS(Table25[2G_tch_traffic_Nokia],Table25[PERIOD_START_TIME],A2:A265,Table25[PROVINCE],B2:B265)</f>
        <v>0.0</v>
      </c>
      <c r="H123" t="n">
        <v>334.304759765625</v>
      </c>
      <c r="I123" t="n">
        <v>99.6348253012</v>
      </c>
      <c r="J123" t="n">
        <v>0.197968291812</v>
      </c>
      <c r="K123" t="n">
        <v>99.5200020379</v>
      </c>
      <c r="L123" t="n">
        <v>98.3076797471</v>
      </c>
      <c r="M123" t="n">
        <v>9168.9560546875</v>
      </c>
      <c r="N123" t="n">
        <v>41.03626899296875</v>
      </c>
      <c r="O123" t="n">
        <v>1.8838057393261718</v>
      </c>
      <c r="P123" t="n">
        <v>99.9595368125</v>
      </c>
      <c r="Q123" t="n">
        <v>0.0226442497779</v>
      </c>
      <c r="R123" t="n">
        <v>99.8906916314</v>
      </c>
      <c r="S123" t="n">
        <v>98.3351379343</v>
      </c>
      <c r="T123" t="n">
        <v>3.5149597827</v>
      </c>
      <c r="U123" t="n">
        <v>93.6662953064453</v>
      </c>
      <c r="V123" t="n">
        <v>13.530249088</v>
      </c>
      <c r="W123" t="n">
        <v>99.9307528824</v>
      </c>
      <c r="X123" t="n">
        <v>0.151528983229</v>
      </c>
      <c r="Y123" t="n">
        <v>99.3200167418</v>
      </c>
      <c r="Z123" t="n">
        <v>99.9037380276</v>
      </c>
      <c r="AA123" t="n">
        <v>23.2869483941</v>
      </c>
      <c r="AB123" t="n">
        <f>VLOOKUP(B2:B265,Pro_Target!A:Q,2,0)</f>
        <v>98.0</v>
      </c>
      <c r="AC123" t="n">
        <f>VLOOKUP(B2:B265,Pro_Target!A:Q,3,0)</f>
        <v>0.4</v>
      </c>
      <c r="AD123" t="n">
        <f>VLOOKUP(B2:B265,Pro_Target!A:Q,4,0)</f>
        <v>97.0</v>
      </c>
      <c r="AE123" t="n">
        <f>VLOOKUP(B2:B265,Pro_Target!A:Q,5,0)</f>
        <v>96.0</v>
      </c>
      <c r="AF123" t="n">
        <f>VLOOKUP(B2:B265,Pro_Target!A:Q,6,0)</f>
        <v>3.0</v>
      </c>
      <c r="AG123" t="n">
        <f>VLOOKUP(B2:B265,Pro_Target!A:Q,7,0)</f>
        <v>99.5</v>
      </c>
      <c r="AH123" t="n">
        <f>VLOOKUP(B2:B265,Pro_Target!A:Q,8,0)</f>
        <v>0.15</v>
      </c>
      <c r="AI123" t="n">
        <f>VLOOKUP(B2:B265,Pro_Target!A:Q,9,0)</f>
        <v>99.0</v>
      </c>
      <c r="AJ123" t="n">
        <f>VLOOKUP(B2:B265,Pro_Target!A:Q,10,0)</f>
        <v>99.0</v>
      </c>
      <c r="AK123" t="n">
        <f>VLOOKUP(B2:B265,Pro_Target!A:Q,11,0)</f>
        <v>3.0</v>
      </c>
      <c r="AL123" t="n">
        <f>VLOOKUP(B2:B265,Pro_Target!A:Q,12,0)</f>
        <v>10.0</v>
      </c>
      <c r="AM123" t="n">
        <f>VLOOKUP(B2:B265,Pro_Target!A:Q,13,0)</f>
        <v>99.5</v>
      </c>
      <c r="AN123" t="n">
        <f>VLOOKUP(B2:B265,Pro_Target!A:Q,15,0)</f>
        <v>99.0</v>
      </c>
      <c r="AO123" t="n">
        <f>VLOOKUP(B2:B265,Pro_Target!A:Q,14,0)</f>
        <v>0.1</v>
      </c>
      <c r="AP123" t="n">
        <f>VLOOKUP(B2:B265,Pro_Target!A:Q,16,0)</f>
        <v>99.0</v>
      </c>
      <c r="AQ123" t="n">
        <f>VLOOKUP(B2:B265,Pro_Target!A:Q,17,0)</f>
        <v>10.0</v>
      </c>
    </row>
    <row r="124">
      <c r="A124" t="s">
        <v>116</v>
      </c>
      <c r="B124" t="s">
        <v>49</v>
      </c>
      <c r="C124" t="n">
        <f>SUMIFS(Table25[2G_CSSR_Nokia],Table25[PERIOD_START_TIME],A2:A265,Table25[PROVINCE],B2:B265)</f>
        <v>99.0808049394</v>
      </c>
      <c r="D124" t="n">
        <f>SUMIFS(Table25[2G_CDR_Nokia],Table25[PERIOD_START_TIME],A2:A265,Table25[PROVINCE],B2:B265)</f>
        <v>2.10195865677</v>
      </c>
      <c r="E124" t="n">
        <f>SUMIFS(Table25[2G_TCH_Availability_Nokia],Table25[PERIOD_START_TIME],A2:A265,Table25[PROVINCE],B2:B265)</f>
        <v>98.4675549955</v>
      </c>
      <c r="F124" t="n">
        <f>SUMIFS(Table25[2G_OHSR_Nokia],Table25[PERIOD_START_TIME],A2:A265,Table25[PROVINCE],B2:B265)</f>
        <v>96.448336802</v>
      </c>
      <c r="G124" t="n">
        <f>SUMIFS(Table25[2G_tch_traffic_Nokia],Table25[PERIOD_START_TIME],A2:A265,Table25[PROVINCE],B2:B265)</f>
        <v>51300.3611111</v>
      </c>
      <c r="H124" t="n">
        <v>238.00419140625</v>
      </c>
      <c r="I124" t="n">
        <v>99.6181456144</v>
      </c>
      <c r="J124" t="n">
        <v>0.234663435892</v>
      </c>
      <c r="K124" t="n">
        <v>99.417224747</v>
      </c>
      <c r="L124" t="n">
        <v>98.4282721494</v>
      </c>
      <c r="M124" t="n">
        <v>7944.6630859375</v>
      </c>
      <c r="N124" t="n">
        <v>23.088023880664064</v>
      </c>
      <c r="O124" t="n">
        <v>2.17403531921875</v>
      </c>
      <c r="P124" t="n">
        <v>99.9649093219</v>
      </c>
      <c r="Q124" t="n">
        <v>0.029983646113</v>
      </c>
      <c r="R124" t="n">
        <v>99.9552811655</v>
      </c>
      <c r="S124" t="n">
        <v>97.3103165858</v>
      </c>
      <c r="T124" t="n">
        <v>3.48629761771</v>
      </c>
      <c r="U124" t="n">
        <v>74.16022390927735</v>
      </c>
      <c r="V124" t="n">
        <v>12.6588886197</v>
      </c>
      <c r="W124" t="n">
        <v>99.9500738453</v>
      </c>
      <c r="X124" t="n">
        <v>0.150203953105</v>
      </c>
      <c r="Y124" t="n">
        <v>99.9907671204</v>
      </c>
      <c r="Z124" t="n">
        <v>99.9465155671</v>
      </c>
      <c r="AA124" t="n">
        <v>23.7004294703</v>
      </c>
      <c r="AB124" t="n">
        <f>VLOOKUP(B2:B265,Pro_Target!A:Q,2,0)</f>
        <v>98.0</v>
      </c>
      <c r="AC124" t="n">
        <f>VLOOKUP(B2:B265,Pro_Target!A:Q,3,0)</f>
        <v>0.4</v>
      </c>
      <c r="AD124" t="n">
        <f>VLOOKUP(B2:B265,Pro_Target!A:Q,4,0)</f>
        <v>97.0</v>
      </c>
      <c r="AE124" t="n">
        <f>VLOOKUP(B2:B265,Pro_Target!A:Q,5,0)</f>
        <v>96.0</v>
      </c>
      <c r="AF124" t="n">
        <f>VLOOKUP(B2:B265,Pro_Target!A:Q,6,0)</f>
        <v>3.0</v>
      </c>
      <c r="AG124" t="n">
        <f>VLOOKUP(B2:B265,Pro_Target!A:Q,7,0)</f>
        <v>99.5</v>
      </c>
      <c r="AH124" t="n">
        <f>VLOOKUP(B2:B265,Pro_Target!A:Q,8,0)</f>
        <v>0.15</v>
      </c>
      <c r="AI124" t="n">
        <f>VLOOKUP(B2:B265,Pro_Target!A:Q,9,0)</f>
        <v>99.0</v>
      </c>
      <c r="AJ124" t="n">
        <f>VLOOKUP(B2:B265,Pro_Target!A:Q,10,0)</f>
        <v>99.0</v>
      </c>
      <c r="AK124" t="n">
        <f>VLOOKUP(B2:B265,Pro_Target!A:Q,11,0)</f>
        <v>3.0</v>
      </c>
      <c r="AL124" t="n">
        <f>VLOOKUP(B2:B265,Pro_Target!A:Q,12,0)</f>
        <v>10.0</v>
      </c>
      <c r="AM124" t="n">
        <f>VLOOKUP(B2:B265,Pro_Target!A:Q,13,0)</f>
        <v>99.5</v>
      </c>
      <c r="AN124" t="n">
        <f>VLOOKUP(B2:B265,Pro_Target!A:Q,15,0)</f>
        <v>99.0</v>
      </c>
      <c r="AO124" t="n">
        <f>VLOOKUP(B2:B265,Pro_Target!A:Q,14,0)</f>
        <v>0.1</v>
      </c>
      <c r="AP124" t="n">
        <f>VLOOKUP(B2:B265,Pro_Target!A:Q,16,0)</f>
        <v>99.0</v>
      </c>
      <c r="AQ124" t="n">
        <f>VLOOKUP(B2:B265,Pro_Target!A:Q,17,0)</f>
        <v>10.0</v>
      </c>
    </row>
    <row r="125">
      <c r="A125" t="s">
        <v>116</v>
      </c>
      <c r="B125" t="s">
        <v>48</v>
      </c>
      <c r="C125" t="n">
        <f>SUMIFS(Table25[2G_CSSR_Nokia],Table25[PERIOD_START_TIME],A2:A265,Table25[PROVINCE],B2:B265)</f>
        <v>0.0</v>
      </c>
      <c r="D125" t="n">
        <f>SUMIFS(Table25[2G_CDR_Nokia],Table25[PERIOD_START_TIME],A2:A265,Table25[PROVINCE],B2:B265)</f>
        <v>0.0</v>
      </c>
      <c r="E125" t="n">
        <f>SUMIFS(Table25[2G_TCH_Availability_Nokia],Table25[PERIOD_START_TIME],A2:A265,Table25[PROVINCE],B2:B265)</f>
        <v>0.0</v>
      </c>
      <c r="F125" t="n">
        <f>SUMIFS(Table25[2G_OHSR_Nokia],Table25[PERIOD_START_TIME],A2:A265,Table25[PROVINCE],B2:B265)</f>
        <v>0.0</v>
      </c>
      <c r="G125" t="n">
        <f>SUMIFS(Table25[2G_tch_traffic_Nokia],Table25[PERIOD_START_TIME],A2:A265,Table25[PROVINCE],B2:B265)</f>
        <v>0.0</v>
      </c>
      <c r="H125" t="n">
        <v>253.7729736328125</v>
      </c>
      <c r="I125" t="n">
        <v>99.6121126008</v>
      </c>
      <c r="J125" t="n">
        <v>0.241684845509</v>
      </c>
      <c r="K125" t="n">
        <v>99.5885945168</v>
      </c>
      <c r="L125" t="n">
        <v>98.2332990768</v>
      </c>
      <c r="M125" t="n">
        <v>6461.484375</v>
      </c>
      <c r="N125" t="n">
        <v>21.829171216503905</v>
      </c>
      <c r="O125" t="n">
        <v>2.3028228234570314</v>
      </c>
      <c r="P125" t="n">
        <v>99.9525876406</v>
      </c>
      <c r="Q125" t="n">
        <v>0.0621973383294</v>
      </c>
      <c r="R125" t="n">
        <v>99.968285464</v>
      </c>
      <c r="S125" t="n">
        <v>97.3567847082</v>
      </c>
      <c r="T125" t="n">
        <v>3.35186239858</v>
      </c>
      <c r="U125" t="n">
        <v>50.31025105302734</v>
      </c>
      <c r="V125" t="n">
        <v>20.8608373907</v>
      </c>
      <c r="W125" t="n">
        <v>99.9452811307</v>
      </c>
      <c r="X125" t="n">
        <v>0.124627868165</v>
      </c>
      <c r="Y125" t="n">
        <v>99.9909672186</v>
      </c>
      <c r="Z125" t="n">
        <v>99.9504076843</v>
      </c>
      <c r="AA125" t="n">
        <v>24.0822383928</v>
      </c>
      <c r="AB125" t="n">
        <f>VLOOKUP(B2:B265,Pro_Target!A:Q,2,0)</f>
        <v>98.0</v>
      </c>
      <c r="AC125" t="n">
        <f>VLOOKUP(B2:B265,Pro_Target!A:Q,3,0)</f>
        <v>0.4</v>
      </c>
      <c r="AD125" t="n">
        <f>VLOOKUP(B2:B265,Pro_Target!A:Q,4,0)</f>
        <v>97.0</v>
      </c>
      <c r="AE125" t="n">
        <f>VLOOKUP(B2:B265,Pro_Target!A:Q,5,0)</f>
        <v>96.0</v>
      </c>
      <c r="AF125" t="n">
        <f>VLOOKUP(B2:B265,Pro_Target!A:Q,6,0)</f>
        <v>3.0</v>
      </c>
      <c r="AG125" t="n">
        <f>VLOOKUP(B2:B265,Pro_Target!A:Q,7,0)</f>
        <v>99.5</v>
      </c>
      <c r="AH125" t="n">
        <f>VLOOKUP(B2:B265,Pro_Target!A:Q,8,0)</f>
        <v>0.15</v>
      </c>
      <c r="AI125" t="n">
        <f>VLOOKUP(B2:B265,Pro_Target!A:Q,9,0)</f>
        <v>99.0</v>
      </c>
      <c r="AJ125" t="n">
        <f>VLOOKUP(B2:B265,Pro_Target!A:Q,10,0)</f>
        <v>99.0</v>
      </c>
      <c r="AK125" t="n">
        <f>VLOOKUP(B2:B265,Pro_Target!A:Q,11,0)</f>
        <v>3.0</v>
      </c>
      <c r="AL125" t="n">
        <f>VLOOKUP(B2:B265,Pro_Target!A:Q,12,0)</f>
        <v>10.0</v>
      </c>
      <c r="AM125" t="n">
        <f>VLOOKUP(B2:B265,Pro_Target!A:Q,13,0)</f>
        <v>99.5</v>
      </c>
      <c r="AN125" t="n">
        <f>VLOOKUP(B2:B265,Pro_Target!A:Q,15,0)</f>
        <v>99.0</v>
      </c>
      <c r="AO125" t="n">
        <f>VLOOKUP(B2:B265,Pro_Target!A:Q,14,0)</f>
        <v>0.1</v>
      </c>
      <c r="AP125" t="n">
        <f>VLOOKUP(B2:B265,Pro_Target!A:Q,16,0)</f>
        <v>99.0</v>
      </c>
      <c r="AQ125" t="n">
        <f>VLOOKUP(B2:B265,Pro_Target!A:Q,17,0)</f>
        <v>10.0</v>
      </c>
    </row>
    <row r="126">
      <c r="A126" t="s">
        <v>116</v>
      </c>
      <c r="B126" t="s">
        <v>46</v>
      </c>
      <c r="C126" t="n">
        <f>SUMIFS(Table25[2G_CSSR_Nokia],Table25[PERIOD_START_TIME],A2:A265,Table25[PROVINCE],B2:B265)</f>
        <v>0.0</v>
      </c>
      <c r="D126" t="n">
        <f>SUMIFS(Table25[2G_CDR_Nokia],Table25[PERIOD_START_TIME],A2:A265,Table25[PROVINCE],B2:B265)</f>
        <v>0.0</v>
      </c>
      <c r="E126" t="n">
        <f>SUMIFS(Table25[2G_TCH_Availability_Nokia],Table25[PERIOD_START_TIME],A2:A265,Table25[PROVINCE],B2:B265)</f>
        <v>0.0</v>
      </c>
      <c r="F126" t="n">
        <f>SUMIFS(Table25[2G_OHSR_Nokia],Table25[PERIOD_START_TIME],A2:A265,Table25[PROVINCE],B2:B265)</f>
        <v>0.0</v>
      </c>
      <c r="G126" t="n">
        <f>SUMIFS(Table25[2G_tch_traffic_Nokia],Table25[PERIOD_START_TIME],A2:A265,Table25[PROVINCE],B2:B265)</f>
        <v>0.0</v>
      </c>
      <c r="H126" t="n">
        <v>179.8011865234375</v>
      </c>
      <c r="I126" t="n">
        <v>99.6635301163</v>
      </c>
      <c r="J126" t="n">
        <v>0.1152619419</v>
      </c>
      <c r="K126" t="n">
        <v>99.4948882264</v>
      </c>
      <c r="L126" t="n">
        <v>98.7012378772</v>
      </c>
      <c r="M126" t="n">
        <v>6718.8974609375</v>
      </c>
      <c r="N126" t="n">
        <v>20.354530504003908</v>
      </c>
      <c r="O126" t="n">
        <v>2.2682581296484376</v>
      </c>
      <c r="P126" t="n">
        <v>99.9582888766</v>
      </c>
      <c r="Q126" t="n">
        <v>0.0334569394393</v>
      </c>
      <c r="R126" t="n">
        <v>99.979228652</v>
      </c>
      <c r="S126" t="n">
        <v>97.4694026454</v>
      </c>
      <c r="T126" t="n">
        <v>3.46465953905</v>
      </c>
      <c r="U126" t="n">
        <v>53.201785147265625</v>
      </c>
      <c r="V126" t="n">
        <v>18.2315805882</v>
      </c>
      <c r="W126" t="n">
        <v>99.9499659514</v>
      </c>
      <c r="X126" t="n">
        <v>0.0738373218175</v>
      </c>
      <c r="Y126" t="n">
        <v>99.9901589424</v>
      </c>
      <c r="Z126" t="n">
        <v>99.8352444367</v>
      </c>
      <c r="AA126" t="n">
        <v>23.8440901975</v>
      </c>
      <c r="AB126" t="n">
        <f>VLOOKUP(B2:B265,Pro_Target!A:Q,2,0)</f>
        <v>98.0</v>
      </c>
      <c r="AC126" t="n">
        <f>VLOOKUP(B2:B265,Pro_Target!A:Q,3,0)</f>
        <v>0.4</v>
      </c>
      <c r="AD126" t="n">
        <f>VLOOKUP(B2:B265,Pro_Target!A:Q,4,0)</f>
        <v>97.0</v>
      </c>
      <c r="AE126" t="n">
        <f>VLOOKUP(B2:B265,Pro_Target!A:Q,5,0)</f>
        <v>96.0</v>
      </c>
      <c r="AF126" t="n">
        <f>VLOOKUP(B2:B265,Pro_Target!A:Q,6,0)</f>
        <v>3.0</v>
      </c>
      <c r="AG126" t="n">
        <f>VLOOKUP(B2:B265,Pro_Target!A:Q,7,0)</f>
        <v>99.5</v>
      </c>
      <c r="AH126" t="n">
        <f>VLOOKUP(B2:B265,Pro_Target!A:Q,8,0)</f>
        <v>0.15</v>
      </c>
      <c r="AI126" t="n">
        <f>VLOOKUP(B2:B265,Pro_Target!A:Q,9,0)</f>
        <v>99.0</v>
      </c>
      <c r="AJ126" t="n">
        <f>VLOOKUP(B2:B265,Pro_Target!A:Q,10,0)</f>
        <v>99.0</v>
      </c>
      <c r="AK126" t="n">
        <f>VLOOKUP(B2:B265,Pro_Target!A:Q,11,0)</f>
        <v>3.0</v>
      </c>
      <c r="AL126" t="n">
        <f>VLOOKUP(B2:B265,Pro_Target!A:Q,12,0)</f>
        <v>10.0</v>
      </c>
      <c r="AM126" t="n">
        <f>VLOOKUP(B2:B265,Pro_Target!A:Q,13,0)</f>
        <v>99.5</v>
      </c>
      <c r="AN126" t="n">
        <f>VLOOKUP(B2:B265,Pro_Target!A:Q,15,0)</f>
        <v>99.0</v>
      </c>
      <c r="AO126" t="n">
        <f>VLOOKUP(B2:B265,Pro_Target!A:Q,14,0)</f>
        <v>0.1</v>
      </c>
      <c r="AP126" t="n">
        <f>VLOOKUP(B2:B265,Pro_Target!A:Q,16,0)</f>
        <v>99.0</v>
      </c>
      <c r="AQ126" t="n">
        <f>VLOOKUP(B2:B265,Pro_Target!A:Q,17,0)</f>
        <v>10.0</v>
      </c>
    </row>
    <row r="127">
      <c r="A127" t="s">
        <v>116</v>
      </c>
      <c r="B127" t="s">
        <v>44</v>
      </c>
      <c r="C127" t="n">
        <f>SUMIFS(Table25[2G_CSSR_Nokia],Table25[PERIOD_START_TIME],A2:A265,Table25[PROVINCE],B2:B265)</f>
        <v>0.0</v>
      </c>
      <c r="D127" t="n">
        <f>SUMIFS(Table25[2G_CDR_Nokia],Table25[PERIOD_START_TIME],A2:A265,Table25[PROVINCE],B2:B265)</f>
        <v>0.0</v>
      </c>
      <c r="E127" t="n">
        <f>SUMIFS(Table25[2G_TCH_Availability_Nokia],Table25[PERIOD_START_TIME],A2:A265,Table25[PROVINCE],B2:B265)</f>
        <v>0.0</v>
      </c>
      <c r="F127" t="n">
        <f>SUMIFS(Table25[2G_OHSR_Nokia],Table25[PERIOD_START_TIME],A2:A265,Table25[PROVINCE],B2:B265)</f>
        <v>0.0</v>
      </c>
      <c r="G127" t="n">
        <f>SUMIFS(Table25[2G_tch_traffic_Nokia],Table25[PERIOD_START_TIME],A2:A265,Table25[PROVINCE],B2:B265)</f>
        <v>0.0</v>
      </c>
      <c r="H127" t="n">
        <v>152.986798828125</v>
      </c>
      <c r="I127" t="n">
        <v>99.5607973182</v>
      </c>
      <c r="J127" t="n">
        <v>0.134161408442</v>
      </c>
      <c r="K127" t="n">
        <v>99.7271120987</v>
      </c>
      <c r="L127" t="n">
        <v>98.552111115</v>
      </c>
      <c r="M127" t="n">
        <v>4302.6064453125</v>
      </c>
      <c r="N127" t="n">
        <v>15.390442768847656</v>
      </c>
      <c r="O127" t="n">
        <v>2.408825160263672</v>
      </c>
      <c r="P127" t="n">
        <v>99.952414791</v>
      </c>
      <c r="Q127" t="n">
        <v>0.036954591752</v>
      </c>
      <c r="R127" t="n">
        <v>100.0</v>
      </c>
      <c r="S127" t="n">
        <v>97.1606775619</v>
      </c>
      <c r="T127" t="n">
        <v>3.51751654154</v>
      </c>
      <c r="U127" t="n">
        <v>34.830883404785155</v>
      </c>
      <c r="V127" t="n">
        <v>20.6465461033</v>
      </c>
      <c r="W127" t="n">
        <v>99.9387004544</v>
      </c>
      <c r="X127" t="n">
        <v>0.0615947282792</v>
      </c>
      <c r="Y127" t="n">
        <v>100.0</v>
      </c>
      <c r="Z127" t="n">
        <v>99.8829904162</v>
      </c>
      <c r="AA127" t="n">
        <v>24.3587284462</v>
      </c>
      <c r="AB127" t="n">
        <f>VLOOKUP(B2:B265,Pro_Target!A:Q,2,0)</f>
        <v>98.0</v>
      </c>
      <c r="AC127" t="n">
        <f>VLOOKUP(B2:B265,Pro_Target!A:Q,3,0)</f>
        <v>0.4</v>
      </c>
      <c r="AD127" t="n">
        <f>VLOOKUP(B2:B265,Pro_Target!A:Q,4,0)</f>
        <v>97.0</v>
      </c>
      <c r="AE127" t="n">
        <f>VLOOKUP(B2:B265,Pro_Target!A:Q,5,0)</f>
        <v>96.0</v>
      </c>
      <c r="AF127" t="n">
        <f>VLOOKUP(B2:B265,Pro_Target!A:Q,6,0)</f>
        <v>3.0</v>
      </c>
      <c r="AG127" t="n">
        <f>VLOOKUP(B2:B265,Pro_Target!A:Q,7,0)</f>
        <v>99.5</v>
      </c>
      <c r="AH127" t="n">
        <f>VLOOKUP(B2:B265,Pro_Target!A:Q,8,0)</f>
        <v>0.15</v>
      </c>
      <c r="AI127" t="n">
        <f>VLOOKUP(B2:B265,Pro_Target!A:Q,9,0)</f>
        <v>99.0</v>
      </c>
      <c r="AJ127" t="n">
        <f>VLOOKUP(B2:B265,Pro_Target!A:Q,10,0)</f>
        <v>99.0</v>
      </c>
      <c r="AK127" t="n">
        <f>VLOOKUP(B2:B265,Pro_Target!A:Q,11,0)</f>
        <v>3.0</v>
      </c>
      <c r="AL127" t="n">
        <f>VLOOKUP(B2:B265,Pro_Target!A:Q,12,0)</f>
        <v>10.0</v>
      </c>
      <c r="AM127" t="n">
        <f>VLOOKUP(B2:B265,Pro_Target!A:Q,13,0)</f>
        <v>99.5</v>
      </c>
      <c r="AN127" t="n">
        <f>VLOOKUP(B2:B265,Pro_Target!A:Q,15,0)</f>
        <v>99.0</v>
      </c>
      <c r="AO127" t="n">
        <f>VLOOKUP(B2:B265,Pro_Target!A:Q,14,0)</f>
        <v>0.1</v>
      </c>
      <c r="AP127" t="n">
        <f>VLOOKUP(B2:B265,Pro_Target!A:Q,16,0)</f>
        <v>99.0</v>
      </c>
      <c r="AQ127" t="n">
        <f>VLOOKUP(B2:B265,Pro_Target!A:Q,17,0)</f>
        <v>10.0</v>
      </c>
    </row>
    <row r="128">
      <c r="A128" t="s">
        <v>117</v>
      </c>
      <c r="B128" t="s">
        <v>45</v>
      </c>
      <c r="C128" t="n">
        <f>SUMIFS(Table25[2G_CSSR_Nokia],Table25[PERIOD_START_TIME],A2:A265,Table25[PROVINCE],B2:B265)</f>
        <v>98.4131543882</v>
      </c>
      <c r="D128" t="n">
        <f>SUMIFS(Table25[2G_CDR_Nokia],Table25[PERIOD_START_TIME],A2:A265,Table25[PROVINCE],B2:B265)</f>
        <v>3.0478374098</v>
      </c>
      <c r="E128" t="n">
        <f>SUMIFS(Table25[2G_TCH_Availability_Nokia],Table25[PERIOD_START_TIME],A2:A265,Table25[PROVINCE],B2:B265)</f>
        <v>98.91759859</v>
      </c>
      <c r="F128" t="n">
        <f>SUMIFS(Table25[2G_OHSR_Nokia],Table25[PERIOD_START_TIME],A2:A265,Table25[PROVINCE],B2:B265)</f>
        <v>94.1557297136</v>
      </c>
      <c r="G128" t="n">
        <f>SUMIFS(Table25[2G_tch_traffic_Nokia],Table25[PERIOD_START_TIME],A2:A265,Table25[PROVINCE],B2:B265)</f>
        <v>46094.7017739</v>
      </c>
      <c r="H128" t="n">
        <v>123.5347705078125</v>
      </c>
      <c r="I128" t="n">
        <v>99.7144820722</v>
      </c>
      <c r="J128" t="n">
        <v>0.0680148088789</v>
      </c>
      <c r="K128" t="n">
        <v>99.0514465265</v>
      </c>
      <c r="L128" t="n">
        <v>98.0181736936</v>
      </c>
      <c r="M128" t="n">
        <v>5446.5185546875</v>
      </c>
      <c r="N128" t="n">
        <v>18.89089741845703</v>
      </c>
      <c r="O128" t="n">
        <v>2.3430555393847654</v>
      </c>
      <c r="P128" t="n">
        <v>99.9638465673</v>
      </c>
      <c r="Q128" t="n">
        <v>0.0269097861063</v>
      </c>
      <c r="R128" t="n">
        <v>99.3472948007</v>
      </c>
      <c r="S128" t="n">
        <v>97.6113241717</v>
      </c>
      <c r="T128" t="n">
        <v>3.46771751933</v>
      </c>
      <c r="U128" t="n">
        <v>40.41798180351562</v>
      </c>
      <c r="V128" t="n">
        <v>19.0541051172</v>
      </c>
      <c r="W128" t="n">
        <v>99.9541443405</v>
      </c>
      <c r="X128" t="n">
        <v>0.0840845482768</v>
      </c>
      <c r="Y128" t="n">
        <v>99.9914263388</v>
      </c>
      <c r="Z128" t="n">
        <v>99.8233664795</v>
      </c>
      <c r="AA128" t="n">
        <v>23.180113834</v>
      </c>
      <c r="AB128" t="n">
        <f>VLOOKUP(B2:B265,Pro_Target!A:Q,2,0)</f>
        <v>98.0</v>
      </c>
      <c r="AC128" t="n">
        <f>VLOOKUP(B2:B265,Pro_Target!A:Q,3,0)</f>
        <v>0.4</v>
      </c>
      <c r="AD128" t="n">
        <f>VLOOKUP(B2:B265,Pro_Target!A:Q,4,0)</f>
        <v>97.0</v>
      </c>
      <c r="AE128" t="n">
        <f>VLOOKUP(B2:B265,Pro_Target!A:Q,5,0)</f>
        <v>96.0</v>
      </c>
      <c r="AF128" t="n">
        <f>VLOOKUP(B2:B265,Pro_Target!A:Q,6,0)</f>
        <v>3.0</v>
      </c>
      <c r="AG128" t="n">
        <f>VLOOKUP(B2:B265,Pro_Target!A:Q,7,0)</f>
        <v>99.5</v>
      </c>
      <c r="AH128" t="n">
        <f>VLOOKUP(B2:B265,Pro_Target!A:Q,8,0)</f>
        <v>0.15</v>
      </c>
      <c r="AI128" t="n">
        <f>VLOOKUP(B2:B265,Pro_Target!A:Q,9,0)</f>
        <v>99.0</v>
      </c>
      <c r="AJ128" t="n">
        <f>VLOOKUP(B2:B265,Pro_Target!A:Q,10,0)</f>
        <v>99.0</v>
      </c>
      <c r="AK128" t="n">
        <f>VLOOKUP(B2:B265,Pro_Target!A:Q,11,0)</f>
        <v>3.0</v>
      </c>
      <c r="AL128" t="n">
        <f>VLOOKUP(B2:B265,Pro_Target!A:Q,12,0)</f>
        <v>10.0</v>
      </c>
      <c r="AM128" t="n">
        <f>VLOOKUP(B2:B265,Pro_Target!A:Q,13,0)</f>
        <v>99.5</v>
      </c>
      <c r="AN128" t="n">
        <f>VLOOKUP(B2:B265,Pro_Target!A:Q,15,0)</f>
        <v>99.0</v>
      </c>
      <c r="AO128" t="n">
        <f>VLOOKUP(B2:B265,Pro_Target!A:Q,14,0)</f>
        <v>0.1</v>
      </c>
      <c r="AP128" t="n">
        <f>VLOOKUP(B2:B265,Pro_Target!A:Q,16,0)</f>
        <v>99.0</v>
      </c>
      <c r="AQ128" t="n">
        <f>VLOOKUP(B2:B265,Pro_Target!A:Q,17,0)</f>
        <v>10.0</v>
      </c>
    </row>
    <row r="129">
      <c r="A129" t="s">
        <v>117</v>
      </c>
      <c r="B129" t="s">
        <v>50</v>
      </c>
      <c r="C129" t="n">
        <f>SUMIFS(Table25[2G_CSSR_Nokia],Table25[PERIOD_START_TIME],A2:A265,Table25[PROVINCE],B2:B265)</f>
        <v>97.9992701033</v>
      </c>
      <c r="D129" t="n">
        <f>SUMIFS(Table25[2G_CDR_Nokia],Table25[PERIOD_START_TIME],A2:A265,Table25[PROVINCE],B2:B265)</f>
        <v>1.98512531542</v>
      </c>
      <c r="E129" t="n">
        <f>SUMIFS(Table25[2G_TCH_Availability_Nokia],Table25[PERIOD_START_TIME],A2:A265,Table25[PROVINCE],B2:B265)</f>
        <v>99.9175034777</v>
      </c>
      <c r="F129" t="n">
        <f>SUMIFS(Table25[2G_OHSR_Nokia],Table25[PERIOD_START_TIME],A2:A265,Table25[PROVINCE],B2:B265)</f>
        <v>94.4143213978</v>
      </c>
      <c r="G129" t="n">
        <f>SUMIFS(Table25[2G_tch_traffic_Nokia],Table25[PERIOD_START_TIME],A2:A265,Table25[PROVINCE],B2:B265)</f>
        <v>11342.2032414</v>
      </c>
      <c r="H129" t="n">
        <v>173.5810546875</v>
      </c>
      <c r="I129" t="n">
        <v>99.5468058967</v>
      </c>
      <c r="J129" t="n">
        <v>0.248384281528</v>
      </c>
      <c r="K129" t="n">
        <v>99.7178385459</v>
      </c>
      <c r="L129" t="n">
        <v>98.1962027445</v>
      </c>
      <c r="M129" t="n">
        <v>5870.4091796875</v>
      </c>
      <c r="N129" t="n">
        <v>28.892532891308594</v>
      </c>
      <c r="O129" t="n">
        <v>2.5307813668847654</v>
      </c>
      <c r="P129" t="n">
        <v>99.9546207759</v>
      </c>
      <c r="Q129" t="n">
        <v>0.0520565349073</v>
      </c>
      <c r="R129" t="n">
        <v>99.9289304748</v>
      </c>
      <c r="S129" t="n">
        <v>97.5998404923</v>
      </c>
      <c r="T129" t="n">
        <v>3.78806892385</v>
      </c>
      <c r="U129" t="n">
        <v>59.42052616708985</v>
      </c>
      <c r="V129" t="n">
        <v>20.9897994903</v>
      </c>
      <c r="W129" t="n">
        <v>99.8245041707</v>
      </c>
      <c r="X129" t="n">
        <v>0.11163340768</v>
      </c>
      <c r="Y129" t="n">
        <v>99.9952097506</v>
      </c>
      <c r="Z129" t="n">
        <v>99.6213830046</v>
      </c>
      <c r="AA129" t="n">
        <v>24.0637011419</v>
      </c>
      <c r="AB129" t="n">
        <f>VLOOKUP(B2:B265,Pro_Target!A:Q,2,0)</f>
        <v>98.0</v>
      </c>
      <c r="AC129" t="n">
        <f>VLOOKUP(B2:B265,Pro_Target!A:Q,3,0)</f>
        <v>0.4</v>
      </c>
      <c r="AD129" t="n">
        <f>VLOOKUP(B2:B265,Pro_Target!A:Q,4,0)</f>
        <v>97.0</v>
      </c>
      <c r="AE129" t="n">
        <f>VLOOKUP(B2:B265,Pro_Target!A:Q,5,0)</f>
        <v>96.0</v>
      </c>
      <c r="AF129" t="n">
        <f>VLOOKUP(B2:B265,Pro_Target!A:Q,6,0)</f>
        <v>3.0</v>
      </c>
      <c r="AG129" t="n">
        <f>VLOOKUP(B2:B265,Pro_Target!A:Q,7,0)</f>
        <v>99.5</v>
      </c>
      <c r="AH129" t="n">
        <f>VLOOKUP(B2:B265,Pro_Target!A:Q,8,0)</f>
        <v>0.15</v>
      </c>
      <c r="AI129" t="n">
        <f>VLOOKUP(B2:B265,Pro_Target!A:Q,9,0)</f>
        <v>99.0</v>
      </c>
      <c r="AJ129" t="n">
        <f>VLOOKUP(B2:B265,Pro_Target!A:Q,10,0)</f>
        <v>99.0</v>
      </c>
      <c r="AK129" t="n">
        <f>VLOOKUP(B2:B265,Pro_Target!A:Q,11,0)</f>
        <v>3.0</v>
      </c>
      <c r="AL129" t="n">
        <f>VLOOKUP(B2:B265,Pro_Target!A:Q,12,0)</f>
        <v>10.0</v>
      </c>
      <c r="AM129" t="n">
        <f>VLOOKUP(B2:B265,Pro_Target!A:Q,13,0)</f>
        <v>99.5</v>
      </c>
      <c r="AN129" t="n">
        <f>VLOOKUP(B2:B265,Pro_Target!A:Q,15,0)</f>
        <v>99.0</v>
      </c>
      <c r="AO129" t="n">
        <f>VLOOKUP(B2:B265,Pro_Target!A:Q,14,0)</f>
        <v>0.1</v>
      </c>
      <c r="AP129" t="n">
        <f>VLOOKUP(B2:B265,Pro_Target!A:Q,16,0)</f>
        <v>99.0</v>
      </c>
      <c r="AQ129" t="n">
        <f>VLOOKUP(B2:B265,Pro_Target!A:Q,17,0)</f>
        <v>10.0</v>
      </c>
    </row>
    <row r="130">
      <c r="A130" t="s">
        <v>117</v>
      </c>
      <c r="B130" t="s">
        <v>47</v>
      </c>
      <c r="C130" t="n">
        <f>SUMIFS(Table25[2G_CSSR_Nokia],Table25[PERIOD_START_TIME],A2:A265,Table25[PROVINCE],B2:B265)</f>
        <v>99.4232384964</v>
      </c>
      <c r="D130" t="n">
        <f>SUMIFS(Table25[2G_CDR_Nokia],Table25[PERIOD_START_TIME],A2:A265,Table25[PROVINCE],B2:B265)</f>
        <v>1.73163371924</v>
      </c>
      <c r="E130" t="n">
        <f>SUMIFS(Table25[2G_TCH_Availability_Nokia],Table25[PERIOD_START_TIME],A2:A265,Table25[PROVINCE],B2:B265)</f>
        <v>99.640125555</v>
      </c>
      <c r="F130" t="n">
        <f>SUMIFS(Table25[2G_OHSR_Nokia],Table25[PERIOD_START_TIME],A2:A265,Table25[PROVINCE],B2:B265)</f>
        <v>95.1201099806</v>
      </c>
      <c r="G130" t="n">
        <f>SUMIFS(Table25[2G_tch_traffic_Nokia],Table25[PERIOD_START_TIME],A2:A265,Table25[PROVINCE],B2:B265)</f>
        <v>48837.5460098</v>
      </c>
      <c r="H130" t="n">
        <v>154.0995615234375</v>
      </c>
      <c r="I130" t="n">
        <v>99.5583508595</v>
      </c>
      <c r="J130" t="n">
        <v>0.19389329291</v>
      </c>
      <c r="K130" t="n">
        <v>99.2896007364</v>
      </c>
      <c r="L130" t="n">
        <v>97.4513097672</v>
      </c>
      <c r="M130" t="n">
        <v>6521.6455078125</v>
      </c>
      <c r="N130" t="n">
        <v>19.311919085058594</v>
      </c>
      <c r="O130" t="n">
        <v>2.2973162487304686</v>
      </c>
      <c r="P130" t="n">
        <v>99.9531425408</v>
      </c>
      <c r="Q130" t="n">
        <v>0.0302803768192</v>
      </c>
      <c r="R130" t="n">
        <v>99.629946806</v>
      </c>
      <c r="S130" t="n">
        <v>96.636910727</v>
      </c>
      <c r="T130" t="n">
        <v>3.24233202874</v>
      </c>
      <c r="U130" t="n">
        <v>43.98680989296875</v>
      </c>
      <c r="V130" t="n">
        <v>21.473951984</v>
      </c>
      <c r="W130" t="n">
        <v>99.951675888</v>
      </c>
      <c r="X130" t="n">
        <v>0.161335087181</v>
      </c>
      <c r="Y130" t="n">
        <v>99.5129194567</v>
      </c>
      <c r="Z130" t="n">
        <v>99.878225644</v>
      </c>
      <c r="AA130" t="n">
        <v>23.4533940564</v>
      </c>
      <c r="AB130" t="n">
        <f>VLOOKUP(B2:B265,Pro_Target!A:Q,2,0)</f>
        <v>98.0</v>
      </c>
      <c r="AC130" t="n">
        <f>VLOOKUP(B2:B265,Pro_Target!A:Q,3,0)</f>
        <v>0.4</v>
      </c>
      <c r="AD130" t="n">
        <f>VLOOKUP(B2:B265,Pro_Target!A:Q,4,0)</f>
        <v>97.0</v>
      </c>
      <c r="AE130" t="n">
        <f>VLOOKUP(B2:B265,Pro_Target!A:Q,5,0)</f>
        <v>96.0</v>
      </c>
      <c r="AF130" t="n">
        <f>VLOOKUP(B2:B265,Pro_Target!A:Q,6,0)</f>
        <v>3.0</v>
      </c>
      <c r="AG130" t="n">
        <f>VLOOKUP(B2:B265,Pro_Target!A:Q,7,0)</f>
        <v>99.5</v>
      </c>
      <c r="AH130" t="n">
        <f>VLOOKUP(B2:B265,Pro_Target!A:Q,8,0)</f>
        <v>0.15</v>
      </c>
      <c r="AI130" t="n">
        <f>VLOOKUP(B2:B265,Pro_Target!A:Q,9,0)</f>
        <v>99.0</v>
      </c>
      <c r="AJ130" t="n">
        <f>VLOOKUP(B2:B265,Pro_Target!A:Q,10,0)</f>
        <v>99.0</v>
      </c>
      <c r="AK130" t="n">
        <f>VLOOKUP(B2:B265,Pro_Target!A:Q,11,0)</f>
        <v>3.0</v>
      </c>
      <c r="AL130" t="n">
        <f>VLOOKUP(B2:B265,Pro_Target!A:Q,12,0)</f>
        <v>10.0</v>
      </c>
      <c r="AM130" t="n">
        <f>VLOOKUP(B2:B265,Pro_Target!A:Q,13,0)</f>
        <v>99.5</v>
      </c>
      <c r="AN130" t="n">
        <f>VLOOKUP(B2:B265,Pro_Target!A:Q,15,0)</f>
        <v>99.0</v>
      </c>
      <c r="AO130" t="n">
        <f>VLOOKUP(B2:B265,Pro_Target!A:Q,14,0)</f>
        <v>0.1</v>
      </c>
      <c r="AP130" t="n">
        <f>VLOOKUP(B2:B265,Pro_Target!A:Q,16,0)</f>
        <v>99.0</v>
      </c>
      <c r="AQ130" t="n">
        <f>VLOOKUP(B2:B265,Pro_Target!A:Q,17,0)</f>
        <v>10.0</v>
      </c>
    </row>
    <row r="131">
      <c r="A131" t="s">
        <v>117</v>
      </c>
      <c r="B131" t="s">
        <v>52</v>
      </c>
      <c r="C131" t="n">
        <f>SUMIFS(Table25[2G_CSSR_Nokia],Table25[PERIOD_START_TIME],A2:A265,Table25[PROVINCE],B2:B265)</f>
        <v>97.6803523613</v>
      </c>
      <c r="D131" t="n">
        <f>SUMIFS(Table25[2G_CDR_Nokia],Table25[PERIOD_START_TIME],A2:A265,Table25[PROVINCE],B2:B265)</f>
        <v>2.25331743601</v>
      </c>
      <c r="E131" t="n">
        <f>SUMIFS(Table25[2G_TCH_Availability_Nokia],Table25[PERIOD_START_TIME],A2:A265,Table25[PROVINCE],B2:B265)</f>
        <v>93.3521989383</v>
      </c>
      <c r="F131" t="n">
        <f>SUMIFS(Table25[2G_OHSR_Nokia],Table25[PERIOD_START_TIME],A2:A265,Table25[PROVINCE],B2:B265)</f>
        <v>94.8334314823</v>
      </c>
      <c r="G131" t="n">
        <f>SUMIFS(Table25[2G_tch_traffic_Nokia],Table25[PERIOD_START_TIME],A2:A265,Table25[PROVINCE],B2:B265)</f>
        <v>34040.5865882</v>
      </c>
      <c r="H131" t="n">
        <v>208.551607421875</v>
      </c>
      <c r="I131" t="n">
        <v>99.2474567489</v>
      </c>
      <c r="J131" t="n">
        <v>0.258971121565</v>
      </c>
      <c r="K131" t="n">
        <v>95.7371778168</v>
      </c>
      <c r="L131" t="n">
        <v>98.7775172919</v>
      </c>
      <c r="M131" t="n">
        <v>5367.1669921875</v>
      </c>
      <c r="N131" t="n">
        <v>36.983473341308596</v>
      </c>
      <c r="O131" t="n">
        <v>2.494353906738281</v>
      </c>
      <c r="P131" t="n">
        <v>99.915920709</v>
      </c>
      <c r="Q131" t="n">
        <v>0.0886194088231</v>
      </c>
      <c r="R131" t="n">
        <v>99.2876154138</v>
      </c>
      <c r="S131" t="n">
        <v>97.9456115026</v>
      </c>
      <c r="T131" t="n">
        <v>3.80787405989</v>
      </c>
      <c r="U131" t="n">
        <v>74.48791190791016</v>
      </c>
      <c r="V131" t="n">
        <v>18.4210804532</v>
      </c>
      <c r="W131" t="n">
        <v>99.9363877959</v>
      </c>
      <c r="X131" t="n">
        <v>0.0953137244249</v>
      </c>
      <c r="Y131" t="n">
        <v>99.7937324775</v>
      </c>
      <c r="Z131" t="n">
        <v>99.8518021764</v>
      </c>
      <c r="AA131" t="n">
        <v>24.4688455729</v>
      </c>
      <c r="AB131" t="n">
        <f>VLOOKUP(B2:B265,Pro_Target!A:Q,2,0)</f>
        <v>98.0</v>
      </c>
      <c r="AC131" t="n">
        <f>VLOOKUP(B2:B265,Pro_Target!A:Q,3,0)</f>
        <v>0.4</v>
      </c>
      <c r="AD131" t="n">
        <f>VLOOKUP(B2:B265,Pro_Target!A:Q,4,0)</f>
        <v>97.0</v>
      </c>
      <c r="AE131" t="n">
        <f>VLOOKUP(B2:B265,Pro_Target!A:Q,5,0)</f>
        <v>96.0</v>
      </c>
      <c r="AF131" t="n">
        <f>VLOOKUP(B2:B265,Pro_Target!A:Q,6,0)</f>
        <v>3.0</v>
      </c>
      <c r="AG131" t="n">
        <f>VLOOKUP(B2:B265,Pro_Target!A:Q,7,0)</f>
        <v>99.5</v>
      </c>
      <c r="AH131" t="n">
        <f>VLOOKUP(B2:B265,Pro_Target!A:Q,8,0)</f>
        <v>0.15</v>
      </c>
      <c r="AI131" t="n">
        <f>VLOOKUP(B2:B265,Pro_Target!A:Q,9,0)</f>
        <v>99.0</v>
      </c>
      <c r="AJ131" t="n">
        <f>VLOOKUP(B2:B265,Pro_Target!A:Q,10,0)</f>
        <v>99.0</v>
      </c>
      <c r="AK131" t="n">
        <f>VLOOKUP(B2:B265,Pro_Target!A:Q,11,0)</f>
        <v>3.0</v>
      </c>
      <c r="AL131" t="n">
        <f>VLOOKUP(B2:B265,Pro_Target!A:Q,12,0)</f>
        <v>10.0</v>
      </c>
      <c r="AM131" t="n">
        <f>VLOOKUP(B2:B265,Pro_Target!A:Q,13,0)</f>
        <v>99.5</v>
      </c>
      <c r="AN131" t="n">
        <f>VLOOKUP(B2:B265,Pro_Target!A:Q,15,0)</f>
        <v>99.0</v>
      </c>
      <c r="AO131" t="n">
        <f>VLOOKUP(B2:B265,Pro_Target!A:Q,14,0)</f>
        <v>0.1</v>
      </c>
      <c r="AP131" t="n">
        <f>VLOOKUP(B2:B265,Pro_Target!A:Q,16,0)</f>
        <v>99.0</v>
      </c>
      <c r="AQ131" t="n">
        <f>VLOOKUP(B2:B265,Pro_Target!A:Q,17,0)</f>
        <v>10.0</v>
      </c>
    </row>
    <row r="132">
      <c r="A132" t="s">
        <v>117</v>
      </c>
      <c r="B132" t="s">
        <v>51</v>
      </c>
      <c r="C132" t="n">
        <f>SUMIFS(Table25[2G_CSSR_Nokia],Table25[PERIOD_START_TIME],A2:A265,Table25[PROVINCE],B2:B265)</f>
        <v>0.0</v>
      </c>
      <c r="D132" t="n">
        <f>SUMIFS(Table25[2G_CDR_Nokia],Table25[PERIOD_START_TIME],A2:A265,Table25[PROVINCE],B2:B265)</f>
        <v>0.0</v>
      </c>
      <c r="E132" t="n">
        <f>SUMIFS(Table25[2G_TCH_Availability_Nokia],Table25[PERIOD_START_TIME],A2:A265,Table25[PROVINCE],B2:B265)</f>
        <v>0.0</v>
      </c>
      <c r="F132" t="n">
        <f>SUMIFS(Table25[2G_OHSR_Nokia],Table25[PERIOD_START_TIME],A2:A265,Table25[PROVINCE],B2:B265)</f>
        <v>0.0</v>
      </c>
      <c r="G132" t="n">
        <f>SUMIFS(Table25[2G_tch_traffic_Nokia],Table25[PERIOD_START_TIME],A2:A265,Table25[PROVINCE],B2:B265)</f>
        <v>0.0</v>
      </c>
      <c r="H132" t="n">
        <v>322.8650048828125</v>
      </c>
      <c r="I132" t="n">
        <v>99.5669343665</v>
      </c>
      <c r="J132" t="n">
        <v>0.206138795478</v>
      </c>
      <c r="K132" t="n">
        <v>99.5242498667</v>
      </c>
      <c r="L132" t="n">
        <v>98.3239407696</v>
      </c>
      <c r="M132" t="n">
        <v>8893.361328125</v>
      </c>
      <c r="N132" t="n">
        <v>39.784181133984376</v>
      </c>
      <c r="O132" t="n">
        <v>1.909434919296875</v>
      </c>
      <c r="P132" t="n">
        <v>99.9608874401</v>
      </c>
      <c r="Q132" t="n">
        <v>0.022030998729</v>
      </c>
      <c r="R132" t="n">
        <v>99.9055513301</v>
      </c>
      <c r="S132" t="n">
        <v>98.3343875707</v>
      </c>
      <c r="T132" t="n">
        <v>3.47993136503</v>
      </c>
      <c r="U132" t="n">
        <v>90.61244189511719</v>
      </c>
      <c r="V132" t="n">
        <v>13.8336815157</v>
      </c>
      <c r="W132" t="n">
        <v>99.9327809409</v>
      </c>
      <c r="X132" t="n">
        <v>0.142756590514</v>
      </c>
      <c r="Y132" t="n">
        <v>99.3284389094</v>
      </c>
      <c r="Z132" t="n">
        <v>99.9029041345</v>
      </c>
      <c r="AA132" t="n">
        <v>22.938646432</v>
      </c>
      <c r="AB132" t="n">
        <f>VLOOKUP(B2:B265,Pro_Target!A:Q,2,0)</f>
        <v>98.0</v>
      </c>
      <c r="AC132" t="n">
        <f>VLOOKUP(B2:B265,Pro_Target!A:Q,3,0)</f>
        <v>0.4</v>
      </c>
      <c r="AD132" t="n">
        <f>VLOOKUP(B2:B265,Pro_Target!A:Q,4,0)</f>
        <v>97.0</v>
      </c>
      <c r="AE132" t="n">
        <f>VLOOKUP(B2:B265,Pro_Target!A:Q,5,0)</f>
        <v>96.0</v>
      </c>
      <c r="AF132" t="n">
        <f>VLOOKUP(B2:B265,Pro_Target!A:Q,6,0)</f>
        <v>3.0</v>
      </c>
      <c r="AG132" t="n">
        <f>VLOOKUP(B2:B265,Pro_Target!A:Q,7,0)</f>
        <v>99.5</v>
      </c>
      <c r="AH132" t="n">
        <f>VLOOKUP(B2:B265,Pro_Target!A:Q,8,0)</f>
        <v>0.15</v>
      </c>
      <c r="AI132" t="n">
        <f>VLOOKUP(B2:B265,Pro_Target!A:Q,9,0)</f>
        <v>99.0</v>
      </c>
      <c r="AJ132" t="n">
        <f>VLOOKUP(B2:B265,Pro_Target!A:Q,10,0)</f>
        <v>99.0</v>
      </c>
      <c r="AK132" t="n">
        <f>VLOOKUP(B2:B265,Pro_Target!A:Q,11,0)</f>
        <v>3.0</v>
      </c>
      <c r="AL132" t="n">
        <f>VLOOKUP(B2:B265,Pro_Target!A:Q,12,0)</f>
        <v>10.0</v>
      </c>
      <c r="AM132" t="n">
        <f>VLOOKUP(B2:B265,Pro_Target!A:Q,13,0)</f>
        <v>99.5</v>
      </c>
      <c r="AN132" t="n">
        <f>VLOOKUP(B2:B265,Pro_Target!A:Q,15,0)</f>
        <v>99.0</v>
      </c>
      <c r="AO132" t="n">
        <f>VLOOKUP(B2:B265,Pro_Target!A:Q,14,0)</f>
        <v>0.1</v>
      </c>
      <c r="AP132" t="n">
        <f>VLOOKUP(B2:B265,Pro_Target!A:Q,16,0)</f>
        <v>99.0</v>
      </c>
      <c r="AQ132" t="n">
        <f>VLOOKUP(B2:B265,Pro_Target!A:Q,17,0)</f>
        <v>10.0</v>
      </c>
    </row>
    <row r="133">
      <c r="A133" t="s">
        <v>117</v>
      </c>
      <c r="B133" t="s">
        <v>49</v>
      </c>
      <c r="C133" t="n">
        <f>SUMIFS(Table25[2G_CSSR_Nokia],Table25[PERIOD_START_TIME],A2:A265,Table25[PROVINCE],B2:B265)</f>
        <v>99.1667002614</v>
      </c>
      <c r="D133" t="n">
        <f>SUMIFS(Table25[2G_CDR_Nokia],Table25[PERIOD_START_TIME],A2:A265,Table25[PROVINCE],B2:B265)</f>
        <v>1.94472973252</v>
      </c>
      <c r="E133" t="n">
        <f>SUMIFS(Table25[2G_TCH_Availability_Nokia],Table25[PERIOD_START_TIME],A2:A265,Table25[PROVINCE],B2:B265)</f>
        <v>98.3911951061</v>
      </c>
      <c r="F133" t="n">
        <f>SUMIFS(Table25[2G_OHSR_Nokia],Table25[PERIOD_START_TIME],A2:A265,Table25[PROVINCE],B2:B265)</f>
        <v>96.7029097097</v>
      </c>
      <c r="G133" t="n">
        <f>SUMIFS(Table25[2G_tch_traffic_Nokia],Table25[PERIOD_START_TIME],A2:A265,Table25[PROVINCE],B2:B265)</f>
        <v>49307.8333333</v>
      </c>
      <c r="H133" t="n">
        <v>227.3078134765625</v>
      </c>
      <c r="I133" t="n">
        <v>99.116571303</v>
      </c>
      <c r="J133" t="n">
        <v>0.248234746978</v>
      </c>
      <c r="K133" t="n">
        <v>98.7487010484</v>
      </c>
      <c r="L133" t="n">
        <v>98.438543406</v>
      </c>
      <c r="M133" t="n">
        <v>7746.8671875</v>
      </c>
      <c r="N133" t="n">
        <v>22.145458055957032</v>
      </c>
      <c r="O133" t="n">
        <v>2.1841519774316405</v>
      </c>
      <c r="P133" t="n">
        <v>99.8794256079</v>
      </c>
      <c r="Q133" t="n">
        <v>0.0371242543591</v>
      </c>
      <c r="R133" t="n">
        <v>99.7817540165</v>
      </c>
      <c r="S133" t="n">
        <v>97.4219518662</v>
      </c>
      <c r="T133" t="n">
        <v>3.44265653715</v>
      </c>
      <c r="U133" t="n">
        <v>71.93444120449219</v>
      </c>
      <c r="V133" t="n">
        <v>12.8167705015</v>
      </c>
      <c r="W133" t="n">
        <v>99.9503460355</v>
      </c>
      <c r="X133" t="n">
        <v>0.145813956657</v>
      </c>
      <c r="Y133" t="n">
        <v>99.8727731174</v>
      </c>
      <c r="Z133" t="n">
        <v>99.9468846995</v>
      </c>
      <c r="AA133" t="n">
        <v>23.3934822903</v>
      </c>
      <c r="AB133" t="n">
        <f>VLOOKUP(B2:B265,Pro_Target!A:Q,2,0)</f>
        <v>98.0</v>
      </c>
      <c r="AC133" t="n">
        <f>VLOOKUP(B2:B265,Pro_Target!A:Q,3,0)</f>
        <v>0.4</v>
      </c>
      <c r="AD133" t="n">
        <f>VLOOKUP(B2:B265,Pro_Target!A:Q,4,0)</f>
        <v>97.0</v>
      </c>
      <c r="AE133" t="n">
        <f>VLOOKUP(B2:B265,Pro_Target!A:Q,5,0)</f>
        <v>96.0</v>
      </c>
      <c r="AF133" t="n">
        <f>VLOOKUP(B2:B265,Pro_Target!A:Q,6,0)</f>
        <v>3.0</v>
      </c>
      <c r="AG133" t="n">
        <f>VLOOKUP(B2:B265,Pro_Target!A:Q,7,0)</f>
        <v>99.5</v>
      </c>
      <c r="AH133" t="n">
        <f>VLOOKUP(B2:B265,Pro_Target!A:Q,8,0)</f>
        <v>0.15</v>
      </c>
      <c r="AI133" t="n">
        <f>VLOOKUP(B2:B265,Pro_Target!A:Q,9,0)</f>
        <v>99.0</v>
      </c>
      <c r="AJ133" t="n">
        <f>VLOOKUP(B2:B265,Pro_Target!A:Q,10,0)</f>
        <v>99.0</v>
      </c>
      <c r="AK133" t="n">
        <f>VLOOKUP(B2:B265,Pro_Target!A:Q,11,0)</f>
        <v>3.0</v>
      </c>
      <c r="AL133" t="n">
        <f>VLOOKUP(B2:B265,Pro_Target!A:Q,12,0)</f>
        <v>10.0</v>
      </c>
      <c r="AM133" t="n">
        <f>VLOOKUP(B2:B265,Pro_Target!A:Q,13,0)</f>
        <v>99.5</v>
      </c>
      <c r="AN133" t="n">
        <f>VLOOKUP(B2:B265,Pro_Target!A:Q,15,0)</f>
        <v>99.0</v>
      </c>
      <c r="AO133" t="n">
        <f>VLOOKUP(B2:B265,Pro_Target!A:Q,14,0)</f>
        <v>0.1</v>
      </c>
      <c r="AP133" t="n">
        <f>VLOOKUP(B2:B265,Pro_Target!A:Q,16,0)</f>
        <v>99.0</v>
      </c>
      <c r="AQ133" t="n">
        <f>VLOOKUP(B2:B265,Pro_Target!A:Q,17,0)</f>
        <v>10.0</v>
      </c>
    </row>
    <row r="134">
      <c r="A134" t="s">
        <v>117</v>
      </c>
      <c r="B134" t="s">
        <v>48</v>
      </c>
      <c r="C134" t="n">
        <f>SUMIFS(Table25[2G_CSSR_Nokia],Table25[PERIOD_START_TIME],A2:A265,Table25[PROVINCE],B2:B265)</f>
        <v>0.0</v>
      </c>
      <c r="D134" t="n">
        <f>SUMIFS(Table25[2G_CDR_Nokia],Table25[PERIOD_START_TIME],A2:A265,Table25[PROVINCE],B2:B265)</f>
        <v>0.0</v>
      </c>
      <c r="E134" t="n">
        <f>SUMIFS(Table25[2G_TCH_Availability_Nokia],Table25[PERIOD_START_TIME],A2:A265,Table25[PROVINCE],B2:B265)</f>
        <v>0.0</v>
      </c>
      <c r="F134" t="n">
        <f>SUMIFS(Table25[2G_OHSR_Nokia],Table25[PERIOD_START_TIME],A2:A265,Table25[PROVINCE],B2:B265)</f>
        <v>0.0</v>
      </c>
      <c r="G134" t="n">
        <f>SUMIFS(Table25[2G_tch_traffic_Nokia],Table25[PERIOD_START_TIME],A2:A265,Table25[PROVINCE],B2:B265)</f>
        <v>0.0</v>
      </c>
      <c r="H134" t="n">
        <v>246.94873046875</v>
      </c>
      <c r="I134" t="n">
        <v>99.5908080997</v>
      </c>
      <c r="J134" t="n">
        <v>0.243478087747</v>
      </c>
      <c r="K134" t="n">
        <v>99.4971787946</v>
      </c>
      <c r="L134" t="n">
        <v>98.2432383133</v>
      </c>
      <c r="M134" t="n">
        <v>6244.48046875</v>
      </c>
      <c r="N134" t="n">
        <v>21.355508620996094</v>
      </c>
      <c r="O134" t="n">
        <v>2.3302483545703123</v>
      </c>
      <c r="P134" t="n">
        <v>99.9563448786</v>
      </c>
      <c r="Q134" t="n">
        <v>0.0626859543742</v>
      </c>
      <c r="R134" t="n">
        <v>99.9731076627</v>
      </c>
      <c r="S134" t="n">
        <v>97.2494979972</v>
      </c>
      <c r="T134" t="n">
        <v>3.370696135</v>
      </c>
      <c r="U134" t="n">
        <v>47.955815958984374</v>
      </c>
      <c r="V134" t="n">
        <v>20.6022875841</v>
      </c>
      <c r="W134" t="n">
        <v>99.9542916696</v>
      </c>
      <c r="X134" t="n">
        <v>0.0996242766449</v>
      </c>
      <c r="Y134" t="n">
        <v>99.8307867737</v>
      </c>
      <c r="Z134" t="n">
        <v>99.9500807099</v>
      </c>
      <c r="AA134" t="n">
        <v>23.5531517651</v>
      </c>
      <c r="AB134" t="n">
        <f>VLOOKUP(B2:B265,Pro_Target!A:Q,2,0)</f>
        <v>98.0</v>
      </c>
      <c r="AC134" t="n">
        <f>VLOOKUP(B2:B265,Pro_Target!A:Q,3,0)</f>
        <v>0.4</v>
      </c>
      <c r="AD134" t="n">
        <f>VLOOKUP(B2:B265,Pro_Target!A:Q,4,0)</f>
        <v>97.0</v>
      </c>
      <c r="AE134" t="n">
        <f>VLOOKUP(B2:B265,Pro_Target!A:Q,5,0)</f>
        <v>96.0</v>
      </c>
      <c r="AF134" t="n">
        <f>VLOOKUP(B2:B265,Pro_Target!A:Q,6,0)</f>
        <v>3.0</v>
      </c>
      <c r="AG134" t="n">
        <f>VLOOKUP(B2:B265,Pro_Target!A:Q,7,0)</f>
        <v>99.5</v>
      </c>
      <c r="AH134" t="n">
        <f>VLOOKUP(B2:B265,Pro_Target!A:Q,8,0)</f>
        <v>0.15</v>
      </c>
      <c r="AI134" t="n">
        <f>VLOOKUP(B2:B265,Pro_Target!A:Q,9,0)</f>
        <v>99.0</v>
      </c>
      <c r="AJ134" t="n">
        <f>VLOOKUP(B2:B265,Pro_Target!A:Q,10,0)</f>
        <v>99.0</v>
      </c>
      <c r="AK134" t="n">
        <f>VLOOKUP(B2:B265,Pro_Target!A:Q,11,0)</f>
        <v>3.0</v>
      </c>
      <c r="AL134" t="n">
        <f>VLOOKUP(B2:B265,Pro_Target!A:Q,12,0)</f>
        <v>10.0</v>
      </c>
      <c r="AM134" t="n">
        <f>VLOOKUP(B2:B265,Pro_Target!A:Q,13,0)</f>
        <v>99.5</v>
      </c>
      <c r="AN134" t="n">
        <f>VLOOKUP(B2:B265,Pro_Target!A:Q,15,0)</f>
        <v>99.0</v>
      </c>
      <c r="AO134" t="n">
        <f>VLOOKUP(B2:B265,Pro_Target!A:Q,14,0)</f>
        <v>0.1</v>
      </c>
      <c r="AP134" t="n">
        <f>VLOOKUP(B2:B265,Pro_Target!A:Q,16,0)</f>
        <v>99.0</v>
      </c>
      <c r="AQ134" t="n">
        <f>VLOOKUP(B2:B265,Pro_Target!A:Q,17,0)</f>
        <v>10.0</v>
      </c>
    </row>
    <row r="135">
      <c r="A135" t="s">
        <v>117</v>
      </c>
      <c r="B135" t="s">
        <v>46</v>
      </c>
      <c r="C135" t="n">
        <f>SUMIFS(Table25[2G_CSSR_Nokia],Table25[PERIOD_START_TIME],A2:A265,Table25[PROVINCE],B2:B265)</f>
        <v>0.0</v>
      </c>
      <c r="D135" t="n">
        <f>SUMIFS(Table25[2G_CDR_Nokia],Table25[PERIOD_START_TIME],A2:A265,Table25[PROVINCE],B2:B265)</f>
        <v>0.0</v>
      </c>
      <c r="E135" t="n">
        <f>SUMIFS(Table25[2G_TCH_Availability_Nokia],Table25[PERIOD_START_TIME],A2:A265,Table25[PROVINCE],B2:B265)</f>
        <v>0.0</v>
      </c>
      <c r="F135" t="n">
        <f>SUMIFS(Table25[2G_OHSR_Nokia],Table25[PERIOD_START_TIME],A2:A265,Table25[PROVINCE],B2:B265)</f>
        <v>0.0</v>
      </c>
      <c r="G135" t="n">
        <f>SUMIFS(Table25[2G_tch_traffic_Nokia],Table25[PERIOD_START_TIME],A2:A265,Table25[PROVINCE],B2:B265)</f>
        <v>0.0</v>
      </c>
      <c r="H135" t="n">
        <v>174.673533203125</v>
      </c>
      <c r="I135" t="n">
        <v>99.6604358171</v>
      </c>
      <c r="J135" t="n">
        <v>0.111659671749</v>
      </c>
      <c r="K135" t="n">
        <v>99.4490011493</v>
      </c>
      <c r="L135" t="n">
        <v>98.7009863405</v>
      </c>
      <c r="M135" t="n">
        <v>6474.115234375</v>
      </c>
      <c r="N135" t="n">
        <v>19.386795069628906</v>
      </c>
      <c r="O135" t="n">
        <v>2.3377302671679687</v>
      </c>
      <c r="P135" t="n">
        <v>99.9588355795</v>
      </c>
      <c r="Q135" t="n">
        <v>0.0311612290595</v>
      </c>
      <c r="R135" t="n">
        <v>99.8683850156</v>
      </c>
      <c r="S135" t="n">
        <v>97.3710620787</v>
      </c>
      <c r="T135" t="n">
        <v>3.49124393618</v>
      </c>
      <c r="U135" t="n">
        <v>50.83548994140625</v>
      </c>
      <c r="V135" t="n">
        <v>18.1133616108</v>
      </c>
      <c r="W135" t="n">
        <v>99.9321754303</v>
      </c>
      <c r="X135" t="n">
        <v>0.0725661270402</v>
      </c>
      <c r="Y135" t="n">
        <v>99.9620902654</v>
      </c>
      <c r="Z135" t="n">
        <v>99.8316565102</v>
      </c>
      <c r="AA135" t="n">
        <v>23.377866987</v>
      </c>
      <c r="AB135" t="n">
        <f>VLOOKUP(B2:B265,Pro_Target!A:Q,2,0)</f>
        <v>98.0</v>
      </c>
      <c r="AC135" t="n">
        <f>VLOOKUP(B2:B265,Pro_Target!A:Q,3,0)</f>
        <v>0.4</v>
      </c>
      <c r="AD135" t="n">
        <f>VLOOKUP(B2:B265,Pro_Target!A:Q,4,0)</f>
        <v>97.0</v>
      </c>
      <c r="AE135" t="n">
        <f>VLOOKUP(B2:B265,Pro_Target!A:Q,5,0)</f>
        <v>96.0</v>
      </c>
      <c r="AF135" t="n">
        <f>VLOOKUP(B2:B265,Pro_Target!A:Q,6,0)</f>
        <v>3.0</v>
      </c>
      <c r="AG135" t="n">
        <f>VLOOKUP(B2:B265,Pro_Target!A:Q,7,0)</f>
        <v>99.5</v>
      </c>
      <c r="AH135" t="n">
        <f>VLOOKUP(B2:B265,Pro_Target!A:Q,8,0)</f>
        <v>0.15</v>
      </c>
      <c r="AI135" t="n">
        <f>VLOOKUP(B2:B265,Pro_Target!A:Q,9,0)</f>
        <v>99.0</v>
      </c>
      <c r="AJ135" t="n">
        <f>VLOOKUP(B2:B265,Pro_Target!A:Q,10,0)</f>
        <v>99.0</v>
      </c>
      <c r="AK135" t="n">
        <f>VLOOKUP(B2:B265,Pro_Target!A:Q,11,0)</f>
        <v>3.0</v>
      </c>
      <c r="AL135" t="n">
        <f>VLOOKUP(B2:B265,Pro_Target!A:Q,12,0)</f>
        <v>10.0</v>
      </c>
      <c r="AM135" t="n">
        <f>VLOOKUP(B2:B265,Pro_Target!A:Q,13,0)</f>
        <v>99.5</v>
      </c>
      <c r="AN135" t="n">
        <f>VLOOKUP(B2:B265,Pro_Target!A:Q,15,0)</f>
        <v>99.0</v>
      </c>
      <c r="AO135" t="n">
        <f>VLOOKUP(B2:B265,Pro_Target!A:Q,14,0)</f>
        <v>0.1</v>
      </c>
      <c r="AP135" t="n">
        <f>VLOOKUP(B2:B265,Pro_Target!A:Q,16,0)</f>
        <v>99.0</v>
      </c>
      <c r="AQ135" t="n">
        <f>VLOOKUP(B2:B265,Pro_Target!A:Q,17,0)</f>
        <v>10.0</v>
      </c>
    </row>
    <row r="136">
      <c r="A136" t="s">
        <v>117</v>
      </c>
      <c r="B136" t="s">
        <v>44</v>
      </c>
      <c r="C136" t="n">
        <f>SUMIFS(Table25[2G_CSSR_Nokia],Table25[PERIOD_START_TIME],A2:A265,Table25[PROVINCE],B2:B265)</f>
        <v>0.0</v>
      </c>
      <c r="D136" t="n">
        <f>SUMIFS(Table25[2G_CDR_Nokia],Table25[PERIOD_START_TIME],A2:A265,Table25[PROVINCE],B2:B265)</f>
        <v>0.0</v>
      </c>
      <c r="E136" t="n">
        <f>SUMIFS(Table25[2G_TCH_Availability_Nokia],Table25[PERIOD_START_TIME],A2:A265,Table25[PROVINCE],B2:B265)</f>
        <v>0.0</v>
      </c>
      <c r="F136" t="n">
        <f>SUMIFS(Table25[2G_OHSR_Nokia],Table25[PERIOD_START_TIME],A2:A265,Table25[PROVINCE],B2:B265)</f>
        <v>0.0</v>
      </c>
      <c r="G136" t="n">
        <f>SUMIFS(Table25[2G_tch_traffic_Nokia],Table25[PERIOD_START_TIME],A2:A265,Table25[PROVINCE],B2:B265)</f>
        <v>0.0</v>
      </c>
      <c r="H136" t="n">
        <v>148.745083984375</v>
      </c>
      <c r="I136" t="n">
        <v>99.5873237083</v>
      </c>
      <c r="J136" t="n">
        <v>0.130306343054</v>
      </c>
      <c r="K136" t="n">
        <v>99.7733175897</v>
      </c>
      <c r="L136" t="n">
        <v>98.5723605816</v>
      </c>
      <c r="M136" t="n">
        <v>4221.6640625</v>
      </c>
      <c r="N136" t="n">
        <v>15.01696639765625</v>
      </c>
      <c r="O136" t="n">
        <v>2.436710875810547</v>
      </c>
      <c r="P136" t="n">
        <v>99.9570774953</v>
      </c>
      <c r="Q136" t="n">
        <v>0.0352964304301</v>
      </c>
      <c r="R136" t="n">
        <v>99.9671138065</v>
      </c>
      <c r="S136" t="n">
        <v>97.2235621499</v>
      </c>
      <c r="T136" t="n">
        <v>3.52486374506</v>
      </c>
      <c r="U136" t="n">
        <v>34.11953076376953</v>
      </c>
      <c r="V136" t="n">
        <v>20.8626343155</v>
      </c>
      <c r="W136" t="n">
        <v>99.9213572237</v>
      </c>
      <c r="X136" t="n">
        <v>0.0597309372111</v>
      </c>
      <c r="Y136" t="n">
        <v>100.0</v>
      </c>
      <c r="Z136" t="n">
        <v>99.8826723481</v>
      </c>
      <c r="AA136" t="n">
        <v>24.3060090197</v>
      </c>
      <c r="AB136" t="n">
        <f>VLOOKUP(B2:B265,Pro_Target!A:Q,2,0)</f>
        <v>98.0</v>
      </c>
      <c r="AC136" t="n">
        <f>VLOOKUP(B2:B265,Pro_Target!A:Q,3,0)</f>
        <v>0.4</v>
      </c>
      <c r="AD136" t="n">
        <f>VLOOKUP(B2:B265,Pro_Target!A:Q,4,0)</f>
        <v>97.0</v>
      </c>
      <c r="AE136" t="n">
        <f>VLOOKUP(B2:B265,Pro_Target!A:Q,5,0)</f>
        <v>96.0</v>
      </c>
      <c r="AF136" t="n">
        <f>VLOOKUP(B2:B265,Pro_Target!A:Q,6,0)</f>
        <v>3.0</v>
      </c>
      <c r="AG136" t="n">
        <f>VLOOKUP(B2:B265,Pro_Target!A:Q,7,0)</f>
        <v>99.5</v>
      </c>
      <c r="AH136" t="n">
        <f>VLOOKUP(B2:B265,Pro_Target!A:Q,8,0)</f>
        <v>0.15</v>
      </c>
      <c r="AI136" t="n">
        <f>VLOOKUP(B2:B265,Pro_Target!A:Q,9,0)</f>
        <v>99.0</v>
      </c>
      <c r="AJ136" t="n">
        <f>VLOOKUP(B2:B265,Pro_Target!A:Q,10,0)</f>
        <v>99.0</v>
      </c>
      <c r="AK136" t="n">
        <f>VLOOKUP(B2:B265,Pro_Target!A:Q,11,0)</f>
        <v>3.0</v>
      </c>
      <c r="AL136" t="n">
        <f>VLOOKUP(B2:B265,Pro_Target!A:Q,12,0)</f>
        <v>10.0</v>
      </c>
      <c r="AM136" t="n">
        <f>VLOOKUP(B2:B265,Pro_Target!A:Q,13,0)</f>
        <v>99.5</v>
      </c>
      <c r="AN136" t="n">
        <f>VLOOKUP(B2:B265,Pro_Target!A:Q,15,0)</f>
        <v>99.0</v>
      </c>
      <c r="AO136" t="n">
        <f>VLOOKUP(B2:B265,Pro_Target!A:Q,14,0)</f>
        <v>0.1</v>
      </c>
      <c r="AP136" t="n">
        <f>VLOOKUP(B2:B265,Pro_Target!A:Q,16,0)</f>
        <v>99.0</v>
      </c>
      <c r="AQ136" t="n">
        <f>VLOOKUP(B2:B265,Pro_Target!A:Q,17,0)</f>
        <v>10.0</v>
      </c>
    </row>
    <row r="137">
      <c r="A137" t="s">
        <v>140</v>
      </c>
      <c r="B137" t="s">
        <v>45</v>
      </c>
      <c r="C137" t="n">
        <f>SUMIFS(Table25[2G_CSSR_Nokia],Table25[PERIOD_START_TIME],A2:A265,Table25[PROVINCE],B2:B265)</f>
        <v>98.4789940614</v>
      </c>
      <c r="D137" t="n">
        <f>SUMIFS(Table25[2G_CDR_Nokia],Table25[PERIOD_START_TIME],A2:A265,Table25[PROVINCE],B2:B265)</f>
        <v>2.88630565227</v>
      </c>
      <c r="E137" t="n">
        <f>SUMIFS(Table25[2G_TCH_Availability_Nokia],Table25[PERIOD_START_TIME],A2:A265,Table25[PROVINCE],B2:B265)</f>
        <v>98.897026041</v>
      </c>
      <c r="F137" t="n">
        <f>SUMIFS(Table25[2G_OHSR_Nokia],Table25[PERIOD_START_TIME],A2:A265,Table25[PROVINCE],B2:B265)</f>
        <v>94.2186169139</v>
      </c>
      <c r="G137" t="n">
        <f>SUMIFS(Table25[2G_tch_traffic_Nokia],Table25[PERIOD_START_TIME],A2:A265,Table25[PROVINCE],B2:B265)</f>
        <v>46241.114402</v>
      </c>
      <c r="H137" t="n">
        <v>122.3251123046875</v>
      </c>
      <c r="I137" t="n">
        <v>99.7607933678</v>
      </c>
      <c r="J137" t="n">
        <v>0.0625449251533</v>
      </c>
      <c r="K137" t="n">
        <v>99.3081479291</v>
      </c>
      <c r="L137" t="n">
        <v>98.0376012868</v>
      </c>
      <c r="M137" t="n">
        <v>5403.3095703125</v>
      </c>
      <c r="N137" t="n">
        <v>19.00108831816406</v>
      </c>
      <c r="O137" t="n">
        <v>2.2595166568457032</v>
      </c>
      <c r="P137" t="n">
        <v>99.9650809325</v>
      </c>
      <c r="Q137" t="n">
        <v>0.0267291751646</v>
      </c>
      <c r="R137" t="n">
        <v>99.5730478029</v>
      </c>
      <c r="S137" t="n">
        <v>97.6667603168</v>
      </c>
      <c r="T137" t="n">
        <v>3.41700931395</v>
      </c>
      <c r="U137" t="n">
        <v>40.75556771259765</v>
      </c>
      <c r="V137" t="n">
        <v>18.6969747966</v>
      </c>
      <c r="W137" t="n">
        <v>99.9504341963</v>
      </c>
      <c r="X137" t="n">
        <v>0.083267677143</v>
      </c>
      <c r="Y137" t="n">
        <v>99.9828592076</v>
      </c>
      <c r="Z137" t="n">
        <v>99.8168108027</v>
      </c>
      <c r="AA137" t="n">
        <v>22.5623591593</v>
      </c>
      <c r="AB137" t="n">
        <f>VLOOKUP(B2:B265,Pro_Target!A:Q,2,0)</f>
        <v>98.0</v>
      </c>
      <c r="AC137" t="n">
        <f>VLOOKUP(B2:B265,Pro_Target!A:Q,3,0)</f>
        <v>0.4</v>
      </c>
      <c r="AD137" t="n">
        <f>VLOOKUP(B2:B265,Pro_Target!A:Q,4,0)</f>
        <v>97.0</v>
      </c>
      <c r="AE137" t="n">
        <f>VLOOKUP(B2:B265,Pro_Target!A:Q,5,0)</f>
        <v>96.0</v>
      </c>
      <c r="AF137" t="n">
        <f>VLOOKUP(B2:B265,Pro_Target!A:Q,6,0)</f>
        <v>3.0</v>
      </c>
      <c r="AG137" t="n">
        <f>VLOOKUP(B2:B265,Pro_Target!A:Q,7,0)</f>
        <v>99.5</v>
      </c>
      <c r="AH137" t="n">
        <f>VLOOKUP(B2:B265,Pro_Target!A:Q,8,0)</f>
        <v>0.15</v>
      </c>
      <c r="AI137" t="n">
        <f>VLOOKUP(B2:B265,Pro_Target!A:Q,9,0)</f>
        <v>99.0</v>
      </c>
      <c r="AJ137" t="n">
        <f>VLOOKUP(B2:B265,Pro_Target!A:Q,10,0)</f>
        <v>99.0</v>
      </c>
      <c r="AK137" t="n">
        <f>VLOOKUP(B2:B265,Pro_Target!A:Q,11,0)</f>
        <v>3.0</v>
      </c>
      <c r="AL137" t="n">
        <f>VLOOKUP(B2:B265,Pro_Target!A:Q,12,0)</f>
        <v>10.0</v>
      </c>
      <c r="AM137" t="n">
        <f>VLOOKUP(B2:B265,Pro_Target!A:Q,13,0)</f>
        <v>99.5</v>
      </c>
      <c r="AN137" t="n">
        <f>VLOOKUP(B2:B265,Pro_Target!A:Q,15,0)</f>
        <v>99.0</v>
      </c>
      <c r="AO137" t="n">
        <f>VLOOKUP(B2:B265,Pro_Target!A:Q,14,0)</f>
        <v>0.1</v>
      </c>
      <c r="AP137" t="n">
        <f>VLOOKUP(B2:B265,Pro_Target!A:Q,16,0)</f>
        <v>99.0</v>
      </c>
      <c r="AQ137" t="n">
        <f>VLOOKUP(B2:B265,Pro_Target!A:Q,17,0)</f>
        <v>10.0</v>
      </c>
    </row>
    <row r="138">
      <c r="A138" t="s">
        <v>140</v>
      </c>
      <c r="B138" t="s">
        <v>50</v>
      </c>
      <c r="C138" t="n">
        <f>SUMIFS(Table25[2G_CSSR_Nokia],Table25[PERIOD_START_TIME],A2:A265,Table25[PROVINCE],B2:B265)</f>
        <v>97.7737714269</v>
      </c>
      <c r="D138" t="n">
        <f>SUMIFS(Table25[2G_CDR_Nokia],Table25[PERIOD_START_TIME],A2:A265,Table25[PROVINCE],B2:B265)</f>
        <v>2.0499077444</v>
      </c>
      <c r="E138" t="n">
        <f>SUMIFS(Table25[2G_TCH_Availability_Nokia],Table25[PERIOD_START_TIME],A2:A265,Table25[PROVINCE],B2:B265)</f>
        <v>97.6311402365</v>
      </c>
      <c r="F138" t="n">
        <f>SUMIFS(Table25[2G_OHSR_Nokia],Table25[PERIOD_START_TIME],A2:A265,Table25[PROVINCE],B2:B265)</f>
        <v>94.5013661202</v>
      </c>
      <c r="G138" t="n">
        <f>SUMIFS(Table25[2G_tch_traffic_Nokia],Table25[PERIOD_START_TIME],A2:A265,Table25[PROVINCE],B2:B265)</f>
        <v>11028.0649036</v>
      </c>
      <c r="H138" t="n">
        <v>174.2815947265625</v>
      </c>
      <c r="I138" t="n">
        <v>99.0108707598</v>
      </c>
      <c r="J138" t="n">
        <v>0.262302964018</v>
      </c>
      <c r="K138" t="n">
        <v>99.2135496644</v>
      </c>
      <c r="L138" t="n">
        <v>98.2782671542</v>
      </c>
      <c r="M138" t="n">
        <v>5793.2333984375</v>
      </c>
      <c r="N138" t="n">
        <v>30.522147016894532</v>
      </c>
      <c r="O138" t="n">
        <v>2.37670242921875</v>
      </c>
      <c r="P138" t="n">
        <v>99.9061221581</v>
      </c>
      <c r="Q138" t="n">
        <v>0.0540806272461</v>
      </c>
      <c r="R138" t="n">
        <v>99.7083612394</v>
      </c>
      <c r="S138" t="n">
        <v>97.654446545</v>
      </c>
      <c r="T138" t="n">
        <v>3.77639341917</v>
      </c>
      <c r="U138" t="n">
        <v>62.76720813173828</v>
      </c>
      <c r="V138" t="n">
        <v>18.3386716444</v>
      </c>
      <c r="W138" t="n">
        <v>99.8126740038</v>
      </c>
      <c r="X138" t="n">
        <v>0.112358660179</v>
      </c>
      <c r="Y138" t="n">
        <v>99.7928382464</v>
      </c>
      <c r="Z138" t="n">
        <v>99.6268174407</v>
      </c>
      <c r="AA138" t="n">
        <v>23.8781716616</v>
      </c>
      <c r="AB138" t="n">
        <f>VLOOKUP(B2:B265,Pro_Target!A:Q,2,0)</f>
        <v>98.0</v>
      </c>
      <c r="AC138" t="n">
        <f>VLOOKUP(B2:B265,Pro_Target!A:Q,3,0)</f>
        <v>0.4</v>
      </c>
      <c r="AD138" t="n">
        <f>VLOOKUP(B2:B265,Pro_Target!A:Q,4,0)</f>
        <v>97.0</v>
      </c>
      <c r="AE138" t="n">
        <f>VLOOKUP(B2:B265,Pro_Target!A:Q,5,0)</f>
        <v>96.0</v>
      </c>
      <c r="AF138" t="n">
        <f>VLOOKUP(B2:B265,Pro_Target!A:Q,6,0)</f>
        <v>3.0</v>
      </c>
      <c r="AG138" t="n">
        <f>VLOOKUP(B2:B265,Pro_Target!A:Q,7,0)</f>
        <v>99.5</v>
      </c>
      <c r="AH138" t="n">
        <f>VLOOKUP(B2:B265,Pro_Target!A:Q,8,0)</f>
        <v>0.15</v>
      </c>
      <c r="AI138" t="n">
        <f>VLOOKUP(B2:B265,Pro_Target!A:Q,9,0)</f>
        <v>99.0</v>
      </c>
      <c r="AJ138" t="n">
        <f>VLOOKUP(B2:B265,Pro_Target!A:Q,10,0)</f>
        <v>99.0</v>
      </c>
      <c r="AK138" t="n">
        <f>VLOOKUP(B2:B265,Pro_Target!A:Q,11,0)</f>
        <v>3.0</v>
      </c>
      <c r="AL138" t="n">
        <f>VLOOKUP(B2:B265,Pro_Target!A:Q,12,0)</f>
        <v>10.0</v>
      </c>
      <c r="AM138" t="n">
        <f>VLOOKUP(B2:B265,Pro_Target!A:Q,13,0)</f>
        <v>99.5</v>
      </c>
      <c r="AN138" t="n">
        <f>VLOOKUP(B2:B265,Pro_Target!A:Q,15,0)</f>
        <v>99.0</v>
      </c>
      <c r="AO138" t="n">
        <f>VLOOKUP(B2:B265,Pro_Target!A:Q,14,0)</f>
        <v>0.1</v>
      </c>
      <c r="AP138" t="n">
        <f>VLOOKUP(B2:B265,Pro_Target!A:Q,16,0)</f>
        <v>99.0</v>
      </c>
      <c r="AQ138" t="n">
        <f>VLOOKUP(B2:B265,Pro_Target!A:Q,17,0)</f>
        <v>10.0</v>
      </c>
    </row>
    <row r="139">
      <c r="A139" t="s">
        <v>140</v>
      </c>
      <c r="B139" t="s">
        <v>47</v>
      </c>
      <c r="C139" t="n">
        <f>SUMIFS(Table25[2G_CSSR_Nokia],Table25[PERIOD_START_TIME],A2:A265,Table25[PROVINCE],B2:B265)</f>
        <v>99.3959107622</v>
      </c>
      <c r="D139" t="n">
        <f>SUMIFS(Table25[2G_CDR_Nokia],Table25[PERIOD_START_TIME],A2:A265,Table25[PROVINCE],B2:B265)</f>
        <v>1.73396251334</v>
      </c>
      <c r="E139" t="n">
        <f>SUMIFS(Table25[2G_TCH_Availability_Nokia],Table25[PERIOD_START_TIME],A2:A265,Table25[PROVINCE],B2:B265)</f>
        <v>99.6103156025</v>
      </c>
      <c r="F139" t="n">
        <f>SUMIFS(Table25[2G_OHSR_Nokia],Table25[PERIOD_START_TIME],A2:A265,Table25[PROVINCE],B2:B265)</f>
        <v>95.073763752</v>
      </c>
      <c r="G139" t="n">
        <f>SUMIFS(Table25[2G_tch_traffic_Nokia],Table25[PERIOD_START_TIME],A2:A265,Table25[PROVINCE],B2:B265)</f>
        <v>48711.9095793</v>
      </c>
      <c r="H139" t="n">
        <v>153.30913671875</v>
      </c>
      <c r="I139" t="n">
        <v>99.7176134538</v>
      </c>
      <c r="J139" t="n">
        <v>0.177388178289</v>
      </c>
      <c r="K139" t="n">
        <v>99.9648981036</v>
      </c>
      <c r="L139" t="n">
        <v>97.6500512828</v>
      </c>
      <c r="M139" t="n">
        <v>6414.61328125</v>
      </c>
      <c r="N139" t="n">
        <v>20.071638187207032</v>
      </c>
      <c r="O139" t="n">
        <v>2.2721593800683593</v>
      </c>
      <c r="P139" t="n">
        <v>99.9195488228</v>
      </c>
      <c r="Q139" t="n">
        <v>0.0294265278813</v>
      </c>
      <c r="R139" t="n">
        <v>99.9249361525</v>
      </c>
      <c r="S139" t="n">
        <v>96.6525824107</v>
      </c>
      <c r="T139" t="n">
        <v>3.24096815261</v>
      </c>
      <c r="U139" t="n">
        <v>44.67340700322266</v>
      </c>
      <c r="V139" t="n">
        <v>20.5260867231</v>
      </c>
      <c r="W139" t="n">
        <v>99.9583357027</v>
      </c>
      <c r="X139" t="n">
        <v>0.162710599989</v>
      </c>
      <c r="Y139" t="n">
        <v>99.4756908977</v>
      </c>
      <c r="Z139" t="n">
        <v>99.8974869114</v>
      </c>
      <c r="AA139" t="n">
        <v>22.8673838144</v>
      </c>
      <c r="AB139" t="n">
        <f>VLOOKUP(B2:B265,Pro_Target!A:Q,2,0)</f>
        <v>98.0</v>
      </c>
      <c r="AC139" t="n">
        <f>VLOOKUP(B2:B265,Pro_Target!A:Q,3,0)</f>
        <v>0.4</v>
      </c>
      <c r="AD139" t="n">
        <f>VLOOKUP(B2:B265,Pro_Target!A:Q,4,0)</f>
        <v>97.0</v>
      </c>
      <c r="AE139" t="n">
        <f>VLOOKUP(B2:B265,Pro_Target!A:Q,5,0)</f>
        <v>96.0</v>
      </c>
      <c r="AF139" t="n">
        <f>VLOOKUP(B2:B265,Pro_Target!A:Q,6,0)</f>
        <v>3.0</v>
      </c>
      <c r="AG139" t="n">
        <f>VLOOKUP(B2:B265,Pro_Target!A:Q,7,0)</f>
        <v>99.5</v>
      </c>
      <c r="AH139" t="n">
        <f>VLOOKUP(B2:B265,Pro_Target!A:Q,8,0)</f>
        <v>0.15</v>
      </c>
      <c r="AI139" t="n">
        <f>VLOOKUP(B2:B265,Pro_Target!A:Q,9,0)</f>
        <v>99.0</v>
      </c>
      <c r="AJ139" t="n">
        <f>VLOOKUP(B2:B265,Pro_Target!A:Q,10,0)</f>
        <v>99.0</v>
      </c>
      <c r="AK139" t="n">
        <f>VLOOKUP(B2:B265,Pro_Target!A:Q,11,0)</f>
        <v>3.0</v>
      </c>
      <c r="AL139" t="n">
        <f>VLOOKUP(B2:B265,Pro_Target!A:Q,12,0)</f>
        <v>10.0</v>
      </c>
      <c r="AM139" t="n">
        <f>VLOOKUP(B2:B265,Pro_Target!A:Q,13,0)</f>
        <v>99.5</v>
      </c>
      <c r="AN139" t="n">
        <f>VLOOKUP(B2:B265,Pro_Target!A:Q,15,0)</f>
        <v>99.0</v>
      </c>
      <c r="AO139" t="n">
        <f>VLOOKUP(B2:B265,Pro_Target!A:Q,14,0)</f>
        <v>0.1</v>
      </c>
      <c r="AP139" t="n">
        <f>VLOOKUP(B2:B265,Pro_Target!A:Q,16,0)</f>
        <v>99.0</v>
      </c>
      <c r="AQ139" t="n">
        <f>VLOOKUP(B2:B265,Pro_Target!A:Q,17,0)</f>
        <v>10.0</v>
      </c>
    </row>
    <row r="140">
      <c r="A140" t="s">
        <v>140</v>
      </c>
      <c r="B140" t="s">
        <v>52</v>
      </c>
      <c r="C140" t="n">
        <f>SUMIFS(Table25[2G_CSSR_Nokia],Table25[PERIOD_START_TIME],A2:A265,Table25[PROVINCE],B2:B265)</f>
        <v>97.6440348455</v>
      </c>
      <c r="D140" t="n">
        <f>SUMIFS(Table25[2G_CDR_Nokia],Table25[PERIOD_START_TIME],A2:A265,Table25[PROVINCE],B2:B265)</f>
        <v>2.19086348934</v>
      </c>
      <c r="E140" t="n">
        <f>SUMIFS(Table25[2G_TCH_Availability_Nokia],Table25[PERIOD_START_TIME],A2:A265,Table25[PROVINCE],B2:B265)</f>
        <v>92.6146925898</v>
      </c>
      <c r="F140" t="n">
        <f>SUMIFS(Table25[2G_OHSR_Nokia],Table25[PERIOD_START_TIME],A2:A265,Table25[PROVINCE],B2:B265)</f>
        <v>94.9041125847</v>
      </c>
      <c r="G140" t="n">
        <f>SUMIFS(Table25[2G_tch_traffic_Nokia],Table25[PERIOD_START_TIME],A2:A265,Table25[PROVINCE],B2:B265)</f>
        <v>34105.8437327</v>
      </c>
      <c r="H140" t="n">
        <v>207.150388671875</v>
      </c>
      <c r="I140" t="n">
        <v>99.2981572682</v>
      </c>
      <c r="J140" t="n">
        <v>0.275086045261</v>
      </c>
      <c r="K140" t="n">
        <v>93.7182466041</v>
      </c>
      <c r="L140" t="n">
        <v>98.713407905</v>
      </c>
      <c r="M140" t="n">
        <v>5250.5537109375</v>
      </c>
      <c r="N140" t="n">
        <v>37.76786770273438</v>
      </c>
      <c r="O140" t="n">
        <v>2.3911345252441407</v>
      </c>
      <c r="P140" t="n">
        <v>99.8696294638</v>
      </c>
      <c r="Q140" t="n">
        <v>0.101916578796</v>
      </c>
      <c r="R140" t="n">
        <v>98.5852185342</v>
      </c>
      <c r="S140" t="n">
        <v>97.8515599117</v>
      </c>
      <c r="T140" t="n">
        <v>3.78038207399</v>
      </c>
      <c r="U140" t="n">
        <v>75.83815592070313</v>
      </c>
      <c r="V140" t="n">
        <v>16.2105767876</v>
      </c>
      <c r="W140" t="n">
        <v>99.9261599697</v>
      </c>
      <c r="X140" t="n">
        <v>0.0976150715371</v>
      </c>
      <c r="Y140" t="n">
        <v>99.688721964</v>
      </c>
      <c r="Z140" t="n">
        <v>99.8135631302</v>
      </c>
      <c r="AA140" t="n">
        <v>23.8762395871</v>
      </c>
      <c r="AB140" t="n">
        <f>VLOOKUP(B2:B265,Pro_Target!A:Q,2,0)</f>
        <v>98.0</v>
      </c>
      <c r="AC140" t="n">
        <f>VLOOKUP(B2:B265,Pro_Target!A:Q,3,0)</f>
        <v>0.4</v>
      </c>
      <c r="AD140" t="n">
        <f>VLOOKUP(B2:B265,Pro_Target!A:Q,4,0)</f>
        <v>97.0</v>
      </c>
      <c r="AE140" t="n">
        <f>VLOOKUP(B2:B265,Pro_Target!A:Q,5,0)</f>
        <v>96.0</v>
      </c>
      <c r="AF140" t="n">
        <f>VLOOKUP(B2:B265,Pro_Target!A:Q,6,0)</f>
        <v>3.0</v>
      </c>
      <c r="AG140" t="n">
        <f>VLOOKUP(B2:B265,Pro_Target!A:Q,7,0)</f>
        <v>99.5</v>
      </c>
      <c r="AH140" t="n">
        <f>VLOOKUP(B2:B265,Pro_Target!A:Q,8,0)</f>
        <v>0.15</v>
      </c>
      <c r="AI140" t="n">
        <f>VLOOKUP(B2:B265,Pro_Target!A:Q,9,0)</f>
        <v>99.0</v>
      </c>
      <c r="AJ140" t="n">
        <f>VLOOKUP(B2:B265,Pro_Target!A:Q,10,0)</f>
        <v>99.0</v>
      </c>
      <c r="AK140" t="n">
        <f>VLOOKUP(B2:B265,Pro_Target!A:Q,11,0)</f>
        <v>3.0</v>
      </c>
      <c r="AL140" t="n">
        <f>VLOOKUP(B2:B265,Pro_Target!A:Q,12,0)</f>
        <v>10.0</v>
      </c>
      <c r="AM140" t="n">
        <f>VLOOKUP(B2:B265,Pro_Target!A:Q,13,0)</f>
        <v>99.5</v>
      </c>
      <c r="AN140" t="n">
        <f>VLOOKUP(B2:B265,Pro_Target!A:Q,15,0)</f>
        <v>99.0</v>
      </c>
      <c r="AO140" t="n">
        <f>VLOOKUP(B2:B265,Pro_Target!A:Q,14,0)</f>
        <v>0.1</v>
      </c>
      <c r="AP140" t="n">
        <f>VLOOKUP(B2:B265,Pro_Target!A:Q,16,0)</f>
        <v>99.0</v>
      </c>
      <c r="AQ140" t="n">
        <f>VLOOKUP(B2:B265,Pro_Target!A:Q,17,0)</f>
        <v>10.0</v>
      </c>
    </row>
    <row r="141">
      <c r="A141" t="s">
        <v>140</v>
      </c>
      <c r="B141" t="s">
        <v>51</v>
      </c>
      <c r="C141" t="n">
        <f>SUMIFS(Table25[2G_CSSR_Nokia],Table25[PERIOD_START_TIME],A2:A265,Table25[PROVINCE],B2:B265)</f>
        <v>0.0</v>
      </c>
      <c r="D141" t="n">
        <f>SUMIFS(Table25[2G_CDR_Nokia],Table25[PERIOD_START_TIME],A2:A265,Table25[PROVINCE],B2:B265)</f>
        <v>0.0</v>
      </c>
      <c r="E141" t="n">
        <f>SUMIFS(Table25[2G_TCH_Availability_Nokia],Table25[PERIOD_START_TIME],A2:A265,Table25[PROVINCE],B2:B265)</f>
        <v>0.0</v>
      </c>
      <c r="F141" t="n">
        <f>SUMIFS(Table25[2G_OHSR_Nokia],Table25[PERIOD_START_TIME],A2:A265,Table25[PROVINCE],B2:B265)</f>
        <v>0.0</v>
      </c>
      <c r="G141" t="n">
        <f>SUMIFS(Table25[2G_tch_traffic_Nokia],Table25[PERIOD_START_TIME],A2:A265,Table25[PROVINCE],B2:B265)</f>
        <v>0.0</v>
      </c>
      <c r="H141" t="n">
        <v>324.8220966796875</v>
      </c>
      <c r="I141" t="n">
        <v>99.3004047964</v>
      </c>
      <c r="J141" t="n">
        <v>0.196975162443</v>
      </c>
      <c r="K141" t="n">
        <v>99.6501041273</v>
      </c>
      <c r="L141" t="n">
        <v>98.3313058367</v>
      </c>
      <c r="M141" t="n">
        <v>8760.9794921875</v>
      </c>
      <c r="N141" t="n">
        <v>40.98792546201172</v>
      </c>
      <c r="O141" t="n">
        <v>1.8287632738867188</v>
      </c>
      <c r="P141" t="n">
        <v>99.9613782846</v>
      </c>
      <c r="Q141" t="n">
        <v>0.0221537369837</v>
      </c>
      <c r="R141" t="n">
        <v>99.9634088228</v>
      </c>
      <c r="S141" t="n">
        <v>98.3366595769</v>
      </c>
      <c r="T141" t="n">
        <v>3.47977913093</v>
      </c>
      <c r="U141" t="n">
        <v>91.17195107998047</v>
      </c>
      <c r="V141" t="n">
        <v>12.8235431705</v>
      </c>
      <c r="W141" t="n">
        <v>99.9196607699</v>
      </c>
      <c r="X141" t="n">
        <v>0.146772611293</v>
      </c>
      <c r="Y141" t="n">
        <v>99.1217437818</v>
      </c>
      <c r="Z141" t="n">
        <v>99.9015699502</v>
      </c>
      <c r="AA141" t="n">
        <v>22.321713462</v>
      </c>
      <c r="AB141" t="n">
        <f>VLOOKUP(B2:B265,Pro_Target!A:Q,2,0)</f>
        <v>98.0</v>
      </c>
      <c r="AC141" t="n">
        <f>VLOOKUP(B2:B265,Pro_Target!A:Q,3,0)</f>
        <v>0.4</v>
      </c>
      <c r="AD141" t="n">
        <f>VLOOKUP(B2:B265,Pro_Target!A:Q,4,0)</f>
        <v>97.0</v>
      </c>
      <c r="AE141" t="n">
        <f>VLOOKUP(B2:B265,Pro_Target!A:Q,5,0)</f>
        <v>96.0</v>
      </c>
      <c r="AF141" t="n">
        <f>VLOOKUP(B2:B265,Pro_Target!A:Q,6,0)</f>
        <v>3.0</v>
      </c>
      <c r="AG141" t="n">
        <f>VLOOKUP(B2:B265,Pro_Target!A:Q,7,0)</f>
        <v>99.5</v>
      </c>
      <c r="AH141" t="n">
        <f>VLOOKUP(B2:B265,Pro_Target!A:Q,8,0)</f>
        <v>0.15</v>
      </c>
      <c r="AI141" t="n">
        <f>VLOOKUP(B2:B265,Pro_Target!A:Q,9,0)</f>
        <v>99.0</v>
      </c>
      <c r="AJ141" t="n">
        <f>VLOOKUP(B2:B265,Pro_Target!A:Q,10,0)</f>
        <v>99.0</v>
      </c>
      <c r="AK141" t="n">
        <f>VLOOKUP(B2:B265,Pro_Target!A:Q,11,0)</f>
        <v>3.0</v>
      </c>
      <c r="AL141" t="n">
        <f>VLOOKUP(B2:B265,Pro_Target!A:Q,12,0)</f>
        <v>10.0</v>
      </c>
      <c r="AM141" t="n">
        <f>VLOOKUP(B2:B265,Pro_Target!A:Q,13,0)</f>
        <v>99.5</v>
      </c>
      <c r="AN141" t="n">
        <f>VLOOKUP(B2:B265,Pro_Target!A:Q,15,0)</f>
        <v>99.0</v>
      </c>
      <c r="AO141" t="n">
        <f>VLOOKUP(B2:B265,Pro_Target!A:Q,14,0)</f>
        <v>0.1</v>
      </c>
      <c r="AP141" t="n">
        <f>VLOOKUP(B2:B265,Pro_Target!A:Q,16,0)</f>
        <v>99.0</v>
      </c>
      <c r="AQ141" t="n">
        <f>VLOOKUP(B2:B265,Pro_Target!A:Q,17,0)</f>
        <v>10.0</v>
      </c>
    </row>
    <row r="142">
      <c r="A142" t="s">
        <v>140</v>
      </c>
      <c r="B142" t="s">
        <v>49</v>
      </c>
      <c r="C142" t="n">
        <f>SUMIFS(Table25[2G_CSSR_Nokia],Table25[PERIOD_START_TIME],A2:A265,Table25[PROVINCE],B2:B265)</f>
        <v>99.2328613621</v>
      </c>
      <c r="D142" t="n">
        <f>SUMIFS(Table25[2G_CDR_Nokia],Table25[PERIOD_START_TIME],A2:A265,Table25[PROVINCE],B2:B265)</f>
        <v>1.92213216984</v>
      </c>
      <c r="E142" t="n">
        <f>SUMIFS(Table25[2G_TCH_Availability_Nokia],Table25[PERIOD_START_TIME],A2:A265,Table25[PROVINCE],B2:B265)</f>
        <v>96.5173570557</v>
      </c>
      <c r="F142" t="n">
        <f>SUMIFS(Table25[2G_OHSR_Nokia],Table25[PERIOD_START_TIME],A2:A265,Table25[PROVINCE],B2:B265)</f>
        <v>96.6552249828</v>
      </c>
      <c r="G142" t="n">
        <f>SUMIFS(Table25[2G_tch_traffic_Nokia],Table25[PERIOD_START_TIME],A2:A265,Table25[PROVINCE],B2:B265)</f>
        <v>48417.8555556</v>
      </c>
      <c r="H142" t="n">
        <v>228.0801923828125</v>
      </c>
      <c r="I142" t="n">
        <v>98.3741971318</v>
      </c>
      <c r="J142" t="n">
        <v>0.258542154274</v>
      </c>
      <c r="K142" t="n">
        <v>97.1480539653</v>
      </c>
      <c r="L142" t="n">
        <v>98.3687814547</v>
      </c>
      <c r="M142" t="n">
        <v>7475.8056640625</v>
      </c>
      <c r="N142" t="n">
        <v>22.31113553642578</v>
      </c>
      <c r="O142" t="n">
        <v>2.1007462251953126</v>
      </c>
      <c r="P142" t="n">
        <v>99.950756465</v>
      </c>
      <c r="Q142" t="n">
        <v>0.0347480489254</v>
      </c>
      <c r="R142" t="n">
        <v>98.7010332705</v>
      </c>
      <c r="S142" t="n">
        <v>97.3491733935</v>
      </c>
      <c r="T142" t="n">
        <v>3.39094217608</v>
      </c>
      <c r="U142" t="n">
        <v>70.58894212314453</v>
      </c>
      <c r="V142" t="n">
        <v>11.9616520006</v>
      </c>
      <c r="W142" t="n">
        <v>99.9302710578</v>
      </c>
      <c r="X142" t="n">
        <v>0.147140230215</v>
      </c>
      <c r="Y142" t="n">
        <v>99.1793124143</v>
      </c>
      <c r="Z142" t="n">
        <v>99.9480951191</v>
      </c>
      <c r="AA142" t="n">
        <v>22.6573434385</v>
      </c>
      <c r="AB142" t="n">
        <f>VLOOKUP(B2:B265,Pro_Target!A:Q,2,0)</f>
        <v>98.0</v>
      </c>
      <c r="AC142" t="n">
        <f>VLOOKUP(B2:B265,Pro_Target!A:Q,3,0)</f>
        <v>0.4</v>
      </c>
      <c r="AD142" t="n">
        <f>VLOOKUP(B2:B265,Pro_Target!A:Q,4,0)</f>
        <v>97.0</v>
      </c>
      <c r="AE142" t="n">
        <f>VLOOKUP(B2:B265,Pro_Target!A:Q,5,0)</f>
        <v>96.0</v>
      </c>
      <c r="AF142" t="n">
        <f>VLOOKUP(B2:B265,Pro_Target!A:Q,6,0)</f>
        <v>3.0</v>
      </c>
      <c r="AG142" t="n">
        <f>VLOOKUP(B2:B265,Pro_Target!A:Q,7,0)</f>
        <v>99.5</v>
      </c>
      <c r="AH142" t="n">
        <f>VLOOKUP(B2:B265,Pro_Target!A:Q,8,0)</f>
        <v>0.15</v>
      </c>
      <c r="AI142" t="n">
        <f>VLOOKUP(B2:B265,Pro_Target!A:Q,9,0)</f>
        <v>99.0</v>
      </c>
      <c r="AJ142" t="n">
        <f>VLOOKUP(B2:B265,Pro_Target!A:Q,10,0)</f>
        <v>99.0</v>
      </c>
      <c r="AK142" t="n">
        <f>VLOOKUP(B2:B265,Pro_Target!A:Q,11,0)</f>
        <v>3.0</v>
      </c>
      <c r="AL142" t="n">
        <f>VLOOKUP(B2:B265,Pro_Target!A:Q,12,0)</f>
        <v>10.0</v>
      </c>
      <c r="AM142" t="n">
        <f>VLOOKUP(B2:B265,Pro_Target!A:Q,13,0)</f>
        <v>99.5</v>
      </c>
      <c r="AN142" t="n">
        <f>VLOOKUP(B2:B265,Pro_Target!A:Q,15,0)</f>
        <v>99.0</v>
      </c>
      <c r="AO142" t="n">
        <f>VLOOKUP(B2:B265,Pro_Target!A:Q,14,0)</f>
        <v>0.1</v>
      </c>
      <c r="AP142" t="n">
        <f>VLOOKUP(B2:B265,Pro_Target!A:Q,16,0)</f>
        <v>99.0</v>
      </c>
      <c r="AQ142" t="n">
        <f>VLOOKUP(B2:B265,Pro_Target!A:Q,17,0)</f>
        <v>10.0</v>
      </c>
    </row>
    <row r="143">
      <c r="A143" t="s">
        <v>140</v>
      </c>
      <c r="B143" t="s">
        <v>48</v>
      </c>
      <c r="C143" t="n">
        <f>SUMIFS(Table25[2G_CSSR_Nokia],Table25[PERIOD_START_TIME],A2:A265,Table25[PROVINCE],B2:B265)</f>
        <v>0.0</v>
      </c>
      <c r="D143" t="n">
        <f>SUMIFS(Table25[2G_CDR_Nokia],Table25[PERIOD_START_TIME],A2:A265,Table25[PROVINCE],B2:B265)</f>
        <v>0.0</v>
      </c>
      <c r="E143" t="n">
        <f>SUMIFS(Table25[2G_TCH_Availability_Nokia],Table25[PERIOD_START_TIME],A2:A265,Table25[PROVINCE],B2:B265)</f>
        <v>0.0</v>
      </c>
      <c r="F143" t="n">
        <f>SUMIFS(Table25[2G_OHSR_Nokia],Table25[PERIOD_START_TIME],A2:A265,Table25[PROVINCE],B2:B265)</f>
        <v>0.0</v>
      </c>
      <c r="G143" t="n">
        <f>SUMIFS(Table25[2G_tch_traffic_Nokia],Table25[PERIOD_START_TIME],A2:A265,Table25[PROVINCE],B2:B265)</f>
        <v>0.0</v>
      </c>
      <c r="H143" t="n">
        <v>246.2240634765625</v>
      </c>
      <c r="I143" t="n">
        <v>99.5715876387</v>
      </c>
      <c r="J143" t="n">
        <v>0.247519560165</v>
      </c>
      <c r="K143" t="n">
        <v>99.1296320282</v>
      </c>
      <c r="L143" t="n">
        <v>98.292003483</v>
      </c>
      <c r="M143" t="n">
        <v>6263.12890625</v>
      </c>
      <c r="N143" t="n">
        <v>22.386194075</v>
      </c>
      <c r="O143" t="n">
        <v>2.2346799979980467</v>
      </c>
      <c r="P143" t="n">
        <v>99.9396925782</v>
      </c>
      <c r="Q143" t="n">
        <v>0.061143869514</v>
      </c>
      <c r="R143" t="n">
        <v>99.9492836458</v>
      </c>
      <c r="S143" t="n">
        <v>97.3920935809</v>
      </c>
      <c r="T143" t="n">
        <v>3.35662290841</v>
      </c>
      <c r="U143" t="n">
        <v>49.876225011621095</v>
      </c>
      <c r="V143" t="n">
        <v>18.600423625</v>
      </c>
      <c r="W143" t="n">
        <v>99.9529135688</v>
      </c>
      <c r="X143" t="n">
        <v>0.0857239956512</v>
      </c>
      <c r="Y143" t="n">
        <v>99.8540468441</v>
      </c>
      <c r="Z143" t="n">
        <v>99.95190027</v>
      </c>
      <c r="AA143" t="n">
        <v>23.3089802119</v>
      </c>
      <c r="AB143" t="n">
        <f>VLOOKUP(B2:B265,Pro_Target!A:Q,2,0)</f>
        <v>98.0</v>
      </c>
      <c r="AC143" t="n">
        <f>VLOOKUP(B2:B265,Pro_Target!A:Q,3,0)</f>
        <v>0.4</v>
      </c>
      <c r="AD143" t="n">
        <f>VLOOKUP(B2:B265,Pro_Target!A:Q,4,0)</f>
        <v>97.0</v>
      </c>
      <c r="AE143" t="n">
        <f>VLOOKUP(B2:B265,Pro_Target!A:Q,5,0)</f>
        <v>96.0</v>
      </c>
      <c r="AF143" t="n">
        <f>VLOOKUP(B2:B265,Pro_Target!A:Q,6,0)</f>
        <v>3.0</v>
      </c>
      <c r="AG143" t="n">
        <f>VLOOKUP(B2:B265,Pro_Target!A:Q,7,0)</f>
        <v>99.5</v>
      </c>
      <c r="AH143" t="n">
        <f>VLOOKUP(B2:B265,Pro_Target!A:Q,8,0)</f>
        <v>0.15</v>
      </c>
      <c r="AI143" t="n">
        <f>VLOOKUP(B2:B265,Pro_Target!A:Q,9,0)</f>
        <v>99.0</v>
      </c>
      <c r="AJ143" t="n">
        <f>VLOOKUP(B2:B265,Pro_Target!A:Q,10,0)</f>
        <v>99.0</v>
      </c>
      <c r="AK143" t="n">
        <f>VLOOKUP(B2:B265,Pro_Target!A:Q,11,0)</f>
        <v>3.0</v>
      </c>
      <c r="AL143" t="n">
        <f>VLOOKUP(B2:B265,Pro_Target!A:Q,12,0)</f>
        <v>10.0</v>
      </c>
      <c r="AM143" t="n">
        <f>VLOOKUP(B2:B265,Pro_Target!A:Q,13,0)</f>
        <v>99.5</v>
      </c>
      <c r="AN143" t="n">
        <f>VLOOKUP(B2:B265,Pro_Target!A:Q,15,0)</f>
        <v>99.0</v>
      </c>
      <c r="AO143" t="n">
        <f>VLOOKUP(B2:B265,Pro_Target!A:Q,14,0)</f>
        <v>0.1</v>
      </c>
      <c r="AP143" t="n">
        <f>VLOOKUP(B2:B265,Pro_Target!A:Q,16,0)</f>
        <v>99.0</v>
      </c>
      <c r="AQ143" t="n">
        <f>VLOOKUP(B2:B265,Pro_Target!A:Q,17,0)</f>
        <v>10.0</v>
      </c>
    </row>
    <row r="144">
      <c r="A144" t="s">
        <v>140</v>
      </c>
      <c r="B144" t="s">
        <v>46</v>
      </c>
      <c r="C144" t="n">
        <f>SUMIFS(Table25[2G_CSSR_Nokia],Table25[PERIOD_START_TIME],A2:A265,Table25[PROVINCE],B2:B265)</f>
        <v>0.0</v>
      </c>
      <c r="D144" t="n">
        <f>SUMIFS(Table25[2G_CDR_Nokia],Table25[PERIOD_START_TIME],A2:A265,Table25[PROVINCE],B2:B265)</f>
        <v>0.0</v>
      </c>
      <c r="E144" t="n">
        <f>SUMIFS(Table25[2G_TCH_Availability_Nokia],Table25[PERIOD_START_TIME],A2:A265,Table25[PROVINCE],B2:B265)</f>
        <v>0.0</v>
      </c>
      <c r="F144" t="n">
        <f>SUMIFS(Table25[2G_OHSR_Nokia],Table25[PERIOD_START_TIME],A2:A265,Table25[PROVINCE],B2:B265)</f>
        <v>0.0</v>
      </c>
      <c r="G144" t="n">
        <f>SUMIFS(Table25[2G_tch_traffic_Nokia],Table25[PERIOD_START_TIME],A2:A265,Table25[PROVINCE],B2:B265)</f>
        <v>0.0</v>
      </c>
      <c r="H144" t="n">
        <v>176.1595732421875</v>
      </c>
      <c r="I144" t="n">
        <v>99.6293376328</v>
      </c>
      <c r="J144" t="n">
        <v>0.125422313193</v>
      </c>
      <c r="K144" t="n">
        <v>99.6912643411</v>
      </c>
      <c r="L144" t="n">
        <v>98.6423213354</v>
      </c>
      <c r="M144" t="n">
        <v>6535.3603515625</v>
      </c>
      <c r="N144" t="n">
        <v>20.110492268164062</v>
      </c>
      <c r="O144" t="n">
        <v>2.2459092712597655</v>
      </c>
      <c r="P144" t="n">
        <v>99.961689153</v>
      </c>
      <c r="Q144" t="n">
        <v>0.0322004566766</v>
      </c>
      <c r="R144" t="n">
        <v>99.9739798919</v>
      </c>
      <c r="S144" t="n">
        <v>97.3515387526</v>
      </c>
      <c r="T144" t="n">
        <v>3.44003516539</v>
      </c>
      <c r="U144" t="n">
        <v>51.78714857441406</v>
      </c>
      <c r="V144" t="n">
        <v>17.2296039855</v>
      </c>
      <c r="W144" t="n">
        <v>99.9431463301</v>
      </c>
      <c r="X144" t="n">
        <v>0.0725946406768</v>
      </c>
      <c r="Y144" t="n">
        <v>99.979550406</v>
      </c>
      <c r="Z144" t="n">
        <v>99.8471651585</v>
      </c>
      <c r="AA144" t="n">
        <v>22.9236936489</v>
      </c>
      <c r="AB144" t="n">
        <f>VLOOKUP(B2:B265,Pro_Target!A:Q,2,0)</f>
        <v>98.0</v>
      </c>
      <c r="AC144" t="n">
        <f>VLOOKUP(B2:B265,Pro_Target!A:Q,3,0)</f>
        <v>0.4</v>
      </c>
      <c r="AD144" t="n">
        <f>VLOOKUP(B2:B265,Pro_Target!A:Q,4,0)</f>
        <v>97.0</v>
      </c>
      <c r="AE144" t="n">
        <f>VLOOKUP(B2:B265,Pro_Target!A:Q,5,0)</f>
        <v>96.0</v>
      </c>
      <c r="AF144" t="n">
        <f>VLOOKUP(B2:B265,Pro_Target!A:Q,6,0)</f>
        <v>3.0</v>
      </c>
      <c r="AG144" t="n">
        <f>VLOOKUP(B2:B265,Pro_Target!A:Q,7,0)</f>
        <v>99.5</v>
      </c>
      <c r="AH144" t="n">
        <f>VLOOKUP(B2:B265,Pro_Target!A:Q,8,0)</f>
        <v>0.15</v>
      </c>
      <c r="AI144" t="n">
        <f>VLOOKUP(B2:B265,Pro_Target!A:Q,9,0)</f>
        <v>99.0</v>
      </c>
      <c r="AJ144" t="n">
        <f>VLOOKUP(B2:B265,Pro_Target!A:Q,10,0)</f>
        <v>99.0</v>
      </c>
      <c r="AK144" t="n">
        <f>VLOOKUP(B2:B265,Pro_Target!A:Q,11,0)</f>
        <v>3.0</v>
      </c>
      <c r="AL144" t="n">
        <f>VLOOKUP(B2:B265,Pro_Target!A:Q,12,0)</f>
        <v>10.0</v>
      </c>
      <c r="AM144" t="n">
        <f>VLOOKUP(B2:B265,Pro_Target!A:Q,13,0)</f>
        <v>99.5</v>
      </c>
      <c r="AN144" t="n">
        <f>VLOOKUP(B2:B265,Pro_Target!A:Q,15,0)</f>
        <v>99.0</v>
      </c>
      <c r="AO144" t="n">
        <f>VLOOKUP(B2:B265,Pro_Target!A:Q,14,0)</f>
        <v>0.1</v>
      </c>
      <c r="AP144" t="n">
        <f>VLOOKUP(B2:B265,Pro_Target!A:Q,16,0)</f>
        <v>99.0</v>
      </c>
      <c r="AQ144" t="n">
        <f>VLOOKUP(B2:B265,Pro_Target!A:Q,17,0)</f>
        <v>10.0</v>
      </c>
    </row>
    <row r="145">
      <c r="A145" t="s">
        <v>140</v>
      </c>
      <c r="B145" t="s">
        <v>44</v>
      </c>
      <c r="C145" t="n">
        <f>SUMIFS(Table25[2G_CSSR_Nokia],Table25[PERIOD_START_TIME],A2:A265,Table25[PROVINCE],B2:B265)</f>
        <v>0.0</v>
      </c>
      <c r="D145" t="n">
        <f>SUMIFS(Table25[2G_CDR_Nokia],Table25[PERIOD_START_TIME],A2:A265,Table25[PROVINCE],B2:B265)</f>
        <v>0.0</v>
      </c>
      <c r="E145" t="n">
        <f>SUMIFS(Table25[2G_TCH_Availability_Nokia],Table25[PERIOD_START_TIME],A2:A265,Table25[PROVINCE],B2:B265)</f>
        <v>0.0</v>
      </c>
      <c r="F145" t="n">
        <f>SUMIFS(Table25[2G_OHSR_Nokia],Table25[PERIOD_START_TIME],A2:A265,Table25[PROVINCE],B2:B265)</f>
        <v>0.0</v>
      </c>
      <c r="G145" t="n">
        <f>SUMIFS(Table25[2G_tch_traffic_Nokia],Table25[PERIOD_START_TIME],A2:A265,Table25[PROVINCE],B2:B265)</f>
        <v>0.0</v>
      </c>
      <c r="H145" t="n">
        <v>149.4343388671875</v>
      </c>
      <c r="I145" t="n">
        <v>99.4067855834</v>
      </c>
      <c r="J145" t="n">
        <v>0.140912138852</v>
      </c>
      <c r="K145" t="n">
        <v>99.9100645675</v>
      </c>
      <c r="L145" t="n">
        <v>98.5764741013</v>
      </c>
      <c r="M145" t="n">
        <v>4183.92578125</v>
      </c>
      <c r="N145" t="n">
        <v>15.424913511035156</v>
      </c>
      <c r="O145" t="n">
        <v>2.3556925730566407</v>
      </c>
      <c r="P145" t="n">
        <v>99.9584271757</v>
      </c>
      <c r="Q145" t="n">
        <v>0.035905185912</v>
      </c>
      <c r="R145" t="n">
        <v>99.9992173689</v>
      </c>
      <c r="S145" t="n">
        <v>97.21204525</v>
      </c>
      <c r="T145" t="n">
        <v>3.4952687545</v>
      </c>
      <c r="U145" t="n">
        <v>34.33807698300781</v>
      </c>
      <c r="V145" t="n">
        <v>19.970639965</v>
      </c>
      <c r="W145" t="n">
        <v>99.9379799467</v>
      </c>
      <c r="X145" t="n">
        <v>0.0597880239595</v>
      </c>
      <c r="Y145" t="n">
        <v>99.9965203346</v>
      </c>
      <c r="Z145" t="n">
        <v>99.8808160927</v>
      </c>
      <c r="AA145" t="n">
        <v>23.7056546394</v>
      </c>
      <c r="AB145" t="n">
        <f>VLOOKUP(B2:B265,Pro_Target!A:Q,2,0)</f>
        <v>98.0</v>
      </c>
      <c r="AC145" t="n">
        <f>VLOOKUP(B2:B265,Pro_Target!A:Q,3,0)</f>
        <v>0.4</v>
      </c>
      <c r="AD145" t="n">
        <f>VLOOKUP(B2:B265,Pro_Target!A:Q,4,0)</f>
        <v>97.0</v>
      </c>
      <c r="AE145" t="n">
        <f>VLOOKUP(B2:B265,Pro_Target!A:Q,5,0)</f>
        <v>96.0</v>
      </c>
      <c r="AF145" t="n">
        <f>VLOOKUP(B2:B265,Pro_Target!A:Q,6,0)</f>
        <v>3.0</v>
      </c>
      <c r="AG145" t="n">
        <f>VLOOKUP(B2:B265,Pro_Target!A:Q,7,0)</f>
        <v>99.5</v>
      </c>
      <c r="AH145" t="n">
        <f>VLOOKUP(B2:B265,Pro_Target!A:Q,8,0)</f>
        <v>0.15</v>
      </c>
      <c r="AI145" t="n">
        <f>VLOOKUP(B2:B265,Pro_Target!A:Q,9,0)</f>
        <v>99.0</v>
      </c>
      <c r="AJ145" t="n">
        <f>VLOOKUP(B2:B265,Pro_Target!A:Q,10,0)</f>
        <v>99.0</v>
      </c>
      <c r="AK145" t="n">
        <f>VLOOKUP(B2:B265,Pro_Target!A:Q,11,0)</f>
        <v>3.0</v>
      </c>
      <c r="AL145" t="n">
        <f>VLOOKUP(B2:B265,Pro_Target!A:Q,12,0)</f>
        <v>10.0</v>
      </c>
      <c r="AM145" t="n">
        <f>VLOOKUP(B2:B265,Pro_Target!A:Q,13,0)</f>
        <v>99.5</v>
      </c>
      <c r="AN145" t="n">
        <f>VLOOKUP(B2:B265,Pro_Target!A:Q,15,0)</f>
        <v>99.0</v>
      </c>
      <c r="AO145" t="n">
        <f>VLOOKUP(B2:B265,Pro_Target!A:Q,14,0)</f>
        <v>0.1</v>
      </c>
      <c r="AP145" t="n">
        <f>VLOOKUP(B2:B265,Pro_Target!A:Q,16,0)</f>
        <v>99.0</v>
      </c>
      <c r="AQ145" t="n">
        <f>VLOOKUP(B2:B265,Pro_Target!A:Q,17,0)</f>
        <v>10.0</v>
      </c>
    </row>
    <row r="146">
      <c r="A146" t="s">
        <v>141</v>
      </c>
      <c r="B146" t="s">
        <v>45</v>
      </c>
      <c r="C146" t="n">
        <f>SUMIFS(Table25[2G_CSSR_Nokia],Table25[PERIOD_START_TIME],A2:A265,Table25[PROVINCE],B2:B265)</f>
        <v>98.3251159142</v>
      </c>
      <c r="D146" t="n">
        <f>SUMIFS(Table25[2G_CDR_Nokia],Table25[PERIOD_START_TIME],A2:A265,Table25[PROVINCE],B2:B265)</f>
        <v>2.93881671119</v>
      </c>
      <c r="E146" t="n">
        <f>SUMIFS(Table25[2G_TCH_Availability_Nokia],Table25[PERIOD_START_TIME],A2:A265,Table25[PROVINCE],B2:B265)</f>
        <v>98.1706283272</v>
      </c>
      <c r="F146" t="n">
        <f>SUMIFS(Table25[2G_OHSR_Nokia],Table25[PERIOD_START_TIME],A2:A265,Table25[PROVINCE],B2:B265)</f>
        <v>94.0323863015</v>
      </c>
      <c r="G146" t="n">
        <f>SUMIFS(Table25[2G_tch_traffic_Nokia],Table25[PERIOD_START_TIME],A2:A265,Table25[PROVINCE],B2:B265)</f>
        <v>46926.2140133</v>
      </c>
      <c r="H146" t="n">
        <v>122.2100029296875</v>
      </c>
      <c r="I146" t="n">
        <v>99.6402849199</v>
      </c>
      <c r="J146" t="n">
        <v>0.0663371714043</v>
      </c>
      <c r="K146" t="n">
        <v>99.079164097</v>
      </c>
      <c r="L146" t="n">
        <v>97.909396524</v>
      </c>
      <c r="M146" t="n">
        <v>5294.0712890625</v>
      </c>
      <c r="N146" t="n">
        <v>18.67019833339844</v>
      </c>
      <c r="O146" t="n">
        <v>2.282430012705078</v>
      </c>
      <c r="P146" t="n">
        <v>99.959758748</v>
      </c>
      <c r="Q146" t="n">
        <v>0.0283896846957</v>
      </c>
      <c r="R146" t="n">
        <v>99.4261101214</v>
      </c>
      <c r="S146" t="n">
        <v>97.5248759812</v>
      </c>
      <c r="T146" t="n">
        <v>3.38630184621</v>
      </c>
      <c r="U146" t="n">
        <v>40.20544487304687</v>
      </c>
      <c r="V146" t="n">
        <v>18.3644653678</v>
      </c>
      <c r="W146" t="n">
        <v>99.9436982845</v>
      </c>
      <c r="X146" t="n">
        <v>0.0838297030298</v>
      </c>
      <c r="Y146" t="n">
        <v>99.9505384588</v>
      </c>
      <c r="Z146" t="n">
        <v>99.8141033263</v>
      </c>
      <c r="AA146" t="n">
        <v>22.0014562791</v>
      </c>
      <c r="AB146" t="n">
        <f>VLOOKUP(B2:B265,Pro_Target!A:Q,2,0)</f>
        <v>98.0</v>
      </c>
      <c r="AC146" t="n">
        <f>VLOOKUP(B2:B265,Pro_Target!A:Q,3,0)</f>
        <v>0.4</v>
      </c>
      <c r="AD146" t="n">
        <f>VLOOKUP(B2:B265,Pro_Target!A:Q,4,0)</f>
        <v>97.0</v>
      </c>
      <c r="AE146" t="n">
        <f>VLOOKUP(B2:B265,Pro_Target!A:Q,5,0)</f>
        <v>96.0</v>
      </c>
      <c r="AF146" t="n">
        <f>VLOOKUP(B2:B265,Pro_Target!A:Q,6,0)</f>
        <v>3.0</v>
      </c>
      <c r="AG146" t="n">
        <f>VLOOKUP(B2:B265,Pro_Target!A:Q,7,0)</f>
        <v>99.5</v>
      </c>
      <c r="AH146" t="n">
        <f>VLOOKUP(B2:B265,Pro_Target!A:Q,8,0)</f>
        <v>0.15</v>
      </c>
      <c r="AI146" t="n">
        <f>VLOOKUP(B2:B265,Pro_Target!A:Q,9,0)</f>
        <v>99.0</v>
      </c>
      <c r="AJ146" t="n">
        <f>VLOOKUP(B2:B265,Pro_Target!A:Q,10,0)</f>
        <v>99.0</v>
      </c>
      <c r="AK146" t="n">
        <f>VLOOKUP(B2:B265,Pro_Target!A:Q,11,0)</f>
        <v>3.0</v>
      </c>
      <c r="AL146" t="n">
        <f>VLOOKUP(B2:B265,Pro_Target!A:Q,12,0)</f>
        <v>10.0</v>
      </c>
      <c r="AM146" t="n">
        <f>VLOOKUP(B2:B265,Pro_Target!A:Q,13,0)</f>
        <v>99.5</v>
      </c>
      <c r="AN146" t="n">
        <f>VLOOKUP(B2:B265,Pro_Target!A:Q,15,0)</f>
        <v>99.0</v>
      </c>
      <c r="AO146" t="n">
        <f>VLOOKUP(B2:B265,Pro_Target!A:Q,14,0)</f>
        <v>0.1</v>
      </c>
      <c r="AP146" t="n">
        <f>VLOOKUP(B2:B265,Pro_Target!A:Q,16,0)</f>
        <v>99.0</v>
      </c>
      <c r="AQ146" t="n">
        <f>VLOOKUP(B2:B265,Pro_Target!A:Q,17,0)</f>
        <v>10.0</v>
      </c>
    </row>
    <row r="147">
      <c r="A147" t="s">
        <v>141</v>
      </c>
      <c r="B147" t="s">
        <v>50</v>
      </c>
      <c r="C147" t="n">
        <f>SUMIFS(Table25[2G_CSSR_Nokia],Table25[PERIOD_START_TIME],A2:A265,Table25[PROVINCE],B2:B265)</f>
        <v>97.5580026814</v>
      </c>
      <c r="D147" t="n">
        <f>SUMIFS(Table25[2G_CDR_Nokia],Table25[PERIOD_START_TIME],A2:A265,Table25[PROVINCE],B2:B265)</f>
        <v>2.50994248683</v>
      </c>
      <c r="E147" t="n">
        <f>SUMIFS(Table25[2G_TCH_Availability_Nokia],Table25[PERIOD_START_TIME],A2:A265,Table25[PROVINCE],B2:B265)</f>
        <v>98.2267101035</v>
      </c>
      <c r="F147" t="n">
        <f>SUMIFS(Table25[2G_OHSR_Nokia],Table25[PERIOD_START_TIME],A2:A265,Table25[PROVINCE],B2:B265)</f>
        <v>93.7055437472</v>
      </c>
      <c r="G147" t="n">
        <f>SUMIFS(Table25[2G_tch_traffic_Nokia],Table25[PERIOD_START_TIME],A2:A265,Table25[PROVINCE],B2:B265)</f>
        <v>11336.9130871</v>
      </c>
      <c r="H147" t="n">
        <v>175.918388671875</v>
      </c>
      <c r="I147" t="n">
        <v>99.5058279043</v>
      </c>
      <c r="J147" t="n">
        <v>0.249442466743</v>
      </c>
      <c r="K147" t="n">
        <v>99.7521658129</v>
      </c>
      <c r="L147" t="n">
        <v>98.1247928619</v>
      </c>
      <c r="M147" t="n">
        <v>5739.9365234375</v>
      </c>
      <c r="N147" t="n">
        <v>31.381049002832032</v>
      </c>
      <c r="O147" t="n">
        <v>2.354321575419922</v>
      </c>
      <c r="P147" t="n">
        <v>99.9547024537</v>
      </c>
      <c r="Q147" t="n">
        <v>0.0533694841326</v>
      </c>
      <c r="R147" t="n">
        <v>99.8741901315</v>
      </c>
      <c r="S147" t="n">
        <v>97.5848568047</v>
      </c>
      <c r="T147" t="n">
        <v>3.73835974403</v>
      </c>
      <c r="U147" t="n">
        <v>63.316651234277344</v>
      </c>
      <c r="V147" t="n">
        <v>18.5964975681</v>
      </c>
      <c r="W147" t="n">
        <v>99.7909441824</v>
      </c>
      <c r="X147" t="n">
        <v>0.120362811206</v>
      </c>
      <c r="Y147" t="n">
        <v>99.9614984883</v>
      </c>
      <c r="Z147" t="n">
        <v>99.5735084051</v>
      </c>
      <c r="AA147" t="n">
        <v>23.3281784929</v>
      </c>
      <c r="AB147" t="n">
        <f>VLOOKUP(B2:B265,Pro_Target!A:Q,2,0)</f>
        <v>98.0</v>
      </c>
      <c r="AC147" t="n">
        <f>VLOOKUP(B2:B265,Pro_Target!A:Q,3,0)</f>
        <v>0.4</v>
      </c>
      <c r="AD147" t="n">
        <f>VLOOKUP(B2:B265,Pro_Target!A:Q,4,0)</f>
        <v>97.0</v>
      </c>
      <c r="AE147" t="n">
        <f>VLOOKUP(B2:B265,Pro_Target!A:Q,5,0)</f>
        <v>96.0</v>
      </c>
      <c r="AF147" t="n">
        <f>VLOOKUP(B2:B265,Pro_Target!A:Q,6,0)</f>
        <v>3.0</v>
      </c>
      <c r="AG147" t="n">
        <f>VLOOKUP(B2:B265,Pro_Target!A:Q,7,0)</f>
        <v>99.5</v>
      </c>
      <c r="AH147" t="n">
        <f>VLOOKUP(B2:B265,Pro_Target!A:Q,8,0)</f>
        <v>0.15</v>
      </c>
      <c r="AI147" t="n">
        <f>VLOOKUP(B2:B265,Pro_Target!A:Q,9,0)</f>
        <v>99.0</v>
      </c>
      <c r="AJ147" t="n">
        <f>VLOOKUP(B2:B265,Pro_Target!A:Q,10,0)</f>
        <v>99.0</v>
      </c>
      <c r="AK147" t="n">
        <f>VLOOKUP(B2:B265,Pro_Target!A:Q,11,0)</f>
        <v>3.0</v>
      </c>
      <c r="AL147" t="n">
        <f>VLOOKUP(B2:B265,Pro_Target!A:Q,12,0)</f>
        <v>10.0</v>
      </c>
      <c r="AM147" t="n">
        <f>VLOOKUP(B2:B265,Pro_Target!A:Q,13,0)</f>
        <v>99.5</v>
      </c>
      <c r="AN147" t="n">
        <f>VLOOKUP(B2:B265,Pro_Target!A:Q,15,0)</f>
        <v>99.0</v>
      </c>
      <c r="AO147" t="n">
        <f>VLOOKUP(B2:B265,Pro_Target!A:Q,14,0)</f>
        <v>0.1</v>
      </c>
      <c r="AP147" t="n">
        <f>VLOOKUP(B2:B265,Pro_Target!A:Q,16,0)</f>
        <v>99.0</v>
      </c>
      <c r="AQ147" t="n">
        <f>VLOOKUP(B2:B265,Pro_Target!A:Q,17,0)</f>
        <v>10.0</v>
      </c>
    </row>
    <row r="148">
      <c r="A148" t="s">
        <v>141</v>
      </c>
      <c r="B148" t="s">
        <v>47</v>
      </c>
      <c r="C148" t="n">
        <f>SUMIFS(Table25[2G_CSSR_Nokia],Table25[PERIOD_START_TIME],A2:A265,Table25[PROVINCE],B2:B265)</f>
        <v>99.4366594781</v>
      </c>
      <c r="D148" t="n">
        <f>SUMIFS(Table25[2G_CDR_Nokia],Table25[PERIOD_START_TIME],A2:A265,Table25[PROVINCE],B2:B265)</f>
        <v>1.72427927208</v>
      </c>
      <c r="E148" t="n">
        <f>SUMIFS(Table25[2G_TCH_Availability_Nokia],Table25[PERIOD_START_TIME],A2:A265,Table25[PROVINCE],B2:B265)</f>
        <v>99.5634932884</v>
      </c>
      <c r="F148" t="n">
        <f>SUMIFS(Table25[2G_OHSR_Nokia],Table25[PERIOD_START_TIME],A2:A265,Table25[PROVINCE],B2:B265)</f>
        <v>95.0670182739</v>
      </c>
      <c r="G148" t="n">
        <f>SUMIFS(Table25[2G_tch_traffic_Nokia],Table25[PERIOD_START_TIME],A2:A265,Table25[PROVINCE],B2:B265)</f>
        <v>53939.1427181</v>
      </c>
      <c r="H148" t="n">
        <v>152.2056904296875</v>
      </c>
      <c r="I148" t="n">
        <v>99.5600748823</v>
      </c>
      <c r="J148" t="n">
        <v>0.19951386343</v>
      </c>
      <c r="K148" t="n">
        <v>99.9390288607</v>
      </c>
      <c r="L148" t="n">
        <v>97.7542129333</v>
      </c>
      <c r="M148" t="n">
        <v>6333.107421875</v>
      </c>
      <c r="N148" t="n">
        <v>19.795220788183595</v>
      </c>
      <c r="O148" t="n">
        <v>2.286184790917969</v>
      </c>
      <c r="P148" t="n">
        <v>99.9545159115</v>
      </c>
      <c r="Q148" t="n">
        <v>0.0290536676379</v>
      </c>
      <c r="R148" t="n">
        <v>99.9810610224</v>
      </c>
      <c r="S148" t="n">
        <v>96.7438087221</v>
      </c>
      <c r="T148" t="n">
        <v>3.22819043942</v>
      </c>
      <c r="U148" t="n">
        <v>43.74578637363281</v>
      </c>
      <c r="V148" t="n">
        <v>20.7405385479</v>
      </c>
      <c r="W148" t="n">
        <v>99.9552273809</v>
      </c>
      <c r="X148" t="n">
        <v>0.160782910318</v>
      </c>
      <c r="Y148" t="n">
        <v>99.681990788</v>
      </c>
      <c r="Z148" t="n">
        <v>99.8956918669</v>
      </c>
      <c r="AA148" t="n">
        <v>22.3610959819</v>
      </c>
      <c r="AB148" t="n">
        <f>VLOOKUP(B2:B265,Pro_Target!A:Q,2,0)</f>
        <v>98.0</v>
      </c>
      <c r="AC148" t="n">
        <f>VLOOKUP(B2:B265,Pro_Target!A:Q,3,0)</f>
        <v>0.4</v>
      </c>
      <c r="AD148" t="n">
        <f>VLOOKUP(B2:B265,Pro_Target!A:Q,4,0)</f>
        <v>97.0</v>
      </c>
      <c r="AE148" t="n">
        <f>VLOOKUP(B2:B265,Pro_Target!A:Q,5,0)</f>
        <v>96.0</v>
      </c>
      <c r="AF148" t="n">
        <f>VLOOKUP(B2:B265,Pro_Target!A:Q,6,0)</f>
        <v>3.0</v>
      </c>
      <c r="AG148" t="n">
        <f>VLOOKUP(B2:B265,Pro_Target!A:Q,7,0)</f>
        <v>99.5</v>
      </c>
      <c r="AH148" t="n">
        <f>VLOOKUP(B2:B265,Pro_Target!A:Q,8,0)</f>
        <v>0.15</v>
      </c>
      <c r="AI148" t="n">
        <f>VLOOKUP(B2:B265,Pro_Target!A:Q,9,0)</f>
        <v>99.0</v>
      </c>
      <c r="AJ148" t="n">
        <f>VLOOKUP(B2:B265,Pro_Target!A:Q,10,0)</f>
        <v>99.0</v>
      </c>
      <c r="AK148" t="n">
        <f>VLOOKUP(B2:B265,Pro_Target!A:Q,11,0)</f>
        <v>3.0</v>
      </c>
      <c r="AL148" t="n">
        <f>VLOOKUP(B2:B265,Pro_Target!A:Q,12,0)</f>
        <v>10.0</v>
      </c>
      <c r="AM148" t="n">
        <f>VLOOKUP(B2:B265,Pro_Target!A:Q,13,0)</f>
        <v>99.5</v>
      </c>
      <c r="AN148" t="n">
        <f>VLOOKUP(B2:B265,Pro_Target!A:Q,15,0)</f>
        <v>99.0</v>
      </c>
      <c r="AO148" t="n">
        <f>VLOOKUP(B2:B265,Pro_Target!A:Q,14,0)</f>
        <v>0.1</v>
      </c>
      <c r="AP148" t="n">
        <f>VLOOKUP(B2:B265,Pro_Target!A:Q,16,0)</f>
        <v>99.0</v>
      </c>
      <c r="AQ148" t="n">
        <f>VLOOKUP(B2:B265,Pro_Target!A:Q,17,0)</f>
        <v>10.0</v>
      </c>
    </row>
    <row r="149">
      <c r="A149" t="s">
        <v>141</v>
      </c>
      <c r="B149" t="s">
        <v>52</v>
      </c>
      <c r="C149" t="n">
        <f>SUMIFS(Table25[2G_CSSR_Nokia],Table25[PERIOD_START_TIME],A2:A265,Table25[PROVINCE],B2:B265)</f>
        <v>98.0785830263</v>
      </c>
      <c r="D149" t="n">
        <f>SUMIFS(Table25[2G_CDR_Nokia],Table25[PERIOD_START_TIME],A2:A265,Table25[PROVINCE],B2:B265)</f>
        <v>2.18644793821</v>
      </c>
      <c r="E149" t="n">
        <f>SUMIFS(Table25[2G_TCH_Availability_Nokia],Table25[PERIOD_START_TIME],A2:A265,Table25[PROVINCE],B2:B265)</f>
        <v>95.8608655176</v>
      </c>
      <c r="F149" t="n">
        <f>SUMIFS(Table25[2G_OHSR_Nokia],Table25[PERIOD_START_TIME],A2:A265,Table25[PROVINCE],B2:B265)</f>
        <v>95.2885914277</v>
      </c>
      <c r="G149" t="n">
        <f>SUMIFS(Table25[2G_tch_traffic_Nokia],Table25[PERIOD_START_TIME],A2:A265,Table25[PROVINCE],B2:B265)</f>
        <v>36275.3257566</v>
      </c>
      <c r="H149" t="n">
        <v>209.617478515625</v>
      </c>
      <c r="I149" t="n">
        <v>99.4588196907</v>
      </c>
      <c r="J149" t="n">
        <v>0.239705879434</v>
      </c>
      <c r="K149" t="n">
        <v>95.5990615898</v>
      </c>
      <c r="L149" t="n">
        <v>98.7998838306</v>
      </c>
      <c r="M149" t="n">
        <v>5240.9072265625</v>
      </c>
      <c r="N149" t="n">
        <v>39.94569838076172</v>
      </c>
      <c r="O149" t="n">
        <v>2.3658298587695312</v>
      </c>
      <c r="P149" t="n">
        <v>99.9315929506</v>
      </c>
      <c r="Q149" t="n">
        <v>0.0877857021056</v>
      </c>
      <c r="R149" t="n">
        <v>99.3876114904</v>
      </c>
      <c r="S149" t="n">
        <v>97.9276318825</v>
      </c>
      <c r="T149" t="n">
        <v>3.78402250671</v>
      </c>
      <c r="U149" t="n">
        <v>76.40831860107421</v>
      </c>
      <c r="V149" t="n">
        <v>16.1224089577</v>
      </c>
      <c r="W149" t="n">
        <v>99.928375651</v>
      </c>
      <c r="X149" t="n">
        <v>0.0928719710921</v>
      </c>
      <c r="Y149" t="n">
        <v>99.924607895</v>
      </c>
      <c r="Z149" t="n">
        <v>99.8593494233</v>
      </c>
      <c r="AA149" t="n">
        <v>23.3504345458</v>
      </c>
      <c r="AB149" t="n">
        <f>VLOOKUP(B2:B265,Pro_Target!A:Q,2,0)</f>
        <v>98.0</v>
      </c>
      <c r="AC149" t="n">
        <f>VLOOKUP(B2:B265,Pro_Target!A:Q,3,0)</f>
        <v>0.4</v>
      </c>
      <c r="AD149" t="n">
        <f>VLOOKUP(B2:B265,Pro_Target!A:Q,4,0)</f>
        <v>97.0</v>
      </c>
      <c r="AE149" t="n">
        <f>VLOOKUP(B2:B265,Pro_Target!A:Q,5,0)</f>
        <v>96.0</v>
      </c>
      <c r="AF149" t="n">
        <f>VLOOKUP(B2:B265,Pro_Target!A:Q,6,0)</f>
        <v>3.0</v>
      </c>
      <c r="AG149" t="n">
        <f>VLOOKUP(B2:B265,Pro_Target!A:Q,7,0)</f>
        <v>99.5</v>
      </c>
      <c r="AH149" t="n">
        <f>VLOOKUP(B2:B265,Pro_Target!A:Q,8,0)</f>
        <v>0.15</v>
      </c>
      <c r="AI149" t="n">
        <f>VLOOKUP(B2:B265,Pro_Target!A:Q,9,0)</f>
        <v>99.0</v>
      </c>
      <c r="AJ149" t="n">
        <f>VLOOKUP(B2:B265,Pro_Target!A:Q,10,0)</f>
        <v>99.0</v>
      </c>
      <c r="AK149" t="n">
        <f>VLOOKUP(B2:B265,Pro_Target!A:Q,11,0)</f>
        <v>3.0</v>
      </c>
      <c r="AL149" t="n">
        <f>VLOOKUP(B2:B265,Pro_Target!A:Q,12,0)</f>
        <v>10.0</v>
      </c>
      <c r="AM149" t="n">
        <f>VLOOKUP(B2:B265,Pro_Target!A:Q,13,0)</f>
        <v>99.5</v>
      </c>
      <c r="AN149" t="n">
        <f>VLOOKUP(B2:B265,Pro_Target!A:Q,15,0)</f>
        <v>99.0</v>
      </c>
      <c r="AO149" t="n">
        <f>VLOOKUP(B2:B265,Pro_Target!A:Q,14,0)</f>
        <v>0.1</v>
      </c>
      <c r="AP149" t="n">
        <f>VLOOKUP(B2:B265,Pro_Target!A:Q,16,0)</f>
        <v>99.0</v>
      </c>
      <c r="AQ149" t="n">
        <f>VLOOKUP(B2:B265,Pro_Target!A:Q,17,0)</f>
        <v>10.0</v>
      </c>
    </row>
    <row r="150">
      <c r="A150" t="s">
        <v>141</v>
      </c>
      <c r="B150" t="s">
        <v>51</v>
      </c>
      <c r="C150" t="n">
        <f>SUMIFS(Table25[2G_CSSR_Nokia],Table25[PERIOD_START_TIME],A2:A265,Table25[PROVINCE],B2:B265)</f>
        <v>0.0</v>
      </c>
      <c r="D150" t="n">
        <f>SUMIFS(Table25[2G_CDR_Nokia],Table25[PERIOD_START_TIME],A2:A265,Table25[PROVINCE],B2:B265)</f>
        <v>0.0</v>
      </c>
      <c r="E150" t="n">
        <f>SUMIFS(Table25[2G_TCH_Availability_Nokia],Table25[PERIOD_START_TIME],A2:A265,Table25[PROVINCE],B2:B265)</f>
        <v>0.0</v>
      </c>
      <c r="F150" t="n">
        <f>SUMIFS(Table25[2G_OHSR_Nokia],Table25[PERIOD_START_TIME],A2:A265,Table25[PROVINCE],B2:B265)</f>
        <v>0.0</v>
      </c>
      <c r="G150" t="n">
        <f>SUMIFS(Table25[2G_tch_traffic_Nokia],Table25[PERIOD_START_TIME],A2:A265,Table25[PROVINCE],B2:B265)</f>
        <v>0.0</v>
      </c>
      <c r="H150" t="n">
        <v>320.37517578125</v>
      </c>
      <c r="I150" t="n">
        <v>99.5509701833</v>
      </c>
      <c r="J150" t="n">
        <v>0.201419101161</v>
      </c>
      <c r="K150" t="n">
        <v>99.6651287343</v>
      </c>
      <c r="L150" t="n">
        <v>98.3567861402</v>
      </c>
      <c r="M150" t="n">
        <v>8629.6875</v>
      </c>
      <c r="N150" t="n">
        <v>40.70877690332031</v>
      </c>
      <c r="O150" t="n">
        <v>1.7941902897949218</v>
      </c>
      <c r="P150" t="n">
        <v>99.9606151539</v>
      </c>
      <c r="Q150" t="n">
        <v>0.0220924761575</v>
      </c>
      <c r="R150" t="n">
        <v>99.9733442439</v>
      </c>
      <c r="S150" t="n">
        <v>98.3566790446</v>
      </c>
      <c r="T150" t="n">
        <v>3.45230775639</v>
      </c>
      <c r="U150" t="n">
        <v>89.53485905273438</v>
      </c>
      <c r="V150" t="n">
        <v>12.7009967075</v>
      </c>
      <c r="W150" t="n">
        <v>99.9221443865</v>
      </c>
      <c r="X150" t="n">
        <v>0.145425895295</v>
      </c>
      <c r="Y150" t="n">
        <v>98.8570983694</v>
      </c>
      <c r="Z150" t="n">
        <v>99.9009396512</v>
      </c>
      <c r="AA150" t="n">
        <v>21.9116241169</v>
      </c>
      <c r="AB150" t="n">
        <f>VLOOKUP(B2:B265,Pro_Target!A:Q,2,0)</f>
        <v>98.0</v>
      </c>
      <c r="AC150" t="n">
        <f>VLOOKUP(B2:B265,Pro_Target!A:Q,3,0)</f>
        <v>0.4</v>
      </c>
      <c r="AD150" t="n">
        <f>VLOOKUP(B2:B265,Pro_Target!A:Q,4,0)</f>
        <v>97.0</v>
      </c>
      <c r="AE150" t="n">
        <f>VLOOKUP(B2:B265,Pro_Target!A:Q,5,0)</f>
        <v>96.0</v>
      </c>
      <c r="AF150" t="n">
        <f>VLOOKUP(B2:B265,Pro_Target!A:Q,6,0)</f>
        <v>3.0</v>
      </c>
      <c r="AG150" t="n">
        <f>VLOOKUP(B2:B265,Pro_Target!A:Q,7,0)</f>
        <v>99.5</v>
      </c>
      <c r="AH150" t="n">
        <f>VLOOKUP(B2:B265,Pro_Target!A:Q,8,0)</f>
        <v>0.15</v>
      </c>
      <c r="AI150" t="n">
        <f>VLOOKUP(B2:B265,Pro_Target!A:Q,9,0)</f>
        <v>99.0</v>
      </c>
      <c r="AJ150" t="n">
        <f>VLOOKUP(B2:B265,Pro_Target!A:Q,10,0)</f>
        <v>99.0</v>
      </c>
      <c r="AK150" t="n">
        <f>VLOOKUP(B2:B265,Pro_Target!A:Q,11,0)</f>
        <v>3.0</v>
      </c>
      <c r="AL150" t="n">
        <f>VLOOKUP(B2:B265,Pro_Target!A:Q,12,0)</f>
        <v>10.0</v>
      </c>
      <c r="AM150" t="n">
        <f>VLOOKUP(B2:B265,Pro_Target!A:Q,13,0)</f>
        <v>99.5</v>
      </c>
      <c r="AN150" t="n">
        <f>VLOOKUP(B2:B265,Pro_Target!A:Q,15,0)</f>
        <v>99.0</v>
      </c>
      <c r="AO150" t="n">
        <f>VLOOKUP(B2:B265,Pro_Target!A:Q,14,0)</f>
        <v>0.1</v>
      </c>
      <c r="AP150" t="n">
        <f>VLOOKUP(B2:B265,Pro_Target!A:Q,16,0)</f>
        <v>99.0</v>
      </c>
      <c r="AQ150" t="n">
        <f>VLOOKUP(B2:B265,Pro_Target!A:Q,17,0)</f>
        <v>10.0</v>
      </c>
    </row>
    <row r="151">
      <c r="A151" t="s">
        <v>141</v>
      </c>
      <c r="B151" t="s">
        <v>49</v>
      </c>
      <c r="C151" t="n">
        <f>SUMIFS(Table25[2G_CSSR_Nokia],Table25[PERIOD_START_TIME],A2:A265,Table25[PROVINCE],B2:B265)</f>
        <v>99.0883538106</v>
      </c>
      <c r="D151" t="n">
        <f>SUMIFS(Table25[2G_CDR_Nokia],Table25[PERIOD_START_TIME],A2:A265,Table25[PROVINCE],B2:B265)</f>
        <v>1.93177805128</v>
      </c>
      <c r="E151" t="n">
        <f>SUMIFS(Table25[2G_TCH_Availability_Nokia],Table25[PERIOD_START_TIME],A2:A265,Table25[PROVINCE],B2:B265)</f>
        <v>96.7683626682</v>
      </c>
      <c r="F151" t="n">
        <f>SUMIFS(Table25[2G_OHSR_Nokia],Table25[PERIOD_START_TIME],A2:A265,Table25[PROVINCE],B2:B265)</f>
        <v>96.4988901167</v>
      </c>
      <c r="G151" t="n">
        <f>SUMIFS(Table25[2G_tch_traffic_Nokia],Table25[PERIOD_START_TIME],A2:A265,Table25[PROVINCE],B2:B265)</f>
        <v>48510.8175223</v>
      </c>
      <c r="H151" t="n">
        <v>226.095484375</v>
      </c>
      <c r="I151" t="n">
        <v>99.3821445506</v>
      </c>
      <c r="J151" t="n">
        <v>0.254977124438</v>
      </c>
      <c r="K151" t="n">
        <v>99.0190131424</v>
      </c>
      <c r="L151" t="n">
        <v>98.4511805828</v>
      </c>
      <c r="M151" t="n">
        <v>7629.3037109375</v>
      </c>
      <c r="N151" t="n">
        <v>22.77699356669922</v>
      </c>
      <c r="O151" t="n">
        <v>2.0920855256152344</v>
      </c>
      <c r="P151" t="n">
        <v>99.9573054938</v>
      </c>
      <c r="Q151" t="n">
        <v>0.030706854749</v>
      </c>
      <c r="R151" t="n">
        <v>99.7495020854</v>
      </c>
      <c r="S151" t="n">
        <v>97.334841649</v>
      </c>
      <c r="T151" t="n">
        <v>3.40737366915</v>
      </c>
      <c r="U151" t="n">
        <v>70.26130236572266</v>
      </c>
      <c r="V151" t="n">
        <v>11.9547722322</v>
      </c>
      <c r="W151" t="n">
        <v>99.9435647853</v>
      </c>
      <c r="X151" t="n">
        <v>0.146423069021</v>
      </c>
      <c r="Y151" t="n">
        <v>99.9493730435</v>
      </c>
      <c r="Z151" t="n">
        <v>99.9364343384</v>
      </c>
      <c r="AA151" t="n">
        <v>22.3060185089</v>
      </c>
      <c r="AB151" t="n">
        <f>VLOOKUP(B2:B265,Pro_Target!A:Q,2,0)</f>
        <v>98.0</v>
      </c>
      <c r="AC151" t="n">
        <f>VLOOKUP(B2:B265,Pro_Target!A:Q,3,0)</f>
        <v>0.4</v>
      </c>
      <c r="AD151" t="n">
        <f>VLOOKUP(B2:B265,Pro_Target!A:Q,4,0)</f>
        <v>97.0</v>
      </c>
      <c r="AE151" t="n">
        <f>VLOOKUP(B2:B265,Pro_Target!A:Q,5,0)</f>
        <v>96.0</v>
      </c>
      <c r="AF151" t="n">
        <f>VLOOKUP(B2:B265,Pro_Target!A:Q,6,0)</f>
        <v>3.0</v>
      </c>
      <c r="AG151" t="n">
        <f>VLOOKUP(B2:B265,Pro_Target!A:Q,7,0)</f>
        <v>99.5</v>
      </c>
      <c r="AH151" t="n">
        <f>VLOOKUP(B2:B265,Pro_Target!A:Q,8,0)</f>
        <v>0.15</v>
      </c>
      <c r="AI151" t="n">
        <f>VLOOKUP(B2:B265,Pro_Target!A:Q,9,0)</f>
        <v>99.0</v>
      </c>
      <c r="AJ151" t="n">
        <f>VLOOKUP(B2:B265,Pro_Target!A:Q,10,0)</f>
        <v>99.0</v>
      </c>
      <c r="AK151" t="n">
        <f>VLOOKUP(B2:B265,Pro_Target!A:Q,11,0)</f>
        <v>3.0</v>
      </c>
      <c r="AL151" t="n">
        <f>VLOOKUP(B2:B265,Pro_Target!A:Q,12,0)</f>
        <v>10.0</v>
      </c>
      <c r="AM151" t="n">
        <f>VLOOKUP(B2:B265,Pro_Target!A:Q,13,0)</f>
        <v>99.5</v>
      </c>
      <c r="AN151" t="n">
        <f>VLOOKUP(B2:B265,Pro_Target!A:Q,15,0)</f>
        <v>99.0</v>
      </c>
      <c r="AO151" t="n">
        <f>VLOOKUP(B2:B265,Pro_Target!A:Q,14,0)</f>
        <v>0.1</v>
      </c>
      <c r="AP151" t="n">
        <f>VLOOKUP(B2:B265,Pro_Target!A:Q,16,0)</f>
        <v>99.0</v>
      </c>
      <c r="AQ151" t="n">
        <f>VLOOKUP(B2:B265,Pro_Target!A:Q,17,0)</f>
        <v>10.0</v>
      </c>
    </row>
    <row r="152">
      <c r="A152" t="s">
        <v>141</v>
      </c>
      <c r="B152" t="s">
        <v>48</v>
      </c>
      <c r="C152" t="n">
        <f>SUMIFS(Table25[2G_CSSR_Nokia],Table25[PERIOD_START_TIME],A2:A265,Table25[PROVINCE],B2:B265)</f>
        <v>0.0</v>
      </c>
      <c r="D152" t="n">
        <f>SUMIFS(Table25[2G_CDR_Nokia],Table25[PERIOD_START_TIME],A2:A265,Table25[PROVINCE],B2:B265)</f>
        <v>0.0</v>
      </c>
      <c r="E152" t="n">
        <f>SUMIFS(Table25[2G_TCH_Availability_Nokia],Table25[PERIOD_START_TIME],A2:A265,Table25[PROVINCE],B2:B265)</f>
        <v>0.0</v>
      </c>
      <c r="F152" t="n">
        <f>SUMIFS(Table25[2G_OHSR_Nokia],Table25[PERIOD_START_TIME],A2:A265,Table25[PROVINCE],B2:B265)</f>
        <v>0.0</v>
      </c>
      <c r="G152" t="n">
        <f>SUMIFS(Table25[2G_tch_traffic_Nokia],Table25[PERIOD_START_TIME],A2:A265,Table25[PROVINCE],B2:B265)</f>
        <v>0.0</v>
      </c>
      <c r="H152" t="n">
        <v>245.5043759765625</v>
      </c>
      <c r="I152" t="n">
        <v>99.5346580173</v>
      </c>
      <c r="J152" t="n">
        <v>0.254832335182</v>
      </c>
      <c r="K152" t="n">
        <v>99.386203341</v>
      </c>
      <c r="L152" t="n">
        <v>98.2375390472</v>
      </c>
      <c r="M152" t="n">
        <v>6189.2802734375</v>
      </c>
      <c r="N152" t="n">
        <v>23.211192177148437</v>
      </c>
      <c r="O152" t="n">
        <v>2.265800606279297</v>
      </c>
      <c r="P152" t="n">
        <v>99.9453402488</v>
      </c>
      <c r="Q152" t="n">
        <v>0.0667613392806</v>
      </c>
      <c r="R152" t="n">
        <v>99.9163687625</v>
      </c>
      <c r="S152" t="n">
        <v>97.2247186972</v>
      </c>
      <c r="T152" t="n">
        <v>3.40012259643</v>
      </c>
      <c r="U152" t="n">
        <v>49.65905237568359</v>
      </c>
      <c r="V152" t="n">
        <v>18.9140357996</v>
      </c>
      <c r="W152" t="n">
        <v>99.9519353473</v>
      </c>
      <c r="X152" t="n">
        <v>0.0884199884066</v>
      </c>
      <c r="Y152" t="n">
        <v>99.9277706674</v>
      </c>
      <c r="Z152" t="n">
        <v>99.9437391928</v>
      </c>
      <c r="AA152" t="n">
        <v>22.9853634343</v>
      </c>
      <c r="AB152" t="n">
        <f>VLOOKUP(B2:B265,Pro_Target!A:Q,2,0)</f>
        <v>98.0</v>
      </c>
      <c r="AC152" t="n">
        <f>VLOOKUP(B2:B265,Pro_Target!A:Q,3,0)</f>
        <v>0.4</v>
      </c>
      <c r="AD152" t="n">
        <f>VLOOKUP(B2:B265,Pro_Target!A:Q,4,0)</f>
        <v>97.0</v>
      </c>
      <c r="AE152" t="n">
        <f>VLOOKUP(B2:B265,Pro_Target!A:Q,5,0)</f>
        <v>96.0</v>
      </c>
      <c r="AF152" t="n">
        <f>VLOOKUP(B2:B265,Pro_Target!A:Q,6,0)</f>
        <v>3.0</v>
      </c>
      <c r="AG152" t="n">
        <f>VLOOKUP(B2:B265,Pro_Target!A:Q,7,0)</f>
        <v>99.5</v>
      </c>
      <c r="AH152" t="n">
        <f>VLOOKUP(B2:B265,Pro_Target!A:Q,8,0)</f>
        <v>0.15</v>
      </c>
      <c r="AI152" t="n">
        <f>VLOOKUP(B2:B265,Pro_Target!A:Q,9,0)</f>
        <v>99.0</v>
      </c>
      <c r="AJ152" t="n">
        <f>VLOOKUP(B2:B265,Pro_Target!A:Q,10,0)</f>
        <v>99.0</v>
      </c>
      <c r="AK152" t="n">
        <f>VLOOKUP(B2:B265,Pro_Target!A:Q,11,0)</f>
        <v>3.0</v>
      </c>
      <c r="AL152" t="n">
        <f>VLOOKUP(B2:B265,Pro_Target!A:Q,12,0)</f>
        <v>10.0</v>
      </c>
      <c r="AM152" t="n">
        <f>VLOOKUP(B2:B265,Pro_Target!A:Q,13,0)</f>
        <v>99.5</v>
      </c>
      <c r="AN152" t="n">
        <f>VLOOKUP(B2:B265,Pro_Target!A:Q,15,0)</f>
        <v>99.0</v>
      </c>
      <c r="AO152" t="n">
        <f>VLOOKUP(B2:B265,Pro_Target!A:Q,14,0)</f>
        <v>0.1</v>
      </c>
      <c r="AP152" t="n">
        <f>VLOOKUP(B2:B265,Pro_Target!A:Q,16,0)</f>
        <v>99.0</v>
      </c>
      <c r="AQ152" t="n">
        <f>VLOOKUP(B2:B265,Pro_Target!A:Q,17,0)</f>
        <v>10.0</v>
      </c>
    </row>
    <row r="153">
      <c r="A153" t="s">
        <v>141</v>
      </c>
      <c r="B153" t="s">
        <v>46</v>
      </c>
      <c r="C153" t="n">
        <f>SUMIFS(Table25[2G_CSSR_Nokia],Table25[PERIOD_START_TIME],A2:A265,Table25[PROVINCE],B2:B265)</f>
        <v>0.0</v>
      </c>
      <c r="D153" t="n">
        <f>SUMIFS(Table25[2G_CDR_Nokia],Table25[PERIOD_START_TIME],A2:A265,Table25[PROVINCE],B2:B265)</f>
        <v>0.0</v>
      </c>
      <c r="E153" t="n">
        <f>SUMIFS(Table25[2G_TCH_Availability_Nokia],Table25[PERIOD_START_TIME],A2:A265,Table25[PROVINCE],B2:B265)</f>
        <v>0.0</v>
      </c>
      <c r="F153" t="n">
        <f>SUMIFS(Table25[2G_OHSR_Nokia],Table25[PERIOD_START_TIME],A2:A265,Table25[PROVINCE],B2:B265)</f>
        <v>0.0</v>
      </c>
      <c r="G153" t="n">
        <f>SUMIFS(Table25[2G_tch_traffic_Nokia],Table25[PERIOD_START_TIME],A2:A265,Table25[PROVINCE],B2:B265)</f>
        <v>0.0</v>
      </c>
      <c r="H153" t="n">
        <v>175.863296875</v>
      </c>
      <c r="I153" t="n">
        <v>99.6642881269</v>
      </c>
      <c r="J153" t="n">
        <v>0.123368658755</v>
      </c>
      <c r="K153" t="n">
        <v>99.8122094919</v>
      </c>
      <c r="L153" t="n">
        <v>98.5668799544</v>
      </c>
      <c r="M153" t="n">
        <v>6491.099609375</v>
      </c>
      <c r="N153" t="n">
        <v>20.12909506933594</v>
      </c>
      <c r="O153" t="n">
        <v>2.3012584814746093</v>
      </c>
      <c r="P153" t="n">
        <v>99.9605327016</v>
      </c>
      <c r="Q153" t="n">
        <v>0.0308848059973</v>
      </c>
      <c r="R153" t="n">
        <v>99.9957212809</v>
      </c>
      <c r="S153" t="n">
        <v>97.3671385396</v>
      </c>
      <c r="T153" t="n">
        <v>3.45332262393</v>
      </c>
      <c r="U153" t="n">
        <v>49.78459331064453</v>
      </c>
      <c r="V153" t="n">
        <v>16.9625116375</v>
      </c>
      <c r="W153" t="n">
        <v>99.9488260629</v>
      </c>
      <c r="X153" t="n">
        <v>0.0737400619086</v>
      </c>
      <c r="Y153" t="n">
        <v>99.9991582492</v>
      </c>
      <c r="Z153" t="n">
        <v>99.8395773153</v>
      </c>
      <c r="AA153" t="n">
        <v>22.2167727593</v>
      </c>
      <c r="AB153" t="n">
        <f>VLOOKUP(B2:B265,Pro_Target!A:Q,2,0)</f>
        <v>98.0</v>
      </c>
      <c r="AC153" t="n">
        <f>VLOOKUP(B2:B265,Pro_Target!A:Q,3,0)</f>
        <v>0.4</v>
      </c>
      <c r="AD153" t="n">
        <f>VLOOKUP(B2:B265,Pro_Target!A:Q,4,0)</f>
        <v>97.0</v>
      </c>
      <c r="AE153" t="n">
        <f>VLOOKUP(B2:B265,Pro_Target!A:Q,5,0)</f>
        <v>96.0</v>
      </c>
      <c r="AF153" t="n">
        <f>VLOOKUP(B2:B265,Pro_Target!A:Q,6,0)</f>
        <v>3.0</v>
      </c>
      <c r="AG153" t="n">
        <f>VLOOKUP(B2:B265,Pro_Target!A:Q,7,0)</f>
        <v>99.5</v>
      </c>
      <c r="AH153" t="n">
        <f>VLOOKUP(B2:B265,Pro_Target!A:Q,8,0)</f>
        <v>0.15</v>
      </c>
      <c r="AI153" t="n">
        <f>VLOOKUP(B2:B265,Pro_Target!A:Q,9,0)</f>
        <v>99.0</v>
      </c>
      <c r="AJ153" t="n">
        <f>VLOOKUP(B2:B265,Pro_Target!A:Q,10,0)</f>
        <v>99.0</v>
      </c>
      <c r="AK153" t="n">
        <f>VLOOKUP(B2:B265,Pro_Target!A:Q,11,0)</f>
        <v>3.0</v>
      </c>
      <c r="AL153" t="n">
        <f>VLOOKUP(B2:B265,Pro_Target!A:Q,12,0)</f>
        <v>10.0</v>
      </c>
      <c r="AM153" t="n">
        <f>VLOOKUP(B2:B265,Pro_Target!A:Q,13,0)</f>
        <v>99.5</v>
      </c>
      <c r="AN153" t="n">
        <f>VLOOKUP(B2:B265,Pro_Target!A:Q,15,0)</f>
        <v>99.0</v>
      </c>
      <c r="AO153" t="n">
        <f>VLOOKUP(B2:B265,Pro_Target!A:Q,14,0)</f>
        <v>0.1</v>
      </c>
      <c r="AP153" t="n">
        <f>VLOOKUP(B2:B265,Pro_Target!A:Q,16,0)</f>
        <v>99.0</v>
      </c>
      <c r="AQ153" t="n">
        <f>VLOOKUP(B2:B265,Pro_Target!A:Q,17,0)</f>
        <v>10.0</v>
      </c>
    </row>
    <row r="154">
      <c r="A154" t="s">
        <v>141</v>
      </c>
      <c r="B154" t="s">
        <v>44</v>
      </c>
      <c r="C154" t="n">
        <f>SUMIFS(Table25[2G_CSSR_Nokia],Table25[PERIOD_START_TIME],A2:A265,Table25[PROVINCE],B2:B265)</f>
        <v>0.0</v>
      </c>
      <c r="D154" t="n">
        <f>SUMIFS(Table25[2G_CDR_Nokia],Table25[PERIOD_START_TIME],A2:A265,Table25[PROVINCE],B2:B265)</f>
        <v>0.0</v>
      </c>
      <c r="E154" t="n">
        <f>SUMIFS(Table25[2G_TCH_Availability_Nokia],Table25[PERIOD_START_TIME],A2:A265,Table25[PROVINCE],B2:B265)</f>
        <v>0.0</v>
      </c>
      <c r="F154" t="n">
        <f>SUMIFS(Table25[2G_OHSR_Nokia],Table25[PERIOD_START_TIME],A2:A265,Table25[PROVINCE],B2:B265)</f>
        <v>0.0</v>
      </c>
      <c r="G154" t="n">
        <f>SUMIFS(Table25[2G_tch_traffic_Nokia],Table25[PERIOD_START_TIME],A2:A265,Table25[PROVINCE],B2:B265)</f>
        <v>0.0</v>
      </c>
      <c r="H154" t="n">
        <v>147.938177734375</v>
      </c>
      <c r="I154" t="n">
        <v>99.5307294427</v>
      </c>
      <c r="J154" t="n">
        <v>0.143952325905</v>
      </c>
      <c r="K154" t="n">
        <v>99.6613890637</v>
      </c>
      <c r="L154" t="n">
        <v>98.6256406149</v>
      </c>
      <c r="M154" t="n">
        <v>4126.515625</v>
      </c>
      <c r="N154" t="n">
        <v>15.63940505234375</v>
      </c>
      <c r="O154" t="n">
        <v>2.3557855747851564</v>
      </c>
      <c r="P154" t="n">
        <v>99.9601599527</v>
      </c>
      <c r="Q154" t="n">
        <v>0.0346049390318</v>
      </c>
      <c r="R154" t="n">
        <v>99.956353396</v>
      </c>
      <c r="S154" t="n">
        <v>97.3050401884</v>
      </c>
      <c r="T154" t="n">
        <v>3.49148477149</v>
      </c>
      <c r="U154" t="n">
        <v>33.75346393583985</v>
      </c>
      <c r="V154" t="n">
        <v>19.5003517358</v>
      </c>
      <c r="W154" t="n">
        <v>99.9342797538</v>
      </c>
      <c r="X154" t="n">
        <v>0.0591503096564</v>
      </c>
      <c r="Y154" t="n">
        <v>99.9530524294</v>
      </c>
      <c r="Z154" t="n">
        <v>99.8750059229</v>
      </c>
      <c r="AA154" t="n">
        <v>23.0758034261</v>
      </c>
      <c r="AB154" t="n">
        <f>VLOOKUP(B2:B265,Pro_Target!A:Q,2,0)</f>
        <v>98.0</v>
      </c>
      <c r="AC154" t="n">
        <f>VLOOKUP(B2:B265,Pro_Target!A:Q,3,0)</f>
        <v>0.4</v>
      </c>
      <c r="AD154" t="n">
        <f>VLOOKUP(B2:B265,Pro_Target!A:Q,4,0)</f>
        <v>97.0</v>
      </c>
      <c r="AE154" t="n">
        <f>VLOOKUP(B2:B265,Pro_Target!A:Q,5,0)</f>
        <v>96.0</v>
      </c>
      <c r="AF154" t="n">
        <f>VLOOKUP(B2:B265,Pro_Target!A:Q,6,0)</f>
        <v>3.0</v>
      </c>
      <c r="AG154" t="n">
        <f>VLOOKUP(B2:B265,Pro_Target!A:Q,7,0)</f>
        <v>99.5</v>
      </c>
      <c r="AH154" t="n">
        <f>VLOOKUP(B2:B265,Pro_Target!A:Q,8,0)</f>
        <v>0.15</v>
      </c>
      <c r="AI154" t="n">
        <f>VLOOKUP(B2:B265,Pro_Target!A:Q,9,0)</f>
        <v>99.0</v>
      </c>
      <c r="AJ154" t="n">
        <f>VLOOKUP(B2:B265,Pro_Target!A:Q,10,0)</f>
        <v>99.0</v>
      </c>
      <c r="AK154" t="n">
        <f>VLOOKUP(B2:B265,Pro_Target!A:Q,11,0)</f>
        <v>3.0</v>
      </c>
      <c r="AL154" t="n">
        <f>VLOOKUP(B2:B265,Pro_Target!A:Q,12,0)</f>
        <v>10.0</v>
      </c>
      <c r="AM154" t="n">
        <f>VLOOKUP(B2:B265,Pro_Target!A:Q,13,0)</f>
        <v>99.5</v>
      </c>
      <c r="AN154" t="n">
        <f>VLOOKUP(B2:B265,Pro_Target!A:Q,15,0)</f>
        <v>99.0</v>
      </c>
      <c r="AO154" t="n">
        <f>VLOOKUP(B2:B265,Pro_Target!A:Q,14,0)</f>
        <v>0.1</v>
      </c>
      <c r="AP154" t="n">
        <f>VLOOKUP(B2:B265,Pro_Target!A:Q,16,0)</f>
        <v>99.0</v>
      </c>
      <c r="AQ154" t="n">
        <f>VLOOKUP(B2:B265,Pro_Target!A:Q,17,0)</f>
        <v>10.0</v>
      </c>
    </row>
    <row r="155">
      <c r="A155" t="s">
        <v>142</v>
      </c>
      <c r="B155" t="s">
        <v>45</v>
      </c>
      <c r="C155" t="n">
        <f>SUMIFS(Table25[2G_CSSR_Nokia],Table25[PERIOD_START_TIME],A2:A265,Table25[PROVINCE],B2:B265)</f>
        <v>98.4652828107</v>
      </c>
      <c r="D155" t="n">
        <f>SUMIFS(Table25[2G_CDR_Nokia],Table25[PERIOD_START_TIME],A2:A265,Table25[PROVINCE],B2:B265)</f>
        <v>2.88200626482</v>
      </c>
      <c r="E155" t="n">
        <f>SUMIFS(Table25[2G_TCH_Availability_Nokia],Table25[PERIOD_START_TIME],A2:A265,Table25[PROVINCE],B2:B265)</f>
        <v>99.4905767607</v>
      </c>
      <c r="F155" t="n">
        <f>SUMIFS(Table25[2G_OHSR_Nokia],Table25[PERIOD_START_TIME],A2:A265,Table25[PROVINCE],B2:B265)</f>
        <v>94.2074292262</v>
      </c>
      <c r="G155" t="n">
        <f>SUMIFS(Table25[2G_tch_traffic_Nokia],Table25[PERIOD_START_TIME],A2:A265,Table25[PROVINCE],B2:B265)</f>
        <v>46756.7271195</v>
      </c>
      <c r="H155" t="n">
        <v>123.922826171875</v>
      </c>
      <c r="I155" t="n">
        <v>99.688836414</v>
      </c>
      <c r="J155" t="n">
        <v>0.0708838412866</v>
      </c>
      <c r="K155" t="n">
        <v>99.4898226361</v>
      </c>
      <c r="L155" t="n">
        <v>98.1527224792</v>
      </c>
      <c r="M155" t="n">
        <v>5329.6533203125</v>
      </c>
      <c r="N155" t="n">
        <v>19.242138464648438</v>
      </c>
      <c r="O155" t="n">
        <v>2.309498416826172</v>
      </c>
      <c r="P155" t="n">
        <v>99.9623251233</v>
      </c>
      <c r="Q155" t="n">
        <v>0.0298090406787</v>
      </c>
      <c r="R155" t="n">
        <v>99.6372979348</v>
      </c>
      <c r="S155" t="n">
        <v>97.5809917863</v>
      </c>
      <c r="T155" t="n">
        <v>3.45633847778</v>
      </c>
      <c r="U155" t="n">
        <v>40.93282561738281</v>
      </c>
      <c r="V155" t="n">
        <v>17.6120463887</v>
      </c>
      <c r="W155" t="n">
        <v>99.9502088819</v>
      </c>
      <c r="X155" t="n">
        <v>0.0828197611695</v>
      </c>
      <c r="Y155" t="n">
        <v>99.9977600935</v>
      </c>
      <c r="Z155" t="n">
        <v>99.8194694734</v>
      </c>
      <c r="AA155" t="n">
        <v>22.16541612</v>
      </c>
      <c r="AB155" t="n">
        <f>VLOOKUP(B2:B265,Pro_Target!A:Q,2,0)</f>
        <v>98.0</v>
      </c>
      <c r="AC155" t="n">
        <f>VLOOKUP(B2:B265,Pro_Target!A:Q,3,0)</f>
        <v>0.4</v>
      </c>
      <c r="AD155" t="n">
        <f>VLOOKUP(B2:B265,Pro_Target!A:Q,4,0)</f>
        <v>97.0</v>
      </c>
      <c r="AE155" t="n">
        <f>VLOOKUP(B2:B265,Pro_Target!A:Q,5,0)</f>
        <v>96.0</v>
      </c>
      <c r="AF155" t="n">
        <f>VLOOKUP(B2:B265,Pro_Target!A:Q,6,0)</f>
        <v>3.0</v>
      </c>
      <c r="AG155" t="n">
        <f>VLOOKUP(B2:B265,Pro_Target!A:Q,7,0)</f>
        <v>99.5</v>
      </c>
      <c r="AH155" t="n">
        <f>VLOOKUP(B2:B265,Pro_Target!A:Q,8,0)</f>
        <v>0.15</v>
      </c>
      <c r="AI155" t="n">
        <f>VLOOKUP(B2:B265,Pro_Target!A:Q,9,0)</f>
        <v>99.0</v>
      </c>
      <c r="AJ155" t="n">
        <f>VLOOKUP(B2:B265,Pro_Target!A:Q,10,0)</f>
        <v>99.0</v>
      </c>
      <c r="AK155" t="n">
        <f>VLOOKUP(B2:B265,Pro_Target!A:Q,11,0)</f>
        <v>3.0</v>
      </c>
      <c r="AL155" t="n">
        <f>VLOOKUP(B2:B265,Pro_Target!A:Q,12,0)</f>
        <v>10.0</v>
      </c>
      <c r="AM155" t="n">
        <f>VLOOKUP(B2:B265,Pro_Target!A:Q,13,0)</f>
        <v>99.5</v>
      </c>
      <c r="AN155" t="n">
        <f>VLOOKUP(B2:B265,Pro_Target!A:Q,15,0)</f>
        <v>99.0</v>
      </c>
      <c r="AO155" t="n">
        <f>VLOOKUP(B2:B265,Pro_Target!A:Q,14,0)</f>
        <v>0.1</v>
      </c>
      <c r="AP155" t="n">
        <f>VLOOKUP(B2:B265,Pro_Target!A:Q,16,0)</f>
        <v>99.0</v>
      </c>
      <c r="AQ155" t="n">
        <f>VLOOKUP(B2:B265,Pro_Target!A:Q,17,0)</f>
        <v>10.0</v>
      </c>
    </row>
    <row r="156">
      <c r="A156" t="s">
        <v>142</v>
      </c>
      <c r="B156" t="s">
        <v>50</v>
      </c>
      <c r="C156" t="n">
        <f>SUMIFS(Table25[2G_CSSR_Nokia],Table25[PERIOD_START_TIME],A2:A265,Table25[PROVINCE],B2:B265)</f>
        <v>97.8083802426</v>
      </c>
      <c r="D156" t="n">
        <f>SUMIFS(Table25[2G_CDR_Nokia],Table25[PERIOD_START_TIME],A2:A265,Table25[PROVINCE],B2:B265)</f>
        <v>2.07813500511</v>
      </c>
      <c r="E156" t="n">
        <f>SUMIFS(Table25[2G_TCH_Availability_Nokia],Table25[PERIOD_START_TIME],A2:A265,Table25[PROVINCE],B2:B265)</f>
        <v>96.8944451143</v>
      </c>
      <c r="F156" t="n">
        <f>SUMIFS(Table25[2G_OHSR_Nokia],Table25[PERIOD_START_TIME],A2:A265,Table25[PROVINCE],B2:B265)</f>
        <v>94.3436737722</v>
      </c>
      <c r="G156" t="n">
        <f>SUMIFS(Table25[2G_tch_traffic_Nokia],Table25[PERIOD_START_TIME],A2:A265,Table25[PROVINCE],B2:B265)</f>
        <v>11106.3982791</v>
      </c>
      <c r="H156" t="n">
        <v>176.1023369140625</v>
      </c>
      <c r="I156" t="n">
        <v>99.4313261885</v>
      </c>
      <c r="J156" t="n">
        <v>0.255606305562</v>
      </c>
      <c r="K156" t="n">
        <v>99.4157093744</v>
      </c>
      <c r="L156" t="n">
        <v>98.2717885619</v>
      </c>
      <c r="M156" t="n">
        <v>5771.4375</v>
      </c>
      <c r="N156" t="n">
        <v>32.335263190039065</v>
      </c>
      <c r="O156" t="n">
        <v>2.3607790434765623</v>
      </c>
      <c r="P156" t="n">
        <v>99.9527676078</v>
      </c>
      <c r="Q156" t="n">
        <v>0.0545253231323</v>
      </c>
      <c r="R156" t="n">
        <v>99.7650451112</v>
      </c>
      <c r="S156" t="n">
        <v>97.6970667568</v>
      </c>
      <c r="T156" t="n">
        <v>3.81018955478</v>
      </c>
      <c r="U156" t="n">
        <v>63.83554472207031</v>
      </c>
      <c r="V156" t="n">
        <v>18.1867684608</v>
      </c>
      <c r="W156" t="n">
        <v>99.7832544042</v>
      </c>
      <c r="X156" t="n">
        <v>0.121765755092</v>
      </c>
      <c r="Y156" t="n">
        <v>99.8681736584</v>
      </c>
      <c r="Z156" t="n">
        <v>99.5710894598</v>
      </c>
      <c r="AA156" t="n">
        <v>23.3739369588</v>
      </c>
      <c r="AB156" t="n">
        <f>VLOOKUP(B2:B265,Pro_Target!A:Q,2,0)</f>
        <v>98.0</v>
      </c>
      <c r="AC156" t="n">
        <f>VLOOKUP(B2:B265,Pro_Target!A:Q,3,0)</f>
        <v>0.4</v>
      </c>
      <c r="AD156" t="n">
        <f>VLOOKUP(B2:B265,Pro_Target!A:Q,4,0)</f>
        <v>97.0</v>
      </c>
      <c r="AE156" t="n">
        <f>VLOOKUP(B2:B265,Pro_Target!A:Q,5,0)</f>
        <v>96.0</v>
      </c>
      <c r="AF156" t="n">
        <f>VLOOKUP(B2:B265,Pro_Target!A:Q,6,0)</f>
        <v>3.0</v>
      </c>
      <c r="AG156" t="n">
        <f>VLOOKUP(B2:B265,Pro_Target!A:Q,7,0)</f>
        <v>99.5</v>
      </c>
      <c r="AH156" t="n">
        <f>VLOOKUP(B2:B265,Pro_Target!A:Q,8,0)</f>
        <v>0.15</v>
      </c>
      <c r="AI156" t="n">
        <f>VLOOKUP(B2:B265,Pro_Target!A:Q,9,0)</f>
        <v>99.0</v>
      </c>
      <c r="AJ156" t="n">
        <f>VLOOKUP(B2:B265,Pro_Target!A:Q,10,0)</f>
        <v>99.0</v>
      </c>
      <c r="AK156" t="n">
        <f>VLOOKUP(B2:B265,Pro_Target!A:Q,11,0)</f>
        <v>3.0</v>
      </c>
      <c r="AL156" t="n">
        <f>VLOOKUP(B2:B265,Pro_Target!A:Q,12,0)</f>
        <v>10.0</v>
      </c>
      <c r="AM156" t="n">
        <f>VLOOKUP(B2:B265,Pro_Target!A:Q,13,0)</f>
        <v>99.5</v>
      </c>
      <c r="AN156" t="n">
        <f>VLOOKUP(B2:B265,Pro_Target!A:Q,15,0)</f>
        <v>99.0</v>
      </c>
      <c r="AO156" t="n">
        <f>VLOOKUP(B2:B265,Pro_Target!A:Q,14,0)</f>
        <v>0.1</v>
      </c>
      <c r="AP156" t="n">
        <f>VLOOKUP(B2:B265,Pro_Target!A:Q,16,0)</f>
        <v>99.0</v>
      </c>
      <c r="AQ156" t="n">
        <f>VLOOKUP(B2:B265,Pro_Target!A:Q,17,0)</f>
        <v>10.0</v>
      </c>
    </row>
    <row r="157">
      <c r="A157" t="s">
        <v>142</v>
      </c>
      <c r="B157" t="s">
        <v>47</v>
      </c>
      <c r="C157" t="n">
        <f>SUMIFS(Table25[2G_CSSR_Nokia],Table25[PERIOD_START_TIME],A2:A265,Table25[PROVINCE],B2:B265)</f>
        <v>99.4190552004</v>
      </c>
      <c r="D157" t="n">
        <f>SUMIFS(Table25[2G_CDR_Nokia],Table25[PERIOD_START_TIME],A2:A265,Table25[PROVINCE],B2:B265)</f>
        <v>1.79845614153</v>
      </c>
      <c r="E157" t="n">
        <f>SUMIFS(Table25[2G_TCH_Availability_Nokia],Table25[PERIOD_START_TIME],A2:A265,Table25[PROVINCE],B2:B265)</f>
        <v>99.7528959497</v>
      </c>
      <c r="F157" t="n">
        <f>SUMIFS(Table25[2G_OHSR_Nokia],Table25[PERIOD_START_TIME],A2:A265,Table25[PROVINCE],B2:B265)</f>
        <v>95.0030964709</v>
      </c>
      <c r="G157" t="n">
        <f>SUMIFS(Table25[2G_tch_traffic_Nokia],Table25[PERIOD_START_TIME],A2:A265,Table25[PROVINCE],B2:B265)</f>
        <v>57993.9177262</v>
      </c>
      <c r="H157" t="n">
        <v>153.8968583984375</v>
      </c>
      <c r="I157" t="n">
        <v>99.7124613667</v>
      </c>
      <c r="J157" t="n">
        <v>0.174819072688</v>
      </c>
      <c r="K157" t="n">
        <v>99.9605230341</v>
      </c>
      <c r="L157" t="n">
        <v>97.6998093438</v>
      </c>
      <c r="M157" t="n">
        <v>6449.107421875</v>
      </c>
      <c r="N157" t="n">
        <v>20.304708859179687</v>
      </c>
      <c r="O157" t="n">
        <v>2.307449947451172</v>
      </c>
      <c r="P157" t="n">
        <v>99.9636523652</v>
      </c>
      <c r="Q157" t="n">
        <v>0.0284501211082</v>
      </c>
      <c r="R157" t="n">
        <v>99.982809958</v>
      </c>
      <c r="S157" t="n">
        <v>96.9183772571</v>
      </c>
      <c r="T157" t="n">
        <v>3.28668606439</v>
      </c>
      <c r="U157" t="n">
        <v>44.71961211005859</v>
      </c>
      <c r="V157" t="n">
        <v>20.7539902467</v>
      </c>
      <c r="W157" t="n">
        <v>99.9553952953</v>
      </c>
      <c r="X157" t="n">
        <v>0.161802286431</v>
      </c>
      <c r="Y157" t="n">
        <v>99.8240303314</v>
      </c>
      <c r="Z157" t="n">
        <v>99.8975974566</v>
      </c>
      <c r="AA157" t="n">
        <v>22.6684369342</v>
      </c>
      <c r="AB157" t="n">
        <f>VLOOKUP(B2:B265,Pro_Target!A:Q,2,0)</f>
        <v>98.0</v>
      </c>
      <c r="AC157" t="n">
        <f>VLOOKUP(B2:B265,Pro_Target!A:Q,3,0)</f>
        <v>0.4</v>
      </c>
      <c r="AD157" t="n">
        <f>VLOOKUP(B2:B265,Pro_Target!A:Q,4,0)</f>
        <v>97.0</v>
      </c>
      <c r="AE157" t="n">
        <f>VLOOKUP(B2:B265,Pro_Target!A:Q,5,0)</f>
        <v>96.0</v>
      </c>
      <c r="AF157" t="n">
        <f>VLOOKUP(B2:B265,Pro_Target!A:Q,6,0)</f>
        <v>3.0</v>
      </c>
      <c r="AG157" t="n">
        <f>VLOOKUP(B2:B265,Pro_Target!A:Q,7,0)</f>
        <v>99.5</v>
      </c>
      <c r="AH157" t="n">
        <f>VLOOKUP(B2:B265,Pro_Target!A:Q,8,0)</f>
        <v>0.15</v>
      </c>
      <c r="AI157" t="n">
        <f>VLOOKUP(B2:B265,Pro_Target!A:Q,9,0)</f>
        <v>99.0</v>
      </c>
      <c r="AJ157" t="n">
        <f>VLOOKUP(B2:B265,Pro_Target!A:Q,10,0)</f>
        <v>99.0</v>
      </c>
      <c r="AK157" t="n">
        <f>VLOOKUP(B2:B265,Pro_Target!A:Q,11,0)</f>
        <v>3.0</v>
      </c>
      <c r="AL157" t="n">
        <f>VLOOKUP(B2:B265,Pro_Target!A:Q,12,0)</f>
        <v>10.0</v>
      </c>
      <c r="AM157" t="n">
        <f>VLOOKUP(B2:B265,Pro_Target!A:Q,13,0)</f>
        <v>99.5</v>
      </c>
      <c r="AN157" t="n">
        <f>VLOOKUP(B2:B265,Pro_Target!A:Q,15,0)</f>
        <v>99.0</v>
      </c>
      <c r="AO157" t="n">
        <f>VLOOKUP(B2:B265,Pro_Target!A:Q,14,0)</f>
        <v>0.1</v>
      </c>
      <c r="AP157" t="n">
        <f>VLOOKUP(B2:B265,Pro_Target!A:Q,16,0)</f>
        <v>99.0</v>
      </c>
      <c r="AQ157" t="n">
        <f>VLOOKUP(B2:B265,Pro_Target!A:Q,17,0)</f>
        <v>10.0</v>
      </c>
    </row>
    <row r="158">
      <c r="A158" t="s">
        <v>142</v>
      </c>
      <c r="B158" t="s">
        <v>52</v>
      </c>
      <c r="C158" t="n">
        <f>SUMIFS(Table25[2G_CSSR_Nokia],Table25[PERIOD_START_TIME],A2:A265,Table25[PROVINCE],B2:B265)</f>
        <v>98.1953040319</v>
      </c>
      <c r="D158" t="n">
        <f>SUMIFS(Table25[2G_CDR_Nokia],Table25[PERIOD_START_TIME],A2:A265,Table25[PROVINCE],B2:B265)</f>
        <v>1.97135849169</v>
      </c>
      <c r="E158" t="n">
        <f>SUMIFS(Table25[2G_TCH_Availability_Nokia],Table25[PERIOD_START_TIME],A2:A265,Table25[PROVINCE],B2:B265)</f>
        <v>96.8012942687</v>
      </c>
      <c r="F158" t="n">
        <f>SUMIFS(Table25[2G_OHSR_Nokia],Table25[PERIOD_START_TIME],A2:A265,Table25[PROVINCE],B2:B265)</f>
        <v>95.2159346738</v>
      </c>
      <c r="G158" t="n">
        <f>SUMIFS(Table25[2G_tch_traffic_Nokia],Table25[PERIOD_START_TIME],A2:A265,Table25[PROVINCE],B2:B265)</f>
        <v>37402.379022</v>
      </c>
      <c r="H158" t="n">
        <v>210.4892021484375</v>
      </c>
      <c r="I158" t="n">
        <v>99.4807547041</v>
      </c>
      <c r="J158" t="n">
        <v>0.216761366524</v>
      </c>
      <c r="K158" t="n">
        <v>96.3411212043</v>
      </c>
      <c r="L158" t="n">
        <v>98.8034773142</v>
      </c>
      <c r="M158" t="n">
        <v>5299.6298828125</v>
      </c>
      <c r="N158" t="n">
        <v>40.113046395507816</v>
      </c>
      <c r="O158" t="n">
        <v>2.338173117958984</v>
      </c>
      <c r="P158" t="n">
        <v>99.925302488</v>
      </c>
      <c r="Q158" t="n">
        <v>0.087329005003</v>
      </c>
      <c r="R158" t="n">
        <v>99.7233657342</v>
      </c>
      <c r="S158" t="n">
        <v>97.8553056429</v>
      </c>
      <c r="T158" t="n">
        <v>3.78662513738</v>
      </c>
      <c r="U158" t="n">
        <v>78.46930281035156</v>
      </c>
      <c r="V158" t="n">
        <v>15.9518850711</v>
      </c>
      <c r="W158" t="n">
        <v>99.9158417242</v>
      </c>
      <c r="X158" t="n">
        <v>0.0971044869567</v>
      </c>
      <c r="Y158" t="n">
        <v>99.9384949482</v>
      </c>
      <c r="Z158" t="n">
        <v>99.8180275642</v>
      </c>
      <c r="AA158" t="n">
        <v>23.4475866191</v>
      </c>
      <c r="AB158" t="n">
        <f>VLOOKUP(B2:B265,Pro_Target!A:Q,2,0)</f>
        <v>98.0</v>
      </c>
      <c r="AC158" t="n">
        <f>VLOOKUP(B2:B265,Pro_Target!A:Q,3,0)</f>
        <v>0.4</v>
      </c>
      <c r="AD158" t="n">
        <f>VLOOKUP(B2:B265,Pro_Target!A:Q,4,0)</f>
        <v>97.0</v>
      </c>
      <c r="AE158" t="n">
        <f>VLOOKUP(B2:B265,Pro_Target!A:Q,5,0)</f>
        <v>96.0</v>
      </c>
      <c r="AF158" t="n">
        <f>VLOOKUP(B2:B265,Pro_Target!A:Q,6,0)</f>
        <v>3.0</v>
      </c>
      <c r="AG158" t="n">
        <f>VLOOKUP(B2:B265,Pro_Target!A:Q,7,0)</f>
        <v>99.5</v>
      </c>
      <c r="AH158" t="n">
        <f>VLOOKUP(B2:B265,Pro_Target!A:Q,8,0)</f>
        <v>0.15</v>
      </c>
      <c r="AI158" t="n">
        <f>VLOOKUP(B2:B265,Pro_Target!A:Q,9,0)</f>
        <v>99.0</v>
      </c>
      <c r="AJ158" t="n">
        <f>VLOOKUP(B2:B265,Pro_Target!A:Q,10,0)</f>
        <v>99.0</v>
      </c>
      <c r="AK158" t="n">
        <f>VLOOKUP(B2:B265,Pro_Target!A:Q,11,0)</f>
        <v>3.0</v>
      </c>
      <c r="AL158" t="n">
        <f>VLOOKUP(B2:B265,Pro_Target!A:Q,12,0)</f>
        <v>10.0</v>
      </c>
      <c r="AM158" t="n">
        <f>VLOOKUP(B2:B265,Pro_Target!A:Q,13,0)</f>
        <v>99.5</v>
      </c>
      <c r="AN158" t="n">
        <f>VLOOKUP(B2:B265,Pro_Target!A:Q,15,0)</f>
        <v>99.0</v>
      </c>
      <c r="AO158" t="n">
        <f>VLOOKUP(B2:B265,Pro_Target!A:Q,14,0)</f>
        <v>0.1</v>
      </c>
      <c r="AP158" t="n">
        <f>VLOOKUP(B2:B265,Pro_Target!A:Q,16,0)</f>
        <v>99.0</v>
      </c>
      <c r="AQ158" t="n">
        <f>VLOOKUP(B2:B265,Pro_Target!A:Q,17,0)</f>
        <v>10.0</v>
      </c>
    </row>
    <row r="159">
      <c r="A159" t="s">
        <v>142</v>
      </c>
      <c r="B159" t="s">
        <v>51</v>
      </c>
      <c r="C159" t="n">
        <f>SUMIFS(Table25[2G_CSSR_Nokia],Table25[PERIOD_START_TIME],A2:A265,Table25[PROVINCE],B2:B265)</f>
        <v>0.0</v>
      </c>
      <c r="D159" t="n">
        <f>SUMIFS(Table25[2G_CDR_Nokia],Table25[PERIOD_START_TIME],A2:A265,Table25[PROVINCE],B2:B265)</f>
        <v>0.0</v>
      </c>
      <c r="E159" t="n">
        <f>SUMIFS(Table25[2G_TCH_Availability_Nokia],Table25[PERIOD_START_TIME],A2:A265,Table25[PROVINCE],B2:B265)</f>
        <v>0.0</v>
      </c>
      <c r="F159" t="n">
        <f>SUMIFS(Table25[2G_OHSR_Nokia],Table25[PERIOD_START_TIME],A2:A265,Table25[PROVINCE],B2:B265)</f>
        <v>0.0</v>
      </c>
      <c r="G159" t="n">
        <f>SUMIFS(Table25[2G_tch_traffic_Nokia],Table25[PERIOD_START_TIME],A2:A265,Table25[PROVINCE],B2:B265)</f>
        <v>0.0</v>
      </c>
      <c r="H159" t="n">
        <v>322.1045771484375</v>
      </c>
      <c r="I159" t="n">
        <v>99.0955332396</v>
      </c>
      <c r="J159" t="n">
        <v>0.208852921503</v>
      </c>
      <c r="K159" t="n">
        <v>99.3313394401</v>
      </c>
      <c r="L159" t="n">
        <v>98.3502341915</v>
      </c>
      <c r="M159" t="n">
        <v>8679.150390625</v>
      </c>
      <c r="N159" t="n">
        <v>41.83944686660156</v>
      </c>
      <c r="O159" t="n">
        <v>1.7841771926953125</v>
      </c>
      <c r="P159" t="n">
        <v>99.9590172603</v>
      </c>
      <c r="Q159" t="n">
        <v>0.0233621607894</v>
      </c>
      <c r="R159" t="n">
        <v>99.7540573837</v>
      </c>
      <c r="S159" t="n">
        <v>98.3464161202</v>
      </c>
      <c r="T159" t="n">
        <v>3.48073658648</v>
      </c>
      <c r="U159" t="n">
        <v>91.1378443671875</v>
      </c>
      <c r="V159" t="n">
        <v>12.2202118713</v>
      </c>
      <c r="W159" t="n">
        <v>99.9273365544</v>
      </c>
      <c r="X159" t="n">
        <v>0.144504680934</v>
      </c>
      <c r="Y159" t="n">
        <v>98.8173538615</v>
      </c>
      <c r="Z159" t="n">
        <v>99.8987786107</v>
      </c>
      <c r="AA159" t="n">
        <v>22.1547214298</v>
      </c>
      <c r="AB159" t="n">
        <f>VLOOKUP(B2:B265,Pro_Target!A:Q,2,0)</f>
        <v>98.0</v>
      </c>
      <c r="AC159" t="n">
        <f>VLOOKUP(B2:B265,Pro_Target!A:Q,3,0)</f>
        <v>0.4</v>
      </c>
      <c r="AD159" t="n">
        <f>VLOOKUP(B2:B265,Pro_Target!A:Q,4,0)</f>
        <v>97.0</v>
      </c>
      <c r="AE159" t="n">
        <f>VLOOKUP(B2:B265,Pro_Target!A:Q,5,0)</f>
        <v>96.0</v>
      </c>
      <c r="AF159" t="n">
        <f>VLOOKUP(B2:B265,Pro_Target!A:Q,6,0)</f>
        <v>3.0</v>
      </c>
      <c r="AG159" t="n">
        <f>VLOOKUP(B2:B265,Pro_Target!A:Q,7,0)</f>
        <v>99.5</v>
      </c>
      <c r="AH159" t="n">
        <f>VLOOKUP(B2:B265,Pro_Target!A:Q,8,0)</f>
        <v>0.15</v>
      </c>
      <c r="AI159" t="n">
        <f>VLOOKUP(B2:B265,Pro_Target!A:Q,9,0)</f>
        <v>99.0</v>
      </c>
      <c r="AJ159" t="n">
        <f>VLOOKUP(B2:B265,Pro_Target!A:Q,10,0)</f>
        <v>99.0</v>
      </c>
      <c r="AK159" t="n">
        <f>VLOOKUP(B2:B265,Pro_Target!A:Q,11,0)</f>
        <v>3.0</v>
      </c>
      <c r="AL159" t="n">
        <f>VLOOKUP(B2:B265,Pro_Target!A:Q,12,0)</f>
        <v>10.0</v>
      </c>
      <c r="AM159" t="n">
        <f>VLOOKUP(B2:B265,Pro_Target!A:Q,13,0)</f>
        <v>99.5</v>
      </c>
      <c r="AN159" t="n">
        <f>VLOOKUP(B2:B265,Pro_Target!A:Q,15,0)</f>
        <v>99.0</v>
      </c>
      <c r="AO159" t="n">
        <f>VLOOKUP(B2:B265,Pro_Target!A:Q,14,0)</f>
        <v>0.1</v>
      </c>
      <c r="AP159" t="n">
        <f>VLOOKUP(B2:B265,Pro_Target!A:Q,16,0)</f>
        <v>99.0</v>
      </c>
      <c r="AQ159" t="n">
        <f>VLOOKUP(B2:B265,Pro_Target!A:Q,17,0)</f>
        <v>10.0</v>
      </c>
    </row>
    <row r="160">
      <c r="A160" t="s">
        <v>142</v>
      </c>
      <c r="B160" t="s">
        <v>49</v>
      </c>
      <c r="C160" t="n">
        <f>SUMIFS(Table25[2G_CSSR_Nokia],Table25[PERIOD_START_TIME],A2:A265,Table25[PROVINCE],B2:B265)</f>
        <v>99.1165485154</v>
      </c>
      <c r="D160" t="n">
        <f>SUMIFS(Table25[2G_CDR_Nokia],Table25[PERIOD_START_TIME],A2:A265,Table25[PROVINCE],B2:B265)</f>
        <v>1.91923472288</v>
      </c>
      <c r="E160" t="n">
        <f>SUMIFS(Table25[2G_TCH_Availability_Nokia],Table25[PERIOD_START_TIME],A2:A265,Table25[PROVINCE],B2:B265)</f>
        <v>95.9920176866</v>
      </c>
      <c r="F160" t="n">
        <f>SUMIFS(Table25[2G_OHSR_Nokia],Table25[PERIOD_START_TIME],A2:A265,Table25[PROVINCE],B2:B265)</f>
        <v>96.4914300608</v>
      </c>
      <c r="G160" t="n">
        <f>SUMIFS(Table25[2G_tch_traffic_Nokia],Table25[PERIOD_START_TIME],A2:A265,Table25[PROVINCE],B2:B265)</f>
        <v>48824.75</v>
      </c>
      <c r="H160" t="n">
        <v>225.1276611328125</v>
      </c>
      <c r="I160" t="n">
        <v>98.9600444735</v>
      </c>
      <c r="J160" t="n">
        <v>0.250227889769</v>
      </c>
      <c r="K160" t="n">
        <v>98.5138182204</v>
      </c>
      <c r="L160" t="n">
        <v>98.509803718</v>
      </c>
      <c r="M160" t="n">
        <v>7491.5791015625</v>
      </c>
      <c r="N160" t="n">
        <v>23.13353039013672</v>
      </c>
      <c r="O160" t="n">
        <v>2.0887715865527343</v>
      </c>
      <c r="P160" t="n">
        <v>99.9651853163</v>
      </c>
      <c r="Q160" t="n">
        <v>0.0307898802939</v>
      </c>
      <c r="R160" t="n">
        <v>99.3514840296</v>
      </c>
      <c r="S160" t="n">
        <v>97.4004982682</v>
      </c>
      <c r="T160" t="n">
        <v>3.45684814748</v>
      </c>
      <c r="U160" t="n">
        <v>71.8534777328125</v>
      </c>
      <c r="V160" t="n">
        <v>11.3133837515</v>
      </c>
      <c r="W160" t="n">
        <v>99.9535579804</v>
      </c>
      <c r="X160" t="n">
        <v>0.147204321512</v>
      </c>
      <c r="Y160" t="n">
        <v>99.7208043157</v>
      </c>
      <c r="Z160" t="n">
        <v>99.9462586074</v>
      </c>
      <c r="AA160" t="n">
        <v>22.5752790209</v>
      </c>
      <c r="AB160" t="n">
        <f>VLOOKUP(B2:B265,Pro_Target!A:Q,2,0)</f>
        <v>98.0</v>
      </c>
      <c r="AC160" t="n">
        <f>VLOOKUP(B2:B265,Pro_Target!A:Q,3,0)</f>
        <v>0.4</v>
      </c>
      <c r="AD160" t="n">
        <f>VLOOKUP(B2:B265,Pro_Target!A:Q,4,0)</f>
        <v>97.0</v>
      </c>
      <c r="AE160" t="n">
        <f>VLOOKUP(B2:B265,Pro_Target!A:Q,5,0)</f>
        <v>96.0</v>
      </c>
      <c r="AF160" t="n">
        <f>VLOOKUP(B2:B265,Pro_Target!A:Q,6,0)</f>
        <v>3.0</v>
      </c>
      <c r="AG160" t="n">
        <f>VLOOKUP(B2:B265,Pro_Target!A:Q,7,0)</f>
        <v>99.5</v>
      </c>
      <c r="AH160" t="n">
        <f>VLOOKUP(B2:B265,Pro_Target!A:Q,8,0)</f>
        <v>0.15</v>
      </c>
      <c r="AI160" t="n">
        <f>VLOOKUP(B2:B265,Pro_Target!A:Q,9,0)</f>
        <v>99.0</v>
      </c>
      <c r="AJ160" t="n">
        <f>VLOOKUP(B2:B265,Pro_Target!A:Q,10,0)</f>
        <v>99.0</v>
      </c>
      <c r="AK160" t="n">
        <f>VLOOKUP(B2:B265,Pro_Target!A:Q,11,0)</f>
        <v>3.0</v>
      </c>
      <c r="AL160" t="n">
        <f>VLOOKUP(B2:B265,Pro_Target!A:Q,12,0)</f>
        <v>10.0</v>
      </c>
      <c r="AM160" t="n">
        <f>VLOOKUP(B2:B265,Pro_Target!A:Q,13,0)</f>
        <v>99.5</v>
      </c>
      <c r="AN160" t="n">
        <f>VLOOKUP(B2:B265,Pro_Target!A:Q,15,0)</f>
        <v>99.0</v>
      </c>
      <c r="AO160" t="n">
        <f>VLOOKUP(B2:B265,Pro_Target!A:Q,14,0)</f>
        <v>0.1</v>
      </c>
      <c r="AP160" t="n">
        <f>VLOOKUP(B2:B265,Pro_Target!A:Q,16,0)</f>
        <v>99.0</v>
      </c>
      <c r="AQ160" t="n">
        <f>VLOOKUP(B2:B265,Pro_Target!A:Q,17,0)</f>
        <v>10.0</v>
      </c>
    </row>
    <row r="161">
      <c r="A161" t="s">
        <v>142</v>
      </c>
      <c r="B161" t="s">
        <v>48</v>
      </c>
      <c r="C161" t="n">
        <f>SUMIFS(Table25[2G_CSSR_Nokia],Table25[PERIOD_START_TIME],A2:A265,Table25[PROVINCE],B2:B265)</f>
        <v>0.0</v>
      </c>
      <c r="D161" t="n">
        <f>SUMIFS(Table25[2G_CDR_Nokia],Table25[PERIOD_START_TIME],A2:A265,Table25[PROVINCE],B2:B265)</f>
        <v>0.0</v>
      </c>
      <c r="E161" t="n">
        <f>SUMIFS(Table25[2G_TCH_Availability_Nokia],Table25[PERIOD_START_TIME],A2:A265,Table25[PROVINCE],B2:B265)</f>
        <v>0.0</v>
      </c>
      <c r="F161" t="n">
        <f>SUMIFS(Table25[2G_OHSR_Nokia],Table25[PERIOD_START_TIME],A2:A265,Table25[PROVINCE],B2:B265)</f>
        <v>0.0</v>
      </c>
      <c r="G161" t="n">
        <f>SUMIFS(Table25[2G_tch_traffic_Nokia],Table25[PERIOD_START_TIME],A2:A265,Table25[PROVINCE],B2:B265)</f>
        <v>0.0</v>
      </c>
      <c r="H161" t="n">
        <v>245.757123046875</v>
      </c>
      <c r="I161" t="n">
        <v>99.6216649013</v>
      </c>
      <c r="J161" t="n">
        <v>0.246576024727</v>
      </c>
      <c r="K161" t="n">
        <v>99.531804034</v>
      </c>
      <c r="L161" t="n">
        <v>98.3156292561</v>
      </c>
      <c r="M161" t="n">
        <v>6180.8359375</v>
      </c>
      <c r="N161" t="n">
        <v>23.51656266201172</v>
      </c>
      <c r="O161" t="n">
        <v>2.2855588516308596</v>
      </c>
      <c r="P161" t="n">
        <v>99.9571041039</v>
      </c>
      <c r="Q161" t="n">
        <v>0.0573515812227</v>
      </c>
      <c r="R161" t="n">
        <v>99.9872433987</v>
      </c>
      <c r="S161" t="n">
        <v>97.3940900471</v>
      </c>
      <c r="T161" t="n">
        <v>3.45373697646</v>
      </c>
      <c r="U161" t="n">
        <v>51.834567640625</v>
      </c>
      <c r="V161" t="n">
        <v>18.916064302</v>
      </c>
      <c r="W161" t="n">
        <v>99.9469837263</v>
      </c>
      <c r="X161" t="n">
        <v>0.0835096284025</v>
      </c>
      <c r="Y161" t="n">
        <v>99.9917440905</v>
      </c>
      <c r="Z161" t="n">
        <v>99.9500052569</v>
      </c>
      <c r="AA161" t="n">
        <v>23.4491488713</v>
      </c>
      <c r="AB161" t="n">
        <f>VLOOKUP(B2:B265,Pro_Target!A:Q,2,0)</f>
        <v>98.0</v>
      </c>
      <c r="AC161" t="n">
        <f>VLOOKUP(B2:B265,Pro_Target!A:Q,3,0)</f>
        <v>0.4</v>
      </c>
      <c r="AD161" t="n">
        <f>VLOOKUP(B2:B265,Pro_Target!A:Q,4,0)</f>
        <v>97.0</v>
      </c>
      <c r="AE161" t="n">
        <f>VLOOKUP(B2:B265,Pro_Target!A:Q,5,0)</f>
        <v>96.0</v>
      </c>
      <c r="AF161" t="n">
        <f>VLOOKUP(B2:B265,Pro_Target!A:Q,6,0)</f>
        <v>3.0</v>
      </c>
      <c r="AG161" t="n">
        <f>VLOOKUP(B2:B265,Pro_Target!A:Q,7,0)</f>
        <v>99.5</v>
      </c>
      <c r="AH161" t="n">
        <f>VLOOKUP(B2:B265,Pro_Target!A:Q,8,0)</f>
        <v>0.15</v>
      </c>
      <c r="AI161" t="n">
        <f>VLOOKUP(B2:B265,Pro_Target!A:Q,9,0)</f>
        <v>99.0</v>
      </c>
      <c r="AJ161" t="n">
        <f>VLOOKUP(B2:B265,Pro_Target!A:Q,10,0)</f>
        <v>99.0</v>
      </c>
      <c r="AK161" t="n">
        <f>VLOOKUP(B2:B265,Pro_Target!A:Q,11,0)</f>
        <v>3.0</v>
      </c>
      <c r="AL161" t="n">
        <f>VLOOKUP(B2:B265,Pro_Target!A:Q,12,0)</f>
        <v>10.0</v>
      </c>
      <c r="AM161" t="n">
        <f>VLOOKUP(B2:B265,Pro_Target!A:Q,13,0)</f>
        <v>99.5</v>
      </c>
      <c r="AN161" t="n">
        <f>VLOOKUP(B2:B265,Pro_Target!A:Q,15,0)</f>
        <v>99.0</v>
      </c>
      <c r="AO161" t="n">
        <f>VLOOKUP(B2:B265,Pro_Target!A:Q,14,0)</f>
        <v>0.1</v>
      </c>
      <c r="AP161" t="n">
        <f>VLOOKUP(B2:B265,Pro_Target!A:Q,16,0)</f>
        <v>99.0</v>
      </c>
      <c r="AQ161" t="n">
        <f>VLOOKUP(B2:B265,Pro_Target!A:Q,17,0)</f>
        <v>10.0</v>
      </c>
    </row>
    <row r="162">
      <c r="A162" t="s">
        <v>142</v>
      </c>
      <c r="B162" t="s">
        <v>46</v>
      </c>
      <c r="C162" t="n">
        <f>SUMIFS(Table25[2G_CSSR_Nokia],Table25[PERIOD_START_TIME],A2:A265,Table25[PROVINCE],B2:B265)</f>
        <v>0.0</v>
      </c>
      <c r="D162" t="n">
        <f>SUMIFS(Table25[2G_CDR_Nokia],Table25[PERIOD_START_TIME],A2:A265,Table25[PROVINCE],B2:B265)</f>
        <v>0.0</v>
      </c>
      <c r="E162" t="n">
        <f>SUMIFS(Table25[2G_TCH_Availability_Nokia],Table25[PERIOD_START_TIME],A2:A265,Table25[PROVINCE],B2:B265)</f>
        <v>0.0</v>
      </c>
      <c r="F162" t="n">
        <f>SUMIFS(Table25[2G_OHSR_Nokia],Table25[PERIOD_START_TIME],A2:A265,Table25[PROVINCE],B2:B265)</f>
        <v>0.0</v>
      </c>
      <c r="G162" t="n">
        <f>SUMIFS(Table25[2G_tch_traffic_Nokia],Table25[PERIOD_START_TIME],A2:A265,Table25[PROVINCE],B2:B265)</f>
        <v>0.0</v>
      </c>
      <c r="H162" t="n">
        <v>177.7922275390625</v>
      </c>
      <c r="I162" t="n">
        <v>99.3969743742</v>
      </c>
      <c r="J162" t="n">
        <v>0.120670616742</v>
      </c>
      <c r="K162" t="n">
        <v>99.7218391034</v>
      </c>
      <c r="L162" t="n">
        <v>98.5791418608</v>
      </c>
      <c r="M162" t="n">
        <v>6561.3427734375</v>
      </c>
      <c r="N162" t="n">
        <v>20.50471151455078</v>
      </c>
      <c r="O162" t="n">
        <v>2.2644182540820315</v>
      </c>
      <c r="P162" t="n">
        <v>99.9556451154</v>
      </c>
      <c r="Q162" t="n">
        <v>0.0343844670896</v>
      </c>
      <c r="R162" t="n">
        <v>99.7361856569</v>
      </c>
      <c r="S162" t="n">
        <v>97.4082167155</v>
      </c>
      <c r="T162" t="n">
        <v>3.4678317415</v>
      </c>
      <c r="U162" t="n">
        <v>50.96187327451172</v>
      </c>
      <c r="V162" t="n">
        <v>16.8322884006</v>
      </c>
      <c r="W162" t="n">
        <v>99.9436346118</v>
      </c>
      <c r="X162" t="n">
        <v>0.0751345808567</v>
      </c>
      <c r="Y162" t="n">
        <v>99.8258442266</v>
      </c>
      <c r="Z162" t="n">
        <v>99.8362496864</v>
      </c>
      <c r="AA162" t="n">
        <v>22.316746653</v>
      </c>
      <c r="AB162" t="n">
        <f>VLOOKUP(B2:B265,Pro_Target!A:Q,2,0)</f>
        <v>98.0</v>
      </c>
      <c r="AC162" t="n">
        <f>VLOOKUP(B2:B265,Pro_Target!A:Q,3,0)</f>
        <v>0.4</v>
      </c>
      <c r="AD162" t="n">
        <f>VLOOKUP(B2:B265,Pro_Target!A:Q,4,0)</f>
        <v>97.0</v>
      </c>
      <c r="AE162" t="n">
        <f>VLOOKUP(B2:B265,Pro_Target!A:Q,5,0)</f>
        <v>96.0</v>
      </c>
      <c r="AF162" t="n">
        <f>VLOOKUP(B2:B265,Pro_Target!A:Q,6,0)</f>
        <v>3.0</v>
      </c>
      <c r="AG162" t="n">
        <f>VLOOKUP(B2:B265,Pro_Target!A:Q,7,0)</f>
        <v>99.5</v>
      </c>
      <c r="AH162" t="n">
        <f>VLOOKUP(B2:B265,Pro_Target!A:Q,8,0)</f>
        <v>0.15</v>
      </c>
      <c r="AI162" t="n">
        <f>VLOOKUP(B2:B265,Pro_Target!A:Q,9,0)</f>
        <v>99.0</v>
      </c>
      <c r="AJ162" t="n">
        <f>VLOOKUP(B2:B265,Pro_Target!A:Q,10,0)</f>
        <v>99.0</v>
      </c>
      <c r="AK162" t="n">
        <f>VLOOKUP(B2:B265,Pro_Target!A:Q,11,0)</f>
        <v>3.0</v>
      </c>
      <c r="AL162" t="n">
        <f>VLOOKUP(B2:B265,Pro_Target!A:Q,12,0)</f>
        <v>10.0</v>
      </c>
      <c r="AM162" t="n">
        <f>VLOOKUP(B2:B265,Pro_Target!A:Q,13,0)</f>
        <v>99.5</v>
      </c>
      <c r="AN162" t="n">
        <f>VLOOKUP(B2:B265,Pro_Target!A:Q,15,0)</f>
        <v>99.0</v>
      </c>
      <c r="AO162" t="n">
        <f>VLOOKUP(B2:B265,Pro_Target!A:Q,14,0)</f>
        <v>0.1</v>
      </c>
      <c r="AP162" t="n">
        <f>VLOOKUP(B2:B265,Pro_Target!A:Q,16,0)</f>
        <v>99.0</v>
      </c>
      <c r="AQ162" t="n">
        <f>VLOOKUP(B2:B265,Pro_Target!A:Q,17,0)</f>
        <v>10.0</v>
      </c>
    </row>
    <row r="163">
      <c r="A163" t="s">
        <v>142</v>
      </c>
      <c r="B163" t="s">
        <v>44</v>
      </c>
      <c r="C163" t="n">
        <f>SUMIFS(Table25[2G_CSSR_Nokia],Table25[PERIOD_START_TIME],A2:A265,Table25[PROVINCE],B2:B265)</f>
        <v>0.0</v>
      </c>
      <c r="D163" t="n">
        <f>SUMIFS(Table25[2G_CDR_Nokia],Table25[PERIOD_START_TIME],A2:A265,Table25[PROVINCE],B2:B265)</f>
        <v>0.0</v>
      </c>
      <c r="E163" t="n">
        <f>SUMIFS(Table25[2G_TCH_Availability_Nokia],Table25[PERIOD_START_TIME],A2:A265,Table25[PROVINCE],B2:B265)</f>
        <v>0.0</v>
      </c>
      <c r="F163" t="n">
        <f>SUMIFS(Table25[2G_OHSR_Nokia],Table25[PERIOD_START_TIME],A2:A265,Table25[PROVINCE],B2:B265)</f>
        <v>0.0</v>
      </c>
      <c r="G163" t="n">
        <f>SUMIFS(Table25[2G_tch_traffic_Nokia],Table25[PERIOD_START_TIME],A2:A265,Table25[PROVINCE],B2:B265)</f>
        <v>0.0</v>
      </c>
      <c r="H163" t="n">
        <v>149.4542666015625</v>
      </c>
      <c r="I163" t="n">
        <v>99.422242376</v>
      </c>
      <c r="J163" t="n">
        <v>0.15834026398</v>
      </c>
      <c r="K163" t="n">
        <v>98.7391617435</v>
      </c>
      <c r="L163" t="n">
        <v>98.6083558424</v>
      </c>
      <c r="M163" t="n">
        <v>4134.1044921875</v>
      </c>
      <c r="N163" t="n">
        <v>15.229959434472656</v>
      </c>
      <c r="O163" t="n">
        <v>2.3589981015820314</v>
      </c>
      <c r="P163" t="n">
        <v>99.9587436163</v>
      </c>
      <c r="Q163" t="n">
        <v>0.0395065928961</v>
      </c>
      <c r="R163" t="n">
        <v>99.7319063871</v>
      </c>
      <c r="S163" t="n">
        <v>97.2607506416</v>
      </c>
      <c r="T163" t="n">
        <v>3.49875855827</v>
      </c>
      <c r="U163" t="n">
        <v>33.86223709140625</v>
      </c>
      <c r="V163" t="n">
        <v>19.7383562952</v>
      </c>
      <c r="W163" t="n">
        <v>99.9272079066</v>
      </c>
      <c r="X163" t="n">
        <v>0.0602061455887</v>
      </c>
      <c r="Y163" t="n">
        <v>99.958439398</v>
      </c>
      <c r="Z163" t="n">
        <v>99.8732180032</v>
      </c>
      <c r="AA163" t="n">
        <v>23.3784729578</v>
      </c>
      <c r="AB163" t="n">
        <f>VLOOKUP(B2:B265,Pro_Target!A:Q,2,0)</f>
        <v>98.0</v>
      </c>
      <c r="AC163" t="n">
        <f>VLOOKUP(B2:B265,Pro_Target!A:Q,3,0)</f>
        <v>0.4</v>
      </c>
      <c r="AD163" t="n">
        <f>VLOOKUP(B2:B265,Pro_Target!A:Q,4,0)</f>
        <v>97.0</v>
      </c>
      <c r="AE163" t="n">
        <f>VLOOKUP(B2:B265,Pro_Target!A:Q,5,0)</f>
        <v>96.0</v>
      </c>
      <c r="AF163" t="n">
        <f>VLOOKUP(B2:B265,Pro_Target!A:Q,6,0)</f>
        <v>3.0</v>
      </c>
      <c r="AG163" t="n">
        <f>VLOOKUP(B2:B265,Pro_Target!A:Q,7,0)</f>
        <v>99.5</v>
      </c>
      <c r="AH163" t="n">
        <f>VLOOKUP(B2:B265,Pro_Target!A:Q,8,0)</f>
        <v>0.15</v>
      </c>
      <c r="AI163" t="n">
        <f>VLOOKUP(B2:B265,Pro_Target!A:Q,9,0)</f>
        <v>99.0</v>
      </c>
      <c r="AJ163" t="n">
        <f>VLOOKUP(B2:B265,Pro_Target!A:Q,10,0)</f>
        <v>99.0</v>
      </c>
      <c r="AK163" t="n">
        <f>VLOOKUP(B2:B265,Pro_Target!A:Q,11,0)</f>
        <v>3.0</v>
      </c>
      <c r="AL163" t="n">
        <f>VLOOKUP(B2:B265,Pro_Target!A:Q,12,0)</f>
        <v>10.0</v>
      </c>
      <c r="AM163" t="n">
        <f>VLOOKUP(B2:B265,Pro_Target!A:Q,13,0)</f>
        <v>99.5</v>
      </c>
      <c r="AN163" t="n">
        <f>VLOOKUP(B2:B265,Pro_Target!A:Q,15,0)</f>
        <v>99.0</v>
      </c>
      <c r="AO163" t="n">
        <f>VLOOKUP(B2:B265,Pro_Target!A:Q,14,0)</f>
        <v>0.1</v>
      </c>
      <c r="AP163" t="n">
        <f>VLOOKUP(B2:B265,Pro_Target!A:Q,16,0)</f>
        <v>99.0</v>
      </c>
      <c r="AQ163" t="n">
        <f>VLOOKUP(B2:B265,Pro_Target!A:Q,17,0)</f>
        <v>10.0</v>
      </c>
    </row>
    <row r="164">
      <c r="A164" t="s">
        <v>143</v>
      </c>
      <c r="B164" t="s">
        <v>45</v>
      </c>
      <c r="C164" t="n">
        <f>SUMIFS(Table25[2G_CSSR_Nokia],Table25[PERIOD_START_TIME],A2:A265,Table25[PROVINCE],B2:B265)</f>
        <v>98.5244257652</v>
      </c>
      <c r="D164" t="n">
        <f>SUMIFS(Table25[2G_CDR_Nokia],Table25[PERIOD_START_TIME],A2:A265,Table25[PROVINCE],B2:B265)</f>
        <v>2.61918149948</v>
      </c>
      <c r="E164" t="n">
        <f>SUMIFS(Table25[2G_TCH_Availability_Nokia],Table25[PERIOD_START_TIME],A2:A265,Table25[PROVINCE],B2:B265)</f>
        <v>99.4554108937</v>
      </c>
      <c r="F164" t="n">
        <f>SUMIFS(Table25[2G_OHSR_Nokia],Table25[PERIOD_START_TIME],A2:A265,Table25[PROVINCE],B2:B265)</f>
        <v>94.3346792671</v>
      </c>
      <c r="G164" t="n">
        <f>SUMIFS(Table25[2G_tch_traffic_Nokia],Table25[PERIOD_START_TIME],A2:A265,Table25[PROVINCE],B2:B265)</f>
        <v>46453.6374108</v>
      </c>
      <c r="H164" t="n">
        <v>115.58351171875</v>
      </c>
      <c r="I164" t="n">
        <v>99.7122798592</v>
      </c>
      <c r="J164" t="n">
        <v>0.0648856377928</v>
      </c>
      <c r="K164" t="n">
        <v>99.4432501433</v>
      </c>
      <c r="L164" t="n">
        <v>98.3341375674</v>
      </c>
      <c r="M164" t="n">
        <v>5230.640625</v>
      </c>
      <c r="N164" t="n">
        <v>20.290765046777345</v>
      </c>
      <c r="O164" t="n">
        <v>2.3041988674707032</v>
      </c>
      <c r="P164" t="n">
        <v>99.9621400779</v>
      </c>
      <c r="Q164" t="n">
        <v>0.0300181065193</v>
      </c>
      <c r="R164" t="n">
        <v>99.6130657825</v>
      </c>
      <c r="S164" t="n">
        <v>97.6166206034</v>
      </c>
      <c r="T164" t="n">
        <v>3.51153563427</v>
      </c>
      <c r="U164" t="n">
        <v>42.9689013828125</v>
      </c>
      <c r="V164" t="n">
        <v>18.0668079024</v>
      </c>
      <c r="W164" t="n">
        <v>99.9593509192</v>
      </c>
      <c r="X164" t="n">
        <v>0.0786285109523</v>
      </c>
      <c r="Y164" t="n">
        <v>99.9758897937</v>
      </c>
      <c r="Z164" t="n">
        <v>99.7948368739</v>
      </c>
      <c r="AA164" t="n">
        <v>22.6432290843</v>
      </c>
      <c r="AB164" t="n">
        <f>VLOOKUP(B2:B265,Pro_Target!A:Q,2,0)</f>
        <v>98.0</v>
      </c>
      <c r="AC164" t="n">
        <f>VLOOKUP(B2:B265,Pro_Target!A:Q,3,0)</f>
        <v>0.4</v>
      </c>
      <c r="AD164" t="n">
        <f>VLOOKUP(B2:B265,Pro_Target!A:Q,4,0)</f>
        <v>97.0</v>
      </c>
      <c r="AE164" t="n">
        <f>VLOOKUP(B2:B265,Pro_Target!A:Q,5,0)</f>
        <v>96.0</v>
      </c>
      <c r="AF164" t="n">
        <f>VLOOKUP(B2:B265,Pro_Target!A:Q,6,0)</f>
        <v>3.0</v>
      </c>
      <c r="AG164" t="n">
        <f>VLOOKUP(B2:B265,Pro_Target!A:Q,7,0)</f>
        <v>99.5</v>
      </c>
      <c r="AH164" t="n">
        <f>VLOOKUP(B2:B265,Pro_Target!A:Q,8,0)</f>
        <v>0.15</v>
      </c>
      <c r="AI164" t="n">
        <f>VLOOKUP(B2:B265,Pro_Target!A:Q,9,0)</f>
        <v>99.0</v>
      </c>
      <c r="AJ164" t="n">
        <f>VLOOKUP(B2:B265,Pro_Target!A:Q,10,0)</f>
        <v>99.0</v>
      </c>
      <c r="AK164" t="n">
        <f>VLOOKUP(B2:B265,Pro_Target!A:Q,11,0)</f>
        <v>3.0</v>
      </c>
      <c r="AL164" t="n">
        <f>VLOOKUP(B2:B265,Pro_Target!A:Q,12,0)</f>
        <v>10.0</v>
      </c>
      <c r="AM164" t="n">
        <f>VLOOKUP(B2:B265,Pro_Target!A:Q,13,0)</f>
        <v>99.5</v>
      </c>
      <c r="AN164" t="n">
        <f>VLOOKUP(B2:B265,Pro_Target!A:Q,15,0)</f>
        <v>99.0</v>
      </c>
      <c r="AO164" t="n">
        <f>VLOOKUP(B2:B265,Pro_Target!A:Q,14,0)</f>
        <v>0.1</v>
      </c>
      <c r="AP164" t="n">
        <f>VLOOKUP(B2:B265,Pro_Target!A:Q,16,0)</f>
        <v>99.0</v>
      </c>
      <c r="AQ164" t="n">
        <f>VLOOKUP(B2:B265,Pro_Target!A:Q,17,0)</f>
        <v>10.0</v>
      </c>
    </row>
    <row r="165">
      <c r="A165" t="s">
        <v>143</v>
      </c>
      <c r="B165" t="s">
        <v>50</v>
      </c>
      <c r="C165" t="n">
        <f>SUMIFS(Table25[2G_CSSR_Nokia],Table25[PERIOD_START_TIME],A2:A265,Table25[PROVINCE],B2:B265)</f>
        <v>97.8850939659</v>
      </c>
      <c r="D165" t="n">
        <f>SUMIFS(Table25[2G_CDR_Nokia],Table25[PERIOD_START_TIME],A2:A265,Table25[PROVINCE],B2:B265)</f>
        <v>2.07342912747</v>
      </c>
      <c r="E165" t="n">
        <f>SUMIFS(Table25[2G_TCH_Availability_Nokia],Table25[PERIOD_START_TIME],A2:A265,Table25[PROVINCE],B2:B265)</f>
        <v>97.7258161603</v>
      </c>
      <c r="F165" t="n">
        <f>SUMIFS(Table25[2G_OHSR_Nokia],Table25[PERIOD_START_TIME],A2:A265,Table25[PROVINCE],B2:B265)</f>
        <v>94.1225073841</v>
      </c>
      <c r="G165" t="n">
        <f>SUMIFS(Table25[2G_tch_traffic_Nokia],Table25[PERIOD_START_TIME],A2:A265,Table25[PROVINCE],B2:B265)</f>
        <v>11690.6517598</v>
      </c>
      <c r="H165" t="n">
        <v>161.4356201171875</v>
      </c>
      <c r="I165" t="n">
        <v>99.4808332444</v>
      </c>
      <c r="J165" t="n">
        <v>0.242792995055</v>
      </c>
      <c r="K165" t="n">
        <v>99.5833398754</v>
      </c>
      <c r="L165" t="n">
        <v>98.2625337564</v>
      </c>
      <c r="M165" t="n">
        <v>5519.0771484375</v>
      </c>
      <c r="N165" t="n">
        <v>33.504922624023436</v>
      </c>
      <c r="O165" t="n">
        <v>2.39444132125</v>
      </c>
      <c r="P165" t="n">
        <v>99.9545333763</v>
      </c>
      <c r="Q165" t="n">
        <v>0.0541278170897</v>
      </c>
      <c r="R165" t="n">
        <v>99.8500793989</v>
      </c>
      <c r="S165" t="n">
        <v>97.7297380857</v>
      </c>
      <c r="T165" t="n">
        <v>3.88231737855</v>
      </c>
      <c r="U165" t="n">
        <v>68.5235707069336</v>
      </c>
      <c r="V165" t="n">
        <v>19.4523098399</v>
      </c>
      <c r="W165" t="n">
        <v>99.8252715877</v>
      </c>
      <c r="X165" t="n">
        <v>0.110912811707</v>
      </c>
      <c r="Y165" t="n">
        <v>99.7843112245</v>
      </c>
      <c r="Z165" t="n">
        <v>99.6092831013</v>
      </c>
      <c r="AA165" t="n">
        <v>24.1716684647</v>
      </c>
      <c r="AB165" t="n">
        <f>VLOOKUP(B2:B265,Pro_Target!A:Q,2,0)</f>
        <v>98.0</v>
      </c>
      <c r="AC165" t="n">
        <f>VLOOKUP(B2:B265,Pro_Target!A:Q,3,0)</f>
        <v>0.4</v>
      </c>
      <c r="AD165" t="n">
        <f>VLOOKUP(B2:B265,Pro_Target!A:Q,4,0)</f>
        <v>97.0</v>
      </c>
      <c r="AE165" t="n">
        <f>VLOOKUP(B2:B265,Pro_Target!A:Q,5,0)</f>
        <v>96.0</v>
      </c>
      <c r="AF165" t="n">
        <f>VLOOKUP(B2:B265,Pro_Target!A:Q,6,0)</f>
        <v>3.0</v>
      </c>
      <c r="AG165" t="n">
        <f>VLOOKUP(B2:B265,Pro_Target!A:Q,7,0)</f>
        <v>99.5</v>
      </c>
      <c r="AH165" t="n">
        <f>VLOOKUP(B2:B265,Pro_Target!A:Q,8,0)</f>
        <v>0.15</v>
      </c>
      <c r="AI165" t="n">
        <f>VLOOKUP(B2:B265,Pro_Target!A:Q,9,0)</f>
        <v>99.0</v>
      </c>
      <c r="AJ165" t="n">
        <f>VLOOKUP(B2:B265,Pro_Target!A:Q,10,0)</f>
        <v>99.0</v>
      </c>
      <c r="AK165" t="n">
        <f>VLOOKUP(B2:B265,Pro_Target!A:Q,11,0)</f>
        <v>3.0</v>
      </c>
      <c r="AL165" t="n">
        <f>VLOOKUP(B2:B265,Pro_Target!A:Q,12,0)</f>
        <v>10.0</v>
      </c>
      <c r="AM165" t="n">
        <f>VLOOKUP(B2:B265,Pro_Target!A:Q,13,0)</f>
        <v>99.5</v>
      </c>
      <c r="AN165" t="n">
        <f>VLOOKUP(B2:B265,Pro_Target!A:Q,15,0)</f>
        <v>99.0</v>
      </c>
      <c r="AO165" t="n">
        <f>VLOOKUP(B2:B265,Pro_Target!A:Q,14,0)</f>
        <v>0.1</v>
      </c>
      <c r="AP165" t="n">
        <f>VLOOKUP(B2:B265,Pro_Target!A:Q,16,0)</f>
        <v>99.0</v>
      </c>
      <c r="AQ165" t="n">
        <f>VLOOKUP(B2:B265,Pro_Target!A:Q,17,0)</f>
        <v>10.0</v>
      </c>
    </row>
    <row r="166">
      <c r="A166" t="s">
        <v>143</v>
      </c>
      <c r="B166" t="s">
        <v>47</v>
      </c>
      <c r="C166" t="n">
        <f>SUMIFS(Table25[2G_CSSR_Nokia],Table25[PERIOD_START_TIME],A2:A265,Table25[PROVINCE],B2:B265)</f>
        <v>99.3888937366</v>
      </c>
      <c r="D166" t="n">
        <f>SUMIFS(Table25[2G_CDR_Nokia],Table25[PERIOD_START_TIME],A2:A265,Table25[PROVINCE],B2:B265)</f>
        <v>1.77223327511</v>
      </c>
      <c r="E166" t="n">
        <f>SUMIFS(Table25[2G_TCH_Availability_Nokia],Table25[PERIOD_START_TIME],A2:A265,Table25[PROVINCE],B2:B265)</f>
        <v>99.3697523346</v>
      </c>
      <c r="F166" t="n">
        <f>SUMIFS(Table25[2G_OHSR_Nokia],Table25[PERIOD_START_TIME],A2:A265,Table25[PROVINCE],B2:B265)</f>
        <v>94.8854625681</v>
      </c>
      <c r="G166" t="n">
        <f>SUMIFS(Table25[2G_tch_traffic_Nokia],Table25[PERIOD_START_TIME],A2:A265,Table25[PROVINCE],B2:B265)</f>
        <v>59013.4129616</v>
      </c>
      <c r="H166" t="n">
        <v>145.1737939453125</v>
      </c>
      <c r="I166" t="n">
        <v>99.7066008977</v>
      </c>
      <c r="J166" t="n">
        <v>0.177257966674</v>
      </c>
      <c r="K166" t="n">
        <v>99.7872540865</v>
      </c>
      <c r="L166" t="n">
        <v>97.6590101757</v>
      </c>
      <c r="M166" t="n">
        <v>6308.9677734375</v>
      </c>
      <c r="N166" t="n">
        <v>21.50109396171875</v>
      </c>
      <c r="O166" t="n">
        <v>2.2721335815917967</v>
      </c>
      <c r="P166" t="n">
        <v>99.9621324909</v>
      </c>
      <c r="Q166" t="n">
        <v>0.0298880638978</v>
      </c>
      <c r="R166" t="n">
        <v>99.9138904003</v>
      </c>
      <c r="S166" t="n">
        <v>96.9442066534</v>
      </c>
      <c r="T166" t="n">
        <v>3.33880086041</v>
      </c>
      <c r="U166" t="n">
        <v>47.82048291132813</v>
      </c>
      <c r="V166" t="n">
        <v>20.3209306376</v>
      </c>
      <c r="W166" t="n">
        <v>99.9479673354</v>
      </c>
      <c r="X166" t="n">
        <v>0.158238774362</v>
      </c>
      <c r="Y166" t="n">
        <v>99.9806882022</v>
      </c>
      <c r="Z166" t="n">
        <v>99.8850369421</v>
      </c>
      <c r="AA166" t="n">
        <v>22.843997829</v>
      </c>
      <c r="AB166" t="n">
        <f>VLOOKUP(B2:B265,Pro_Target!A:Q,2,0)</f>
        <v>98.0</v>
      </c>
      <c r="AC166" t="n">
        <f>VLOOKUP(B2:B265,Pro_Target!A:Q,3,0)</f>
        <v>0.4</v>
      </c>
      <c r="AD166" t="n">
        <f>VLOOKUP(B2:B265,Pro_Target!A:Q,4,0)</f>
        <v>97.0</v>
      </c>
      <c r="AE166" t="n">
        <f>VLOOKUP(B2:B265,Pro_Target!A:Q,5,0)</f>
        <v>96.0</v>
      </c>
      <c r="AF166" t="n">
        <f>VLOOKUP(B2:B265,Pro_Target!A:Q,6,0)</f>
        <v>3.0</v>
      </c>
      <c r="AG166" t="n">
        <f>VLOOKUP(B2:B265,Pro_Target!A:Q,7,0)</f>
        <v>99.5</v>
      </c>
      <c r="AH166" t="n">
        <f>VLOOKUP(B2:B265,Pro_Target!A:Q,8,0)</f>
        <v>0.15</v>
      </c>
      <c r="AI166" t="n">
        <f>VLOOKUP(B2:B265,Pro_Target!A:Q,9,0)</f>
        <v>99.0</v>
      </c>
      <c r="AJ166" t="n">
        <f>VLOOKUP(B2:B265,Pro_Target!A:Q,10,0)</f>
        <v>99.0</v>
      </c>
      <c r="AK166" t="n">
        <f>VLOOKUP(B2:B265,Pro_Target!A:Q,11,0)</f>
        <v>3.0</v>
      </c>
      <c r="AL166" t="n">
        <f>VLOOKUP(B2:B265,Pro_Target!A:Q,12,0)</f>
        <v>10.0</v>
      </c>
      <c r="AM166" t="n">
        <f>VLOOKUP(B2:B265,Pro_Target!A:Q,13,0)</f>
        <v>99.5</v>
      </c>
      <c r="AN166" t="n">
        <f>VLOOKUP(B2:B265,Pro_Target!A:Q,15,0)</f>
        <v>99.0</v>
      </c>
      <c r="AO166" t="n">
        <f>VLOOKUP(B2:B265,Pro_Target!A:Q,14,0)</f>
        <v>0.1</v>
      </c>
      <c r="AP166" t="n">
        <f>VLOOKUP(B2:B265,Pro_Target!A:Q,16,0)</f>
        <v>99.0</v>
      </c>
      <c r="AQ166" t="n">
        <f>VLOOKUP(B2:B265,Pro_Target!A:Q,17,0)</f>
        <v>10.0</v>
      </c>
    </row>
    <row r="167">
      <c r="A167" t="s">
        <v>143</v>
      </c>
      <c r="B167" t="s">
        <v>52</v>
      </c>
      <c r="C167" t="n">
        <f>SUMIFS(Table25[2G_CSSR_Nokia],Table25[PERIOD_START_TIME],A2:A265,Table25[PROVINCE],B2:B265)</f>
        <v>97.3457281671</v>
      </c>
      <c r="D167" t="n">
        <f>SUMIFS(Table25[2G_CDR_Nokia],Table25[PERIOD_START_TIME],A2:A265,Table25[PROVINCE],B2:B265)</f>
        <v>2.00837092895</v>
      </c>
      <c r="E167" t="n">
        <f>SUMIFS(Table25[2G_TCH_Availability_Nokia],Table25[PERIOD_START_TIME],A2:A265,Table25[PROVINCE],B2:B265)</f>
        <v>95.7478819161</v>
      </c>
      <c r="F167" t="n">
        <f>SUMIFS(Table25[2G_OHSR_Nokia],Table25[PERIOD_START_TIME],A2:A265,Table25[PROVINCE],B2:B265)</f>
        <v>95.168219905</v>
      </c>
      <c r="G167" t="n">
        <f>SUMIFS(Table25[2G_tch_traffic_Nokia],Table25[PERIOD_START_TIME],A2:A265,Table25[PROVINCE],B2:B265)</f>
        <v>38133.7006828</v>
      </c>
      <c r="H167" t="n">
        <v>202.43438671875</v>
      </c>
      <c r="I167" t="n">
        <v>99.1816331326</v>
      </c>
      <c r="J167" t="n">
        <v>0.224961924765</v>
      </c>
      <c r="K167" t="n">
        <v>96.4707621782</v>
      </c>
      <c r="L167" t="n">
        <v>98.8167973658</v>
      </c>
      <c r="M167" t="n">
        <v>5128.6455078125</v>
      </c>
      <c r="N167" t="n">
        <v>42.24898677109375</v>
      </c>
      <c r="O167" t="n">
        <v>2.3380225286816407</v>
      </c>
      <c r="P167" t="n">
        <v>99.9182721924</v>
      </c>
      <c r="Q167" t="n">
        <v>0.0918091535287</v>
      </c>
      <c r="R167" t="n">
        <v>99.5910760292</v>
      </c>
      <c r="S167" t="n">
        <v>97.9321708416</v>
      </c>
      <c r="T167" t="n">
        <v>3.85045727916</v>
      </c>
      <c r="U167" t="n">
        <v>80.91933734072266</v>
      </c>
      <c r="V167" t="n">
        <v>15.4888249041</v>
      </c>
      <c r="W167" t="n">
        <v>99.9370091242</v>
      </c>
      <c r="X167" t="n">
        <v>0.0941797772084</v>
      </c>
      <c r="Y167" t="n">
        <v>99.8765600238</v>
      </c>
      <c r="Z167" t="n">
        <v>99.8496318537</v>
      </c>
      <c r="AA167" t="n">
        <v>23.4709132653</v>
      </c>
      <c r="AB167" t="n">
        <f>VLOOKUP(B2:B265,Pro_Target!A:Q,2,0)</f>
        <v>98.0</v>
      </c>
      <c r="AC167" t="n">
        <f>VLOOKUP(B2:B265,Pro_Target!A:Q,3,0)</f>
        <v>0.4</v>
      </c>
      <c r="AD167" t="n">
        <f>VLOOKUP(B2:B265,Pro_Target!A:Q,4,0)</f>
        <v>97.0</v>
      </c>
      <c r="AE167" t="n">
        <f>VLOOKUP(B2:B265,Pro_Target!A:Q,5,0)</f>
        <v>96.0</v>
      </c>
      <c r="AF167" t="n">
        <f>VLOOKUP(B2:B265,Pro_Target!A:Q,6,0)</f>
        <v>3.0</v>
      </c>
      <c r="AG167" t="n">
        <f>VLOOKUP(B2:B265,Pro_Target!A:Q,7,0)</f>
        <v>99.5</v>
      </c>
      <c r="AH167" t="n">
        <f>VLOOKUP(B2:B265,Pro_Target!A:Q,8,0)</f>
        <v>0.15</v>
      </c>
      <c r="AI167" t="n">
        <f>VLOOKUP(B2:B265,Pro_Target!A:Q,9,0)</f>
        <v>99.0</v>
      </c>
      <c r="AJ167" t="n">
        <f>VLOOKUP(B2:B265,Pro_Target!A:Q,10,0)</f>
        <v>99.0</v>
      </c>
      <c r="AK167" t="n">
        <f>VLOOKUP(B2:B265,Pro_Target!A:Q,11,0)</f>
        <v>3.0</v>
      </c>
      <c r="AL167" t="n">
        <f>VLOOKUP(B2:B265,Pro_Target!A:Q,12,0)</f>
        <v>10.0</v>
      </c>
      <c r="AM167" t="n">
        <f>VLOOKUP(B2:B265,Pro_Target!A:Q,13,0)</f>
        <v>99.5</v>
      </c>
      <c r="AN167" t="n">
        <f>VLOOKUP(B2:B265,Pro_Target!A:Q,15,0)</f>
        <v>99.0</v>
      </c>
      <c r="AO167" t="n">
        <f>VLOOKUP(B2:B265,Pro_Target!A:Q,14,0)</f>
        <v>0.1</v>
      </c>
      <c r="AP167" t="n">
        <f>VLOOKUP(B2:B265,Pro_Target!A:Q,16,0)</f>
        <v>99.0</v>
      </c>
      <c r="AQ167" t="n">
        <f>VLOOKUP(B2:B265,Pro_Target!A:Q,17,0)</f>
        <v>10.0</v>
      </c>
    </row>
    <row r="168">
      <c r="A168" t="s">
        <v>143</v>
      </c>
      <c r="B168" t="s">
        <v>51</v>
      </c>
      <c r="C168" t="n">
        <f>SUMIFS(Table25[2G_CSSR_Nokia],Table25[PERIOD_START_TIME],A2:A265,Table25[PROVINCE],B2:B265)</f>
        <v>0.0</v>
      </c>
      <c r="D168" t="n">
        <f>SUMIFS(Table25[2G_CDR_Nokia],Table25[PERIOD_START_TIME],A2:A265,Table25[PROVINCE],B2:B265)</f>
        <v>0.0</v>
      </c>
      <c r="E168" t="n">
        <f>SUMIFS(Table25[2G_TCH_Availability_Nokia],Table25[PERIOD_START_TIME],A2:A265,Table25[PROVINCE],B2:B265)</f>
        <v>0.0</v>
      </c>
      <c r="F168" t="n">
        <f>SUMIFS(Table25[2G_OHSR_Nokia],Table25[PERIOD_START_TIME],A2:A265,Table25[PROVINCE],B2:B265)</f>
        <v>0.0</v>
      </c>
      <c r="G168" t="n">
        <f>SUMIFS(Table25[2G_tch_traffic_Nokia],Table25[PERIOD_START_TIME],A2:A265,Table25[PROVINCE],B2:B265)</f>
        <v>0.0</v>
      </c>
      <c r="H168" t="n">
        <v>303.3050908203125</v>
      </c>
      <c r="I168" t="n">
        <v>98.9591655576</v>
      </c>
      <c r="J168" t="n">
        <v>0.214523557334</v>
      </c>
      <c r="K168" t="n">
        <v>99.2153028671</v>
      </c>
      <c r="L168" t="n">
        <v>98.3610265968</v>
      </c>
      <c r="M168" t="n">
        <v>8490.732421875</v>
      </c>
      <c r="N168" t="n">
        <v>43.882977006933594</v>
      </c>
      <c r="O168" t="n">
        <v>1.7479086814453124</v>
      </c>
      <c r="P168" t="n">
        <v>99.9265967438</v>
      </c>
      <c r="Q168" t="n">
        <v>0.0242989058008</v>
      </c>
      <c r="R168" t="n">
        <v>99.7321356236</v>
      </c>
      <c r="S168" t="n">
        <v>98.369705272</v>
      </c>
      <c r="T168" t="n">
        <v>3.51472873111</v>
      </c>
      <c r="U168" t="n">
        <v>95.97771688603515</v>
      </c>
      <c r="V168" t="n">
        <v>12.3851299638</v>
      </c>
      <c r="W168" t="n">
        <v>99.932074704</v>
      </c>
      <c r="X168" t="n">
        <v>0.142128079438</v>
      </c>
      <c r="Y168" t="n">
        <v>98.3376883955</v>
      </c>
      <c r="Z168" t="n">
        <v>99.8942154604</v>
      </c>
      <c r="AA168" t="n">
        <v>22.5307712188</v>
      </c>
      <c r="AB168" t="n">
        <f>VLOOKUP(B2:B265,Pro_Target!A:Q,2,0)</f>
        <v>98.0</v>
      </c>
      <c r="AC168" t="n">
        <f>VLOOKUP(B2:B265,Pro_Target!A:Q,3,0)</f>
        <v>0.4</v>
      </c>
      <c r="AD168" t="n">
        <f>VLOOKUP(B2:B265,Pro_Target!A:Q,4,0)</f>
        <v>97.0</v>
      </c>
      <c r="AE168" t="n">
        <f>VLOOKUP(B2:B265,Pro_Target!A:Q,5,0)</f>
        <v>96.0</v>
      </c>
      <c r="AF168" t="n">
        <f>VLOOKUP(B2:B265,Pro_Target!A:Q,6,0)</f>
        <v>3.0</v>
      </c>
      <c r="AG168" t="n">
        <f>VLOOKUP(B2:B265,Pro_Target!A:Q,7,0)</f>
        <v>99.5</v>
      </c>
      <c r="AH168" t="n">
        <f>VLOOKUP(B2:B265,Pro_Target!A:Q,8,0)</f>
        <v>0.15</v>
      </c>
      <c r="AI168" t="n">
        <f>VLOOKUP(B2:B265,Pro_Target!A:Q,9,0)</f>
        <v>99.0</v>
      </c>
      <c r="AJ168" t="n">
        <f>VLOOKUP(B2:B265,Pro_Target!A:Q,10,0)</f>
        <v>99.0</v>
      </c>
      <c r="AK168" t="n">
        <f>VLOOKUP(B2:B265,Pro_Target!A:Q,11,0)</f>
        <v>3.0</v>
      </c>
      <c r="AL168" t="n">
        <f>VLOOKUP(B2:B265,Pro_Target!A:Q,12,0)</f>
        <v>10.0</v>
      </c>
      <c r="AM168" t="n">
        <f>VLOOKUP(B2:B265,Pro_Target!A:Q,13,0)</f>
        <v>99.5</v>
      </c>
      <c r="AN168" t="n">
        <f>VLOOKUP(B2:B265,Pro_Target!A:Q,15,0)</f>
        <v>99.0</v>
      </c>
      <c r="AO168" t="n">
        <f>VLOOKUP(B2:B265,Pro_Target!A:Q,14,0)</f>
        <v>0.1</v>
      </c>
      <c r="AP168" t="n">
        <f>VLOOKUP(B2:B265,Pro_Target!A:Q,16,0)</f>
        <v>99.0</v>
      </c>
      <c r="AQ168" t="n">
        <f>VLOOKUP(B2:B265,Pro_Target!A:Q,17,0)</f>
        <v>10.0</v>
      </c>
    </row>
    <row r="169">
      <c r="A169" t="s">
        <v>143</v>
      </c>
      <c r="B169" t="s">
        <v>49</v>
      </c>
      <c r="C169" t="n">
        <f>SUMIFS(Table25[2G_CSSR_Nokia],Table25[PERIOD_START_TIME],A2:A265,Table25[PROVINCE],B2:B265)</f>
        <v>99.2691734482</v>
      </c>
      <c r="D169" t="n">
        <f>SUMIFS(Table25[2G_CDR_Nokia],Table25[PERIOD_START_TIME],A2:A265,Table25[PROVINCE],B2:B265)</f>
        <v>1.78586834272</v>
      </c>
      <c r="E169" t="n">
        <f>SUMIFS(Table25[2G_TCH_Availability_Nokia],Table25[PERIOD_START_TIME],A2:A265,Table25[PROVINCE],B2:B265)</f>
        <v>95.2422824379</v>
      </c>
      <c r="F169" t="n">
        <f>SUMIFS(Table25[2G_OHSR_Nokia],Table25[PERIOD_START_TIME],A2:A265,Table25[PROVINCE],B2:B265)</f>
        <v>96.6772976805</v>
      </c>
      <c r="G169" t="n">
        <f>SUMIFS(Table25[2G_tch_traffic_Nokia],Table25[PERIOD_START_TIME],A2:A265,Table25[PROVINCE],B2:B265)</f>
        <v>48550.6222222</v>
      </c>
      <c r="H169" t="n">
        <v>209.5819345703125</v>
      </c>
      <c r="I169" t="n">
        <v>99.4537828867</v>
      </c>
      <c r="J169" t="n">
        <v>0.241642881668</v>
      </c>
      <c r="K169" t="n">
        <v>99.0242781943</v>
      </c>
      <c r="L169" t="n">
        <v>98.4729621244</v>
      </c>
      <c r="M169" t="n">
        <v>7322.005859375</v>
      </c>
      <c r="N169" t="n">
        <v>23.965349329785155</v>
      </c>
      <c r="O169" t="n">
        <v>2.112242854658203</v>
      </c>
      <c r="P169" t="n">
        <v>99.9649240636</v>
      </c>
      <c r="Q169" t="n">
        <v>0.0307136602946</v>
      </c>
      <c r="R169" t="n">
        <v>99.7715980228</v>
      </c>
      <c r="S169" t="n">
        <v>97.4549547195</v>
      </c>
      <c r="T169" t="n">
        <v>3.5043823225</v>
      </c>
      <c r="U169" t="n">
        <v>74.58430731601563</v>
      </c>
      <c r="V169" t="n">
        <v>11.8626163745</v>
      </c>
      <c r="W169" t="n">
        <v>99.9462839259</v>
      </c>
      <c r="X169" t="n">
        <v>0.138585702321</v>
      </c>
      <c r="Y169" t="n">
        <v>99.9685257729</v>
      </c>
      <c r="Z169" t="n">
        <v>99.9401905961</v>
      </c>
      <c r="AA169" t="n">
        <v>22.8756301651</v>
      </c>
      <c r="AB169" t="n">
        <f>VLOOKUP(B2:B265,Pro_Target!A:Q,2,0)</f>
        <v>98.0</v>
      </c>
      <c r="AC169" t="n">
        <f>VLOOKUP(B2:B265,Pro_Target!A:Q,3,0)</f>
        <v>0.4</v>
      </c>
      <c r="AD169" t="n">
        <f>VLOOKUP(B2:B265,Pro_Target!A:Q,4,0)</f>
        <v>97.0</v>
      </c>
      <c r="AE169" t="n">
        <f>VLOOKUP(B2:B265,Pro_Target!A:Q,5,0)</f>
        <v>96.0</v>
      </c>
      <c r="AF169" t="n">
        <f>VLOOKUP(B2:B265,Pro_Target!A:Q,6,0)</f>
        <v>3.0</v>
      </c>
      <c r="AG169" t="n">
        <f>VLOOKUP(B2:B265,Pro_Target!A:Q,7,0)</f>
        <v>99.5</v>
      </c>
      <c r="AH169" t="n">
        <f>VLOOKUP(B2:B265,Pro_Target!A:Q,8,0)</f>
        <v>0.15</v>
      </c>
      <c r="AI169" t="n">
        <f>VLOOKUP(B2:B265,Pro_Target!A:Q,9,0)</f>
        <v>99.0</v>
      </c>
      <c r="AJ169" t="n">
        <f>VLOOKUP(B2:B265,Pro_Target!A:Q,10,0)</f>
        <v>99.0</v>
      </c>
      <c r="AK169" t="n">
        <f>VLOOKUP(B2:B265,Pro_Target!A:Q,11,0)</f>
        <v>3.0</v>
      </c>
      <c r="AL169" t="n">
        <f>VLOOKUP(B2:B265,Pro_Target!A:Q,12,0)</f>
        <v>10.0</v>
      </c>
      <c r="AM169" t="n">
        <f>VLOOKUP(B2:B265,Pro_Target!A:Q,13,0)</f>
        <v>99.5</v>
      </c>
      <c r="AN169" t="n">
        <f>VLOOKUP(B2:B265,Pro_Target!A:Q,15,0)</f>
        <v>99.0</v>
      </c>
      <c r="AO169" t="n">
        <f>VLOOKUP(B2:B265,Pro_Target!A:Q,14,0)</f>
        <v>0.1</v>
      </c>
      <c r="AP169" t="n">
        <f>VLOOKUP(B2:B265,Pro_Target!A:Q,16,0)</f>
        <v>99.0</v>
      </c>
      <c r="AQ169" t="n">
        <f>VLOOKUP(B2:B265,Pro_Target!A:Q,17,0)</f>
        <v>10.0</v>
      </c>
    </row>
    <row r="170">
      <c r="A170" t="s">
        <v>143</v>
      </c>
      <c r="B170" t="s">
        <v>48</v>
      </c>
      <c r="C170" t="n">
        <f>SUMIFS(Table25[2G_CSSR_Nokia],Table25[PERIOD_START_TIME],A2:A265,Table25[PROVINCE],B2:B265)</f>
        <v>0.0</v>
      </c>
      <c r="D170" t="n">
        <f>SUMIFS(Table25[2G_CDR_Nokia],Table25[PERIOD_START_TIME],A2:A265,Table25[PROVINCE],B2:B265)</f>
        <v>0.0</v>
      </c>
      <c r="E170" t="n">
        <f>SUMIFS(Table25[2G_TCH_Availability_Nokia],Table25[PERIOD_START_TIME],A2:A265,Table25[PROVINCE],B2:B265)</f>
        <v>0.0</v>
      </c>
      <c r="F170" t="n">
        <f>SUMIFS(Table25[2G_OHSR_Nokia],Table25[PERIOD_START_TIME],A2:A265,Table25[PROVINCE],B2:B265)</f>
        <v>0.0</v>
      </c>
      <c r="G170" t="n">
        <f>SUMIFS(Table25[2G_tch_traffic_Nokia],Table25[PERIOD_START_TIME],A2:A265,Table25[PROVINCE],B2:B265)</f>
        <v>0.0</v>
      </c>
      <c r="H170" t="n">
        <v>237.57685546875</v>
      </c>
      <c r="I170" t="n">
        <v>99.6081265981</v>
      </c>
      <c r="J170" t="n">
        <v>0.244658611727</v>
      </c>
      <c r="K170" t="n">
        <v>99.7649162801</v>
      </c>
      <c r="L170" t="n">
        <v>98.3258220345</v>
      </c>
      <c r="M170" t="n">
        <v>6081.80859375</v>
      </c>
      <c r="N170" t="n">
        <v>24.79257682685547</v>
      </c>
      <c r="O170" t="n">
        <v>2.229987448066406</v>
      </c>
      <c r="P170" t="n">
        <v>99.9545145294</v>
      </c>
      <c r="Q170" t="n">
        <v>0.0600616008801</v>
      </c>
      <c r="R170" t="n">
        <v>99.967714163</v>
      </c>
      <c r="S170" t="n">
        <v>97.4203838349</v>
      </c>
      <c r="T170" t="n">
        <v>3.4929372078</v>
      </c>
      <c r="U170" t="n">
        <v>54.67785291787109</v>
      </c>
      <c r="V170" t="n">
        <v>18.2429186488</v>
      </c>
      <c r="W170" t="n">
        <v>99.9454791496</v>
      </c>
      <c r="X170" t="n">
        <v>0.0819230511339</v>
      </c>
      <c r="Y170" t="n">
        <v>99.9990453693</v>
      </c>
      <c r="Z170" t="n">
        <v>99.9506537491</v>
      </c>
      <c r="AA170" t="n">
        <v>23.5068537305</v>
      </c>
      <c r="AB170" t="n">
        <f>VLOOKUP(B2:B265,Pro_Target!A:Q,2,0)</f>
        <v>98.0</v>
      </c>
      <c r="AC170" t="n">
        <f>VLOOKUP(B2:B265,Pro_Target!A:Q,3,0)</f>
        <v>0.4</v>
      </c>
      <c r="AD170" t="n">
        <f>VLOOKUP(B2:B265,Pro_Target!A:Q,4,0)</f>
        <v>97.0</v>
      </c>
      <c r="AE170" t="n">
        <f>VLOOKUP(B2:B265,Pro_Target!A:Q,5,0)</f>
        <v>96.0</v>
      </c>
      <c r="AF170" t="n">
        <f>VLOOKUP(B2:B265,Pro_Target!A:Q,6,0)</f>
        <v>3.0</v>
      </c>
      <c r="AG170" t="n">
        <f>VLOOKUP(B2:B265,Pro_Target!A:Q,7,0)</f>
        <v>99.5</v>
      </c>
      <c r="AH170" t="n">
        <f>VLOOKUP(B2:B265,Pro_Target!A:Q,8,0)</f>
        <v>0.15</v>
      </c>
      <c r="AI170" t="n">
        <f>VLOOKUP(B2:B265,Pro_Target!A:Q,9,0)</f>
        <v>99.0</v>
      </c>
      <c r="AJ170" t="n">
        <f>VLOOKUP(B2:B265,Pro_Target!A:Q,10,0)</f>
        <v>99.0</v>
      </c>
      <c r="AK170" t="n">
        <f>VLOOKUP(B2:B265,Pro_Target!A:Q,11,0)</f>
        <v>3.0</v>
      </c>
      <c r="AL170" t="n">
        <f>VLOOKUP(B2:B265,Pro_Target!A:Q,12,0)</f>
        <v>10.0</v>
      </c>
      <c r="AM170" t="n">
        <f>VLOOKUP(B2:B265,Pro_Target!A:Q,13,0)</f>
        <v>99.5</v>
      </c>
      <c r="AN170" t="n">
        <f>VLOOKUP(B2:B265,Pro_Target!A:Q,15,0)</f>
        <v>99.0</v>
      </c>
      <c r="AO170" t="n">
        <f>VLOOKUP(B2:B265,Pro_Target!A:Q,14,0)</f>
        <v>0.1</v>
      </c>
      <c r="AP170" t="n">
        <f>VLOOKUP(B2:B265,Pro_Target!A:Q,16,0)</f>
        <v>99.0</v>
      </c>
      <c r="AQ170" t="n">
        <f>VLOOKUP(B2:B265,Pro_Target!A:Q,17,0)</f>
        <v>10.0</v>
      </c>
    </row>
    <row r="171">
      <c r="A171" t="s">
        <v>143</v>
      </c>
      <c r="B171" t="s">
        <v>46</v>
      </c>
      <c r="C171" t="n">
        <f>SUMIFS(Table25[2G_CSSR_Nokia],Table25[PERIOD_START_TIME],A2:A265,Table25[PROVINCE],B2:B265)</f>
        <v>0.0</v>
      </c>
      <c r="D171" t="n">
        <f>SUMIFS(Table25[2G_CDR_Nokia],Table25[PERIOD_START_TIME],A2:A265,Table25[PROVINCE],B2:B265)</f>
        <v>0.0</v>
      </c>
      <c r="E171" t="n">
        <f>SUMIFS(Table25[2G_TCH_Availability_Nokia],Table25[PERIOD_START_TIME],A2:A265,Table25[PROVINCE],B2:B265)</f>
        <v>0.0</v>
      </c>
      <c r="F171" t="n">
        <f>SUMIFS(Table25[2G_OHSR_Nokia],Table25[PERIOD_START_TIME],A2:A265,Table25[PROVINCE],B2:B265)</f>
        <v>0.0</v>
      </c>
      <c r="G171" t="n">
        <f>SUMIFS(Table25[2G_tch_traffic_Nokia],Table25[PERIOD_START_TIME],A2:A265,Table25[PROVINCE],B2:B265)</f>
        <v>0.0</v>
      </c>
      <c r="H171" t="n">
        <v>166.6579609375</v>
      </c>
      <c r="I171" t="n">
        <v>99.5894509304</v>
      </c>
      <c r="J171" t="n">
        <v>0.120221068886</v>
      </c>
      <c r="K171" t="n">
        <v>99.7390185985</v>
      </c>
      <c r="L171" t="n">
        <v>98.5642005086</v>
      </c>
      <c r="M171" t="n">
        <v>6358.130859375</v>
      </c>
      <c r="N171" t="n">
        <v>21.565109890234375</v>
      </c>
      <c r="O171" t="n">
        <v>2.325353291035156</v>
      </c>
      <c r="P171" t="n">
        <v>99.9595268161</v>
      </c>
      <c r="Q171" t="n">
        <v>0.0322309992461</v>
      </c>
      <c r="R171" t="n">
        <v>99.9986096046</v>
      </c>
      <c r="S171" t="n">
        <v>97.422633346</v>
      </c>
      <c r="T171" t="n">
        <v>3.57218383886</v>
      </c>
      <c r="U171" t="n">
        <v>52.96650271191406</v>
      </c>
      <c r="V171" t="n">
        <v>16.9910743184</v>
      </c>
      <c r="W171" t="n">
        <v>99.9439432663</v>
      </c>
      <c r="X171" t="n">
        <v>0.0715423581038</v>
      </c>
      <c r="Y171" t="n">
        <v>100.0</v>
      </c>
      <c r="Z171" t="n">
        <v>99.8267368975</v>
      </c>
      <c r="AA171" t="n">
        <v>22.6424679278</v>
      </c>
      <c r="AB171" t="n">
        <f>VLOOKUP(B2:B265,Pro_Target!A:Q,2,0)</f>
        <v>98.0</v>
      </c>
      <c r="AC171" t="n">
        <f>VLOOKUP(B2:B265,Pro_Target!A:Q,3,0)</f>
        <v>0.4</v>
      </c>
      <c r="AD171" t="n">
        <f>VLOOKUP(B2:B265,Pro_Target!A:Q,4,0)</f>
        <v>97.0</v>
      </c>
      <c r="AE171" t="n">
        <f>VLOOKUP(B2:B265,Pro_Target!A:Q,5,0)</f>
        <v>96.0</v>
      </c>
      <c r="AF171" t="n">
        <f>VLOOKUP(B2:B265,Pro_Target!A:Q,6,0)</f>
        <v>3.0</v>
      </c>
      <c r="AG171" t="n">
        <f>VLOOKUP(B2:B265,Pro_Target!A:Q,7,0)</f>
        <v>99.5</v>
      </c>
      <c r="AH171" t="n">
        <f>VLOOKUP(B2:B265,Pro_Target!A:Q,8,0)</f>
        <v>0.15</v>
      </c>
      <c r="AI171" t="n">
        <f>VLOOKUP(B2:B265,Pro_Target!A:Q,9,0)</f>
        <v>99.0</v>
      </c>
      <c r="AJ171" t="n">
        <f>VLOOKUP(B2:B265,Pro_Target!A:Q,10,0)</f>
        <v>99.0</v>
      </c>
      <c r="AK171" t="n">
        <f>VLOOKUP(B2:B265,Pro_Target!A:Q,11,0)</f>
        <v>3.0</v>
      </c>
      <c r="AL171" t="n">
        <f>VLOOKUP(B2:B265,Pro_Target!A:Q,12,0)</f>
        <v>10.0</v>
      </c>
      <c r="AM171" t="n">
        <f>VLOOKUP(B2:B265,Pro_Target!A:Q,13,0)</f>
        <v>99.5</v>
      </c>
      <c r="AN171" t="n">
        <f>VLOOKUP(B2:B265,Pro_Target!A:Q,15,0)</f>
        <v>99.0</v>
      </c>
      <c r="AO171" t="n">
        <f>VLOOKUP(B2:B265,Pro_Target!A:Q,14,0)</f>
        <v>0.1</v>
      </c>
      <c r="AP171" t="n">
        <f>VLOOKUP(B2:B265,Pro_Target!A:Q,16,0)</f>
        <v>99.0</v>
      </c>
      <c r="AQ171" t="n">
        <f>VLOOKUP(B2:B265,Pro_Target!A:Q,17,0)</f>
        <v>10.0</v>
      </c>
    </row>
    <row r="172">
      <c r="A172" t="s">
        <v>143</v>
      </c>
      <c r="B172" t="s">
        <v>44</v>
      </c>
      <c r="C172" t="n">
        <f>SUMIFS(Table25[2G_CSSR_Nokia],Table25[PERIOD_START_TIME],A2:A265,Table25[PROVINCE],B2:B265)</f>
        <v>0.0</v>
      </c>
      <c r="D172" t="n">
        <f>SUMIFS(Table25[2G_CDR_Nokia],Table25[PERIOD_START_TIME],A2:A265,Table25[PROVINCE],B2:B265)</f>
        <v>0.0</v>
      </c>
      <c r="E172" t="n">
        <f>SUMIFS(Table25[2G_TCH_Availability_Nokia],Table25[PERIOD_START_TIME],A2:A265,Table25[PROVINCE],B2:B265)</f>
        <v>0.0</v>
      </c>
      <c r="F172" t="n">
        <f>SUMIFS(Table25[2G_OHSR_Nokia],Table25[PERIOD_START_TIME],A2:A265,Table25[PROVINCE],B2:B265)</f>
        <v>0.0</v>
      </c>
      <c r="G172" t="n">
        <f>SUMIFS(Table25[2G_tch_traffic_Nokia],Table25[PERIOD_START_TIME],A2:A265,Table25[PROVINCE],B2:B265)</f>
        <v>0.0</v>
      </c>
      <c r="H172" t="n">
        <v>141.875279296875</v>
      </c>
      <c r="I172" t="n">
        <v>99.5716745384</v>
      </c>
      <c r="J172" t="n">
        <v>0.150901431945</v>
      </c>
      <c r="K172" t="n">
        <v>99.6841252583</v>
      </c>
      <c r="L172" t="n">
        <v>98.602901085</v>
      </c>
      <c r="M172" t="n">
        <v>4099.4697265625</v>
      </c>
      <c r="N172" t="n">
        <v>16.240534986621093</v>
      </c>
      <c r="O172" t="n">
        <v>2.349974203984375</v>
      </c>
      <c r="P172" t="n">
        <v>99.9595507875</v>
      </c>
      <c r="Q172" t="n">
        <v>0.037266395492</v>
      </c>
      <c r="R172" t="n">
        <v>99.9552757862</v>
      </c>
      <c r="S172" t="n">
        <v>97.1814658651</v>
      </c>
      <c r="T172" t="n">
        <v>3.5657495651</v>
      </c>
      <c r="U172" t="n">
        <v>34.58919499873047</v>
      </c>
      <c r="V172" t="n">
        <v>19.5928175874</v>
      </c>
      <c r="W172" t="n">
        <v>99.9330719304</v>
      </c>
      <c r="X172" t="n">
        <v>0.0570196517751</v>
      </c>
      <c r="Y172" t="n">
        <v>99.9627285042</v>
      </c>
      <c r="Z172" t="n">
        <v>99.870196545</v>
      </c>
      <c r="AA172" t="n">
        <v>23.3665166646</v>
      </c>
      <c r="AB172" t="n">
        <f>VLOOKUP(B2:B265,Pro_Target!A:Q,2,0)</f>
        <v>98.0</v>
      </c>
      <c r="AC172" t="n">
        <f>VLOOKUP(B2:B265,Pro_Target!A:Q,3,0)</f>
        <v>0.4</v>
      </c>
      <c r="AD172" t="n">
        <f>VLOOKUP(B2:B265,Pro_Target!A:Q,4,0)</f>
        <v>97.0</v>
      </c>
      <c r="AE172" t="n">
        <f>VLOOKUP(B2:B265,Pro_Target!A:Q,5,0)</f>
        <v>96.0</v>
      </c>
      <c r="AF172" t="n">
        <f>VLOOKUP(B2:B265,Pro_Target!A:Q,6,0)</f>
        <v>3.0</v>
      </c>
      <c r="AG172" t="n">
        <f>VLOOKUP(B2:B265,Pro_Target!A:Q,7,0)</f>
        <v>99.5</v>
      </c>
      <c r="AH172" t="n">
        <f>VLOOKUP(B2:B265,Pro_Target!A:Q,8,0)</f>
        <v>0.15</v>
      </c>
      <c r="AI172" t="n">
        <f>VLOOKUP(B2:B265,Pro_Target!A:Q,9,0)</f>
        <v>99.0</v>
      </c>
      <c r="AJ172" t="n">
        <f>VLOOKUP(B2:B265,Pro_Target!A:Q,10,0)</f>
        <v>99.0</v>
      </c>
      <c r="AK172" t="n">
        <f>VLOOKUP(B2:B265,Pro_Target!A:Q,11,0)</f>
        <v>3.0</v>
      </c>
      <c r="AL172" t="n">
        <f>VLOOKUP(B2:B265,Pro_Target!A:Q,12,0)</f>
        <v>10.0</v>
      </c>
      <c r="AM172" t="n">
        <f>VLOOKUP(B2:B265,Pro_Target!A:Q,13,0)</f>
        <v>99.5</v>
      </c>
      <c r="AN172" t="n">
        <f>VLOOKUP(B2:B265,Pro_Target!A:Q,15,0)</f>
        <v>99.0</v>
      </c>
      <c r="AO172" t="n">
        <f>VLOOKUP(B2:B265,Pro_Target!A:Q,14,0)</f>
        <v>0.1</v>
      </c>
      <c r="AP172" t="n">
        <f>VLOOKUP(B2:B265,Pro_Target!A:Q,16,0)</f>
        <v>99.0</v>
      </c>
      <c r="AQ172" t="n">
        <f>VLOOKUP(B2:B265,Pro_Target!A:Q,17,0)</f>
        <v>10.0</v>
      </c>
    </row>
    <row r="173">
      <c r="A173" t="s">
        <v>144</v>
      </c>
      <c r="B173" t="s">
        <v>45</v>
      </c>
      <c r="C173" t="n">
        <f>SUMIFS(Table25[2G_CSSR_Nokia],Table25[PERIOD_START_TIME],A2:A265,Table25[PROVINCE],B2:B265)</f>
        <v>98.5414676021</v>
      </c>
      <c r="D173" t="n">
        <f>SUMIFS(Table25[2G_CDR_Nokia],Table25[PERIOD_START_TIME],A2:A265,Table25[PROVINCE],B2:B265)</f>
        <v>2.72244381834</v>
      </c>
      <c r="E173" t="n">
        <f>SUMIFS(Table25[2G_TCH_Availability_Nokia],Table25[PERIOD_START_TIME],A2:A265,Table25[PROVINCE],B2:B265)</f>
        <v>99.6245979118</v>
      </c>
      <c r="F173" t="n">
        <f>SUMIFS(Table25[2G_OHSR_Nokia],Table25[PERIOD_START_TIME],A2:A265,Table25[PROVINCE],B2:B265)</f>
        <v>94.3453623412</v>
      </c>
      <c r="G173" t="n">
        <f>SUMIFS(Table25[2G_tch_traffic_Nokia],Table25[PERIOD_START_TIME],A2:A265,Table25[PROVINCE],B2:B265)</f>
        <v>45973.6271492</v>
      </c>
      <c r="H173" t="n">
        <v>95.2672548828125</v>
      </c>
      <c r="I173" t="n">
        <v>99.680656567</v>
      </c>
      <c r="J173" t="n">
        <v>0.071999803775</v>
      </c>
      <c r="K173" t="n">
        <v>99.4791823528</v>
      </c>
      <c r="L173" t="n">
        <v>98.1877691525</v>
      </c>
      <c r="M173" t="n">
        <v>4420.4091796875</v>
      </c>
      <c r="N173" t="n">
        <v>21.42257310019531</v>
      </c>
      <c r="O173" t="n">
        <v>2.273871199160156</v>
      </c>
      <c r="P173" t="n">
        <v>99.9560579361</v>
      </c>
      <c r="Q173" t="n">
        <v>0.0309120058796</v>
      </c>
      <c r="R173" t="n">
        <v>99.6305813979</v>
      </c>
      <c r="S173" t="n">
        <v>97.5551240355</v>
      </c>
      <c r="T173" t="n">
        <v>3.58607492069</v>
      </c>
      <c r="U173" t="n">
        <v>45.69039222734375</v>
      </c>
      <c r="V173" t="n">
        <v>16.6575330448</v>
      </c>
      <c r="W173" t="n">
        <v>99.9623911389</v>
      </c>
      <c r="X173" t="n">
        <v>0.0654700541479</v>
      </c>
      <c r="Y173" t="n">
        <v>99.9995740506</v>
      </c>
      <c r="Z173" t="n">
        <v>99.7510944297</v>
      </c>
      <c r="AA173" t="n">
        <v>22.8917624073</v>
      </c>
      <c r="AB173" t="n">
        <f>VLOOKUP(B2:B265,Pro_Target!A:Q,2,0)</f>
        <v>98.0</v>
      </c>
      <c r="AC173" t="n">
        <f>VLOOKUP(B2:B265,Pro_Target!A:Q,3,0)</f>
        <v>0.4</v>
      </c>
      <c r="AD173" t="n">
        <f>VLOOKUP(B2:B265,Pro_Target!A:Q,4,0)</f>
        <v>97.0</v>
      </c>
      <c r="AE173" t="n">
        <f>VLOOKUP(B2:B265,Pro_Target!A:Q,5,0)</f>
        <v>96.0</v>
      </c>
      <c r="AF173" t="n">
        <f>VLOOKUP(B2:B265,Pro_Target!A:Q,6,0)</f>
        <v>3.0</v>
      </c>
      <c r="AG173" t="n">
        <f>VLOOKUP(B2:B265,Pro_Target!A:Q,7,0)</f>
        <v>99.5</v>
      </c>
      <c r="AH173" t="n">
        <f>VLOOKUP(B2:B265,Pro_Target!A:Q,8,0)</f>
        <v>0.15</v>
      </c>
      <c r="AI173" t="n">
        <f>VLOOKUP(B2:B265,Pro_Target!A:Q,9,0)</f>
        <v>99.0</v>
      </c>
      <c r="AJ173" t="n">
        <f>VLOOKUP(B2:B265,Pro_Target!A:Q,10,0)</f>
        <v>99.0</v>
      </c>
      <c r="AK173" t="n">
        <f>VLOOKUP(B2:B265,Pro_Target!A:Q,11,0)</f>
        <v>3.0</v>
      </c>
      <c r="AL173" t="n">
        <f>VLOOKUP(B2:B265,Pro_Target!A:Q,12,0)</f>
        <v>10.0</v>
      </c>
      <c r="AM173" t="n">
        <f>VLOOKUP(B2:B265,Pro_Target!A:Q,13,0)</f>
        <v>99.5</v>
      </c>
      <c r="AN173" t="n">
        <f>VLOOKUP(B2:B265,Pro_Target!A:Q,15,0)</f>
        <v>99.0</v>
      </c>
      <c r="AO173" t="n">
        <f>VLOOKUP(B2:B265,Pro_Target!A:Q,14,0)</f>
        <v>0.1</v>
      </c>
      <c r="AP173" t="n">
        <f>VLOOKUP(B2:B265,Pro_Target!A:Q,16,0)</f>
        <v>99.0</v>
      </c>
      <c r="AQ173" t="n">
        <f>VLOOKUP(B2:B265,Pro_Target!A:Q,17,0)</f>
        <v>10.0</v>
      </c>
    </row>
    <row r="174">
      <c r="A174" t="s">
        <v>144</v>
      </c>
      <c r="B174" t="s">
        <v>50</v>
      </c>
      <c r="C174" t="n">
        <f>SUMIFS(Table25[2G_CSSR_Nokia],Table25[PERIOD_START_TIME],A2:A265,Table25[PROVINCE],B2:B265)</f>
        <v>98.3991307838</v>
      </c>
      <c r="D174" t="n">
        <f>SUMIFS(Table25[2G_CDR_Nokia],Table25[PERIOD_START_TIME],A2:A265,Table25[PROVINCE],B2:B265)</f>
        <v>1.53549147588</v>
      </c>
      <c r="E174" t="n">
        <f>SUMIFS(Table25[2G_TCH_Availability_Nokia],Table25[PERIOD_START_TIME],A2:A265,Table25[PROVINCE],B2:B265)</f>
        <v>98.9297743609</v>
      </c>
      <c r="F174" t="n">
        <f>SUMIFS(Table25[2G_OHSR_Nokia],Table25[PERIOD_START_TIME],A2:A265,Table25[PROVINCE],B2:B265)</f>
        <v>95.0468651615</v>
      </c>
      <c r="G174" t="n">
        <f>SUMIFS(Table25[2G_tch_traffic_Nokia],Table25[PERIOD_START_TIME],A2:A265,Table25[PROVINCE],B2:B265)</f>
        <v>11395.8420994</v>
      </c>
      <c r="H174" t="n">
        <v>140.189703125</v>
      </c>
      <c r="I174" t="n">
        <v>99.4059057156</v>
      </c>
      <c r="J174" t="n">
        <v>0.240210209898</v>
      </c>
      <c r="K174" t="n">
        <v>99.7089368241</v>
      </c>
      <c r="L174" t="n">
        <v>98.25258054</v>
      </c>
      <c r="M174" t="n">
        <v>5043.9248046875</v>
      </c>
      <c r="N174" t="n">
        <v>39.80578853457031</v>
      </c>
      <c r="O174" t="n">
        <v>2.1352721693066408</v>
      </c>
      <c r="P174" t="n">
        <v>99.9508210381</v>
      </c>
      <c r="Q174" t="n">
        <v>0.0498084508383</v>
      </c>
      <c r="R174" t="n">
        <v>99.9512927016</v>
      </c>
      <c r="S174" t="n">
        <v>97.920774743</v>
      </c>
      <c r="T174" t="n">
        <v>4.10419779218</v>
      </c>
      <c r="U174" t="n">
        <v>79.8863583123047</v>
      </c>
      <c r="V174" t="n">
        <v>16.8552793301</v>
      </c>
      <c r="W174" t="n">
        <v>99.8557596141</v>
      </c>
      <c r="X174" t="n">
        <v>0.0913371203714</v>
      </c>
      <c r="Y174" t="n">
        <v>99.9859599395</v>
      </c>
      <c r="Z174" t="n">
        <v>99.6989429937</v>
      </c>
      <c r="AA174" t="n">
        <v>25.5180040787</v>
      </c>
      <c r="AB174" t="n">
        <f>VLOOKUP(B2:B265,Pro_Target!A:Q,2,0)</f>
        <v>98.0</v>
      </c>
      <c r="AC174" t="n">
        <f>VLOOKUP(B2:B265,Pro_Target!A:Q,3,0)</f>
        <v>0.4</v>
      </c>
      <c r="AD174" t="n">
        <f>VLOOKUP(B2:B265,Pro_Target!A:Q,4,0)</f>
        <v>97.0</v>
      </c>
      <c r="AE174" t="n">
        <f>VLOOKUP(B2:B265,Pro_Target!A:Q,5,0)</f>
        <v>96.0</v>
      </c>
      <c r="AF174" t="n">
        <f>VLOOKUP(B2:B265,Pro_Target!A:Q,6,0)</f>
        <v>3.0</v>
      </c>
      <c r="AG174" t="n">
        <f>VLOOKUP(B2:B265,Pro_Target!A:Q,7,0)</f>
        <v>99.5</v>
      </c>
      <c r="AH174" t="n">
        <f>VLOOKUP(B2:B265,Pro_Target!A:Q,8,0)</f>
        <v>0.15</v>
      </c>
      <c r="AI174" t="n">
        <f>VLOOKUP(B2:B265,Pro_Target!A:Q,9,0)</f>
        <v>99.0</v>
      </c>
      <c r="AJ174" t="n">
        <f>VLOOKUP(B2:B265,Pro_Target!A:Q,10,0)</f>
        <v>99.0</v>
      </c>
      <c r="AK174" t="n">
        <f>VLOOKUP(B2:B265,Pro_Target!A:Q,11,0)</f>
        <v>3.0</v>
      </c>
      <c r="AL174" t="n">
        <f>VLOOKUP(B2:B265,Pro_Target!A:Q,12,0)</f>
        <v>10.0</v>
      </c>
      <c r="AM174" t="n">
        <f>VLOOKUP(B2:B265,Pro_Target!A:Q,13,0)</f>
        <v>99.5</v>
      </c>
      <c r="AN174" t="n">
        <f>VLOOKUP(B2:B265,Pro_Target!A:Q,15,0)</f>
        <v>99.0</v>
      </c>
      <c r="AO174" t="n">
        <f>VLOOKUP(B2:B265,Pro_Target!A:Q,14,0)</f>
        <v>0.1</v>
      </c>
      <c r="AP174" t="n">
        <f>VLOOKUP(B2:B265,Pro_Target!A:Q,16,0)</f>
        <v>99.0</v>
      </c>
      <c r="AQ174" t="n">
        <f>VLOOKUP(B2:B265,Pro_Target!A:Q,17,0)</f>
        <v>10.0</v>
      </c>
    </row>
    <row r="175">
      <c r="A175" t="s">
        <v>144</v>
      </c>
      <c r="B175" t="s">
        <v>47</v>
      </c>
      <c r="C175" t="n">
        <f>SUMIFS(Table25[2G_CSSR_Nokia],Table25[PERIOD_START_TIME],A2:A265,Table25[PROVINCE],B2:B265)</f>
        <v>99.4005297196</v>
      </c>
      <c r="D175" t="n">
        <f>SUMIFS(Table25[2G_CDR_Nokia],Table25[PERIOD_START_TIME],A2:A265,Table25[PROVINCE],B2:B265)</f>
        <v>1.7938066096</v>
      </c>
      <c r="E175" t="n">
        <f>SUMIFS(Table25[2G_TCH_Availability_Nokia],Table25[PERIOD_START_TIME],A2:A265,Table25[PROVINCE],B2:B265)</f>
        <v>99.6737795517</v>
      </c>
      <c r="F175" t="n">
        <f>SUMIFS(Table25[2G_OHSR_Nokia],Table25[PERIOD_START_TIME],A2:A265,Table25[PROVINCE],B2:B265)</f>
        <v>94.8359697609</v>
      </c>
      <c r="G175" t="n">
        <f>SUMIFS(Table25[2G_tch_traffic_Nokia],Table25[PERIOD_START_TIME],A2:A265,Table25[PROVINCE],B2:B265)</f>
        <v>62461.2334638</v>
      </c>
      <c r="H175" t="n">
        <v>125.712734375</v>
      </c>
      <c r="I175" t="n">
        <v>99.6753303991</v>
      </c>
      <c r="J175" t="n">
        <v>0.196235435581</v>
      </c>
      <c r="K175" t="n">
        <v>99.7305458325</v>
      </c>
      <c r="L175" t="n">
        <v>97.5519771106</v>
      </c>
      <c r="M175" t="n">
        <v>5287.416015625</v>
      </c>
      <c r="N175" t="n">
        <v>23.532636779003905</v>
      </c>
      <c r="O175" t="n">
        <v>2.2847973399707033</v>
      </c>
      <c r="P175" t="n">
        <v>99.958070296</v>
      </c>
      <c r="Q175" t="n">
        <v>0.0302519857977</v>
      </c>
      <c r="R175" t="n">
        <v>99.9030095341</v>
      </c>
      <c r="S175" t="n">
        <v>97.0041587612</v>
      </c>
      <c r="T175" t="n">
        <v>3.44629622422</v>
      </c>
      <c r="U175" t="n">
        <v>54.15774471230469</v>
      </c>
      <c r="V175" t="n">
        <v>19.189496836</v>
      </c>
      <c r="W175" t="n">
        <v>99.9452280046</v>
      </c>
      <c r="X175" t="n">
        <v>0.133240103349</v>
      </c>
      <c r="Y175" t="n">
        <v>99.9929302387</v>
      </c>
      <c r="Z175" t="n">
        <v>99.8712429198</v>
      </c>
      <c r="AA175" t="n">
        <v>24.124897696</v>
      </c>
      <c r="AB175" t="n">
        <f>VLOOKUP(B2:B265,Pro_Target!A:Q,2,0)</f>
        <v>98.0</v>
      </c>
      <c r="AC175" t="n">
        <f>VLOOKUP(B2:B265,Pro_Target!A:Q,3,0)</f>
        <v>0.4</v>
      </c>
      <c r="AD175" t="n">
        <f>VLOOKUP(B2:B265,Pro_Target!A:Q,4,0)</f>
        <v>97.0</v>
      </c>
      <c r="AE175" t="n">
        <f>VLOOKUP(B2:B265,Pro_Target!A:Q,5,0)</f>
        <v>96.0</v>
      </c>
      <c r="AF175" t="n">
        <f>VLOOKUP(B2:B265,Pro_Target!A:Q,6,0)</f>
        <v>3.0</v>
      </c>
      <c r="AG175" t="n">
        <f>VLOOKUP(B2:B265,Pro_Target!A:Q,7,0)</f>
        <v>99.5</v>
      </c>
      <c r="AH175" t="n">
        <f>VLOOKUP(B2:B265,Pro_Target!A:Q,8,0)</f>
        <v>0.15</v>
      </c>
      <c r="AI175" t="n">
        <f>VLOOKUP(B2:B265,Pro_Target!A:Q,9,0)</f>
        <v>99.0</v>
      </c>
      <c r="AJ175" t="n">
        <f>VLOOKUP(B2:B265,Pro_Target!A:Q,10,0)</f>
        <v>99.0</v>
      </c>
      <c r="AK175" t="n">
        <f>VLOOKUP(B2:B265,Pro_Target!A:Q,11,0)</f>
        <v>3.0</v>
      </c>
      <c r="AL175" t="n">
        <f>VLOOKUP(B2:B265,Pro_Target!A:Q,12,0)</f>
        <v>10.0</v>
      </c>
      <c r="AM175" t="n">
        <f>VLOOKUP(B2:B265,Pro_Target!A:Q,13,0)</f>
        <v>99.5</v>
      </c>
      <c r="AN175" t="n">
        <f>VLOOKUP(B2:B265,Pro_Target!A:Q,15,0)</f>
        <v>99.0</v>
      </c>
      <c r="AO175" t="n">
        <f>VLOOKUP(B2:B265,Pro_Target!A:Q,14,0)</f>
        <v>0.1</v>
      </c>
      <c r="AP175" t="n">
        <f>VLOOKUP(B2:B265,Pro_Target!A:Q,16,0)</f>
        <v>99.0</v>
      </c>
      <c r="AQ175" t="n">
        <f>VLOOKUP(B2:B265,Pro_Target!A:Q,17,0)</f>
        <v>10.0</v>
      </c>
    </row>
    <row r="176">
      <c r="A176" t="s">
        <v>144</v>
      </c>
      <c r="B176" t="s">
        <v>52</v>
      </c>
      <c r="C176" t="n">
        <f>SUMIFS(Table25[2G_CSSR_Nokia],Table25[PERIOD_START_TIME],A2:A265,Table25[PROVINCE],B2:B265)</f>
        <v>97.1269578096</v>
      </c>
      <c r="D176" t="n">
        <f>SUMIFS(Table25[2G_CDR_Nokia],Table25[PERIOD_START_TIME],A2:A265,Table25[PROVINCE],B2:B265)</f>
        <v>2.14313024219</v>
      </c>
      <c r="E176" t="n">
        <f>SUMIFS(Table25[2G_TCH_Availability_Nokia],Table25[PERIOD_START_TIME],A2:A265,Table25[PROVINCE],B2:B265)</f>
        <v>92.3351998332</v>
      </c>
      <c r="F176" t="n">
        <f>SUMIFS(Table25[2G_OHSR_Nokia],Table25[PERIOD_START_TIME],A2:A265,Table25[PROVINCE],B2:B265)</f>
        <v>94.6004977503</v>
      </c>
      <c r="G176" t="n">
        <f>SUMIFS(Table25[2G_tch_traffic_Nokia],Table25[PERIOD_START_TIME],A2:A265,Table25[PROVINCE],B2:B265)</f>
        <v>36300.7710456</v>
      </c>
      <c r="H176" t="n">
        <v>184.4391865234375</v>
      </c>
      <c r="I176" t="n">
        <v>93.0192290465</v>
      </c>
      <c r="J176" t="n">
        <v>0.511517593977</v>
      </c>
      <c r="K176" t="n">
        <v>89.7558737653</v>
      </c>
      <c r="L176" t="n">
        <v>98.5060134059</v>
      </c>
      <c r="M176" t="n">
        <v>4191.4892578125</v>
      </c>
      <c r="N176" t="n">
        <v>45.98556660810547</v>
      </c>
      <c r="O176" t="n">
        <v>1.8770439141308595</v>
      </c>
      <c r="P176" t="n">
        <v>97.5726414368</v>
      </c>
      <c r="Q176" t="n">
        <v>0.172665563055</v>
      </c>
      <c r="R176" t="n">
        <v>96.3204838225</v>
      </c>
      <c r="S176" t="n">
        <v>97.6167225353</v>
      </c>
      <c r="T176" t="n">
        <v>3.93561909941</v>
      </c>
      <c r="U176" t="n">
        <v>88.04394755195312</v>
      </c>
      <c r="V176" t="n">
        <v>10.7793498177</v>
      </c>
      <c r="W176" t="n">
        <v>99.8512209339</v>
      </c>
      <c r="X176" t="n">
        <v>0.0948209743803</v>
      </c>
      <c r="Y176" t="n">
        <v>99.1285144098</v>
      </c>
      <c r="Z176" t="n">
        <v>99.7548814508</v>
      </c>
      <c r="AA176" t="n">
        <v>25.013489644</v>
      </c>
      <c r="AB176" t="n">
        <f>VLOOKUP(B2:B265,Pro_Target!A:Q,2,0)</f>
        <v>98.0</v>
      </c>
      <c r="AC176" t="n">
        <f>VLOOKUP(B2:B265,Pro_Target!A:Q,3,0)</f>
        <v>0.4</v>
      </c>
      <c r="AD176" t="n">
        <f>VLOOKUP(B2:B265,Pro_Target!A:Q,4,0)</f>
        <v>97.0</v>
      </c>
      <c r="AE176" t="n">
        <f>VLOOKUP(B2:B265,Pro_Target!A:Q,5,0)</f>
        <v>96.0</v>
      </c>
      <c r="AF176" t="n">
        <f>VLOOKUP(B2:B265,Pro_Target!A:Q,6,0)</f>
        <v>3.0</v>
      </c>
      <c r="AG176" t="n">
        <f>VLOOKUP(B2:B265,Pro_Target!A:Q,7,0)</f>
        <v>99.5</v>
      </c>
      <c r="AH176" t="n">
        <f>VLOOKUP(B2:B265,Pro_Target!A:Q,8,0)</f>
        <v>0.15</v>
      </c>
      <c r="AI176" t="n">
        <f>VLOOKUP(B2:B265,Pro_Target!A:Q,9,0)</f>
        <v>99.0</v>
      </c>
      <c r="AJ176" t="n">
        <f>VLOOKUP(B2:B265,Pro_Target!A:Q,10,0)</f>
        <v>99.0</v>
      </c>
      <c r="AK176" t="n">
        <f>VLOOKUP(B2:B265,Pro_Target!A:Q,11,0)</f>
        <v>3.0</v>
      </c>
      <c r="AL176" t="n">
        <f>VLOOKUP(B2:B265,Pro_Target!A:Q,12,0)</f>
        <v>10.0</v>
      </c>
      <c r="AM176" t="n">
        <f>VLOOKUP(B2:B265,Pro_Target!A:Q,13,0)</f>
        <v>99.5</v>
      </c>
      <c r="AN176" t="n">
        <f>VLOOKUP(B2:B265,Pro_Target!A:Q,15,0)</f>
        <v>99.0</v>
      </c>
      <c r="AO176" t="n">
        <f>VLOOKUP(B2:B265,Pro_Target!A:Q,14,0)</f>
        <v>0.1</v>
      </c>
      <c r="AP176" t="n">
        <f>VLOOKUP(B2:B265,Pro_Target!A:Q,16,0)</f>
        <v>99.0</v>
      </c>
      <c r="AQ176" t="n">
        <f>VLOOKUP(B2:B265,Pro_Target!A:Q,17,0)</f>
        <v>10.0</v>
      </c>
    </row>
    <row r="177">
      <c r="A177" t="s">
        <v>144</v>
      </c>
      <c r="B177" t="s">
        <v>51</v>
      </c>
      <c r="C177" t="n">
        <f>SUMIFS(Table25[2G_CSSR_Nokia],Table25[PERIOD_START_TIME],A2:A265,Table25[PROVINCE],B2:B265)</f>
        <v>0.0</v>
      </c>
      <c r="D177" t="n">
        <f>SUMIFS(Table25[2G_CDR_Nokia],Table25[PERIOD_START_TIME],A2:A265,Table25[PROVINCE],B2:B265)</f>
        <v>0.0</v>
      </c>
      <c r="E177" t="n">
        <f>SUMIFS(Table25[2G_TCH_Availability_Nokia],Table25[PERIOD_START_TIME],A2:A265,Table25[PROVINCE],B2:B265)</f>
        <v>0.0</v>
      </c>
      <c r="F177" t="n">
        <f>SUMIFS(Table25[2G_OHSR_Nokia],Table25[PERIOD_START_TIME],A2:A265,Table25[PROVINCE],B2:B265)</f>
        <v>0.0</v>
      </c>
      <c r="G177" t="n">
        <f>SUMIFS(Table25[2G_tch_traffic_Nokia],Table25[PERIOD_START_TIME],A2:A265,Table25[PROVINCE],B2:B265)</f>
        <v>0.0</v>
      </c>
      <c r="H177" t="n">
        <v>265.45724609375</v>
      </c>
      <c r="I177" t="n">
        <v>98.9015693328</v>
      </c>
      <c r="J177" t="n">
        <v>0.248312849273</v>
      </c>
      <c r="K177" t="n">
        <v>99.1819368863</v>
      </c>
      <c r="L177" t="n">
        <v>98.2269356407</v>
      </c>
      <c r="M177" t="n">
        <v>7392.7216796875</v>
      </c>
      <c r="N177" t="n">
        <v>45.77595104765625</v>
      </c>
      <c r="O177" t="n">
        <v>1.728190018828125</v>
      </c>
      <c r="P177" t="n">
        <v>99.8828543689</v>
      </c>
      <c r="Q177" t="n">
        <v>0.025205861244</v>
      </c>
      <c r="R177" t="n">
        <v>99.5295197596</v>
      </c>
      <c r="S177" t="n">
        <v>98.2672975963</v>
      </c>
      <c r="T177" t="n">
        <v>3.56670257852</v>
      </c>
      <c r="U177" t="n">
        <v>100.37675818945313</v>
      </c>
      <c r="V177" t="n">
        <v>11.6598544654</v>
      </c>
      <c r="W177" t="n">
        <v>99.9313418289</v>
      </c>
      <c r="X177" t="n">
        <v>0.122953122455</v>
      </c>
      <c r="Y177" t="n">
        <v>97.8560403628</v>
      </c>
      <c r="Z177" t="n">
        <v>99.8760608211</v>
      </c>
      <c r="AA177" t="n">
        <v>22.7654183251</v>
      </c>
      <c r="AB177" t="n">
        <f>VLOOKUP(B2:B265,Pro_Target!A:Q,2,0)</f>
        <v>98.0</v>
      </c>
      <c r="AC177" t="n">
        <f>VLOOKUP(B2:B265,Pro_Target!A:Q,3,0)</f>
        <v>0.4</v>
      </c>
      <c r="AD177" t="n">
        <f>VLOOKUP(B2:B265,Pro_Target!A:Q,4,0)</f>
        <v>97.0</v>
      </c>
      <c r="AE177" t="n">
        <f>VLOOKUP(B2:B265,Pro_Target!A:Q,5,0)</f>
        <v>96.0</v>
      </c>
      <c r="AF177" t="n">
        <f>VLOOKUP(B2:B265,Pro_Target!A:Q,6,0)</f>
        <v>3.0</v>
      </c>
      <c r="AG177" t="n">
        <f>VLOOKUP(B2:B265,Pro_Target!A:Q,7,0)</f>
        <v>99.5</v>
      </c>
      <c r="AH177" t="n">
        <f>VLOOKUP(B2:B265,Pro_Target!A:Q,8,0)</f>
        <v>0.15</v>
      </c>
      <c r="AI177" t="n">
        <f>VLOOKUP(B2:B265,Pro_Target!A:Q,9,0)</f>
        <v>99.0</v>
      </c>
      <c r="AJ177" t="n">
        <f>VLOOKUP(B2:B265,Pro_Target!A:Q,10,0)</f>
        <v>99.0</v>
      </c>
      <c r="AK177" t="n">
        <f>VLOOKUP(B2:B265,Pro_Target!A:Q,11,0)</f>
        <v>3.0</v>
      </c>
      <c r="AL177" t="n">
        <f>VLOOKUP(B2:B265,Pro_Target!A:Q,12,0)</f>
        <v>10.0</v>
      </c>
      <c r="AM177" t="n">
        <f>VLOOKUP(B2:B265,Pro_Target!A:Q,13,0)</f>
        <v>99.5</v>
      </c>
      <c r="AN177" t="n">
        <f>VLOOKUP(B2:B265,Pro_Target!A:Q,15,0)</f>
        <v>99.0</v>
      </c>
      <c r="AO177" t="n">
        <f>VLOOKUP(B2:B265,Pro_Target!A:Q,14,0)</f>
        <v>0.1</v>
      </c>
      <c r="AP177" t="n">
        <f>VLOOKUP(B2:B265,Pro_Target!A:Q,16,0)</f>
        <v>99.0</v>
      </c>
      <c r="AQ177" t="n">
        <f>VLOOKUP(B2:B265,Pro_Target!A:Q,17,0)</f>
        <v>10.0</v>
      </c>
    </row>
    <row r="178">
      <c r="A178" t="s">
        <v>144</v>
      </c>
      <c r="B178" t="s">
        <v>49</v>
      </c>
      <c r="C178" t="n">
        <f>SUMIFS(Table25[2G_CSSR_Nokia],Table25[PERIOD_START_TIME],A2:A265,Table25[PROVINCE],B2:B265)</f>
        <v>99.2390699041</v>
      </c>
      <c r="D178" t="n">
        <f>SUMIFS(Table25[2G_CDR_Nokia],Table25[PERIOD_START_TIME],A2:A265,Table25[PROVINCE],B2:B265)</f>
        <v>1.8263089282</v>
      </c>
      <c r="E178" t="n">
        <f>SUMIFS(Table25[2G_TCH_Availability_Nokia],Table25[PERIOD_START_TIME],A2:A265,Table25[PROVINCE],B2:B265)</f>
        <v>97.1043809353</v>
      </c>
      <c r="F178" t="n">
        <f>SUMIFS(Table25[2G_OHSR_Nokia],Table25[PERIOD_START_TIME],A2:A265,Table25[PROVINCE],B2:B265)</f>
        <v>96.5064538366</v>
      </c>
      <c r="G178" t="n">
        <f>SUMIFS(Table25[2G_tch_traffic_Nokia],Table25[PERIOD_START_TIME],A2:A265,Table25[PROVINCE],B2:B265)</f>
        <v>50163.3611111</v>
      </c>
      <c r="H178" t="n">
        <v>174.533333984375</v>
      </c>
      <c r="I178" t="n">
        <v>99.2458141422</v>
      </c>
      <c r="J178" t="n">
        <v>0.281895485751</v>
      </c>
      <c r="K178" t="n">
        <v>99.3693333143</v>
      </c>
      <c r="L178" t="n">
        <v>98.4308415406</v>
      </c>
      <c r="M178" t="n">
        <v>5879.30859375</v>
      </c>
      <c r="N178" t="n">
        <v>25.46077283310547</v>
      </c>
      <c r="O178" t="n">
        <v>2.068865962060547</v>
      </c>
      <c r="P178" t="n">
        <v>99.9602936235</v>
      </c>
      <c r="Q178" t="n">
        <v>0.0319948679807</v>
      </c>
      <c r="R178" t="n">
        <v>99.8964938024</v>
      </c>
      <c r="S178" t="n">
        <v>97.3592191587</v>
      </c>
      <c r="T178" t="n">
        <v>3.58326126545</v>
      </c>
      <c r="U178" t="n">
        <v>79.98887364853516</v>
      </c>
      <c r="V178" t="n">
        <v>10.9796689521</v>
      </c>
      <c r="W178" t="n">
        <v>99.9423823797</v>
      </c>
      <c r="X178" t="n">
        <v>0.115216631328</v>
      </c>
      <c r="Y178" t="n">
        <v>99.9708559759</v>
      </c>
      <c r="Z178" t="n">
        <v>99.925083305</v>
      </c>
      <c r="AA178" t="n">
        <v>23.2333889504</v>
      </c>
      <c r="AB178" t="n">
        <f>VLOOKUP(B2:B265,Pro_Target!A:Q,2,0)</f>
        <v>98.0</v>
      </c>
      <c r="AC178" t="n">
        <f>VLOOKUP(B2:B265,Pro_Target!A:Q,3,0)</f>
        <v>0.4</v>
      </c>
      <c r="AD178" t="n">
        <f>VLOOKUP(B2:B265,Pro_Target!A:Q,4,0)</f>
        <v>97.0</v>
      </c>
      <c r="AE178" t="n">
        <f>VLOOKUP(B2:B265,Pro_Target!A:Q,5,0)</f>
        <v>96.0</v>
      </c>
      <c r="AF178" t="n">
        <f>VLOOKUP(B2:B265,Pro_Target!A:Q,6,0)</f>
        <v>3.0</v>
      </c>
      <c r="AG178" t="n">
        <f>VLOOKUP(B2:B265,Pro_Target!A:Q,7,0)</f>
        <v>99.5</v>
      </c>
      <c r="AH178" t="n">
        <f>VLOOKUP(B2:B265,Pro_Target!A:Q,8,0)</f>
        <v>0.15</v>
      </c>
      <c r="AI178" t="n">
        <f>VLOOKUP(B2:B265,Pro_Target!A:Q,9,0)</f>
        <v>99.0</v>
      </c>
      <c r="AJ178" t="n">
        <f>VLOOKUP(B2:B265,Pro_Target!A:Q,10,0)</f>
        <v>99.0</v>
      </c>
      <c r="AK178" t="n">
        <f>VLOOKUP(B2:B265,Pro_Target!A:Q,11,0)</f>
        <v>3.0</v>
      </c>
      <c r="AL178" t="n">
        <f>VLOOKUP(B2:B265,Pro_Target!A:Q,12,0)</f>
        <v>10.0</v>
      </c>
      <c r="AM178" t="n">
        <f>VLOOKUP(B2:B265,Pro_Target!A:Q,13,0)</f>
        <v>99.5</v>
      </c>
      <c r="AN178" t="n">
        <f>VLOOKUP(B2:B265,Pro_Target!A:Q,15,0)</f>
        <v>99.0</v>
      </c>
      <c r="AO178" t="n">
        <f>VLOOKUP(B2:B265,Pro_Target!A:Q,14,0)</f>
        <v>0.1</v>
      </c>
      <c r="AP178" t="n">
        <f>VLOOKUP(B2:B265,Pro_Target!A:Q,16,0)</f>
        <v>99.0</v>
      </c>
      <c r="AQ178" t="n">
        <f>VLOOKUP(B2:B265,Pro_Target!A:Q,17,0)</f>
        <v>10.0</v>
      </c>
    </row>
    <row r="179">
      <c r="A179" t="s">
        <v>144</v>
      </c>
      <c r="B179" t="s">
        <v>48</v>
      </c>
      <c r="C179" t="n">
        <f>SUMIFS(Table25[2G_CSSR_Nokia],Table25[PERIOD_START_TIME],A2:A265,Table25[PROVINCE],B2:B265)</f>
        <v>0.0</v>
      </c>
      <c r="D179" t="n">
        <f>SUMIFS(Table25[2G_CDR_Nokia],Table25[PERIOD_START_TIME],A2:A265,Table25[PROVINCE],B2:B265)</f>
        <v>0.0</v>
      </c>
      <c r="E179" t="n">
        <f>SUMIFS(Table25[2G_TCH_Availability_Nokia],Table25[PERIOD_START_TIME],A2:A265,Table25[PROVINCE],B2:B265)</f>
        <v>0.0</v>
      </c>
      <c r="F179" t="n">
        <f>SUMIFS(Table25[2G_OHSR_Nokia],Table25[PERIOD_START_TIME],A2:A265,Table25[PROVINCE],B2:B265)</f>
        <v>0.0</v>
      </c>
      <c r="G179" t="n">
        <f>SUMIFS(Table25[2G_tch_traffic_Nokia],Table25[PERIOD_START_TIME],A2:A265,Table25[PROVINCE],B2:B265)</f>
        <v>0.0</v>
      </c>
      <c r="H179" t="n">
        <v>215.190640625</v>
      </c>
      <c r="I179" t="n">
        <v>99.5170580957</v>
      </c>
      <c r="J179" t="n">
        <v>0.314804801195</v>
      </c>
      <c r="K179" t="n">
        <v>99.6450462771</v>
      </c>
      <c r="L179" t="n">
        <v>98.2706228759</v>
      </c>
      <c r="M179" t="n">
        <v>5247.8056640625</v>
      </c>
      <c r="N179" t="n">
        <v>28.82406309482422</v>
      </c>
      <c r="O179" t="n">
        <v>2.0930477091894533</v>
      </c>
      <c r="P179" t="n">
        <v>99.949839927</v>
      </c>
      <c r="Q179" t="n">
        <v>0.0610857054132</v>
      </c>
      <c r="R179" t="n">
        <v>99.8563528017</v>
      </c>
      <c r="S179" t="n">
        <v>97.4122942176</v>
      </c>
      <c r="T179" t="n">
        <v>3.66665942246</v>
      </c>
      <c r="U179" t="n">
        <v>64.4695126868164</v>
      </c>
      <c r="V179" t="n">
        <v>15.4528550034</v>
      </c>
      <c r="W179" t="n">
        <v>99.9356546681</v>
      </c>
      <c r="X179" t="n">
        <v>0.0716148152206</v>
      </c>
      <c r="Y179" t="n">
        <v>99.8358693591</v>
      </c>
      <c r="Z179" t="n">
        <v>99.9395334096</v>
      </c>
      <c r="AA179" t="n">
        <v>24.932226949</v>
      </c>
      <c r="AB179" t="n">
        <f>VLOOKUP(B2:B265,Pro_Target!A:Q,2,0)</f>
        <v>98.0</v>
      </c>
      <c r="AC179" t="n">
        <f>VLOOKUP(B2:B265,Pro_Target!A:Q,3,0)</f>
        <v>0.4</v>
      </c>
      <c r="AD179" t="n">
        <f>VLOOKUP(B2:B265,Pro_Target!A:Q,4,0)</f>
        <v>97.0</v>
      </c>
      <c r="AE179" t="n">
        <f>VLOOKUP(B2:B265,Pro_Target!A:Q,5,0)</f>
        <v>96.0</v>
      </c>
      <c r="AF179" t="n">
        <f>VLOOKUP(B2:B265,Pro_Target!A:Q,6,0)</f>
        <v>3.0</v>
      </c>
      <c r="AG179" t="n">
        <f>VLOOKUP(B2:B265,Pro_Target!A:Q,7,0)</f>
        <v>99.5</v>
      </c>
      <c r="AH179" t="n">
        <f>VLOOKUP(B2:B265,Pro_Target!A:Q,8,0)</f>
        <v>0.15</v>
      </c>
      <c r="AI179" t="n">
        <f>VLOOKUP(B2:B265,Pro_Target!A:Q,9,0)</f>
        <v>99.0</v>
      </c>
      <c r="AJ179" t="n">
        <f>VLOOKUP(B2:B265,Pro_Target!A:Q,10,0)</f>
        <v>99.0</v>
      </c>
      <c r="AK179" t="n">
        <f>VLOOKUP(B2:B265,Pro_Target!A:Q,11,0)</f>
        <v>3.0</v>
      </c>
      <c r="AL179" t="n">
        <f>VLOOKUP(B2:B265,Pro_Target!A:Q,12,0)</f>
        <v>10.0</v>
      </c>
      <c r="AM179" t="n">
        <f>VLOOKUP(B2:B265,Pro_Target!A:Q,13,0)</f>
        <v>99.5</v>
      </c>
      <c r="AN179" t="n">
        <f>VLOOKUP(B2:B265,Pro_Target!A:Q,15,0)</f>
        <v>99.0</v>
      </c>
      <c r="AO179" t="n">
        <f>VLOOKUP(B2:B265,Pro_Target!A:Q,14,0)</f>
        <v>0.1</v>
      </c>
      <c r="AP179" t="n">
        <f>VLOOKUP(B2:B265,Pro_Target!A:Q,16,0)</f>
        <v>99.0</v>
      </c>
      <c r="AQ179" t="n">
        <f>VLOOKUP(B2:B265,Pro_Target!A:Q,17,0)</f>
        <v>10.0</v>
      </c>
    </row>
    <row r="180">
      <c r="A180" t="s">
        <v>144</v>
      </c>
      <c r="B180" t="s">
        <v>46</v>
      </c>
      <c r="C180" t="n">
        <f>SUMIFS(Table25[2G_CSSR_Nokia],Table25[PERIOD_START_TIME],A2:A265,Table25[PROVINCE],B2:B265)</f>
        <v>0.0</v>
      </c>
      <c r="D180" t="n">
        <f>SUMIFS(Table25[2G_CDR_Nokia],Table25[PERIOD_START_TIME],A2:A265,Table25[PROVINCE],B2:B265)</f>
        <v>0.0</v>
      </c>
      <c r="E180" t="n">
        <f>SUMIFS(Table25[2G_TCH_Availability_Nokia],Table25[PERIOD_START_TIME],A2:A265,Table25[PROVINCE],B2:B265)</f>
        <v>0.0</v>
      </c>
      <c r="F180" t="n">
        <f>SUMIFS(Table25[2G_OHSR_Nokia],Table25[PERIOD_START_TIME],A2:A265,Table25[PROVINCE],B2:B265)</f>
        <v>0.0</v>
      </c>
      <c r="G180" t="n">
        <f>SUMIFS(Table25[2G_tch_traffic_Nokia],Table25[PERIOD_START_TIME],A2:A265,Table25[PROVINCE],B2:B265)</f>
        <v>0.0</v>
      </c>
      <c r="H180" t="n">
        <v>148.5261083984375</v>
      </c>
      <c r="I180" t="n">
        <v>99.4471579055</v>
      </c>
      <c r="J180" t="n">
        <v>0.142087539615</v>
      </c>
      <c r="K180" t="n">
        <v>99.7727075416</v>
      </c>
      <c r="L180" t="n">
        <v>98.3759057697</v>
      </c>
      <c r="M180" t="n">
        <v>5565.0224609375</v>
      </c>
      <c r="N180" t="n">
        <v>23.954721682714844</v>
      </c>
      <c r="O180" t="n">
        <v>2.240970923154297</v>
      </c>
      <c r="P180" t="n">
        <v>99.9514694763</v>
      </c>
      <c r="Q180" t="n">
        <v>0.0324754046972</v>
      </c>
      <c r="R180" t="n">
        <v>99.9973737553</v>
      </c>
      <c r="S180" t="n">
        <v>97.2126256112</v>
      </c>
      <c r="T180" t="n">
        <v>3.68971274661</v>
      </c>
      <c r="U180" t="n">
        <v>60.18362755732422</v>
      </c>
      <c r="V180" t="n">
        <v>15.4945389131</v>
      </c>
      <c r="W180" t="n">
        <v>99.9375862469</v>
      </c>
      <c r="X180" t="n">
        <v>0.0656675814371</v>
      </c>
      <c r="Y180" t="n">
        <v>99.9986445336</v>
      </c>
      <c r="Z180" t="n">
        <v>99.8224059588</v>
      </c>
      <c r="AA180" t="n">
        <v>23.7988153679</v>
      </c>
      <c r="AB180" t="n">
        <f>VLOOKUP(B2:B265,Pro_Target!A:Q,2,0)</f>
        <v>98.0</v>
      </c>
      <c r="AC180" t="n">
        <f>VLOOKUP(B2:B265,Pro_Target!A:Q,3,0)</f>
        <v>0.4</v>
      </c>
      <c r="AD180" t="n">
        <f>VLOOKUP(B2:B265,Pro_Target!A:Q,4,0)</f>
        <v>97.0</v>
      </c>
      <c r="AE180" t="n">
        <f>VLOOKUP(B2:B265,Pro_Target!A:Q,5,0)</f>
        <v>96.0</v>
      </c>
      <c r="AF180" t="n">
        <f>VLOOKUP(B2:B265,Pro_Target!A:Q,6,0)</f>
        <v>3.0</v>
      </c>
      <c r="AG180" t="n">
        <f>VLOOKUP(B2:B265,Pro_Target!A:Q,7,0)</f>
        <v>99.5</v>
      </c>
      <c r="AH180" t="n">
        <f>VLOOKUP(B2:B265,Pro_Target!A:Q,8,0)</f>
        <v>0.15</v>
      </c>
      <c r="AI180" t="n">
        <f>VLOOKUP(B2:B265,Pro_Target!A:Q,9,0)</f>
        <v>99.0</v>
      </c>
      <c r="AJ180" t="n">
        <f>VLOOKUP(B2:B265,Pro_Target!A:Q,10,0)</f>
        <v>99.0</v>
      </c>
      <c r="AK180" t="n">
        <f>VLOOKUP(B2:B265,Pro_Target!A:Q,11,0)</f>
        <v>3.0</v>
      </c>
      <c r="AL180" t="n">
        <f>VLOOKUP(B2:B265,Pro_Target!A:Q,12,0)</f>
        <v>10.0</v>
      </c>
      <c r="AM180" t="n">
        <f>VLOOKUP(B2:B265,Pro_Target!A:Q,13,0)</f>
        <v>99.5</v>
      </c>
      <c r="AN180" t="n">
        <f>VLOOKUP(B2:B265,Pro_Target!A:Q,15,0)</f>
        <v>99.0</v>
      </c>
      <c r="AO180" t="n">
        <f>VLOOKUP(B2:B265,Pro_Target!A:Q,14,0)</f>
        <v>0.1</v>
      </c>
      <c r="AP180" t="n">
        <f>VLOOKUP(B2:B265,Pro_Target!A:Q,16,0)</f>
        <v>99.0</v>
      </c>
      <c r="AQ180" t="n">
        <f>VLOOKUP(B2:B265,Pro_Target!A:Q,17,0)</f>
        <v>10.0</v>
      </c>
    </row>
    <row r="181">
      <c r="A181" t="s">
        <v>144</v>
      </c>
      <c r="B181" t="s">
        <v>44</v>
      </c>
      <c r="C181" t="n">
        <f>SUMIFS(Table25[2G_CSSR_Nokia],Table25[PERIOD_START_TIME],A2:A265,Table25[PROVINCE],B2:B265)</f>
        <v>0.0</v>
      </c>
      <c r="D181" t="n">
        <f>SUMIFS(Table25[2G_CDR_Nokia],Table25[PERIOD_START_TIME],A2:A265,Table25[PROVINCE],B2:B265)</f>
        <v>0.0</v>
      </c>
      <c r="E181" t="n">
        <f>SUMIFS(Table25[2G_TCH_Availability_Nokia],Table25[PERIOD_START_TIME],A2:A265,Table25[PROVINCE],B2:B265)</f>
        <v>0.0</v>
      </c>
      <c r="F181" t="n">
        <f>SUMIFS(Table25[2G_OHSR_Nokia],Table25[PERIOD_START_TIME],A2:A265,Table25[PROVINCE],B2:B265)</f>
        <v>0.0</v>
      </c>
      <c r="G181" t="n">
        <f>SUMIFS(Table25[2G_tch_traffic_Nokia],Table25[PERIOD_START_TIME],A2:A265,Table25[PROVINCE],B2:B265)</f>
        <v>0.0</v>
      </c>
      <c r="H181" t="n">
        <v>129.1776201171875</v>
      </c>
      <c r="I181" t="n">
        <v>99.4721636886</v>
      </c>
      <c r="J181" t="n">
        <v>0.176621755297</v>
      </c>
      <c r="K181" t="n">
        <v>99.8908668719</v>
      </c>
      <c r="L181" t="n">
        <v>98.3872222948</v>
      </c>
      <c r="M181" t="n">
        <v>3417.1845703125</v>
      </c>
      <c r="N181" t="n">
        <v>18.09249699326172</v>
      </c>
      <c r="O181" t="n">
        <v>2.3405793090039064</v>
      </c>
      <c r="P181" t="n">
        <v>99.9559097366</v>
      </c>
      <c r="Q181" t="n">
        <v>0.0363338135279</v>
      </c>
      <c r="R181" t="n">
        <v>99.9860695072</v>
      </c>
      <c r="S181" t="n">
        <v>97.0242151651</v>
      </c>
      <c r="T181" t="n">
        <v>3.74974461575</v>
      </c>
      <c r="U181" t="n">
        <v>39.79025964970703</v>
      </c>
      <c r="V181" t="n">
        <v>17.9522716518</v>
      </c>
      <c r="W181" t="n">
        <v>99.942542143</v>
      </c>
      <c r="X181" t="n">
        <v>0.0509738021272</v>
      </c>
      <c r="Y181" t="n">
        <v>99.9755772151</v>
      </c>
      <c r="Z181" t="n">
        <v>99.843602446</v>
      </c>
      <c r="AA181" t="n">
        <v>24.54757001</v>
      </c>
      <c r="AB181" t="n">
        <f>VLOOKUP(B2:B265,Pro_Target!A:Q,2,0)</f>
        <v>98.0</v>
      </c>
      <c r="AC181" t="n">
        <f>VLOOKUP(B2:B265,Pro_Target!A:Q,3,0)</f>
        <v>0.4</v>
      </c>
      <c r="AD181" t="n">
        <f>VLOOKUP(B2:B265,Pro_Target!A:Q,4,0)</f>
        <v>97.0</v>
      </c>
      <c r="AE181" t="n">
        <f>VLOOKUP(B2:B265,Pro_Target!A:Q,5,0)</f>
        <v>96.0</v>
      </c>
      <c r="AF181" t="n">
        <f>VLOOKUP(B2:B265,Pro_Target!A:Q,6,0)</f>
        <v>3.0</v>
      </c>
      <c r="AG181" t="n">
        <f>VLOOKUP(B2:B265,Pro_Target!A:Q,7,0)</f>
        <v>99.5</v>
      </c>
      <c r="AH181" t="n">
        <f>VLOOKUP(B2:B265,Pro_Target!A:Q,8,0)</f>
        <v>0.15</v>
      </c>
      <c r="AI181" t="n">
        <f>VLOOKUP(B2:B265,Pro_Target!A:Q,9,0)</f>
        <v>99.0</v>
      </c>
      <c r="AJ181" t="n">
        <f>VLOOKUP(B2:B265,Pro_Target!A:Q,10,0)</f>
        <v>99.0</v>
      </c>
      <c r="AK181" t="n">
        <f>VLOOKUP(B2:B265,Pro_Target!A:Q,11,0)</f>
        <v>3.0</v>
      </c>
      <c r="AL181" t="n">
        <f>VLOOKUP(B2:B265,Pro_Target!A:Q,12,0)</f>
        <v>10.0</v>
      </c>
      <c r="AM181" t="n">
        <f>VLOOKUP(B2:B265,Pro_Target!A:Q,13,0)</f>
        <v>99.5</v>
      </c>
      <c r="AN181" t="n">
        <f>VLOOKUP(B2:B265,Pro_Target!A:Q,15,0)</f>
        <v>99.0</v>
      </c>
      <c r="AO181" t="n">
        <f>VLOOKUP(B2:B265,Pro_Target!A:Q,14,0)</f>
        <v>0.1</v>
      </c>
      <c r="AP181" t="n">
        <f>VLOOKUP(B2:B265,Pro_Target!A:Q,16,0)</f>
        <v>99.0</v>
      </c>
      <c r="AQ181" t="n">
        <f>VLOOKUP(B2:B265,Pro_Target!A:Q,17,0)</f>
        <v>10.0</v>
      </c>
    </row>
    <row r="182">
      <c r="A182" t="s">
        <v>145</v>
      </c>
      <c r="B182" t="s">
        <v>45</v>
      </c>
      <c r="C182" t="n">
        <f>SUMIFS(Table25[2G_CSSR_Nokia],Table25[PERIOD_START_TIME],A2:A265,Table25[PROVINCE],B2:B265)</f>
        <v>98.5539608129</v>
      </c>
      <c r="D182" t="n">
        <f>SUMIFS(Table25[2G_CDR_Nokia],Table25[PERIOD_START_TIME],A2:A265,Table25[PROVINCE],B2:B265)</f>
        <v>2.73832694799</v>
      </c>
      <c r="E182" t="n">
        <f>SUMIFS(Table25[2G_TCH_Availability_Nokia],Table25[PERIOD_START_TIME],A2:A265,Table25[PROVINCE],B2:B265)</f>
        <v>99.7210168935</v>
      </c>
      <c r="F182" t="n">
        <f>SUMIFS(Table25[2G_OHSR_Nokia],Table25[PERIOD_START_TIME],A2:A265,Table25[PROVINCE],B2:B265)</f>
        <v>94.5251655126</v>
      </c>
      <c r="G182" t="n">
        <f>SUMIFS(Table25[2G_tch_traffic_Nokia],Table25[PERIOD_START_TIME],A2:A265,Table25[PROVINCE],B2:B265)</f>
        <v>45452.1952061</v>
      </c>
      <c r="H182" t="n">
        <v>126.4272294921875</v>
      </c>
      <c r="I182" t="n">
        <v>99.5598553387</v>
      </c>
      <c r="J182" t="n">
        <v>0.0773005348953</v>
      </c>
      <c r="K182" t="n">
        <v>99.3488516744</v>
      </c>
      <c r="L182" t="n">
        <v>98.320005832</v>
      </c>
      <c r="M182" t="n">
        <v>5433.009765625</v>
      </c>
      <c r="N182" t="n">
        <v>20.173296179296877</v>
      </c>
      <c r="O182" t="n">
        <v>2.2692676362695314</v>
      </c>
      <c r="P182" t="n">
        <v>99.9611776269</v>
      </c>
      <c r="Q182" t="n">
        <v>0.0286195801325</v>
      </c>
      <c r="R182" t="n">
        <v>99.5892877958</v>
      </c>
      <c r="S182" t="n">
        <v>97.5387705654</v>
      </c>
      <c r="T182" t="n">
        <v>3.52356084938</v>
      </c>
      <c r="U182" t="n">
        <v>42.33213264003906</v>
      </c>
      <c r="V182" t="n">
        <v>18.2312758268</v>
      </c>
      <c r="W182" t="n">
        <v>99.9598276081</v>
      </c>
      <c r="X182" t="n">
        <v>0.0824129778739</v>
      </c>
      <c r="Y182" t="n">
        <v>99.9769693551</v>
      </c>
      <c r="Z182" t="n">
        <v>99.8201420251</v>
      </c>
      <c r="AA182" t="n">
        <v>23.3187965678</v>
      </c>
      <c r="AB182" t="n">
        <f>VLOOKUP(B2:B265,Pro_Target!A:Q,2,0)</f>
        <v>98.0</v>
      </c>
      <c r="AC182" t="n">
        <f>VLOOKUP(B2:B265,Pro_Target!A:Q,3,0)</f>
        <v>0.4</v>
      </c>
      <c r="AD182" t="n">
        <f>VLOOKUP(B2:B265,Pro_Target!A:Q,4,0)</f>
        <v>97.0</v>
      </c>
      <c r="AE182" t="n">
        <f>VLOOKUP(B2:B265,Pro_Target!A:Q,5,0)</f>
        <v>96.0</v>
      </c>
      <c r="AF182" t="n">
        <f>VLOOKUP(B2:B265,Pro_Target!A:Q,6,0)</f>
        <v>3.0</v>
      </c>
      <c r="AG182" t="n">
        <f>VLOOKUP(B2:B265,Pro_Target!A:Q,7,0)</f>
        <v>99.5</v>
      </c>
      <c r="AH182" t="n">
        <f>VLOOKUP(B2:B265,Pro_Target!A:Q,8,0)</f>
        <v>0.15</v>
      </c>
      <c r="AI182" t="n">
        <f>VLOOKUP(B2:B265,Pro_Target!A:Q,9,0)</f>
        <v>99.0</v>
      </c>
      <c r="AJ182" t="n">
        <f>VLOOKUP(B2:B265,Pro_Target!A:Q,10,0)</f>
        <v>99.0</v>
      </c>
      <c r="AK182" t="n">
        <f>VLOOKUP(B2:B265,Pro_Target!A:Q,11,0)</f>
        <v>3.0</v>
      </c>
      <c r="AL182" t="n">
        <f>VLOOKUP(B2:B265,Pro_Target!A:Q,12,0)</f>
        <v>10.0</v>
      </c>
      <c r="AM182" t="n">
        <f>VLOOKUP(B2:B265,Pro_Target!A:Q,13,0)</f>
        <v>99.5</v>
      </c>
      <c r="AN182" t="n">
        <f>VLOOKUP(B2:B265,Pro_Target!A:Q,15,0)</f>
        <v>99.0</v>
      </c>
      <c r="AO182" t="n">
        <f>VLOOKUP(B2:B265,Pro_Target!A:Q,14,0)</f>
        <v>0.1</v>
      </c>
      <c r="AP182" t="n">
        <f>VLOOKUP(B2:B265,Pro_Target!A:Q,16,0)</f>
        <v>99.0</v>
      </c>
      <c r="AQ182" t="n">
        <f>VLOOKUP(B2:B265,Pro_Target!A:Q,17,0)</f>
        <v>10.0</v>
      </c>
    </row>
    <row r="183">
      <c r="A183" t="s">
        <v>145</v>
      </c>
      <c r="B183" t="s">
        <v>50</v>
      </c>
      <c r="C183" t="n">
        <f>SUMIFS(Table25[2G_CSSR_Nokia],Table25[PERIOD_START_TIME],A2:A265,Table25[PROVINCE],B2:B265)</f>
        <v>98.6910535697</v>
      </c>
      <c r="D183" t="n">
        <f>SUMIFS(Table25[2G_CDR_Nokia],Table25[PERIOD_START_TIME],A2:A265,Table25[PROVINCE],B2:B265)</f>
        <v>1.33656904737</v>
      </c>
      <c r="E183" t="n">
        <f>SUMIFS(Table25[2G_TCH_Availability_Nokia],Table25[PERIOD_START_TIME],A2:A265,Table25[PROVINCE],B2:B265)</f>
        <v>99.0806024715</v>
      </c>
      <c r="F183" t="n">
        <f>SUMIFS(Table25[2G_OHSR_Nokia],Table25[PERIOD_START_TIME],A2:A265,Table25[PROVINCE],B2:B265)</f>
        <v>95.6042368627</v>
      </c>
      <c r="G183" t="n">
        <f>SUMIFS(Table25[2G_tch_traffic_Nokia],Table25[PERIOD_START_TIME],A2:A265,Table25[PROVINCE],B2:B265)</f>
        <v>11109.2954969</v>
      </c>
      <c r="H183" t="n">
        <v>175.9265029296875</v>
      </c>
      <c r="I183" t="n">
        <v>99.3304289432</v>
      </c>
      <c r="J183" t="n">
        <v>0.232269326405</v>
      </c>
      <c r="K183" t="n">
        <v>99.3908241215</v>
      </c>
      <c r="L183" t="n">
        <v>98.433703828</v>
      </c>
      <c r="M183" t="n">
        <v>5613.693359375</v>
      </c>
      <c r="N183" t="n">
        <v>35.794894298144534</v>
      </c>
      <c r="O183" t="n">
        <v>2.244249629638672</v>
      </c>
      <c r="P183" t="n">
        <v>99.9516567984</v>
      </c>
      <c r="Q183" t="n">
        <v>0.0497671037223</v>
      </c>
      <c r="R183" t="n">
        <v>99.8504844915</v>
      </c>
      <c r="S183" t="n">
        <v>97.8266107598</v>
      </c>
      <c r="T183" t="n">
        <v>3.97775608775</v>
      </c>
      <c r="U183" t="n">
        <v>71.88537380546875</v>
      </c>
      <c r="V183" t="n">
        <v>18.0802141143</v>
      </c>
      <c r="W183" t="n">
        <v>99.9424311212</v>
      </c>
      <c r="X183" t="n">
        <v>0.0800844637464</v>
      </c>
      <c r="Y183" t="n">
        <v>99.8708427816</v>
      </c>
      <c r="Z183" t="n">
        <v>99.8923878766</v>
      </c>
      <c r="AA183" t="n">
        <v>25.223567198</v>
      </c>
      <c r="AB183" t="n">
        <f>VLOOKUP(B2:B265,Pro_Target!A:Q,2,0)</f>
        <v>98.0</v>
      </c>
      <c r="AC183" t="n">
        <f>VLOOKUP(B2:B265,Pro_Target!A:Q,3,0)</f>
        <v>0.4</v>
      </c>
      <c r="AD183" t="n">
        <f>VLOOKUP(B2:B265,Pro_Target!A:Q,4,0)</f>
        <v>97.0</v>
      </c>
      <c r="AE183" t="n">
        <f>VLOOKUP(B2:B265,Pro_Target!A:Q,5,0)</f>
        <v>96.0</v>
      </c>
      <c r="AF183" t="n">
        <f>VLOOKUP(B2:B265,Pro_Target!A:Q,6,0)</f>
        <v>3.0</v>
      </c>
      <c r="AG183" t="n">
        <f>VLOOKUP(B2:B265,Pro_Target!A:Q,7,0)</f>
        <v>99.5</v>
      </c>
      <c r="AH183" t="n">
        <f>VLOOKUP(B2:B265,Pro_Target!A:Q,8,0)</f>
        <v>0.15</v>
      </c>
      <c r="AI183" t="n">
        <f>VLOOKUP(B2:B265,Pro_Target!A:Q,9,0)</f>
        <v>99.0</v>
      </c>
      <c r="AJ183" t="n">
        <f>VLOOKUP(B2:B265,Pro_Target!A:Q,10,0)</f>
        <v>99.0</v>
      </c>
      <c r="AK183" t="n">
        <f>VLOOKUP(B2:B265,Pro_Target!A:Q,11,0)</f>
        <v>3.0</v>
      </c>
      <c r="AL183" t="n">
        <f>VLOOKUP(B2:B265,Pro_Target!A:Q,12,0)</f>
        <v>10.0</v>
      </c>
      <c r="AM183" t="n">
        <f>VLOOKUP(B2:B265,Pro_Target!A:Q,13,0)</f>
        <v>99.5</v>
      </c>
      <c r="AN183" t="n">
        <f>VLOOKUP(B2:B265,Pro_Target!A:Q,15,0)</f>
        <v>99.0</v>
      </c>
      <c r="AO183" t="n">
        <f>VLOOKUP(B2:B265,Pro_Target!A:Q,14,0)</f>
        <v>0.1</v>
      </c>
      <c r="AP183" t="n">
        <f>VLOOKUP(B2:B265,Pro_Target!A:Q,16,0)</f>
        <v>99.0</v>
      </c>
      <c r="AQ183" t="n">
        <f>VLOOKUP(B2:B265,Pro_Target!A:Q,17,0)</f>
        <v>10.0</v>
      </c>
    </row>
    <row r="184">
      <c r="A184" t="s">
        <v>145</v>
      </c>
      <c r="B184" t="s">
        <v>47</v>
      </c>
      <c r="C184" t="n">
        <f>SUMIFS(Table25[2G_CSSR_Nokia],Table25[PERIOD_START_TIME],A2:A265,Table25[PROVINCE],B2:B265)</f>
        <v>99.384336215</v>
      </c>
      <c r="D184" t="n">
        <f>SUMIFS(Table25[2G_CDR_Nokia],Table25[PERIOD_START_TIME],A2:A265,Table25[PROVINCE],B2:B265)</f>
        <v>1.89527875978</v>
      </c>
      <c r="E184" t="n">
        <f>SUMIFS(Table25[2G_TCH_Availability_Nokia],Table25[PERIOD_START_TIME],A2:A265,Table25[PROVINCE],B2:B265)</f>
        <v>99.7449528321</v>
      </c>
      <c r="F184" t="n">
        <f>SUMIFS(Table25[2G_OHSR_Nokia],Table25[PERIOD_START_TIME],A2:A265,Table25[PROVINCE],B2:B265)</f>
        <v>95.1610767386</v>
      </c>
      <c r="G184" t="n">
        <f>SUMIFS(Table25[2G_tch_traffic_Nokia],Table25[PERIOD_START_TIME],A2:A265,Table25[PROVINCE],B2:B265)</f>
        <v>57056.8632768</v>
      </c>
      <c r="H184" t="n">
        <v>159.012630859375</v>
      </c>
      <c r="I184" t="n">
        <v>99.6711242495</v>
      </c>
      <c r="J184" t="n">
        <v>0.173419421563</v>
      </c>
      <c r="K184" t="n">
        <v>99.6511094973</v>
      </c>
      <c r="L184" t="n">
        <v>97.700994761</v>
      </c>
      <c r="M184" t="n">
        <v>6479.826171875</v>
      </c>
      <c r="N184" t="n">
        <v>21.763985446875</v>
      </c>
      <c r="O184" t="n">
        <v>2.3022176501171874</v>
      </c>
      <c r="P184" t="n">
        <v>99.9568524978</v>
      </c>
      <c r="Q184" t="n">
        <v>0.0271080323794</v>
      </c>
      <c r="R184" t="n">
        <v>99.9407498553</v>
      </c>
      <c r="S184" t="n">
        <v>97.0252644083</v>
      </c>
      <c r="T184" t="n">
        <v>3.41378083716</v>
      </c>
      <c r="U184" t="n">
        <v>47.76709000703125</v>
      </c>
      <c r="V184" t="n">
        <v>19.4087969211</v>
      </c>
      <c r="W184" t="n">
        <v>99.939697237</v>
      </c>
      <c r="X184" t="n">
        <v>0.123958258131</v>
      </c>
      <c r="Y184" t="n">
        <v>99.981746302</v>
      </c>
      <c r="Z184" t="n">
        <v>99.8963043327</v>
      </c>
      <c r="AA184" t="n">
        <v>23.8260198247</v>
      </c>
      <c r="AB184" t="n">
        <f>VLOOKUP(B2:B265,Pro_Target!A:Q,2,0)</f>
        <v>98.0</v>
      </c>
      <c r="AC184" t="n">
        <f>VLOOKUP(B2:B265,Pro_Target!A:Q,3,0)</f>
        <v>0.4</v>
      </c>
      <c r="AD184" t="n">
        <f>VLOOKUP(B2:B265,Pro_Target!A:Q,4,0)</f>
        <v>97.0</v>
      </c>
      <c r="AE184" t="n">
        <f>VLOOKUP(B2:B265,Pro_Target!A:Q,5,0)</f>
        <v>96.0</v>
      </c>
      <c r="AF184" t="n">
        <f>VLOOKUP(B2:B265,Pro_Target!A:Q,6,0)</f>
        <v>3.0</v>
      </c>
      <c r="AG184" t="n">
        <f>VLOOKUP(B2:B265,Pro_Target!A:Q,7,0)</f>
        <v>99.5</v>
      </c>
      <c r="AH184" t="n">
        <f>VLOOKUP(B2:B265,Pro_Target!A:Q,8,0)</f>
        <v>0.15</v>
      </c>
      <c r="AI184" t="n">
        <f>VLOOKUP(B2:B265,Pro_Target!A:Q,9,0)</f>
        <v>99.0</v>
      </c>
      <c r="AJ184" t="n">
        <f>VLOOKUP(B2:B265,Pro_Target!A:Q,10,0)</f>
        <v>99.0</v>
      </c>
      <c r="AK184" t="n">
        <f>VLOOKUP(B2:B265,Pro_Target!A:Q,11,0)</f>
        <v>3.0</v>
      </c>
      <c r="AL184" t="n">
        <f>VLOOKUP(B2:B265,Pro_Target!A:Q,12,0)</f>
        <v>10.0</v>
      </c>
      <c r="AM184" t="n">
        <f>VLOOKUP(B2:B265,Pro_Target!A:Q,13,0)</f>
        <v>99.5</v>
      </c>
      <c r="AN184" t="n">
        <f>VLOOKUP(B2:B265,Pro_Target!A:Q,15,0)</f>
        <v>99.0</v>
      </c>
      <c r="AO184" t="n">
        <f>VLOOKUP(B2:B265,Pro_Target!A:Q,14,0)</f>
        <v>0.1</v>
      </c>
      <c r="AP184" t="n">
        <f>VLOOKUP(B2:B265,Pro_Target!A:Q,16,0)</f>
        <v>99.0</v>
      </c>
      <c r="AQ184" t="n">
        <f>VLOOKUP(B2:B265,Pro_Target!A:Q,17,0)</f>
        <v>10.0</v>
      </c>
    </row>
    <row r="185">
      <c r="A185" t="s">
        <v>145</v>
      </c>
      <c r="B185" t="s">
        <v>52</v>
      </c>
      <c r="C185" t="n">
        <f>SUMIFS(Table25[2G_CSSR_Nokia],Table25[PERIOD_START_TIME],A2:A265,Table25[PROVINCE],B2:B265)</f>
        <v>96.9113338044</v>
      </c>
      <c r="D185" t="n">
        <f>SUMIFS(Table25[2G_CDR_Nokia],Table25[PERIOD_START_TIME],A2:A265,Table25[PROVINCE],B2:B265)</f>
        <v>2.05711505517</v>
      </c>
      <c r="E185" t="n">
        <f>SUMIFS(Table25[2G_TCH_Availability_Nokia],Table25[PERIOD_START_TIME],A2:A265,Table25[PROVINCE],B2:B265)</f>
        <v>84.7760652982</v>
      </c>
      <c r="F185" t="n">
        <f>SUMIFS(Table25[2G_OHSR_Nokia],Table25[PERIOD_START_TIME],A2:A265,Table25[PROVINCE],B2:B265)</f>
        <v>94.4277903596</v>
      </c>
      <c r="G185" t="n">
        <f>SUMIFS(Table25[2G_tch_traffic_Nokia],Table25[PERIOD_START_TIME],A2:A265,Table25[PROVINCE],B2:B265)</f>
        <v>36634.848798</v>
      </c>
      <c r="H185" t="n">
        <v>221.0654228515625</v>
      </c>
      <c r="I185" t="n">
        <v>98.9663139261</v>
      </c>
      <c r="J185" t="n">
        <v>0.361508161829</v>
      </c>
      <c r="K185" t="n">
        <v>86.6052472313</v>
      </c>
      <c r="L185" t="n">
        <v>98.767521375</v>
      </c>
      <c r="M185" t="n">
        <v>4967.45703125</v>
      </c>
      <c r="N185" t="n">
        <v>43.652109160351564</v>
      </c>
      <c r="O185" t="n">
        <v>1.9797052881933594</v>
      </c>
      <c r="P185" t="n">
        <v>99.8236390178</v>
      </c>
      <c r="Q185" t="n">
        <v>0.125076688685</v>
      </c>
      <c r="R185" t="n">
        <v>95.4092721738</v>
      </c>
      <c r="S185" t="n">
        <v>97.8121611459</v>
      </c>
      <c r="T185" t="n">
        <v>3.80422144362</v>
      </c>
      <c r="U185" t="n">
        <v>80.24948978330079</v>
      </c>
      <c r="V185" t="n">
        <v>12.0566479766</v>
      </c>
      <c r="W185" t="n">
        <v>99.9374695342</v>
      </c>
      <c r="X185" t="n">
        <v>0.100472635854</v>
      </c>
      <c r="Y185" t="n">
        <v>97.9236212235</v>
      </c>
      <c r="Z185" t="n">
        <v>99.8750979108</v>
      </c>
      <c r="AA185" t="n">
        <v>24.1633187866</v>
      </c>
      <c r="AB185" t="n">
        <f>VLOOKUP(B2:B265,Pro_Target!A:Q,2,0)</f>
        <v>98.0</v>
      </c>
      <c r="AC185" t="n">
        <f>VLOOKUP(B2:B265,Pro_Target!A:Q,3,0)</f>
        <v>0.4</v>
      </c>
      <c r="AD185" t="n">
        <f>VLOOKUP(B2:B265,Pro_Target!A:Q,4,0)</f>
        <v>97.0</v>
      </c>
      <c r="AE185" t="n">
        <f>VLOOKUP(B2:B265,Pro_Target!A:Q,5,0)</f>
        <v>96.0</v>
      </c>
      <c r="AF185" t="n">
        <f>VLOOKUP(B2:B265,Pro_Target!A:Q,6,0)</f>
        <v>3.0</v>
      </c>
      <c r="AG185" t="n">
        <f>VLOOKUP(B2:B265,Pro_Target!A:Q,7,0)</f>
        <v>99.5</v>
      </c>
      <c r="AH185" t="n">
        <f>VLOOKUP(B2:B265,Pro_Target!A:Q,8,0)</f>
        <v>0.15</v>
      </c>
      <c r="AI185" t="n">
        <f>VLOOKUP(B2:B265,Pro_Target!A:Q,9,0)</f>
        <v>99.0</v>
      </c>
      <c r="AJ185" t="n">
        <f>VLOOKUP(B2:B265,Pro_Target!A:Q,10,0)</f>
        <v>99.0</v>
      </c>
      <c r="AK185" t="n">
        <f>VLOOKUP(B2:B265,Pro_Target!A:Q,11,0)</f>
        <v>3.0</v>
      </c>
      <c r="AL185" t="n">
        <f>VLOOKUP(B2:B265,Pro_Target!A:Q,12,0)</f>
        <v>10.0</v>
      </c>
      <c r="AM185" t="n">
        <f>VLOOKUP(B2:B265,Pro_Target!A:Q,13,0)</f>
        <v>99.5</v>
      </c>
      <c r="AN185" t="n">
        <f>VLOOKUP(B2:B265,Pro_Target!A:Q,15,0)</f>
        <v>99.0</v>
      </c>
      <c r="AO185" t="n">
        <f>VLOOKUP(B2:B265,Pro_Target!A:Q,14,0)</f>
        <v>0.1</v>
      </c>
      <c r="AP185" t="n">
        <f>VLOOKUP(B2:B265,Pro_Target!A:Q,16,0)</f>
        <v>99.0</v>
      </c>
      <c r="AQ185" t="n">
        <f>VLOOKUP(B2:B265,Pro_Target!A:Q,17,0)</f>
        <v>10.0</v>
      </c>
    </row>
    <row r="186">
      <c r="A186" t="s">
        <v>145</v>
      </c>
      <c r="B186" t="s">
        <v>51</v>
      </c>
      <c r="C186" t="n">
        <f>SUMIFS(Table25[2G_CSSR_Nokia],Table25[PERIOD_START_TIME],A2:A265,Table25[PROVINCE],B2:B265)</f>
        <v>0.0</v>
      </c>
      <c r="D186" t="n">
        <f>SUMIFS(Table25[2G_CDR_Nokia],Table25[PERIOD_START_TIME],A2:A265,Table25[PROVINCE],B2:B265)</f>
        <v>0.0</v>
      </c>
      <c r="E186" t="n">
        <f>SUMIFS(Table25[2G_TCH_Availability_Nokia],Table25[PERIOD_START_TIME],A2:A265,Table25[PROVINCE],B2:B265)</f>
        <v>0.0</v>
      </c>
      <c r="F186" t="n">
        <f>SUMIFS(Table25[2G_OHSR_Nokia],Table25[PERIOD_START_TIME],A2:A265,Table25[PROVINCE],B2:B265)</f>
        <v>0.0</v>
      </c>
      <c r="G186" t="n">
        <f>SUMIFS(Table25[2G_tch_traffic_Nokia],Table25[PERIOD_START_TIME],A2:A265,Table25[PROVINCE],B2:B265)</f>
        <v>0.0</v>
      </c>
      <c r="H186" t="n">
        <v>329.20940234375</v>
      </c>
      <c r="I186" t="n">
        <v>99.3852491129</v>
      </c>
      <c r="J186" t="n">
        <v>0.204041111354</v>
      </c>
      <c r="K186" t="n">
        <v>99.3202794427</v>
      </c>
      <c r="L186" t="n">
        <v>98.308305815</v>
      </c>
      <c r="M186" t="n">
        <v>8799.568359375</v>
      </c>
      <c r="N186" t="n">
        <v>42.598095890722654</v>
      </c>
      <c r="O186" t="n">
        <v>1.8046123588964844</v>
      </c>
      <c r="P186" t="n">
        <v>99.9510851123</v>
      </c>
      <c r="Q186" t="n">
        <v>0.0229713116413</v>
      </c>
      <c r="R186" t="n">
        <v>99.7901440707</v>
      </c>
      <c r="S186" t="n">
        <v>98.3536025389</v>
      </c>
      <c r="T186" t="n">
        <v>3.56315043196</v>
      </c>
      <c r="U186" t="n">
        <v>93.0585373788086</v>
      </c>
      <c r="V186" t="n">
        <v>12.3618226737</v>
      </c>
      <c r="W186" t="n">
        <v>99.9322584523</v>
      </c>
      <c r="X186" t="n">
        <v>0.143774433515</v>
      </c>
      <c r="Y186" t="n">
        <v>98.5338324283</v>
      </c>
      <c r="Z186" t="n">
        <v>99.8950767999</v>
      </c>
      <c r="AA186" t="n">
        <v>22.7617472094</v>
      </c>
      <c r="AB186" t="n">
        <f>VLOOKUP(B2:B265,Pro_Target!A:Q,2,0)</f>
        <v>98.0</v>
      </c>
      <c r="AC186" t="n">
        <f>VLOOKUP(B2:B265,Pro_Target!A:Q,3,0)</f>
        <v>0.4</v>
      </c>
      <c r="AD186" t="n">
        <f>VLOOKUP(B2:B265,Pro_Target!A:Q,4,0)</f>
        <v>97.0</v>
      </c>
      <c r="AE186" t="n">
        <f>VLOOKUP(B2:B265,Pro_Target!A:Q,5,0)</f>
        <v>96.0</v>
      </c>
      <c r="AF186" t="n">
        <f>VLOOKUP(B2:B265,Pro_Target!A:Q,6,0)</f>
        <v>3.0</v>
      </c>
      <c r="AG186" t="n">
        <f>VLOOKUP(B2:B265,Pro_Target!A:Q,7,0)</f>
        <v>99.5</v>
      </c>
      <c r="AH186" t="n">
        <f>VLOOKUP(B2:B265,Pro_Target!A:Q,8,0)</f>
        <v>0.15</v>
      </c>
      <c r="AI186" t="n">
        <f>VLOOKUP(B2:B265,Pro_Target!A:Q,9,0)</f>
        <v>99.0</v>
      </c>
      <c r="AJ186" t="n">
        <f>VLOOKUP(B2:B265,Pro_Target!A:Q,10,0)</f>
        <v>99.0</v>
      </c>
      <c r="AK186" t="n">
        <f>VLOOKUP(B2:B265,Pro_Target!A:Q,11,0)</f>
        <v>3.0</v>
      </c>
      <c r="AL186" t="n">
        <f>VLOOKUP(B2:B265,Pro_Target!A:Q,12,0)</f>
        <v>10.0</v>
      </c>
      <c r="AM186" t="n">
        <f>VLOOKUP(B2:B265,Pro_Target!A:Q,13,0)</f>
        <v>99.5</v>
      </c>
      <c r="AN186" t="n">
        <f>VLOOKUP(B2:B265,Pro_Target!A:Q,15,0)</f>
        <v>99.0</v>
      </c>
      <c r="AO186" t="n">
        <f>VLOOKUP(B2:B265,Pro_Target!A:Q,14,0)</f>
        <v>0.1</v>
      </c>
      <c r="AP186" t="n">
        <f>VLOOKUP(B2:B265,Pro_Target!A:Q,16,0)</f>
        <v>99.0</v>
      </c>
      <c r="AQ186" t="n">
        <f>VLOOKUP(B2:B265,Pro_Target!A:Q,17,0)</f>
        <v>10.0</v>
      </c>
    </row>
    <row r="187">
      <c r="A187" t="s">
        <v>145</v>
      </c>
      <c r="B187" t="s">
        <v>49</v>
      </c>
      <c r="C187" t="n">
        <f>SUMIFS(Table25[2G_CSSR_Nokia],Table25[PERIOD_START_TIME],A2:A265,Table25[PROVINCE],B2:B265)</f>
        <v>99.2437284872</v>
      </c>
      <c r="D187" t="n">
        <f>SUMIFS(Table25[2G_CDR_Nokia],Table25[PERIOD_START_TIME],A2:A265,Table25[PROVINCE],B2:B265)</f>
        <v>1.84189837741</v>
      </c>
      <c r="E187" t="n">
        <f>SUMIFS(Table25[2G_TCH_Availability_Nokia],Table25[PERIOD_START_TIME],A2:A265,Table25[PROVINCE],B2:B265)</f>
        <v>96.2381973943</v>
      </c>
      <c r="F187" t="n">
        <f>SUMIFS(Table25[2G_OHSR_Nokia],Table25[PERIOD_START_TIME],A2:A265,Table25[PROVINCE],B2:B265)</f>
        <v>96.8425052571</v>
      </c>
      <c r="G187" t="n">
        <f>SUMIFS(Table25[2G_tch_traffic_Nokia],Table25[PERIOD_START_TIME],A2:A265,Table25[PROVINCE],B2:B265)</f>
        <v>48375.4722222</v>
      </c>
      <c r="H187" t="n">
        <v>233.8642568359375</v>
      </c>
      <c r="I187" t="n">
        <v>99.4502262121</v>
      </c>
      <c r="J187" t="n">
        <v>0.249680268267</v>
      </c>
      <c r="K187" t="n">
        <v>99.0605726378</v>
      </c>
      <c r="L187" t="n">
        <v>98.4369026593</v>
      </c>
      <c r="M187" t="n">
        <v>7686.5390625</v>
      </c>
      <c r="N187" t="n">
        <v>23.81501851542969</v>
      </c>
      <c r="O187" t="n">
        <v>2.1082933639550783</v>
      </c>
      <c r="P187" t="n">
        <v>99.9577380872</v>
      </c>
      <c r="Q187" t="n">
        <v>0.0305820430629</v>
      </c>
      <c r="R187" t="n">
        <v>99.7728938212</v>
      </c>
      <c r="S187" t="n">
        <v>97.4855795277</v>
      </c>
      <c r="T187" t="n">
        <v>3.50727349089</v>
      </c>
      <c r="U187" t="n">
        <v>74.85368952880859</v>
      </c>
      <c r="V187" t="n">
        <v>11.698086416</v>
      </c>
      <c r="W187" t="n">
        <v>99.950278696</v>
      </c>
      <c r="X187" t="n">
        <v>0.14395962115</v>
      </c>
      <c r="Y187" t="n">
        <v>99.895794863</v>
      </c>
      <c r="Z187" t="n">
        <v>99.936868854</v>
      </c>
      <c r="AA187" t="n">
        <v>23.4687563331</v>
      </c>
      <c r="AB187" t="n">
        <f>VLOOKUP(B2:B265,Pro_Target!A:Q,2,0)</f>
        <v>98.0</v>
      </c>
      <c r="AC187" t="n">
        <f>VLOOKUP(B2:B265,Pro_Target!A:Q,3,0)</f>
        <v>0.4</v>
      </c>
      <c r="AD187" t="n">
        <f>VLOOKUP(B2:B265,Pro_Target!A:Q,4,0)</f>
        <v>97.0</v>
      </c>
      <c r="AE187" t="n">
        <f>VLOOKUP(B2:B265,Pro_Target!A:Q,5,0)</f>
        <v>96.0</v>
      </c>
      <c r="AF187" t="n">
        <f>VLOOKUP(B2:B265,Pro_Target!A:Q,6,0)</f>
        <v>3.0</v>
      </c>
      <c r="AG187" t="n">
        <f>VLOOKUP(B2:B265,Pro_Target!A:Q,7,0)</f>
        <v>99.5</v>
      </c>
      <c r="AH187" t="n">
        <f>VLOOKUP(B2:B265,Pro_Target!A:Q,8,0)</f>
        <v>0.15</v>
      </c>
      <c r="AI187" t="n">
        <f>VLOOKUP(B2:B265,Pro_Target!A:Q,9,0)</f>
        <v>99.0</v>
      </c>
      <c r="AJ187" t="n">
        <f>VLOOKUP(B2:B265,Pro_Target!A:Q,10,0)</f>
        <v>99.0</v>
      </c>
      <c r="AK187" t="n">
        <f>VLOOKUP(B2:B265,Pro_Target!A:Q,11,0)</f>
        <v>3.0</v>
      </c>
      <c r="AL187" t="n">
        <f>VLOOKUP(B2:B265,Pro_Target!A:Q,12,0)</f>
        <v>10.0</v>
      </c>
      <c r="AM187" t="n">
        <f>VLOOKUP(B2:B265,Pro_Target!A:Q,13,0)</f>
        <v>99.5</v>
      </c>
      <c r="AN187" t="n">
        <f>VLOOKUP(B2:B265,Pro_Target!A:Q,15,0)</f>
        <v>99.0</v>
      </c>
      <c r="AO187" t="n">
        <f>VLOOKUP(B2:B265,Pro_Target!A:Q,14,0)</f>
        <v>0.1</v>
      </c>
      <c r="AP187" t="n">
        <f>VLOOKUP(B2:B265,Pro_Target!A:Q,16,0)</f>
        <v>99.0</v>
      </c>
      <c r="AQ187" t="n">
        <f>VLOOKUP(B2:B265,Pro_Target!A:Q,17,0)</f>
        <v>10.0</v>
      </c>
    </row>
    <row r="188">
      <c r="A188" t="s">
        <v>145</v>
      </c>
      <c r="B188" t="s">
        <v>48</v>
      </c>
      <c r="C188" t="n">
        <f>SUMIFS(Table25[2G_CSSR_Nokia],Table25[PERIOD_START_TIME],A2:A265,Table25[PROVINCE],B2:B265)</f>
        <v>0.0</v>
      </c>
      <c r="D188" t="n">
        <f>SUMIFS(Table25[2G_CDR_Nokia],Table25[PERIOD_START_TIME],A2:A265,Table25[PROVINCE],B2:B265)</f>
        <v>0.0</v>
      </c>
      <c r="E188" t="n">
        <f>SUMIFS(Table25[2G_TCH_Availability_Nokia],Table25[PERIOD_START_TIME],A2:A265,Table25[PROVINCE],B2:B265)</f>
        <v>0.0</v>
      </c>
      <c r="F188" t="n">
        <f>SUMIFS(Table25[2G_OHSR_Nokia],Table25[PERIOD_START_TIME],A2:A265,Table25[PROVINCE],B2:B265)</f>
        <v>0.0</v>
      </c>
      <c r="G188" t="n">
        <f>SUMIFS(Table25[2G_tch_traffic_Nokia],Table25[PERIOD_START_TIME],A2:A265,Table25[PROVINCE],B2:B265)</f>
        <v>0.0</v>
      </c>
      <c r="H188" t="n">
        <v>250.5933671875</v>
      </c>
      <c r="I188" t="n">
        <v>99.6152596019</v>
      </c>
      <c r="J188" t="n">
        <v>0.25109274893</v>
      </c>
      <c r="K188" t="n">
        <v>99.7100149972</v>
      </c>
      <c r="L188" t="n">
        <v>98.3294929863</v>
      </c>
      <c r="M188" t="n">
        <v>6298.6533203125</v>
      </c>
      <c r="N188" t="n">
        <v>26.032791010742187</v>
      </c>
      <c r="O188" t="n">
        <v>2.1792647480371095</v>
      </c>
      <c r="P188" t="n">
        <v>99.9356870694</v>
      </c>
      <c r="Q188" t="n">
        <v>0.0573587138543</v>
      </c>
      <c r="R188" t="n">
        <v>99.8881990418</v>
      </c>
      <c r="S188" t="n">
        <v>97.4973773541</v>
      </c>
      <c r="T188" t="n">
        <v>3.59997859142</v>
      </c>
      <c r="U188" t="n">
        <v>56.60537269306641</v>
      </c>
      <c r="V188" t="n">
        <v>16.3465506215</v>
      </c>
      <c r="W188" t="n">
        <v>99.936332804</v>
      </c>
      <c r="X188" t="n">
        <v>0.0809575549177</v>
      </c>
      <c r="Y188" t="n">
        <v>99.9893937239</v>
      </c>
      <c r="Z188" t="n">
        <v>99.9538578305</v>
      </c>
      <c r="AA188" t="n">
        <v>24.5239847885</v>
      </c>
      <c r="AB188" t="n">
        <f>VLOOKUP(B2:B265,Pro_Target!A:Q,2,0)</f>
        <v>98.0</v>
      </c>
      <c r="AC188" t="n">
        <f>VLOOKUP(B2:B265,Pro_Target!A:Q,3,0)</f>
        <v>0.4</v>
      </c>
      <c r="AD188" t="n">
        <f>VLOOKUP(B2:B265,Pro_Target!A:Q,4,0)</f>
        <v>97.0</v>
      </c>
      <c r="AE188" t="n">
        <f>VLOOKUP(B2:B265,Pro_Target!A:Q,5,0)</f>
        <v>96.0</v>
      </c>
      <c r="AF188" t="n">
        <f>VLOOKUP(B2:B265,Pro_Target!A:Q,6,0)</f>
        <v>3.0</v>
      </c>
      <c r="AG188" t="n">
        <f>VLOOKUP(B2:B265,Pro_Target!A:Q,7,0)</f>
        <v>99.5</v>
      </c>
      <c r="AH188" t="n">
        <f>VLOOKUP(B2:B265,Pro_Target!A:Q,8,0)</f>
        <v>0.15</v>
      </c>
      <c r="AI188" t="n">
        <f>VLOOKUP(B2:B265,Pro_Target!A:Q,9,0)</f>
        <v>99.0</v>
      </c>
      <c r="AJ188" t="n">
        <f>VLOOKUP(B2:B265,Pro_Target!A:Q,10,0)</f>
        <v>99.0</v>
      </c>
      <c r="AK188" t="n">
        <f>VLOOKUP(B2:B265,Pro_Target!A:Q,11,0)</f>
        <v>3.0</v>
      </c>
      <c r="AL188" t="n">
        <f>VLOOKUP(B2:B265,Pro_Target!A:Q,12,0)</f>
        <v>10.0</v>
      </c>
      <c r="AM188" t="n">
        <f>VLOOKUP(B2:B265,Pro_Target!A:Q,13,0)</f>
        <v>99.5</v>
      </c>
      <c r="AN188" t="n">
        <f>VLOOKUP(B2:B265,Pro_Target!A:Q,15,0)</f>
        <v>99.0</v>
      </c>
      <c r="AO188" t="n">
        <f>VLOOKUP(B2:B265,Pro_Target!A:Q,14,0)</f>
        <v>0.1</v>
      </c>
      <c r="AP188" t="n">
        <f>VLOOKUP(B2:B265,Pro_Target!A:Q,16,0)</f>
        <v>99.0</v>
      </c>
      <c r="AQ188" t="n">
        <f>VLOOKUP(B2:B265,Pro_Target!A:Q,17,0)</f>
        <v>10.0</v>
      </c>
    </row>
    <row r="189">
      <c r="A189" t="s">
        <v>145</v>
      </c>
      <c r="B189" t="s">
        <v>46</v>
      </c>
      <c r="C189" t="n">
        <f>SUMIFS(Table25[2G_CSSR_Nokia],Table25[PERIOD_START_TIME],A2:A265,Table25[PROVINCE],B2:B265)</f>
        <v>0.0</v>
      </c>
      <c r="D189" t="n">
        <f>SUMIFS(Table25[2G_CDR_Nokia],Table25[PERIOD_START_TIME],A2:A265,Table25[PROVINCE],B2:B265)</f>
        <v>0.0</v>
      </c>
      <c r="E189" t="n">
        <f>SUMIFS(Table25[2G_TCH_Availability_Nokia],Table25[PERIOD_START_TIME],A2:A265,Table25[PROVINCE],B2:B265)</f>
        <v>0.0</v>
      </c>
      <c r="F189" t="n">
        <f>SUMIFS(Table25[2G_OHSR_Nokia],Table25[PERIOD_START_TIME],A2:A265,Table25[PROVINCE],B2:B265)</f>
        <v>0.0</v>
      </c>
      <c r="G189" t="n">
        <f>SUMIFS(Table25[2G_tch_traffic_Nokia],Table25[PERIOD_START_TIME],A2:A265,Table25[PROVINCE],B2:B265)</f>
        <v>0.0</v>
      </c>
      <c r="H189" t="n">
        <v>177.97994921875</v>
      </c>
      <c r="I189" t="n">
        <v>99.6721901937</v>
      </c>
      <c r="J189" t="n">
        <v>0.113590817587</v>
      </c>
      <c r="K189" t="n">
        <v>99.6805282841</v>
      </c>
      <c r="L189" t="n">
        <v>98.6088195611</v>
      </c>
      <c r="M189" t="n">
        <v>6548.1591796875</v>
      </c>
      <c r="N189" t="n">
        <v>21.67327243076172</v>
      </c>
      <c r="O189" t="n">
        <v>2.2865640242089844</v>
      </c>
      <c r="P189" t="n">
        <v>99.9618721201</v>
      </c>
      <c r="Q189" t="n">
        <v>0.0297122561249</v>
      </c>
      <c r="R189" t="n">
        <v>99.9223233136</v>
      </c>
      <c r="S189" t="n">
        <v>97.5335836844</v>
      </c>
      <c r="T189" t="n">
        <v>3.62056780511</v>
      </c>
      <c r="U189" t="n">
        <v>54.16461818876953</v>
      </c>
      <c r="V189" t="n">
        <v>16.3741658369</v>
      </c>
      <c r="W189" t="n">
        <v>99.9529954888</v>
      </c>
      <c r="X189" t="n">
        <v>0.0715286315885</v>
      </c>
      <c r="Y189" t="n">
        <v>99.9754221133</v>
      </c>
      <c r="Z189" t="n">
        <v>99.846606592</v>
      </c>
      <c r="AA189" t="n">
        <v>23.5707660848</v>
      </c>
      <c r="AB189" t="n">
        <f>VLOOKUP(B2:B265,Pro_Target!A:Q,2,0)</f>
        <v>98.0</v>
      </c>
      <c r="AC189" t="n">
        <f>VLOOKUP(B2:B265,Pro_Target!A:Q,3,0)</f>
        <v>0.4</v>
      </c>
      <c r="AD189" t="n">
        <f>VLOOKUP(B2:B265,Pro_Target!A:Q,4,0)</f>
        <v>97.0</v>
      </c>
      <c r="AE189" t="n">
        <f>VLOOKUP(B2:B265,Pro_Target!A:Q,5,0)</f>
        <v>96.0</v>
      </c>
      <c r="AF189" t="n">
        <f>VLOOKUP(B2:B265,Pro_Target!A:Q,6,0)</f>
        <v>3.0</v>
      </c>
      <c r="AG189" t="n">
        <f>VLOOKUP(B2:B265,Pro_Target!A:Q,7,0)</f>
        <v>99.5</v>
      </c>
      <c r="AH189" t="n">
        <f>VLOOKUP(B2:B265,Pro_Target!A:Q,8,0)</f>
        <v>0.15</v>
      </c>
      <c r="AI189" t="n">
        <f>VLOOKUP(B2:B265,Pro_Target!A:Q,9,0)</f>
        <v>99.0</v>
      </c>
      <c r="AJ189" t="n">
        <f>VLOOKUP(B2:B265,Pro_Target!A:Q,10,0)</f>
        <v>99.0</v>
      </c>
      <c r="AK189" t="n">
        <f>VLOOKUP(B2:B265,Pro_Target!A:Q,11,0)</f>
        <v>3.0</v>
      </c>
      <c r="AL189" t="n">
        <f>VLOOKUP(B2:B265,Pro_Target!A:Q,12,0)</f>
        <v>10.0</v>
      </c>
      <c r="AM189" t="n">
        <f>VLOOKUP(B2:B265,Pro_Target!A:Q,13,0)</f>
        <v>99.5</v>
      </c>
      <c r="AN189" t="n">
        <f>VLOOKUP(B2:B265,Pro_Target!A:Q,15,0)</f>
        <v>99.0</v>
      </c>
      <c r="AO189" t="n">
        <f>VLOOKUP(B2:B265,Pro_Target!A:Q,14,0)</f>
        <v>0.1</v>
      </c>
      <c r="AP189" t="n">
        <f>VLOOKUP(B2:B265,Pro_Target!A:Q,16,0)</f>
        <v>99.0</v>
      </c>
      <c r="AQ189" t="n">
        <f>VLOOKUP(B2:B265,Pro_Target!A:Q,17,0)</f>
        <v>10.0</v>
      </c>
    </row>
    <row r="190">
      <c r="A190" t="s">
        <v>145</v>
      </c>
      <c r="B190" t="s">
        <v>44</v>
      </c>
      <c r="C190" t="n">
        <f>SUMIFS(Table25[2G_CSSR_Nokia],Table25[PERIOD_START_TIME],A2:A265,Table25[PROVINCE],B2:B265)</f>
        <v>0.0</v>
      </c>
      <c r="D190" t="n">
        <f>SUMIFS(Table25[2G_CDR_Nokia],Table25[PERIOD_START_TIME],A2:A265,Table25[PROVINCE],B2:B265)</f>
        <v>0.0</v>
      </c>
      <c r="E190" t="n">
        <f>SUMIFS(Table25[2G_TCH_Availability_Nokia],Table25[PERIOD_START_TIME],A2:A265,Table25[PROVINCE],B2:B265)</f>
        <v>0.0</v>
      </c>
      <c r="F190" t="n">
        <f>SUMIFS(Table25[2G_OHSR_Nokia],Table25[PERIOD_START_TIME],A2:A265,Table25[PROVINCE],B2:B265)</f>
        <v>0.0</v>
      </c>
      <c r="G190" t="n">
        <f>SUMIFS(Table25[2G_tch_traffic_Nokia],Table25[PERIOD_START_TIME],A2:A265,Table25[PROVINCE],B2:B265)</f>
        <v>0.0</v>
      </c>
      <c r="H190" t="n">
        <v>150.45801171875</v>
      </c>
      <c r="I190" t="n">
        <v>99.5525528201</v>
      </c>
      <c r="J190" t="n">
        <v>0.154470070979</v>
      </c>
      <c r="K190" t="n">
        <v>99.7722586696</v>
      </c>
      <c r="L190" t="n">
        <v>98.5978991825</v>
      </c>
      <c r="M190" t="n">
        <v>4191.7783203125</v>
      </c>
      <c r="N190" t="n">
        <v>16.94662784501953</v>
      </c>
      <c r="O190" t="n">
        <v>2.3365116224902343</v>
      </c>
      <c r="P190" t="n">
        <v>99.9579608196</v>
      </c>
      <c r="Q190" t="n">
        <v>0.0312813263585</v>
      </c>
      <c r="R190" t="n">
        <v>99.9993964021</v>
      </c>
      <c r="S190" t="n">
        <v>97.1827705603</v>
      </c>
      <c r="T190" t="n">
        <v>3.67040966397</v>
      </c>
      <c r="U190" t="n">
        <v>36.90207561171875</v>
      </c>
      <c r="V190" t="n">
        <v>18.5865743357</v>
      </c>
      <c r="W190" t="n">
        <v>99.9451980736</v>
      </c>
      <c r="X190" t="n">
        <v>0.0582405966355</v>
      </c>
      <c r="Y190" t="n">
        <v>100.0</v>
      </c>
      <c r="Z190" t="n">
        <v>99.8793892133</v>
      </c>
      <c r="AA190" t="n">
        <v>24.5587434012</v>
      </c>
      <c r="AB190" t="n">
        <f>VLOOKUP(B2:B265,Pro_Target!A:Q,2,0)</f>
        <v>98.0</v>
      </c>
      <c r="AC190" t="n">
        <f>VLOOKUP(B2:B265,Pro_Target!A:Q,3,0)</f>
        <v>0.4</v>
      </c>
      <c r="AD190" t="n">
        <f>VLOOKUP(B2:B265,Pro_Target!A:Q,4,0)</f>
        <v>97.0</v>
      </c>
      <c r="AE190" t="n">
        <f>VLOOKUP(B2:B265,Pro_Target!A:Q,5,0)</f>
        <v>96.0</v>
      </c>
      <c r="AF190" t="n">
        <f>VLOOKUP(B2:B265,Pro_Target!A:Q,6,0)</f>
        <v>3.0</v>
      </c>
      <c r="AG190" t="n">
        <f>VLOOKUP(B2:B265,Pro_Target!A:Q,7,0)</f>
        <v>99.5</v>
      </c>
      <c r="AH190" t="n">
        <f>VLOOKUP(B2:B265,Pro_Target!A:Q,8,0)</f>
        <v>0.15</v>
      </c>
      <c r="AI190" t="n">
        <f>VLOOKUP(B2:B265,Pro_Target!A:Q,9,0)</f>
        <v>99.0</v>
      </c>
      <c r="AJ190" t="n">
        <f>VLOOKUP(B2:B265,Pro_Target!A:Q,10,0)</f>
        <v>99.0</v>
      </c>
      <c r="AK190" t="n">
        <f>VLOOKUP(B2:B265,Pro_Target!A:Q,11,0)</f>
        <v>3.0</v>
      </c>
      <c r="AL190" t="n">
        <f>VLOOKUP(B2:B265,Pro_Target!A:Q,12,0)</f>
        <v>10.0</v>
      </c>
      <c r="AM190" t="n">
        <f>VLOOKUP(B2:B265,Pro_Target!A:Q,13,0)</f>
        <v>99.5</v>
      </c>
      <c r="AN190" t="n">
        <f>VLOOKUP(B2:B265,Pro_Target!A:Q,15,0)</f>
        <v>99.0</v>
      </c>
      <c r="AO190" t="n">
        <f>VLOOKUP(B2:B265,Pro_Target!A:Q,14,0)</f>
        <v>0.1</v>
      </c>
      <c r="AP190" t="n">
        <f>VLOOKUP(B2:B265,Pro_Target!A:Q,16,0)</f>
        <v>99.0</v>
      </c>
      <c r="AQ190" t="n">
        <f>VLOOKUP(B2:B265,Pro_Target!A:Q,17,0)</f>
        <v>10.0</v>
      </c>
    </row>
    <row r="191">
      <c r="A191" t="s">
        <v>146</v>
      </c>
      <c r="B191" t="s">
        <v>45</v>
      </c>
      <c r="C191" t="n">
        <f>SUMIFS(Table25[2G_CSSR_Nokia],Table25[PERIOD_START_TIME],A2:A265,Table25[PROVINCE],B2:B265)</f>
        <v>98.7316880899</v>
      </c>
      <c r="D191" t="n">
        <f>SUMIFS(Table25[2G_CDR_Nokia],Table25[PERIOD_START_TIME],A2:A265,Table25[PROVINCE],B2:B265)</f>
        <v>2.57482130982</v>
      </c>
      <c r="E191" t="n">
        <f>SUMIFS(Table25[2G_TCH_Availability_Nokia],Table25[PERIOD_START_TIME],A2:A265,Table25[PROVINCE],B2:B265)</f>
        <v>99.6279220265</v>
      </c>
      <c r="F191" t="n">
        <f>SUMIFS(Table25[2G_OHSR_Nokia],Table25[PERIOD_START_TIME],A2:A265,Table25[PROVINCE],B2:B265)</f>
        <v>94.8072937702</v>
      </c>
      <c r="G191" t="n">
        <f>SUMIFS(Table25[2G_tch_traffic_Nokia],Table25[PERIOD_START_TIME],A2:A265,Table25[PROVINCE],B2:B265)</f>
        <v>45225.9386293</v>
      </c>
      <c r="H191" t="n">
        <v>121.6996259765625</v>
      </c>
      <c r="I191" t="n">
        <v>99.6850805136</v>
      </c>
      <c r="J191" t="n">
        <v>0.0696260530641</v>
      </c>
      <c r="K191" t="n">
        <v>99.3151702416</v>
      </c>
      <c r="L191" t="n">
        <v>98.3015909837</v>
      </c>
      <c r="M191" t="n">
        <v>5255.8798828125</v>
      </c>
      <c r="N191" t="n">
        <v>18.76397930878906</v>
      </c>
      <c r="O191" t="n">
        <v>2.309664347548828</v>
      </c>
      <c r="P191" t="n">
        <v>99.9587683252</v>
      </c>
      <c r="Q191" t="n">
        <v>0.0291683118912</v>
      </c>
      <c r="R191" t="n">
        <v>99.5448786499</v>
      </c>
      <c r="S191" t="n">
        <v>97.4803931456</v>
      </c>
      <c r="T191" t="n">
        <v>3.43425990388</v>
      </c>
      <c r="U191" t="n">
        <v>39.48971903066406</v>
      </c>
      <c r="V191" t="n">
        <v>17.700131665</v>
      </c>
      <c r="W191" t="n">
        <v>99.9569889193</v>
      </c>
      <c r="X191" t="n">
        <v>0.0806910081673</v>
      </c>
      <c r="Y191" t="n">
        <v>99.9706094896</v>
      </c>
      <c r="Z191" t="n">
        <v>99.8253157165</v>
      </c>
      <c r="AA191" t="n">
        <v>21.9215797059</v>
      </c>
      <c r="AB191" t="n">
        <f>VLOOKUP(B2:B265,Pro_Target!A:Q,2,0)</f>
        <v>98.0</v>
      </c>
      <c r="AC191" t="n">
        <f>VLOOKUP(B2:B265,Pro_Target!A:Q,3,0)</f>
        <v>0.4</v>
      </c>
      <c r="AD191" t="n">
        <f>VLOOKUP(B2:B265,Pro_Target!A:Q,4,0)</f>
        <v>97.0</v>
      </c>
      <c r="AE191" t="n">
        <f>VLOOKUP(B2:B265,Pro_Target!A:Q,5,0)</f>
        <v>96.0</v>
      </c>
      <c r="AF191" t="n">
        <f>VLOOKUP(B2:B265,Pro_Target!A:Q,6,0)</f>
        <v>3.0</v>
      </c>
      <c r="AG191" t="n">
        <f>VLOOKUP(B2:B265,Pro_Target!A:Q,7,0)</f>
        <v>99.5</v>
      </c>
      <c r="AH191" t="n">
        <f>VLOOKUP(B2:B265,Pro_Target!A:Q,8,0)</f>
        <v>0.15</v>
      </c>
      <c r="AI191" t="n">
        <f>VLOOKUP(B2:B265,Pro_Target!A:Q,9,0)</f>
        <v>99.0</v>
      </c>
      <c r="AJ191" t="n">
        <f>VLOOKUP(B2:B265,Pro_Target!A:Q,10,0)</f>
        <v>99.0</v>
      </c>
      <c r="AK191" t="n">
        <f>VLOOKUP(B2:B265,Pro_Target!A:Q,11,0)</f>
        <v>3.0</v>
      </c>
      <c r="AL191" t="n">
        <f>VLOOKUP(B2:B265,Pro_Target!A:Q,12,0)</f>
        <v>10.0</v>
      </c>
      <c r="AM191" t="n">
        <f>VLOOKUP(B2:B265,Pro_Target!A:Q,13,0)</f>
        <v>99.5</v>
      </c>
      <c r="AN191" t="n">
        <f>VLOOKUP(B2:B265,Pro_Target!A:Q,15,0)</f>
        <v>99.0</v>
      </c>
      <c r="AO191" t="n">
        <f>VLOOKUP(B2:B265,Pro_Target!A:Q,14,0)</f>
        <v>0.1</v>
      </c>
      <c r="AP191" t="n">
        <f>VLOOKUP(B2:B265,Pro_Target!A:Q,16,0)</f>
        <v>99.0</v>
      </c>
      <c r="AQ191" t="n">
        <f>VLOOKUP(B2:B265,Pro_Target!A:Q,17,0)</f>
        <v>10.0</v>
      </c>
    </row>
    <row r="192">
      <c r="A192" t="s">
        <v>146</v>
      </c>
      <c r="B192" t="s">
        <v>50</v>
      </c>
      <c r="C192" t="n">
        <f>SUMIFS(Table25[2G_CSSR_Nokia],Table25[PERIOD_START_TIME],A2:A265,Table25[PROVINCE],B2:B265)</f>
        <v>98.5143717518</v>
      </c>
      <c r="D192" t="n">
        <f>SUMIFS(Table25[2G_CDR_Nokia],Table25[PERIOD_START_TIME],A2:A265,Table25[PROVINCE],B2:B265)</f>
        <v>1.46743740319</v>
      </c>
      <c r="E192" t="n">
        <f>SUMIFS(Table25[2G_TCH_Availability_Nokia],Table25[PERIOD_START_TIME],A2:A265,Table25[PROVINCE],B2:B265)</f>
        <v>99.9899418419</v>
      </c>
      <c r="F192" t="n">
        <f>SUMIFS(Table25[2G_OHSR_Nokia],Table25[PERIOD_START_TIME],A2:A265,Table25[PROVINCE],B2:B265)</f>
        <v>95.5942088651</v>
      </c>
      <c r="G192" t="n">
        <f>SUMIFS(Table25[2G_tch_traffic_Nokia],Table25[PERIOD_START_TIME],A2:A265,Table25[PROVINCE],B2:B265)</f>
        <v>11240.2399387</v>
      </c>
      <c r="H192" t="n">
        <v>171.3570341796875</v>
      </c>
      <c r="I192" t="n">
        <v>99.2922236163</v>
      </c>
      <c r="J192" t="n">
        <v>0.251514873405</v>
      </c>
      <c r="K192" t="n">
        <v>99.1845999329</v>
      </c>
      <c r="L192" t="n">
        <v>98.4270908075</v>
      </c>
      <c r="M192" t="n">
        <v>5637.99609375</v>
      </c>
      <c r="N192" t="n">
        <v>31.89966192685547</v>
      </c>
      <c r="O192" t="n">
        <v>2.392256479189453</v>
      </c>
      <c r="P192" t="n">
        <v>99.8842125451</v>
      </c>
      <c r="Q192" t="n">
        <v>0.0541845823454</v>
      </c>
      <c r="R192" t="n">
        <v>99.8309614382</v>
      </c>
      <c r="S192" t="n">
        <v>97.8473016464</v>
      </c>
      <c r="T192" t="n">
        <v>3.83666066261</v>
      </c>
      <c r="U192" t="n">
        <v>66.04184716386719</v>
      </c>
      <c r="V192" t="n">
        <v>19.353691652</v>
      </c>
      <c r="W192" t="n">
        <v>99.944088729</v>
      </c>
      <c r="X192" t="n">
        <v>0.0816195240345</v>
      </c>
      <c r="Y192" t="n">
        <v>99.8671201814</v>
      </c>
      <c r="Z192" t="n">
        <v>99.8929103374</v>
      </c>
      <c r="AA192" t="n">
        <v>24.3856223812</v>
      </c>
      <c r="AB192" t="n">
        <f>VLOOKUP(B2:B265,Pro_Target!A:Q,2,0)</f>
        <v>98.0</v>
      </c>
      <c r="AC192" t="n">
        <f>VLOOKUP(B2:B265,Pro_Target!A:Q,3,0)</f>
        <v>0.4</v>
      </c>
      <c r="AD192" t="n">
        <f>VLOOKUP(B2:B265,Pro_Target!A:Q,4,0)</f>
        <v>97.0</v>
      </c>
      <c r="AE192" t="n">
        <f>VLOOKUP(B2:B265,Pro_Target!A:Q,5,0)</f>
        <v>96.0</v>
      </c>
      <c r="AF192" t="n">
        <f>VLOOKUP(B2:B265,Pro_Target!A:Q,6,0)</f>
        <v>3.0</v>
      </c>
      <c r="AG192" t="n">
        <f>VLOOKUP(B2:B265,Pro_Target!A:Q,7,0)</f>
        <v>99.5</v>
      </c>
      <c r="AH192" t="n">
        <f>VLOOKUP(B2:B265,Pro_Target!A:Q,8,0)</f>
        <v>0.15</v>
      </c>
      <c r="AI192" t="n">
        <f>VLOOKUP(B2:B265,Pro_Target!A:Q,9,0)</f>
        <v>99.0</v>
      </c>
      <c r="AJ192" t="n">
        <f>VLOOKUP(B2:B265,Pro_Target!A:Q,10,0)</f>
        <v>99.0</v>
      </c>
      <c r="AK192" t="n">
        <f>VLOOKUP(B2:B265,Pro_Target!A:Q,11,0)</f>
        <v>3.0</v>
      </c>
      <c r="AL192" t="n">
        <f>VLOOKUP(B2:B265,Pro_Target!A:Q,12,0)</f>
        <v>10.0</v>
      </c>
      <c r="AM192" t="n">
        <f>VLOOKUP(B2:B265,Pro_Target!A:Q,13,0)</f>
        <v>99.5</v>
      </c>
      <c r="AN192" t="n">
        <f>VLOOKUP(B2:B265,Pro_Target!A:Q,15,0)</f>
        <v>99.0</v>
      </c>
      <c r="AO192" t="n">
        <f>VLOOKUP(B2:B265,Pro_Target!A:Q,14,0)</f>
        <v>0.1</v>
      </c>
      <c r="AP192" t="n">
        <f>VLOOKUP(B2:B265,Pro_Target!A:Q,16,0)</f>
        <v>99.0</v>
      </c>
      <c r="AQ192" t="n">
        <f>VLOOKUP(B2:B265,Pro_Target!A:Q,17,0)</f>
        <v>10.0</v>
      </c>
    </row>
    <row r="193">
      <c r="A193" t="s">
        <v>146</v>
      </c>
      <c r="B193" t="s">
        <v>47</v>
      </c>
      <c r="C193" t="n">
        <f>SUMIFS(Table25[2G_CSSR_Nokia],Table25[PERIOD_START_TIME],A2:A265,Table25[PROVINCE],B2:B265)</f>
        <v>99.4538528059</v>
      </c>
      <c r="D193" t="n">
        <f>SUMIFS(Table25[2G_CDR_Nokia],Table25[PERIOD_START_TIME],A2:A265,Table25[PROVINCE],B2:B265)</f>
        <v>1.87407175799</v>
      </c>
      <c r="E193" t="n">
        <f>SUMIFS(Table25[2G_TCH_Availability_Nokia],Table25[PERIOD_START_TIME],A2:A265,Table25[PROVINCE],B2:B265)</f>
        <v>99.3591405023</v>
      </c>
      <c r="F193" t="n">
        <f>SUMIFS(Table25[2G_OHSR_Nokia],Table25[PERIOD_START_TIME],A2:A265,Table25[PROVINCE],B2:B265)</f>
        <v>95.2146112426</v>
      </c>
      <c r="G193" t="n">
        <f>SUMIFS(Table25[2G_tch_traffic_Nokia],Table25[PERIOD_START_TIME],A2:A265,Table25[PROVINCE],B2:B265)</f>
        <v>56835.5101395</v>
      </c>
      <c r="H193" t="n">
        <v>155.887318359375</v>
      </c>
      <c r="I193" t="n">
        <v>99.7600361274</v>
      </c>
      <c r="J193" t="n">
        <v>0.173264539885</v>
      </c>
      <c r="K193" t="n">
        <v>99.6204752164</v>
      </c>
      <c r="L193" t="n">
        <v>97.7262944202</v>
      </c>
      <c r="M193" t="n">
        <v>6468.197265625</v>
      </c>
      <c r="N193" t="n">
        <v>20.589562646289064</v>
      </c>
      <c r="O193" t="n">
        <v>2.3164781578710936</v>
      </c>
      <c r="P193" t="n">
        <v>99.9611864526</v>
      </c>
      <c r="Q193" t="n">
        <v>0.0280159141012</v>
      </c>
      <c r="R193" t="n">
        <v>99.9557510369</v>
      </c>
      <c r="S193" t="n">
        <v>96.9896767662</v>
      </c>
      <c r="T193" t="n">
        <v>3.34168561256</v>
      </c>
      <c r="U193" t="n">
        <v>46.25338008984375</v>
      </c>
      <c r="V193" t="n">
        <v>19.7791590887</v>
      </c>
      <c r="W193" t="n">
        <v>99.9448122577</v>
      </c>
      <c r="X193" t="n">
        <v>0.089633147994</v>
      </c>
      <c r="Y193" t="n">
        <v>99.9845245526</v>
      </c>
      <c r="Z193" t="n">
        <v>99.8923317301</v>
      </c>
      <c r="AA193" t="n">
        <v>23.1055041654</v>
      </c>
      <c r="AB193" t="n">
        <f>VLOOKUP(B2:B265,Pro_Target!A:Q,2,0)</f>
        <v>98.0</v>
      </c>
      <c r="AC193" t="n">
        <f>VLOOKUP(B2:B265,Pro_Target!A:Q,3,0)</f>
        <v>0.4</v>
      </c>
      <c r="AD193" t="n">
        <f>VLOOKUP(B2:B265,Pro_Target!A:Q,4,0)</f>
        <v>97.0</v>
      </c>
      <c r="AE193" t="n">
        <f>VLOOKUP(B2:B265,Pro_Target!A:Q,5,0)</f>
        <v>96.0</v>
      </c>
      <c r="AF193" t="n">
        <f>VLOOKUP(B2:B265,Pro_Target!A:Q,6,0)</f>
        <v>3.0</v>
      </c>
      <c r="AG193" t="n">
        <f>VLOOKUP(B2:B265,Pro_Target!A:Q,7,0)</f>
        <v>99.5</v>
      </c>
      <c r="AH193" t="n">
        <f>VLOOKUP(B2:B265,Pro_Target!A:Q,8,0)</f>
        <v>0.15</v>
      </c>
      <c r="AI193" t="n">
        <f>VLOOKUP(B2:B265,Pro_Target!A:Q,9,0)</f>
        <v>99.0</v>
      </c>
      <c r="AJ193" t="n">
        <f>VLOOKUP(B2:B265,Pro_Target!A:Q,10,0)</f>
        <v>99.0</v>
      </c>
      <c r="AK193" t="n">
        <f>VLOOKUP(B2:B265,Pro_Target!A:Q,11,0)</f>
        <v>3.0</v>
      </c>
      <c r="AL193" t="n">
        <f>VLOOKUP(B2:B265,Pro_Target!A:Q,12,0)</f>
        <v>10.0</v>
      </c>
      <c r="AM193" t="n">
        <f>VLOOKUP(B2:B265,Pro_Target!A:Q,13,0)</f>
        <v>99.5</v>
      </c>
      <c r="AN193" t="n">
        <f>VLOOKUP(B2:B265,Pro_Target!A:Q,15,0)</f>
        <v>99.0</v>
      </c>
      <c r="AO193" t="n">
        <f>VLOOKUP(B2:B265,Pro_Target!A:Q,14,0)</f>
        <v>0.1</v>
      </c>
      <c r="AP193" t="n">
        <f>VLOOKUP(B2:B265,Pro_Target!A:Q,16,0)</f>
        <v>99.0</v>
      </c>
      <c r="AQ193" t="n">
        <f>VLOOKUP(B2:B265,Pro_Target!A:Q,17,0)</f>
        <v>10.0</v>
      </c>
    </row>
    <row r="194">
      <c r="A194" t="s">
        <v>146</v>
      </c>
      <c r="B194" t="s">
        <v>52</v>
      </c>
      <c r="C194" t="n">
        <f>SUMIFS(Table25[2G_CSSR_Nokia],Table25[PERIOD_START_TIME],A2:A265,Table25[PROVINCE],B2:B265)</f>
        <v>97.1595012168</v>
      </c>
      <c r="D194" t="n">
        <f>SUMIFS(Table25[2G_CDR_Nokia],Table25[PERIOD_START_TIME],A2:A265,Table25[PROVINCE],B2:B265)</f>
        <v>1.8875823384</v>
      </c>
      <c r="E194" t="n">
        <f>SUMIFS(Table25[2G_TCH_Availability_Nokia],Table25[PERIOD_START_TIME],A2:A265,Table25[PROVINCE],B2:B265)</f>
        <v>93.7773093269</v>
      </c>
      <c r="F194" t="n">
        <f>SUMIFS(Table25[2G_OHSR_Nokia],Table25[PERIOD_START_TIME],A2:A265,Table25[PROVINCE],B2:B265)</f>
        <v>94.7351389468</v>
      </c>
      <c r="G194" t="n">
        <f>SUMIFS(Table25[2G_tch_traffic_Nokia],Table25[PERIOD_START_TIME],A2:A265,Table25[PROVINCE],B2:B265)</f>
        <v>36254.4974524</v>
      </c>
      <c r="H194" t="n">
        <v>210.294185546875</v>
      </c>
      <c r="I194" t="n">
        <v>99.2994597005</v>
      </c>
      <c r="J194" t="n">
        <v>0.247429886917</v>
      </c>
      <c r="K194" t="n">
        <v>94.4316185086</v>
      </c>
      <c r="L194" t="n">
        <v>98.8154599768</v>
      </c>
      <c r="M194" t="n">
        <v>5543.34375</v>
      </c>
      <c r="N194" t="n">
        <v>39.83056879355469</v>
      </c>
      <c r="O194" t="n">
        <v>2.3065666707324217</v>
      </c>
      <c r="P194" t="n">
        <v>99.8845483673</v>
      </c>
      <c r="Q194" t="n">
        <v>0.0972352276885</v>
      </c>
      <c r="R194" t="n">
        <v>98.6154873535</v>
      </c>
      <c r="S194" t="n">
        <v>97.8577852607</v>
      </c>
      <c r="T194" t="n">
        <v>3.80523477579</v>
      </c>
      <c r="U194" t="n">
        <v>76.88626988388671</v>
      </c>
      <c r="V194" t="n">
        <v>14.9310152961</v>
      </c>
      <c r="W194" t="n">
        <v>99.9373034784</v>
      </c>
      <c r="X194" t="n">
        <v>0.0990477399217</v>
      </c>
      <c r="Y194" t="n">
        <v>99.4955915719</v>
      </c>
      <c r="Z194" t="n">
        <v>99.885944986</v>
      </c>
      <c r="AA194" t="n">
        <v>23.4520067685</v>
      </c>
      <c r="AB194" t="n">
        <f>VLOOKUP(B2:B265,Pro_Target!A:Q,2,0)</f>
        <v>98.0</v>
      </c>
      <c r="AC194" t="n">
        <f>VLOOKUP(B2:B265,Pro_Target!A:Q,3,0)</f>
        <v>0.4</v>
      </c>
      <c r="AD194" t="n">
        <f>VLOOKUP(B2:B265,Pro_Target!A:Q,4,0)</f>
        <v>97.0</v>
      </c>
      <c r="AE194" t="n">
        <f>VLOOKUP(B2:B265,Pro_Target!A:Q,5,0)</f>
        <v>96.0</v>
      </c>
      <c r="AF194" t="n">
        <f>VLOOKUP(B2:B265,Pro_Target!A:Q,6,0)</f>
        <v>3.0</v>
      </c>
      <c r="AG194" t="n">
        <f>VLOOKUP(B2:B265,Pro_Target!A:Q,7,0)</f>
        <v>99.5</v>
      </c>
      <c r="AH194" t="n">
        <f>VLOOKUP(B2:B265,Pro_Target!A:Q,8,0)</f>
        <v>0.15</v>
      </c>
      <c r="AI194" t="n">
        <f>VLOOKUP(B2:B265,Pro_Target!A:Q,9,0)</f>
        <v>99.0</v>
      </c>
      <c r="AJ194" t="n">
        <f>VLOOKUP(B2:B265,Pro_Target!A:Q,10,0)</f>
        <v>99.0</v>
      </c>
      <c r="AK194" t="n">
        <f>VLOOKUP(B2:B265,Pro_Target!A:Q,11,0)</f>
        <v>3.0</v>
      </c>
      <c r="AL194" t="n">
        <f>VLOOKUP(B2:B265,Pro_Target!A:Q,12,0)</f>
        <v>10.0</v>
      </c>
      <c r="AM194" t="n">
        <f>VLOOKUP(B2:B265,Pro_Target!A:Q,13,0)</f>
        <v>99.5</v>
      </c>
      <c r="AN194" t="n">
        <f>VLOOKUP(B2:B265,Pro_Target!A:Q,15,0)</f>
        <v>99.0</v>
      </c>
      <c r="AO194" t="n">
        <f>VLOOKUP(B2:B265,Pro_Target!A:Q,14,0)</f>
        <v>0.1</v>
      </c>
      <c r="AP194" t="n">
        <f>VLOOKUP(B2:B265,Pro_Target!A:Q,16,0)</f>
        <v>99.0</v>
      </c>
      <c r="AQ194" t="n">
        <f>VLOOKUP(B2:B265,Pro_Target!A:Q,17,0)</f>
        <v>10.0</v>
      </c>
    </row>
    <row r="195">
      <c r="A195" t="s">
        <v>146</v>
      </c>
      <c r="B195" t="s">
        <v>51</v>
      </c>
      <c r="C195" t="n">
        <f>SUMIFS(Table25[2G_CSSR_Nokia],Table25[PERIOD_START_TIME],A2:A265,Table25[PROVINCE],B2:B265)</f>
        <v>0.0</v>
      </c>
      <c r="D195" t="n">
        <f>SUMIFS(Table25[2G_CDR_Nokia],Table25[PERIOD_START_TIME],A2:A265,Table25[PROVINCE],B2:B265)</f>
        <v>0.0</v>
      </c>
      <c r="E195" t="n">
        <f>SUMIFS(Table25[2G_TCH_Availability_Nokia],Table25[PERIOD_START_TIME],A2:A265,Table25[PROVINCE],B2:B265)</f>
        <v>0.0</v>
      </c>
      <c r="F195" t="n">
        <f>SUMIFS(Table25[2G_OHSR_Nokia],Table25[PERIOD_START_TIME],A2:A265,Table25[PROVINCE],B2:B265)</f>
        <v>0.0</v>
      </c>
      <c r="G195" t="n">
        <f>SUMIFS(Table25[2G_tch_traffic_Nokia],Table25[PERIOD_START_TIME],A2:A265,Table25[PROVINCE],B2:B265)</f>
        <v>0.0</v>
      </c>
      <c r="H195" t="n">
        <v>320.930146484375</v>
      </c>
      <c r="I195" t="n">
        <v>99.4380827455</v>
      </c>
      <c r="J195" t="n">
        <v>0.219642549228</v>
      </c>
      <c r="K195" t="n">
        <v>99.2925018658</v>
      </c>
      <c r="L195" t="n">
        <v>98.2735411014</v>
      </c>
      <c r="M195" t="n">
        <v>8686.8076171875</v>
      </c>
      <c r="N195" t="n">
        <v>40.380982335253904</v>
      </c>
      <c r="O195" t="n">
        <v>1.8083384104199218</v>
      </c>
      <c r="P195" t="n">
        <v>99.9567555325</v>
      </c>
      <c r="Q195" t="n">
        <v>0.0232152847447</v>
      </c>
      <c r="R195" t="n">
        <v>99.6738203765</v>
      </c>
      <c r="S195" t="n">
        <v>98.2956958654</v>
      </c>
      <c r="T195" t="n">
        <v>3.46888837364</v>
      </c>
      <c r="U195" t="n">
        <v>89.06687073945312</v>
      </c>
      <c r="V195" t="n">
        <v>12.3719232779</v>
      </c>
      <c r="W195" t="n">
        <v>99.9312730614</v>
      </c>
      <c r="X195" t="n">
        <v>0.141200849558</v>
      </c>
      <c r="Y195" t="n">
        <v>99.1037822722</v>
      </c>
      <c r="Z195" t="n">
        <v>99.8915256182</v>
      </c>
      <c r="AA195" t="n">
        <v>21.9608566598</v>
      </c>
      <c r="AB195" t="n">
        <f>VLOOKUP(B2:B265,Pro_Target!A:Q,2,0)</f>
        <v>98.0</v>
      </c>
      <c r="AC195" t="n">
        <f>VLOOKUP(B2:B265,Pro_Target!A:Q,3,0)</f>
        <v>0.4</v>
      </c>
      <c r="AD195" t="n">
        <f>VLOOKUP(B2:B265,Pro_Target!A:Q,4,0)</f>
        <v>97.0</v>
      </c>
      <c r="AE195" t="n">
        <f>VLOOKUP(B2:B265,Pro_Target!A:Q,5,0)</f>
        <v>96.0</v>
      </c>
      <c r="AF195" t="n">
        <f>VLOOKUP(B2:B265,Pro_Target!A:Q,6,0)</f>
        <v>3.0</v>
      </c>
      <c r="AG195" t="n">
        <f>VLOOKUP(B2:B265,Pro_Target!A:Q,7,0)</f>
        <v>99.5</v>
      </c>
      <c r="AH195" t="n">
        <f>VLOOKUP(B2:B265,Pro_Target!A:Q,8,0)</f>
        <v>0.15</v>
      </c>
      <c r="AI195" t="n">
        <f>VLOOKUP(B2:B265,Pro_Target!A:Q,9,0)</f>
        <v>99.0</v>
      </c>
      <c r="AJ195" t="n">
        <f>VLOOKUP(B2:B265,Pro_Target!A:Q,10,0)</f>
        <v>99.0</v>
      </c>
      <c r="AK195" t="n">
        <f>VLOOKUP(B2:B265,Pro_Target!A:Q,11,0)</f>
        <v>3.0</v>
      </c>
      <c r="AL195" t="n">
        <f>VLOOKUP(B2:B265,Pro_Target!A:Q,12,0)</f>
        <v>10.0</v>
      </c>
      <c r="AM195" t="n">
        <f>VLOOKUP(B2:B265,Pro_Target!A:Q,13,0)</f>
        <v>99.5</v>
      </c>
      <c r="AN195" t="n">
        <f>VLOOKUP(B2:B265,Pro_Target!A:Q,15,0)</f>
        <v>99.0</v>
      </c>
      <c r="AO195" t="n">
        <f>VLOOKUP(B2:B265,Pro_Target!A:Q,14,0)</f>
        <v>0.1</v>
      </c>
      <c r="AP195" t="n">
        <f>VLOOKUP(B2:B265,Pro_Target!A:Q,16,0)</f>
        <v>99.0</v>
      </c>
      <c r="AQ195" t="n">
        <f>VLOOKUP(B2:B265,Pro_Target!A:Q,17,0)</f>
        <v>10.0</v>
      </c>
    </row>
    <row r="196">
      <c r="A196" t="s">
        <v>146</v>
      </c>
      <c r="B196" t="s">
        <v>49</v>
      </c>
      <c r="C196" t="n">
        <f>SUMIFS(Table25[2G_CSSR_Nokia],Table25[PERIOD_START_TIME],A2:A265,Table25[PROVINCE],B2:B265)</f>
        <v>99.2772373385</v>
      </c>
      <c r="D196" t="n">
        <f>SUMIFS(Table25[2G_CDR_Nokia],Table25[PERIOD_START_TIME],A2:A265,Table25[PROVINCE],B2:B265)</f>
        <v>1.86275876564</v>
      </c>
      <c r="E196" t="n">
        <f>SUMIFS(Table25[2G_TCH_Availability_Nokia],Table25[PERIOD_START_TIME],A2:A265,Table25[PROVINCE],B2:B265)</f>
        <v>96.8268625738</v>
      </c>
      <c r="F196" t="n">
        <f>SUMIFS(Table25[2G_OHSR_Nokia],Table25[PERIOD_START_TIME],A2:A265,Table25[PROVINCE],B2:B265)</f>
        <v>96.9516762613</v>
      </c>
      <c r="G196" t="n">
        <f>SUMIFS(Table25[2G_tch_traffic_Nokia],Table25[PERIOD_START_TIME],A2:A265,Table25[PROVINCE],B2:B265)</f>
        <v>48147.3331516</v>
      </c>
      <c r="H196" t="n">
        <v>224.1173857421875</v>
      </c>
      <c r="I196" t="n">
        <v>99.4675730125</v>
      </c>
      <c r="J196" t="n">
        <v>0.229830214475</v>
      </c>
      <c r="K196" t="n">
        <v>99.4009361418</v>
      </c>
      <c r="L196" t="n">
        <v>98.5054157347</v>
      </c>
      <c r="M196" t="n">
        <v>7546.26953125</v>
      </c>
      <c r="N196" t="n">
        <v>22.679387395996095</v>
      </c>
      <c r="O196" t="n">
        <v>2.1175848025976562</v>
      </c>
      <c r="P196" t="n">
        <v>99.9677984169</v>
      </c>
      <c r="Q196" t="n">
        <v>0.02821493127</v>
      </c>
      <c r="R196" t="n">
        <v>99.8826092343</v>
      </c>
      <c r="S196" t="n">
        <v>97.5312534154</v>
      </c>
      <c r="T196" t="n">
        <v>3.44117693897</v>
      </c>
      <c r="U196" t="n">
        <v>71.12192676376954</v>
      </c>
      <c r="V196" t="n">
        <v>11.4032434271</v>
      </c>
      <c r="W196" t="n">
        <v>99.9516337372</v>
      </c>
      <c r="X196" t="n">
        <v>0.141837139654</v>
      </c>
      <c r="Y196" t="n">
        <v>99.8663989819</v>
      </c>
      <c r="Z196" t="n">
        <v>99.9472179702</v>
      </c>
      <c r="AA196" t="n">
        <v>22.4989025062</v>
      </c>
      <c r="AB196" t="n">
        <f>VLOOKUP(B2:B265,Pro_Target!A:Q,2,0)</f>
        <v>98.0</v>
      </c>
      <c r="AC196" t="n">
        <f>VLOOKUP(B2:B265,Pro_Target!A:Q,3,0)</f>
        <v>0.4</v>
      </c>
      <c r="AD196" t="n">
        <f>VLOOKUP(B2:B265,Pro_Target!A:Q,4,0)</f>
        <v>97.0</v>
      </c>
      <c r="AE196" t="n">
        <f>VLOOKUP(B2:B265,Pro_Target!A:Q,5,0)</f>
        <v>96.0</v>
      </c>
      <c r="AF196" t="n">
        <f>VLOOKUP(B2:B265,Pro_Target!A:Q,6,0)</f>
        <v>3.0</v>
      </c>
      <c r="AG196" t="n">
        <f>VLOOKUP(B2:B265,Pro_Target!A:Q,7,0)</f>
        <v>99.5</v>
      </c>
      <c r="AH196" t="n">
        <f>VLOOKUP(B2:B265,Pro_Target!A:Q,8,0)</f>
        <v>0.15</v>
      </c>
      <c r="AI196" t="n">
        <f>VLOOKUP(B2:B265,Pro_Target!A:Q,9,0)</f>
        <v>99.0</v>
      </c>
      <c r="AJ196" t="n">
        <f>VLOOKUP(B2:B265,Pro_Target!A:Q,10,0)</f>
        <v>99.0</v>
      </c>
      <c r="AK196" t="n">
        <f>VLOOKUP(B2:B265,Pro_Target!A:Q,11,0)</f>
        <v>3.0</v>
      </c>
      <c r="AL196" t="n">
        <f>VLOOKUP(B2:B265,Pro_Target!A:Q,12,0)</f>
        <v>10.0</v>
      </c>
      <c r="AM196" t="n">
        <f>VLOOKUP(B2:B265,Pro_Target!A:Q,13,0)</f>
        <v>99.5</v>
      </c>
      <c r="AN196" t="n">
        <f>VLOOKUP(B2:B265,Pro_Target!A:Q,15,0)</f>
        <v>99.0</v>
      </c>
      <c r="AO196" t="n">
        <f>VLOOKUP(B2:B265,Pro_Target!A:Q,14,0)</f>
        <v>0.1</v>
      </c>
      <c r="AP196" t="n">
        <f>VLOOKUP(B2:B265,Pro_Target!A:Q,16,0)</f>
        <v>99.0</v>
      </c>
      <c r="AQ196" t="n">
        <f>VLOOKUP(B2:B265,Pro_Target!A:Q,17,0)</f>
        <v>10.0</v>
      </c>
    </row>
    <row r="197">
      <c r="A197" t="s">
        <v>146</v>
      </c>
      <c r="B197" t="s">
        <v>48</v>
      </c>
      <c r="C197" t="n">
        <f>SUMIFS(Table25[2G_CSSR_Nokia],Table25[PERIOD_START_TIME],A2:A265,Table25[PROVINCE],B2:B265)</f>
        <v>0.0</v>
      </c>
      <c r="D197" t="n">
        <f>SUMIFS(Table25[2G_CDR_Nokia],Table25[PERIOD_START_TIME],A2:A265,Table25[PROVINCE],B2:B265)</f>
        <v>0.0</v>
      </c>
      <c r="E197" t="n">
        <f>SUMIFS(Table25[2G_TCH_Availability_Nokia],Table25[PERIOD_START_TIME],A2:A265,Table25[PROVINCE],B2:B265)</f>
        <v>0.0</v>
      </c>
      <c r="F197" t="n">
        <f>SUMIFS(Table25[2G_OHSR_Nokia],Table25[PERIOD_START_TIME],A2:A265,Table25[PROVINCE],B2:B265)</f>
        <v>0.0</v>
      </c>
      <c r="G197" t="n">
        <f>SUMIFS(Table25[2G_tch_traffic_Nokia],Table25[PERIOD_START_TIME],A2:A265,Table25[PROVINCE],B2:B265)</f>
        <v>0.0</v>
      </c>
      <c r="H197" t="n">
        <v>243.9231982421875</v>
      </c>
      <c r="I197" t="n">
        <v>99.5744050889</v>
      </c>
      <c r="J197" t="n">
        <v>0.24417664529</v>
      </c>
      <c r="K197" t="n">
        <v>98.9380763812</v>
      </c>
      <c r="L197" t="n">
        <v>98.3696282123</v>
      </c>
      <c r="M197" t="n">
        <v>6247.7666015625</v>
      </c>
      <c r="N197" t="n">
        <v>23.222487774121095</v>
      </c>
      <c r="O197" t="n">
        <v>2.2974369051464842</v>
      </c>
      <c r="P197" t="n">
        <v>99.9315754083</v>
      </c>
      <c r="Q197" t="n">
        <v>0.058303962732</v>
      </c>
      <c r="R197" t="n">
        <v>99.7503395915</v>
      </c>
      <c r="S197" t="n">
        <v>97.4116529255</v>
      </c>
      <c r="T197" t="n">
        <v>3.47976954834</v>
      </c>
      <c r="U197" t="n">
        <v>50.943574595019534</v>
      </c>
      <c r="V197" t="n">
        <v>18.6270025481</v>
      </c>
      <c r="W197" t="n">
        <v>99.9380065064</v>
      </c>
      <c r="X197" t="n">
        <v>0.0814434216074</v>
      </c>
      <c r="Y197" t="n">
        <v>99.346662354</v>
      </c>
      <c r="Z197" t="n">
        <v>99.9492948195</v>
      </c>
      <c r="AA197" t="n">
        <v>23.5166239449</v>
      </c>
      <c r="AB197" t="n">
        <f>VLOOKUP(B2:B265,Pro_Target!A:Q,2,0)</f>
        <v>98.0</v>
      </c>
      <c r="AC197" t="n">
        <f>VLOOKUP(B2:B265,Pro_Target!A:Q,3,0)</f>
        <v>0.4</v>
      </c>
      <c r="AD197" t="n">
        <f>VLOOKUP(B2:B265,Pro_Target!A:Q,4,0)</f>
        <v>97.0</v>
      </c>
      <c r="AE197" t="n">
        <f>VLOOKUP(B2:B265,Pro_Target!A:Q,5,0)</f>
        <v>96.0</v>
      </c>
      <c r="AF197" t="n">
        <f>VLOOKUP(B2:B265,Pro_Target!A:Q,6,0)</f>
        <v>3.0</v>
      </c>
      <c r="AG197" t="n">
        <f>VLOOKUP(B2:B265,Pro_Target!A:Q,7,0)</f>
        <v>99.5</v>
      </c>
      <c r="AH197" t="n">
        <f>VLOOKUP(B2:B265,Pro_Target!A:Q,8,0)</f>
        <v>0.15</v>
      </c>
      <c r="AI197" t="n">
        <f>VLOOKUP(B2:B265,Pro_Target!A:Q,9,0)</f>
        <v>99.0</v>
      </c>
      <c r="AJ197" t="n">
        <f>VLOOKUP(B2:B265,Pro_Target!A:Q,10,0)</f>
        <v>99.0</v>
      </c>
      <c r="AK197" t="n">
        <f>VLOOKUP(B2:B265,Pro_Target!A:Q,11,0)</f>
        <v>3.0</v>
      </c>
      <c r="AL197" t="n">
        <f>VLOOKUP(B2:B265,Pro_Target!A:Q,12,0)</f>
        <v>10.0</v>
      </c>
      <c r="AM197" t="n">
        <f>VLOOKUP(B2:B265,Pro_Target!A:Q,13,0)</f>
        <v>99.5</v>
      </c>
      <c r="AN197" t="n">
        <f>VLOOKUP(B2:B265,Pro_Target!A:Q,15,0)</f>
        <v>99.0</v>
      </c>
      <c r="AO197" t="n">
        <f>VLOOKUP(B2:B265,Pro_Target!A:Q,14,0)</f>
        <v>0.1</v>
      </c>
      <c r="AP197" t="n">
        <f>VLOOKUP(B2:B265,Pro_Target!A:Q,16,0)</f>
        <v>99.0</v>
      </c>
      <c r="AQ197" t="n">
        <f>VLOOKUP(B2:B265,Pro_Target!A:Q,17,0)</f>
        <v>10.0</v>
      </c>
    </row>
    <row r="198">
      <c r="A198" t="s">
        <v>146</v>
      </c>
      <c r="B198" t="s">
        <v>46</v>
      </c>
      <c r="C198" t="n">
        <f>SUMIFS(Table25[2G_CSSR_Nokia],Table25[PERIOD_START_TIME],A2:A265,Table25[PROVINCE],B2:B265)</f>
        <v>0.0</v>
      </c>
      <c r="D198" t="n">
        <f>SUMIFS(Table25[2G_CDR_Nokia],Table25[PERIOD_START_TIME],A2:A265,Table25[PROVINCE],B2:B265)</f>
        <v>0.0</v>
      </c>
      <c r="E198" t="n">
        <f>SUMIFS(Table25[2G_TCH_Availability_Nokia],Table25[PERIOD_START_TIME],A2:A265,Table25[PROVINCE],B2:B265)</f>
        <v>0.0</v>
      </c>
      <c r="F198" t="n">
        <f>SUMIFS(Table25[2G_OHSR_Nokia],Table25[PERIOD_START_TIME],A2:A265,Table25[PROVINCE],B2:B265)</f>
        <v>0.0</v>
      </c>
      <c r="G198" t="n">
        <f>SUMIFS(Table25[2G_tch_traffic_Nokia],Table25[PERIOD_START_TIME],A2:A265,Table25[PROVINCE],B2:B265)</f>
        <v>0.0</v>
      </c>
      <c r="H198" t="n">
        <v>172.512130859375</v>
      </c>
      <c r="I198" t="n">
        <v>99.6702597769</v>
      </c>
      <c r="J198" t="n">
        <v>0.112736190235</v>
      </c>
      <c r="K198" t="n">
        <v>99.8271735245</v>
      </c>
      <c r="L198" t="n">
        <v>98.5335228234</v>
      </c>
      <c r="M198" t="n">
        <v>6498.0263671875</v>
      </c>
      <c r="N198" t="n">
        <v>20.50961585859375</v>
      </c>
      <c r="O198" t="n">
        <v>2.3297950907714844</v>
      </c>
      <c r="P198" t="n">
        <v>99.9625342736</v>
      </c>
      <c r="Q198" t="n">
        <v>0.0286446700542</v>
      </c>
      <c r="R198" t="n">
        <v>99.9991096067</v>
      </c>
      <c r="S198" t="n">
        <v>97.3532261638</v>
      </c>
      <c r="T198" t="n">
        <v>3.54893984655</v>
      </c>
      <c r="U198" t="n">
        <v>51.50912168046875</v>
      </c>
      <c r="V198" t="n">
        <v>16.8598161172</v>
      </c>
      <c r="W198" t="n">
        <v>99.9514342742</v>
      </c>
      <c r="X198" t="n">
        <v>0.0691834301434</v>
      </c>
      <c r="Y198" t="n">
        <v>99.9994305803</v>
      </c>
      <c r="Z198" t="n">
        <v>99.8407475293</v>
      </c>
      <c r="AA198" t="n">
        <v>22.8480424188</v>
      </c>
      <c r="AB198" t="n">
        <f>VLOOKUP(B2:B265,Pro_Target!A:Q,2,0)</f>
        <v>98.0</v>
      </c>
      <c r="AC198" t="n">
        <f>VLOOKUP(B2:B265,Pro_Target!A:Q,3,0)</f>
        <v>0.4</v>
      </c>
      <c r="AD198" t="n">
        <f>VLOOKUP(B2:B265,Pro_Target!A:Q,4,0)</f>
        <v>97.0</v>
      </c>
      <c r="AE198" t="n">
        <f>VLOOKUP(B2:B265,Pro_Target!A:Q,5,0)</f>
        <v>96.0</v>
      </c>
      <c r="AF198" t="n">
        <f>VLOOKUP(B2:B265,Pro_Target!A:Q,6,0)</f>
        <v>3.0</v>
      </c>
      <c r="AG198" t="n">
        <f>VLOOKUP(B2:B265,Pro_Target!A:Q,7,0)</f>
        <v>99.5</v>
      </c>
      <c r="AH198" t="n">
        <f>VLOOKUP(B2:B265,Pro_Target!A:Q,8,0)</f>
        <v>0.15</v>
      </c>
      <c r="AI198" t="n">
        <f>VLOOKUP(B2:B265,Pro_Target!A:Q,9,0)</f>
        <v>99.0</v>
      </c>
      <c r="AJ198" t="n">
        <f>VLOOKUP(B2:B265,Pro_Target!A:Q,10,0)</f>
        <v>99.0</v>
      </c>
      <c r="AK198" t="n">
        <f>VLOOKUP(B2:B265,Pro_Target!A:Q,11,0)</f>
        <v>3.0</v>
      </c>
      <c r="AL198" t="n">
        <f>VLOOKUP(B2:B265,Pro_Target!A:Q,12,0)</f>
        <v>10.0</v>
      </c>
      <c r="AM198" t="n">
        <f>VLOOKUP(B2:B265,Pro_Target!A:Q,13,0)</f>
        <v>99.5</v>
      </c>
      <c r="AN198" t="n">
        <f>VLOOKUP(B2:B265,Pro_Target!A:Q,15,0)</f>
        <v>99.0</v>
      </c>
      <c r="AO198" t="n">
        <f>VLOOKUP(B2:B265,Pro_Target!A:Q,14,0)</f>
        <v>0.1</v>
      </c>
      <c r="AP198" t="n">
        <f>VLOOKUP(B2:B265,Pro_Target!A:Q,16,0)</f>
        <v>99.0</v>
      </c>
      <c r="AQ198" t="n">
        <f>VLOOKUP(B2:B265,Pro_Target!A:Q,17,0)</f>
        <v>10.0</v>
      </c>
    </row>
    <row r="199">
      <c r="A199" t="s">
        <v>146</v>
      </c>
      <c r="B199" t="s">
        <v>44</v>
      </c>
      <c r="C199" t="n">
        <f>SUMIFS(Table25[2G_CSSR_Nokia],Table25[PERIOD_START_TIME],A2:A265,Table25[PROVINCE],B2:B265)</f>
        <v>0.0</v>
      </c>
      <c r="D199" t="n">
        <f>SUMIFS(Table25[2G_CDR_Nokia],Table25[PERIOD_START_TIME],A2:A265,Table25[PROVINCE],B2:B265)</f>
        <v>0.0</v>
      </c>
      <c r="E199" t="n">
        <f>SUMIFS(Table25[2G_TCH_Availability_Nokia],Table25[PERIOD_START_TIME],A2:A265,Table25[PROVINCE],B2:B265)</f>
        <v>0.0</v>
      </c>
      <c r="F199" t="n">
        <f>SUMIFS(Table25[2G_OHSR_Nokia],Table25[PERIOD_START_TIME],A2:A265,Table25[PROVINCE],B2:B265)</f>
        <v>0.0</v>
      </c>
      <c r="G199" t="n">
        <f>SUMIFS(Table25[2G_tch_traffic_Nokia],Table25[PERIOD_START_TIME],A2:A265,Table25[PROVINCE],B2:B265)</f>
        <v>0.0</v>
      </c>
      <c r="H199" t="n">
        <v>146.2212705078125</v>
      </c>
      <c r="I199" t="n">
        <v>99.4303051446</v>
      </c>
      <c r="J199" t="n">
        <v>0.154404296986</v>
      </c>
      <c r="K199" t="n">
        <v>99.7190052643</v>
      </c>
      <c r="L199" t="n">
        <v>98.6055071</v>
      </c>
      <c r="M199" t="n">
        <v>4153.07421875</v>
      </c>
      <c r="N199" t="n">
        <v>15.781109544433594</v>
      </c>
      <c r="O199" t="n">
        <v>2.3793658512304687</v>
      </c>
      <c r="P199" t="n">
        <v>99.9439843336</v>
      </c>
      <c r="Q199" t="n">
        <v>0.0355992466748</v>
      </c>
      <c r="R199" t="n">
        <v>99.9280845555</v>
      </c>
      <c r="S199" t="n">
        <v>97.1563203514</v>
      </c>
      <c r="T199" t="n">
        <v>3.5807672937</v>
      </c>
      <c r="U199" t="n">
        <v>34.67386927099609</v>
      </c>
      <c r="V199" t="n">
        <v>18.868546289</v>
      </c>
      <c r="W199" t="n">
        <v>99.9456747728</v>
      </c>
      <c r="X199" t="n">
        <v>0.0592186614211</v>
      </c>
      <c r="Y199" t="n">
        <v>99.9220052549</v>
      </c>
      <c r="Z199" t="n">
        <v>99.8753953884</v>
      </c>
      <c r="AA199" t="n">
        <v>23.5059038873</v>
      </c>
      <c r="AB199" t="n">
        <f>VLOOKUP(B2:B265,Pro_Target!A:Q,2,0)</f>
        <v>98.0</v>
      </c>
      <c r="AC199" t="n">
        <f>VLOOKUP(B2:B265,Pro_Target!A:Q,3,0)</f>
        <v>0.4</v>
      </c>
      <c r="AD199" t="n">
        <f>VLOOKUP(B2:B265,Pro_Target!A:Q,4,0)</f>
        <v>97.0</v>
      </c>
      <c r="AE199" t="n">
        <f>VLOOKUP(B2:B265,Pro_Target!A:Q,5,0)</f>
        <v>96.0</v>
      </c>
      <c r="AF199" t="n">
        <f>VLOOKUP(B2:B265,Pro_Target!A:Q,6,0)</f>
        <v>3.0</v>
      </c>
      <c r="AG199" t="n">
        <f>VLOOKUP(B2:B265,Pro_Target!A:Q,7,0)</f>
        <v>99.5</v>
      </c>
      <c r="AH199" t="n">
        <f>VLOOKUP(B2:B265,Pro_Target!A:Q,8,0)</f>
        <v>0.15</v>
      </c>
      <c r="AI199" t="n">
        <f>VLOOKUP(B2:B265,Pro_Target!A:Q,9,0)</f>
        <v>99.0</v>
      </c>
      <c r="AJ199" t="n">
        <f>VLOOKUP(B2:B265,Pro_Target!A:Q,10,0)</f>
        <v>99.0</v>
      </c>
      <c r="AK199" t="n">
        <f>VLOOKUP(B2:B265,Pro_Target!A:Q,11,0)</f>
        <v>3.0</v>
      </c>
      <c r="AL199" t="n">
        <f>VLOOKUP(B2:B265,Pro_Target!A:Q,12,0)</f>
        <v>10.0</v>
      </c>
      <c r="AM199" t="n">
        <f>VLOOKUP(B2:B265,Pro_Target!A:Q,13,0)</f>
        <v>99.5</v>
      </c>
      <c r="AN199" t="n">
        <f>VLOOKUP(B2:B265,Pro_Target!A:Q,15,0)</f>
        <v>99.0</v>
      </c>
      <c r="AO199" t="n">
        <f>VLOOKUP(B2:B265,Pro_Target!A:Q,14,0)</f>
        <v>0.1</v>
      </c>
      <c r="AP199" t="n">
        <f>VLOOKUP(B2:B265,Pro_Target!A:Q,16,0)</f>
        <v>99.0</v>
      </c>
      <c r="AQ199" t="n">
        <f>VLOOKUP(B2:B265,Pro_Target!A:Q,17,0)</f>
        <v>10.0</v>
      </c>
    </row>
    <row r="200">
      <c r="A200" t="s">
        <v>147</v>
      </c>
      <c r="B200" t="s">
        <v>45</v>
      </c>
      <c r="C200" t="n">
        <f>SUMIFS(Table25[2G_CSSR_Nokia],Table25[PERIOD_START_TIME],A2:A265,Table25[PROVINCE],B2:B265)</f>
        <v>98.7943356893</v>
      </c>
      <c r="D200" t="n">
        <f>SUMIFS(Table25[2G_CDR_Nokia],Table25[PERIOD_START_TIME],A2:A265,Table25[PROVINCE],B2:B265)</f>
        <v>2.4487314958</v>
      </c>
      <c r="E200" t="n">
        <f>SUMIFS(Table25[2G_TCH_Availability_Nokia],Table25[PERIOD_START_TIME],A2:A265,Table25[PROVINCE],B2:B265)</f>
        <v>99.6825764303</v>
      </c>
      <c r="F200" t="n">
        <f>SUMIFS(Table25[2G_OHSR_Nokia],Table25[PERIOD_START_TIME],A2:A265,Table25[PROVINCE],B2:B265)</f>
        <v>95.054238429</v>
      </c>
      <c r="G200" t="n">
        <f>SUMIFS(Table25[2G_tch_traffic_Nokia],Table25[PERIOD_START_TIME],A2:A265,Table25[PROVINCE],B2:B265)</f>
        <v>45809.2415896</v>
      </c>
      <c r="H200" t="n">
        <v>121.1541123046875</v>
      </c>
      <c r="I200" t="n">
        <v>99.7079530733</v>
      </c>
      <c r="J200" t="n">
        <v>0.0639358231694</v>
      </c>
      <c r="K200" t="n">
        <v>99.1866049581</v>
      </c>
      <c r="L200" t="n">
        <v>98.3776432404</v>
      </c>
      <c r="M200" t="n">
        <v>5339.9423828125</v>
      </c>
      <c r="N200" t="n">
        <v>19.06192605126953</v>
      </c>
      <c r="O200" t="n">
        <v>2.333603342421875</v>
      </c>
      <c r="P200" t="n">
        <v>99.9651375105</v>
      </c>
      <c r="Q200" t="n">
        <v>0.0270062078333</v>
      </c>
      <c r="R200" t="n">
        <v>99.5570549367</v>
      </c>
      <c r="S200" t="n">
        <v>97.5848878642</v>
      </c>
      <c r="T200" t="n">
        <v>3.47869968318</v>
      </c>
      <c r="U200" t="n">
        <v>40.43344443925781</v>
      </c>
      <c r="V200" t="n">
        <v>17.4562221315</v>
      </c>
      <c r="W200" t="n">
        <v>99.9594018853</v>
      </c>
      <c r="X200" t="n">
        <v>0.0810039996601</v>
      </c>
      <c r="Y200" t="n">
        <v>99.9732386257</v>
      </c>
      <c r="Z200" t="n">
        <v>99.8348166669</v>
      </c>
      <c r="AA200" t="n">
        <v>21.898012678</v>
      </c>
      <c r="AB200" t="n">
        <f>VLOOKUP(B2:B265,Pro_Target!A:Q,2,0)</f>
        <v>98.0</v>
      </c>
      <c r="AC200" t="n">
        <f>VLOOKUP(B2:B265,Pro_Target!A:Q,3,0)</f>
        <v>0.4</v>
      </c>
      <c r="AD200" t="n">
        <f>VLOOKUP(B2:B265,Pro_Target!A:Q,4,0)</f>
        <v>97.0</v>
      </c>
      <c r="AE200" t="n">
        <f>VLOOKUP(B2:B265,Pro_Target!A:Q,5,0)</f>
        <v>96.0</v>
      </c>
      <c r="AF200" t="n">
        <f>VLOOKUP(B2:B265,Pro_Target!A:Q,6,0)</f>
        <v>3.0</v>
      </c>
      <c r="AG200" t="n">
        <f>VLOOKUP(B2:B265,Pro_Target!A:Q,7,0)</f>
        <v>99.5</v>
      </c>
      <c r="AH200" t="n">
        <f>VLOOKUP(B2:B265,Pro_Target!A:Q,8,0)</f>
        <v>0.15</v>
      </c>
      <c r="AI200" t="n">
        <f>VLOOKUP(B2:B265,Pro_Target!A:Q,9,0)</f>
        <v>99.0</v>
      </c>
      <c r="AJ200" t="n">
        <f>VLOOKUP(B2:B265,Pro_Target!A:Q,10,0)</f>
        <v>99.0</v>
      </c>
      <c r="AK200" t="n">
        <f>VLOOKUP(B2:B265,Pro_Target!A:Q,11,0)</f>
        <v>3.0</v>
      </c>
      <c r="AL200" t="n">
        <f>VLOOKUP(B2:B265,Pro_Target!A:Q,12,0)</f>
        <v>10.0</v>
      </c>
      <c r="AM200" t="n">
        <f>VLOOKUP(B2:B265,Pro_Target!A:Q,13,0)</f>
        <v>99.5</v>
      </c>
      <c r="AN200" t="n">
        <f>VLOOKUP(B2:B265,Pro_Target!A:Q,15,0)</f>
        <v>99.0</v>
      </c>
      <c r="AO200" t="n">
        <f>VLOOKUP(B2:B265,Pro_Target!A:Q,14,0)</f>
        <v>0.1</v>
      </c>
      <c r="AP200" t="n">
        <f>VLOOKUP(B2:B265,Pro_Target!A:Q,16,0)</f>
        <v>99.0</v>
      </c>
      <c r="AQ200" t="n">
        <f>VLOOKUP(B2:B265,Pro_Target!A:Q,17,0)</f>
        <v>10.0</v>
      </c>
    </row>
    <row r="201">
      <c r="A201" t="s">
        <v>147</v>
      </c>
      <c r="B201" t="s">
        <v>50</v>
      </c>
      <c r="C201" t="n">
        <f>SUMIFS(Table25[2G_CSSR_Nokia],Table25[PERIOD_START_TIME],A2:A265,Table25[PROVINCE],B2:B265)</f>
        <v>98.7984227355</v>
      </c>
      <c r="D201" t="n">
        <f>SUMIFS(Table25[2G_CDR_Nokia],Table25[PERIOD_START_TIME],A2:A265,Table25[PROVINCE],B2:B265)</f>
        <v>1.22313604497</v>
      </c>
      <c r="E201" t="n">
        <f>SUMIFS(Table25[2G_TCH_Availability_Nokia],Table25[PERIOD_START_TIME],A2:A265,Table25[PROVINCE],B2:B265)</f>
        <v>99.9505390907</v>
      </c>
      <c r="F201" t="n">
        <f>SUMIFS(Table25[2G_OHSR_Nokia],Table25[PERIOD_START_TIME],A2:A265,Table25[PROVINCE],B2:B265)</f>
        <v>95.8805749736</v>
      </c>
      <c r="G201" t="n">
        <f>SUMIFS(Table25[2G_tch_traffic_Nokia],Table25[PERIOD_START_TIME],A2:A265,Table25[PROVINCE],B2:B265)</f>
        <v>11296.5695574</v>
      </c>
      <c r="H201" t="n">
        <v>171.5235576171875</v>
      </c>
      <c r="I201" t="n">
        <v>99.5533066852</v>
      </c>
      <c r="J201" t="n">
        <v>0.20789406323</v>
      </c>
      <c r="K201" t="n">
        <v>99.6394058169</v>
      </c>
      <c r="L201" t="n">
        <v>98.4327587345</v>
      </c>
      <c r="M201" t="n">
        <v>5610.96484375</v>
      </c>
      <c r="N201" t="n">
        <v>31.72352260029297</v>
      </c>
      <c r="O201" t="n">
        <v>2.4447461088085936</v>
      </c>
      <c r="P201" t="n">
        <v>99.9562574828</v>
      </c>
      <c r="Q201" t="n">
        <v>0.0482222696681</v>
      </c>
      <c r="R201" t="n">
        <v>99.8318524049</v>
      </c>
      <c r="S201" t="n">
        <v>97.8150830759</v>
      </c>
      <c r="T201" t="n">
        <v>3.8536628166</v>
      </c>
      <c r="U201" t="n">
        <v>66.04763427070313</v>
      </c>
      <c r="V201" t="n">
        <v>19.8687326923</v>
      </c>
      <c r="W201" t="n">
        <v>99.9471070361</v>
      </c>
      <c r="X201" t="n">
        <v>0.0793610311595</v>
      </c>
      <c r="Y201" t="n">
        <v>99.9420445956</v>
      </c>
      <c r="Z201" t="n">
        <v>99.8957900011</v>
      </c>
      <c r="AA201" t="n">
        <v>24.5871184333</v>
      </c>
      <c r="AB201" t="n">
        <f>VLOOKUP(B2:B265,Pro_Target!A:Q,2,0)</f>
        <v>98.0</v>
      </c>
      <c r="AC201" t="n">
        <f>VLOOKUP(B2:B265,Pro_Target!A:Q,3,0)</f>
        <v>0.4</v>
      </c>
      <c r="AD201" t="n">
        <f>VLOOKUP(B2:B265,Pro_Target!A:Q,4,0)</f>
        <v>97.0</v>
      </c>
      <c r="AE201" t="n">
        <f>VLOOKUP(B2:B265,Pro_Target!A:Q,5,0)</f>
        <v>96.0</v>
      </c>
      <c r="AF201" t="n">
        <f>VLOOKUP(B2:B265,Pro_Target!A:Q,6,0)</f>
        <v>3.0</v>
      </c>
      <c r="AG201" t="n">
        <f>VLOOKUP(B2:B265,Pro_Target!A:Q,7,0)</f>
        <v>99.5</v>
      </c>
      <c r="AH201" t="n">
        <f>VLOOKUP(B2:B265,Pro_Target!A:Q,8,0)</f>
        <v>0.15</v>
      </c>
      <c r="AI201" t="n">
        <f>VLOOKUP(B2:B265,Pro_Target!A:Q,9,0)</f>
        <v>99.0</v>
      </c>
      <c r="AJ201" t="n">
        <f>VLOOKUP(B2:B265,Pro_Target!A:Q,10,0)</f>
        <v>99.0</v>
      </c>
      <c r="AK201" t="n">
        <f>VLOOKUP(B2:B265,Pro_Target!A:Q,11,0)</f>
        <v>3.0</v>
      </c>
      <c r="AL201" t="n">
        <f>VLOOKUP(B2:B265,Pro_Target!A:Q,12,0)</f>
        <v>10.0</v>
      </c>
      <c r="AM201" t="n">
        <f>VLOOKUP(B2:B265,Pro_Target!A:Q,13,0)</f>
        <v>99.5</v>
      </c>
      <c r="AN201" t="n">
        <f>VLOOKUP(B2:B265,Pro_Target!A:Q,15,0)</f>
        <v>99.0</v>
      </c>
      <c r="AO201" t="n">
        <f>VLOOKUP(B2:B265,Pro_Target!A:Q,14,0)</f>
        <v>0.1</v>
      </c>
      <c r="AP201" t="n">
        <f>VLOOKUP(B2:B265,Pro_Target!A:Q,16,0)</f>
        <v>99.0</v>
      </c>
      <c r="AQ201" t="n">
        <f>VLOOKUP(B2:B265,Pro_Target!A:Q,17,0)</f>
        <v>10.0</v>
      </c>
    </row>
    <row r="202">
      <c r="A202" t="s">
        <v>147</v>
      </c>
      <c r="B202" t="s">
        <v>47</v>
      </c>
      <c r="C202" t="n">
        <f>SUMIFS(Table25[2G_CSSR_Nokia],Table25[PERIOD_START_TIME],A2:A265,Table25[PROVINCE],B2:B265)</f>
        <v>99.3611048841</v>
      </c>
      <c r="D202" t="n">
        <f>SUMIFS(Table25[2G_CDR_Nokia],Table25[PERIOD_START_TIME],A2:A265,Table25[PROVINCE],B2:B265)</f>
        <v>1.98995859748</v>
      </c>
      <c r="E202" t="n">
        <f>SUMIFS(Table25[2G_TCH_Availability_Nokia],Table25[PERIOD_START_TIME],A2:A265,Table25[PROVINCE],B2:B265)</f>
        <v>98.6492741968</v>
      </c>
      <c r="F202" t="n">
        <f>SUMIFS(Table25[2G_OHSR_Nokia],Table25[PERIOD_START_TIME],A2:A265,Table25[PROVINCE],B2:B265)</f>
        <v>95.0610420473</v>
      </c>
      <c r="G202" t="n">
        <f>SUMIFS(Table25[2G_tch_traffic_Nokia],Table25[PERIOD_START_TIME],A2:A265,Table25[PROVINCE],B2:B265)</f>
        <v>56992.0469963</v>
      </c>
      <c r="H202" t="n">
        <v>156.8585224609375</v>
      </c>
      <c r="I202" t="n">
        <v>99.694690483</v>
      </c>
      <c r="J202" t="n">
        <v>0.186822521148</v>
      </c>
      <c r="K202" t="n">
        <v>99.2737559241</v>
      </c>
      <c r="L202" t="n">
        <v>97.6637003726</v>
      </c>
      <c r="M202" t="n">
        <v>6476.568359375</v>
      </c>
      <c r="N202" t="n">
        <v>20.631650903320313</v>
      </c>
      <c r="O202" t="n">
        <v>2.289248799296875</v>
      </c>
      <c r="P202" t="n">
        <v>99.9632619015</v>
      </c>
      <c r="Q202" t="n">
        <v>0.0294129563543</v>
      </c>
      <c r="R202" t="n">
        <v>99.8215788008</v>
      </c>
      <c r="S202" t="n">
        <v>96.9603851818</v>
      </c>
      <c r="T202" t="n">
        <v>3.3517838956</v>
      </c>
      <c r="U202" t="n">
        <v>46.6180763640625</v>
      </c>
      <c r="V202" t="n">
        <v>19.4842990519</v>
      </c>
      <c r="W202" t="n">
        <v>99.948208791</v>
      </c>
      <c r="X202" t="n">
        <v>0.0906670411819</v>
      </c>
      <c r="Y202" t="n">
        <v>99.8951831045</v>
      </c>
      <c r="Z202" t="n">
        <v>99.885140117</v>
      </c>
      <c r="AA202" t="n">
        <v>23.3330986929</v>
      </c>
      <c r="AB202" t="n">
        <f>VLOOKUP(B2:B265,Pro_Target!A:Q,2,0)</f>
        <v>98.0</v>
      </c>
      <c r="AC202" t="n">
        <f>VLOOKUP(B2:B265,Pro_Target!A:Q,3,0)</f>
        <v>0.4</v>
      </c>
      <c r="AD202" t="n">
        <f>VLOOKUP(B2:B265,Pro_Target!A:Q,4,0)</f>
        <v>97.0</v>
      </c>
      <c r="AE202" t="n">
        <f>VLOOKUP(B2:B265,Pro_Target!A:Q,5,0)</f>
        <v>96.0</v>
      </c>
      <c r="AF202" t="n">
        <f>VLOOKUP(B2:B265,Pro_Target!A:Q,6,0)</f>
        <v>3.0</v>
      </c>
      <c r="AG202" t="n">
        <f>VLOOKUP(B2:B265,Pro_Target!A:Q,7,0)</f>
        <v>99.5</v>
      </c>
      <c r="AH202" t="n">
        <f>VLOOKUP(B2:B265,Pro_Target!A:Q,8,0)</f>
        <v>0.15</v>
      </c>
      <c r="AI202" t="n">
        <f>VLOOKUP(B2:B265,Pro_Target!A:Q,9,0)</f>
        <v>99.0</v>
      </c>
      <c r="AJ202" t="n">
        <f>VLOOKUP(B2:B265,Pro_Target!A:Q,10,0)</f>
        <v>99.0</v>
      </c>
      <c r="AK202" t="n">
        <f>VLOOKUP(B2:B265,Pro_Target!A:Q,11,0)</f>
        <v>3.0</v>
      </c>
      <c r="AL202" t="n">
        <f>VLOOKUP(B2:B265,Pro_Target!A:Q,12,0)</f>
        <v>10.0</v>
      </c>
      <c r="AM202" t="n">
        <f>VLOOKUP(B2:B265,Pro_Target!A:Q,13,0)</f>
        <v>99.5</v>
      </c>
      <c r="AN202" t="n">
        <f>VLOOKUP(B2:B265,Pro_Target!A:Q,15,0)</f>
        <v>99.0</v>
      </c>
      <c r="AO202" t="n">
        <f>VLOOKUP(B2:B265,Pro_Target!A:Q,14,0)</f>
        <v>0.1</v>
      </c>
      <c r="AP202" t="n">
        <f>VLOOKUP(B2:B265,Pro_Target!A:Q,16,0)</f>
        <v>99.0</v>
      </c>
      <c r="AQ202" t="n">
        <f>VLOOKUP(B2:B265,Pro_Target!A:Q,17,0)</f>
        <v>10.0</v>
      </c>
    </row>
    <row r="203">
      <c r="A203" t="s">
        <v>147</v>
      </c>
      <c r="B203" t="s">
        <v>52</v>
      </c>
      <c r="C203" t="n">
        <f>SUMIFS(Table25[2G_CSSR_Nokia],Table25[PERIOD_START_TIME],A2:A265,Table25[PROVINCE],B2:B265)</f>
        <v>97.6753946283</v>
      </c>
      <c r="D203" t="n">
        <f>SUMIFS(Table25[2G_CDR_Nokia],Table25[PERIOD_START_TIME],A2:A265,Table25[PROVINCE],B2:B265)</f>
        <v>1.80619708471</v>
      </c>
      <c r="E203" t="n">
        <f>SUMIFS(Table25[2G_TCH_Availability_Nokia],Table25[PERIOD_START_TIME],A2:A265,Table25[PROVINCE],B2:B265)</f>
        <v>97.1149367931</v>
      </c>
      <c r="F203" t="n">
        <f>SUMIFS(Table25[2G_OHSR_Nokia],Table25[PERIOD_START_TIME],A2:A265,Table25[PROVINCE],B2:B265)</f>
        <v>94.9671565047</v>
      </c>
      <c r="G203" t="n">
        <f>SUMIFS(Table25[2G_tch_traffic_Nokia],Table25[PERIOD_START_TIME],A2:A265,Table25[PROVINCE],B2:B265)</f>
        <v>36931.3383415</v>
      </c>
      <c r="H203" t="n">
        <v>209.23873828125</v>
      </c>
      <c r="I203" t="n">
        <v>99.5831319943</v>
      </c>
      <c r="J203" t="n">
        <v>0.191842857943</v>
      </c>
      <c r="K203" t="n">
        <v>96.8146661523</v>
      </c>
      <c r="L203" t="n">
        <v>98.8918060071</v>
      </c>
      <c r="M203" t="n">
        <v>5233.7861328125</v>
      </c>
      <c r="N203" t="n">
        <v>40.478080316894534</v>
      </c>
      <c r="O203" t="n">
        <v>2.3980356885058596</v>
      </c>
      <c r="P203" t="n">
        <v>99.9302339579</v>
      </c>
      <c r="Q203" t="n">
        <v>0.0827328163242</v>
      </c>
      <c r="R203" t="n">
        <v>99.801093325</v>
      </c>
      <c r="S203" t="n">
        <v>97.9050544288</v>
      </c>
      <c r="T203" t="n">
        <v>3.87009392836</v>
      </c>
      <c r="U203" t="n">
        <v>79.26800431777343</v>
      </c>
      <c r="V203" t="n">
        <v>15.7449297337</v>
      </c>
      <c r="W203" t="n">
        <v>99.9309235704</v>
      </c>
      <c r="X203" t="n">
        <v>0.0909218948458</v>
      </c>
      <c r="Y203" t="n">
        <v>99.8566486524</v>
      </c>
      <c r="Z203" t="n">
        <v>99.87416249</v>
      </c>
      <c r="AA203" t="n">
        <v>23.9676105457</v>
      </c>
      <c r="AB203" t="n">
        <f>VLOOKUP(B2:B265,Pro_Target!A:Q,2,0)</f>
        <v>98.0</v>
      </c>
      <c r="AC203" t="n">
        <f>VLOOKUP(B2:B265,Pro_Target!A:Q,3,0)</f>
        <v>0.4</v>
      </c>
      <c r="AD203" t="n">
        <f>VLOOKUP(B2:B265,Pro_Target!A:Q,4,0)</f>
        <v>97.0</v>
      </c>
      <c r="AE203" t="n">
        <f>VLOOKUP(B2:B265,Pro_Target!A:Q,5,0)</f>
        <v>96.0</v>
      </c>
      <c r="AF203" t="n">
        <f>VLOOKUP(B2:B265,Pro_Target!A:Q,6,0)</f>
        <v>3.0</v>
      </c>
      <c r="AG203" t="n">
        <f>VLOOKUP(B2:B265,Pro_Target!A:Q,7,0)</f>
        <v>99.5</v>
      </c>
      <c r="AH203" t="n">
        <f>VLOOKUP(B2:B265,Pro_Target!A:Q,8,0)</f>
        <v>0.15</v>
      </c>
      <c r="AI203" t="n">
        <f>VLOOKUP(B2:B265,Pro_Target!A:Q,9,0)</f>
        <v>99.0</v>
      </c>
      <c r="AJ203" t="n">
        <f>VLOOKUP(B2:B265,Pro_Target!A:Q,10,0)</f>
        <v>99.0</v>
      </c>
      <c r="AK203" t="n">
        <f>VLOOKUP(B2:B265,Pro_Target!A:Q,11,0)</f>
        <v>3.0</v>
      </c>
      <c r="AL203" t="n">
        <f>VLOOKUP(B2:B265,Pro_Target!A:Q,12,0)</f>
        <v>10.0</v>
      </c>
      <c r="AM203" t="n">
        <f>VLOOKUP(B2:B265,Pro_Target!A:Q,13,0)</f>
        <v>99.5</v>
      </c>
      <c r="AN203" t="n">
        <f>VLOOKUP(B2:B265,Pro_Target!A:Q,15,0)</f>
        <v>99.0</v>
      </c>
      <c r="AO203" t="n">
        <f>VLOOKUP(B2:B265,Pro_Target!A:Q,14,0)</f>
        <v>0.1</v>
      </c>
      <c r="AP203" t="n">
        <f>VLOOKUP(B2:B265,Pro_Target!A:Q,16,0)</f>
        <v>99.0</v>
      </c>
      <c r="AQ203" t="n">
        <f>VLOOKUP(B2:B265,Pro_Target!A:Q,17,0)</f>
        <v>10.0</v>
      </c>
    </row>
    <row r="204">
      <c r="A204" t="s">
        <v>147</v>
      </c>
      <c r="B204" t="s">
        <v>51</v>
      </c>
      <c r="C204" t="n">
        <f>SUMIFS(Table25[2G_CSSR_Nokia],Table25[PERIOD_START_TIME],A2:A265,Table25[PROVINCE],B2:B265)</f>
        <v>0.0</v>
      </c>
      <c r="D204" t="n">
        <f>SUMIFS(Table25[2G_CDR_Nokia],Table25[PERIOD_START_TIME],A2:A265,Table25[PROVINCE],B2:B265)</f>
        <v>0.0</v>
      </c>
      <c r="E204" t="n">
        <f>SUMIFS(Table25[2G_TCH_Availability_Nokia],Table25[PERIOD_START_TIME],A2:A265,Table25[PROVINCE],B2:B265)</f>
        <v>0.0</v>
      </c>
      <c r="F204" t="n">
        <f>SUMIFS(Table25[2G_OHSR_Nokia],Table25[PERIOD_START_TIME],A2:A265,Table25[PROVINCE],B2:B265)</f>
        <v>0.0</v>
      </c>
      <c r="G204" t="n">
        <f>SUMIFS(Table25[2G_tch_traffic_Nokia],Table25[PERIOD_START_TIME],A2:A265,Table25[PROVINCE],B2:B265)</f>
        <v>0.0</v>
      </c>
      <c r="H204" t="n">
        <v>325.5629677734375</v>
      </c>
      <c r="I204" t="n">
        <v>98.4642731411</v>
      </c>
      <c r="J204" t="n">
        <v>0.220547519938</v>
      </c>
      <c r="K204" t="n">
        <v>99.2946293059</v>
      </c>
      <c r="L204" t="n">
        <v>98.3163348929</v>
      </c>
      <c r="M204" t="n">
        <v>8663.9814453125</v>
      </c>
      <c r="N204" t="n">
        <v>39.748136893945315</v>
      </c>
      <c r="O204" t="n">
        <v>1.848761712548828</v>
      </c>
      <c r="P204" t="n">
        <v>99.9539859285</v>
      </c>
      <c r="Q204" t="n">
        <v>0.0281821198368</v>
      </c>
      <c r="R204" t="n">
        <v>99.3011221139</v>
      </c>
      <c r="S204" t="n">
        <v>98.2782008528</v>
      </c>
      <c r="T204" t="n">
        <v>3.460324425</v>
      </c>
      <c r="U204" t="n">
        <v>89.3017743040039</v>
      </c>
      <c r="V204" t="n">
        <v>12.5324573841</v>
      </c>
      <c r="W204" t="n">
        <v>99.9063776324</v>
      </c>
      <c r="X204" t="n">
        <v>0.144241015873</v>
      </c>
      <c r="Y204" t="n">
        <v>98.8764971271</v>
      </c>
      <c r="Z204" t="n">
        <v>99.8880304576</v>
      </c>
      <c r="AA204" t="n">
        <v>21.9302593897</v>
      </c>
      <c r="AB204" t="n">
        <f>VLOOKUP(B2:B265,Pro_Target!A:Q,2,0)</f>
        <v>98.0</v>
      </c>
      <c r="AC204" t="n">
        <f>VLOOKUP(B2:B265,Pro_Target!A:Q,3,0)</f>
        <v>0.4</v>
      </c>
      <c r="AD204" t="n">
        <f>VLOOKUP(B2:B265,Pro_Target!A:Q,4,0)</f>
        <v>97.0</v>
      </c>
      <c r="AE204" t="n">
        <f>VLOOKUP(B2:B265,Pro_Target!A:Q,5,0)</f>
        <v>96.0</v>
      </c>
      <c r="AF204" t="n">
        <f>VLOOKUP(B2:B265,Pro_Target!A:Q,6,0)</f>
        <v>3.0</v>
      </c>
      <c r="AG204" t="n">
        <f>VLOOKUP(B2:B265,Pro_Target!A:Q,7,0)</f>
        <v>99.5</v>
      </c>
      <c r="AH204" t="n">
        <f>VLOOKUP(B2:B265,Pro_Target!A:Q,8,0)</f>
        <v>0.15</v>
      </c>
      <c r="AI204" t="n">
        <f>VLOOKUP(B2:B265,Pro_Target!A:Q,9,0)</f>
        <v>99.0</v>
      </c>
      <c r="AJ204" t="n">
        <f>VLOOKUP(B2:B265,Pro_Target!A:Q,10,0)</f>
        <v>99.0</v>
      </c>
      <c r="AK204" t="n">
        <f>VLOOKUP(B2:B265,Pro_Target!A:Q,11,0)</f>
        <v>3.0</v>
      </c>
      <c r="AL204" t="n">
        <f>VLOOKUP(B2:B265,Pro_Target!A:Q,12,0)</f>
        <v>10.0</v>
      </c>
      <c r="AM204" t="n">
        <f>VLOOKUP(B2:B265,Pro_Target!A:Q,13,0)</f>
        <v>99.5</v>
      </c>
      <c r="AN204" t="n">
        <f>VLOOKUP(B2:B265,Pro_Target!A:Q,15,0)</f>
        <v>99.0</v>
      </c>
      <c r="AO204" t="n">
        <f>VLOOKUP(B2:B265,Pro_Target!A:Q,14,0)</f>
        <v>0.1</v>
      </c>
      <c r="AP204" t="n">
        <f>VLOOKUP(B2:B265,Pro_Target!A:Q,16,0)</f>
        <v>99.0</v>
      </c>
      <c r="AQ204" t="n">
        <f>VLOOKUP(B2:B265,Pro_Target!A:Q,17,0)</f>
        <v>10.0</v>
      </c>
    </row>
    <row r="205">
      <c r="A205" t="s">
        <v>147</v>
      </c>
      <c r="B205" t="s">
        <v>49</v>
      </c>
      <c r="C205" t="n">
        <f>SUMIFS(Table25[2G_CSSR_Nokia],Table25[PERIOD_START_TIME],A2:A265,Table25[PROVINCE],B2:B265)</f>
        <v>98.9813555811</v>
      </c>
      <c r="D205" t="n">
        <f>SUMIFS(Table25[2G_CDR_Nokia],Table25[PERIOD_START_TIME],A2:A265,Table25[PROVINCE],B2:B265)</f>
        <v>1.98227678514</v>
      </c>
      <c r="E205" t="n">
        <f>SUMIFS(Table25[2G_TCH_Availability_Nokia],Table25[PERIOD_START_TIME],A2:A265,Table25[PROVINCE],B2:B265)</f>
        <v>96.1862088773</v>
      </c>
      <c r="F205" t="n">
        <f>SUMIFS(Table25[2G_OHSR_Nokia],Table25[PERIOD_START_TIME],A2:A265,Table25[PROVINCE],B2:B265)</f>
        <v>96.8979517624</v>
      </c>
      <c r="G205" t="n">
        <f>SUMIFS(Table25[2G_tch_traffic_Nokia],Table25[PERIOD_START_TIME],A2:A265,Table25[PROVINCE],B2:B265)</f>
        <v>49244.9791719</v>
      </c>
      <c r="H205" t="n">
        <v>227.572228515625</v>
      </c>
      <c r="I205" t="n">
        <v>99.2493180805</v>
      </c>
      <c r="J205" t="n">
        <v>0.255734349857</v>
      </c>
      <c r="K205" t="n">
        <v>99.2133851925</v>
      </c>
      <c r="L205" t="n">
        <v>98.378783743</v>
      </c>
      <c r="M205" t="n">
        <v>7547.3466796875</v>
      </c>
      <c r="N205" t="n">
        <v>22.23888112470703</v>
      </c>
      <c r="O205" t="n">
        <v>2.133125446904297</v>
      </c>
      <c r="P205" t="n">
        <v>99.966021836</v>
      </c>
      <c r="Q205" t="n">
        <v>0.0289205190346</v>
      </c>
      <c r="R205" t="n">
        <v>99.7419535067</v>
      </c>
      <c r="S205" t="n">
        <v>97.4140671557</v>
      </c>
      <c r="T205" t="n">
        <v>3.41953167708</v>
      </c>
      <c r="U205" t="n">
        <v>70.15488183896484</v>
      </c>
      <c r="V205" t="n">
        <v>11.8950235555</v>
      </c>
      <c r="W205" t="n">
        <v>99.9529970892</v>
      </c>
      <c r="X205" t="n">
        <v>0.139965116982</v>
      </c>
      <c r="Y205" t="n">
        <v>99.3815275584</v>
      </c>
      <c r="Z205" t="n">
        <v>99.9463500433</v>
      </c>
      <c r="AA205" t="n">
        <v>22.4975897275</v>
      </c>
      <c r="AB205" t="n">
        <f>VLOOKUP(B2:B265,Pro_Target!A:Q,2,0)</f>
        <v>98.0</v>
      </c>
      <c r="AC205" t="n">
        <f>VLOOKUP(B2:B265,Pro_Target!A:Q,3,0)</f>
        <v>0.4</v>
      </c>
      <c r="AD205" t="n">
        <f>VLOOKUP(B2:B265,Pro_Target!A:Q,4,0)</f>
        <v>97.0</v>
      </c>
      <c r="AE205" t="n">
        <f>VLOOKUP(B2:B265,Pro_Target!A:Q,5,0)</f>
        <v>96.0</v>
      </c>
      <c r="AF205" t="n">
        <f>VLOOKUP(B2:B265,Pro_Target!A:Q,6,0)</f>
        <v>3.0</v>
      </c>
      <c r="AG205" t="n">
        <f>VLOOKUP(B2:B265,Pro_Target!A:Q,7,0)</f>
        <v>99.5</v>
      </c>
      <c r="AH205" t="n">
        <f>VLOOKUP(B2:B265,Pro_Target!A:Q,8,0)</f>
        <v>0.15</v>
      </c>
      <c r="AI205" t="n">
        <f>VLOOKUP(B2:B265,Pro_Target!A:Q,9,0)</f>
        <v>99.0</v>
      </c>
      <c r="AJ205" t="n">
        <f>VLOOKUP(B2:B265,Pro_Target!A:Q,10,0)</f>
        <v>99.0</v>
      </c>
      <c r="AK205" t="n">
        <f>VLOOKUP(B2:B265,Pro_Target!A:Q,11,0)</f>
        <v>3.0</v>
      </c>
      <c r="AL205" t="n">
        <f>VLOOKUP(B2:B265,Pro_Target!A:Q,12,0)</f>
        <v>10.0</v>
      </c>
      <c r="AM205" t="n">
        <f>VLOOKUP(B2:B265,Pro_Target!A:Q,13,0)</f>
        <v>99.5</v>
      </c>
      <c r="AN205" t="n">
        <f>VLOOKUP(B2:B265,Pro_Target!A:Q,15,0)</f>
        <v>99.0</v>
      </c>
      <c r="AO205" t="n">
        <f>VLOOKUP(B2:B265,Pro_Target!A:Q,14,0)</f>
        <v>0.1</v>
      </c>
      <c r="AP205" t="n">
        <f>VLOOKUP(B2:B265,Pro_Target!A:Q,16,0)</f>
        <v>99.0</v>
      </c>
      <c r="AQ205" t="n">
        <f>VLOOKUP(B2:B265,Pro_Target!A:Q,17,0)</f>
        <v>10.0</v>
      </c>
    </row>
    <row r="206">
      <c r="A206" t="s">
        <v>147</v>
      </c>
      <c r="B206" t="s">
        <v>48</v>
      </c>
      <c r="C206" t="n">
        <f>SUMIFS(Table25[2G_CSSR_Nokia],Table25[PERIOD_START_TIME],A2:A265,Table25[PROVINCE],B2:B265)</f>
        <v>0.0</v>
      </c>
      <c r="D206" t="n">
        <f>SUMIFS(Table25[2G_CDR_Nokia],Table25[PERIOD_START_TIME],A2:A265,Table25[PROVINCE],B2:B265)</f>
        <v>0.0</v>
      </c>
      <c r="E206" t="n">
        <f>SUMIFS(Table25[2G_TCH_Availability_Nokia],Table25[PERIOD_START_TIME],A2:A265,Table25[PROVINCE],B2:B265)</f>
        <v>0.0</v>
      </c>
      <c r="F206" t="n">
        <f>SUMIFS(Table25[2G_OHSR_Nokia],Table25[PERIOD_START_TIME],A2:A265,Table25[PROVINCE],B2:B265)</f>
        <v>0.0</v>
      </c>
      <c r="G206" t="n">
        <f>SUMIFS(Table25[2G_tch_traffic_Nokia],Table25[PERIOD_START_TIME],A2:A265,Table25[PROVINCE],B2:B265)</f>
        <v>0.0</v>
      </c>
      <c r="H206" t="n">
        <v>245.630626953125</v>
      </c>
      <c r="I206" t="n">
        <v>99.6225038216</v>
      </c>
      <c r="J206" t="n">
        <v>0.247406585042</v>
      </c>
      <c r="K206" t="n">
        <v>99.0485336612</v>
      </c>
      <c r="L206" t="n">
        <v>98.3877810199</v>
      </c>
      <c r="M206" t="n">
        <v>6234.689453125</v>
      </c>
      <c r="N206" t="n">
        <v>23.47844545078125</v>
      </c>
      <c r="O206" t="n">
        <v>2.3104864532910154</v>
      </c>
      <c r="P206" t="n">
        <v>99.9585751947</v>
      </c>
      <c r="Q206" t="n">
        <v>0.0565987018484</v>
      </c>
      <c r="R206" t="n">
        <v>99.9654322883</v>
      </c>
      <c r="S206" t="n">
        <v>97.3524754257</v>
      </c>
      <c r="T206" t="n">
        <v>3.50491770447</v>
      </c>
      <c r="U206" t="n">
        <v>53.036097604003906</v>
      </c>
      <c r="V206" t="n">
        <v>18.1186909628</v>
      </c>
      <c r="W206" t="n">
        <v>99.9375514889</v>
      </c>
      <c r="X206" t="n">
        <v>0.083758700222</v>
      </c>
      <c r="Y206" t="n">
        <v>99.4691189155</v>
      </c>
      <c r="Z206" t="n">
        <v>99.9456398527</v>
      </c>
      <c r="AA206" t="n">
        <v>23.7630262997</v>
      </c>
      <c r="AB206" t="n">
        <f>VLOOKUP(B2:B265,Pro_Target!A:Q,2,0)</f>
        <v>98.0</v>
      </c>
      <c r="AC206" t="n">
        <f>VLOOKUP(B2:B265,Pro_Target!A:Q,3,0)</f>
        <v>0.4</v>
      </c>
      <c r="AD206" t="n">
        <f>VLOOKUP(B2:B265,Pro_Target!A:Q,4,0)</f>
        <v>97.0</v>
      </c>
      <c r="AE206" t="n">
        <f>VLOOKUP(B2:B265,Pro_Target!A:Q,5,0)</f>
        <v>96.0</v>
      </c>
      <c r="AF206" t="n">
        <f>VLOOKUP(B2:B265,Pro_Target!A:Q,6,0)</f>
        <v>3.0</v>
      </c>
      <c r="AG206" t="n">
        <f>VLOOKUP(B2:B265,Pro_Target!A:Q,7,0)</f>
        <v>99.5</v>
      </c>
      <c r="AH206" t="n">
        <f>VLOOKUP(B2:B265,Pro_Target!A:Q,8,0)</f>
        <v>0.15</v>
      </c>
      <c r="AI206" t="n">
        <f>VLOOKUP(B2:B265,Pro_Target!A:Q,9,0)</f>
        <v>99.0</v>
      </c>
      <c r="AJ206" t="n">
        <f>VLOOKUP(B2:B265,Pro_Target!A:Q,10,0)</f>
        <v>99.0</v>
      </c>
      <c r="AK206" t="n">
        <f>VLOOKUP(B2:B265,Pro_Target!A:Q,11,0)</f>
        <v>3.0</v>
      </c>
      <c r="AL206" t="n">
        <f>VLOOKUP(B2:B265,Pro_Target!A:Q,12,0)</f>
        <v>10.0</v>
      </c>
      <c r="AM206" t="n">
        <f>VLOOKUP(B2:B265,Pro_Target!A:Q,13,0)</f>
        <v>99.5</v>
      </c>
      <c r="AN206" t="n">
        <f>VLOOKUP(B2:B265,Pro_Target!A:Q,15,0)</f>
        <v>99.0</v>
      </c>
      <c r="AO206" t="n">
        <f>VLOOKUP(B2:B265,Pro_Target!A:Q,14,0)</f>
        <v>0.1</v>
      </c>
      <c r="AP206" t="n">
        <f>VLOOKUP(B2:B265,Pro_Target!A:Q,16,0)</f>
        <v>99.0</v>
      </c>
      <c r="AQ206" t="n">
        <f>VLOOKUP(B2:B265,Pro_Target!A:Q,17,0)</f>
        <v>10.0</v>
      </c>
    </row>
    <row r="207">
      <c r="A207" t="s">
        <v>147</v>
      </c>
      <c r="B207" t="s">
        <v>46</v>
      </c>
      <c r="C207" t="n">
        <f>SUMIFS(Table25[2G_CSSR_Nokia],Table25[PERIOD_START_TIME],A2:A265,Table25[PROVINCE],B2:B265)</f>
        <v>0.0</v>
      </c>
      <c r="D207" t="n">
        <f>SUMIFS(Table25[2G_CDR_Nokia],Table25[PERIOD_START_TIME],A2:A265,Table25[PROVINCE],B2:B265)</f>
        <v>0.0</v>
      </c>
      <c r="E207" t="n">
        <f>SUMIFS(Table25[2G_TCH_Availability_Nokia],Table25[PERIOD_START_TIME],A2:A265,Table25[PROVINCE],B2:B265)</f>
        <v>0.0</v>
      </c>
      <c r="F207" t="n">
        <f>SUMIFS(Table25[2G_OHSR_Nokia],Table25[PERIOD_START_TIME],A2:A265,Table25[PROVINCE],B2:B265)</f>
        <v>0.0</v>
      </c>
      <c r="G207" t="n">
        <f>SUMIFS(Table25[2G_tch_traffic_Nokia],Table25[PERIOD_START_TIME],A2:A265,Table25[PROVINCE],B2:B265)</f>
        <v>0.0</v>
      </c>
      <c r="H207" t="n">
        <v>175.3123583984375</v>
      </c>
      <c r="I207" t="n">
        <v>99.6684956805</v>
      </c>
      <c r="J207" t="n">
        <v>0.112212553749</v>
      </c>
      <c r="K207" t="n">
        <v>99.738833579</v>
      </c>
      <c r="L207" t="n">
        <v>98.5724867827</v>
      </c>
      <c r="M207" t="n">
        <v>6528.640625</v>
      </c>
      <c r="N207" t="n">
        <v>20.433267943554686</v>
      </c>
      <c r="O207" t="n">
        <v>2.3232563095996093</v>
      </c>
      <c r="P207" t="n">
        <v>99.9604570999</v>
      </c>
      <c r="Q207" t="n">
        <v>0.0292146486766</v>
      </c>
      <c r="R207" t="n">
        <v>99.9772341911</v>
      </c>
      <c r="S207" t="n">
        <v>97.4106964826</v>
      </c>
      <c r="T207" t="n">
        <v>3.55996773366</v>
      </c>
      <c r="U207" t="n">
        <v>52.60754402724609</v>
      </c>
      <c r="V207" t="n">
        <v>16.8146028142</v>
      </c>
      <c r="W207" t="n">
        <v>99.9455252325</v>
      </c>
      <c r="X207" t="n">
        <v>0.0704963540284</v>
      </c>
      <c r="Y207" t="n">
        <v>99.9984650426</v>
      </c>
      <c r="Z207" t="n">
        <v>99.8275489861</v>
      </c>
      <c r="AA207" t="n">
        <v>23.2041117888</v>
      </c>
      <c r="AB207" t="n">
        <f>VLOOKUP(B2:B265,Pro_Target!A:Q,2,0)</f>
        <v>98.0</v>
      </c>
      <c r="AC207" t="n">
        <f>VLOOKUP(B2:B265,Pro_Target!A:Q,3,0)</f>
        <v>0.4</v>
      </c>
      <c r="AD207" t="n">
        <f>VLOOKUP(B2:B265,Pro_Target!A:Q,4,0)</f>
        <v>97.0</v>
      </c>
      <c r="AE207" t="n">
        <f>VLOOKUP(B2:B265,Pro_Target!A:Q,5,0)</f>
        <v>96.0</v>
      </c>
      <c r="AF207" t="n">
        <f>VLOOKUP(B2:B265,Pro_Target!A:Q,6,0)</f>
        <v>3.0</v>
      </c>
      <c r="AG207" t="n">
        <f>VLOOKUP(B2:B265,Pro_Target!A:Q,7,0)</f>
        <v>99.5</v>
      </c>
      <c r="AH207" t="n">
        <f>VLOOKUP(B2:B265,Pro_Target!A:Q,8,0)</f>
        <v>0.15</v>
      </c>
      <c r="AI207" t="n">
        <f>VLOOKUP(B2:B265,Pro_Target!A:Q,9,0)</f>
        <v>99.0</v>
      </c>
      <c r="AJ207" t="n">
        <f>VLOOKUP(B2:B265,Pro_Target!A:Q,10,0)</f>
        <v>99.0</v>
      </c>
      <c r="AK207" t="n">
        <f>VLOOKUP(B2:B265,Pro_Target!A:Q,11,0)</f>
        <v>3.0</v>
      </c>
      <c r="AL207" t="n">
        <f>VLOOKUP(B2:B265,Pro_Target!A:Q,12,0)</f>
        <v>10.0</v>
      </c>
      <c r="AM207" t="n">
        <f>VLOOKUP(B2:B265,Pro_Target!A:Q,13,0)</f>
        <v>99.5</v>
      </c>
      <c r="AN207" t="n">
        <f>VLOOKUP(B2:B265,Pro_Target!A:Q,15,0)</f>
        <v>99.0</v>
      </c>
      <c r="AO207" t="n">
        <f>VLOOKUP(B2:B265,Pro_Target!A:Q,14,0)</f>
        <v>0.1</v>
      </c>
      <c r="AP207" t="n">
        <f>VLOOKUP(B2:B265,Pro_Target!A:Q,16,0)</f>
        <v>99.0</v>
      </c>
      <c r="AQ207" t="n">
        <f>VLOOKUP(B2:B265,Pro_Target!A:Q,17,0)</f>
        <v>10.0</v>
      </c>
    </row>
    <row r="208">
      <c r="A208" t="s">
        <v>147</v>
      </c>
      <c r="B208" t="s">
        <v>44</v>
      </c>
      <c r="C208" t="n">
        <f>SUMIFS(Table25[2G_CSSR_Nokia],Table25[PERIOD_START_TIME],A2:A265,Table25[PROVINCE],B2:B265)</f>
        <v>0.0</v>
      </c>
      <c r="D208" t="n">
        <f>SUMIFS(Table25[2G_CDR_Nokia],Table25[PERIOD_START_TIME],A2:A265,Table25[PROVINCE],B2:B265)</f>
        <v>0.0</v>
      </c>
      <c r="E208" t="n">
        <f>SUMIFS(Table25[2G_TCH_Availability_Nokia],Table25[PERIOD_START_TIME],A2:A265,Table25[PROVINCE],B2:B265)</f>
        <v>0.0</v>
      </c>
      <c r="F208" t="n">
        <f>SUMIFS(Table25[2G_OHSR_Nokia],Table25[PERIOD_START_TIME],A2:A265,Table25[PROVINCE],B2:B265)</f>
        <v>0.0</v>
      </c>
      <c r="G208" t="n">
        <f>SUMIFS(Table25[2G_tch_traffic_Nokia],Table25[PERIOD_START_TIME],A2:A265,Table25[PROVINCE],B2:B265)</f>
        <v>0.0</v>
      </c>
      <c r="H208" t="n">
        <v>148.1399248046875</v>
      </c>
      <c r="I208" t="n">
        <v>99.5220100073</v>
      </c>
      <c r="J208" t="n">
        <v>0.153810183436</v>
      </c>
      <c r="K208" t="n">
        <v>99.7563265995</v>
      </c>
      <c r="L208" t="n">
        <v>98.4993713579</v>
      </c>
      <c r="M208" t="n">
        <v>4197.3818359375</v>
      </c>
      <c r="N208" t="n">
        <v>16.146438693066408</v>
      </c>
      <c r="O208" t="n">
        <v>2.4207848241503904</v>
      </c>
      <c r="P208" t="n">
        <v>99.957457502</v>
      </c>
      <c r="Q208" t="n">
        <v>0.0346325841114</v>
      </c>
      <c r="R208" t="n">
        <v>99.9338143019</v>
      </c>
      <c r="S208" t="n">
        <v>97.0676695161</v>
      </c>
      <c r="T208" t="n">
        <v>3.62828370745</v>
      </c>
      <c r="U208" t="n">
        <v>35.428695387988284</v>
      </c>
      <c r="V208" t="n">
        <v>18.7949159262</v>
      </c>
      <c r="W208" t="n">
        <v>99.947594987</v>
      </c>
      <c r="X208" t="n">
        <v>0.05701860881</v>
      </c>
      <c r="Y208" t="n">
        <v>99.9477491961</v>
      </c>
      <c r="Z208" t="n">
        <v>99.8784611694</v>
      </c>
      <c r="AA208" t="n">
        <v>23.8660821249</v>
      </c>
      <c r="AB208" t="n">
        <f>VLOOKUP(B2:B265,Pro_Target!A:Q,2,0)</f>
        <v>98.0</v>
      </c>
      <c r="AC208" t="n">
        <f>VLOOKUP(B2:B265,Pro_Target!A:Q,3,0)</f>
        <v>0.4</v>
      </c>
      <c r="AD208" t="n">
        <f>VLOOKUP(B2:B265,Pro_Target!A:Q,4,0)</f>
        <v>97.0</v>
      </c>
      <c r="AE208" t="n">
        <f>VLOOKUP(B2:B265,Pro_Target!A:Q,5,0)</f>
        <v>96.0</v>
      </c>
      <c r="AF208" t="n">
        <f>VLOOKUP(B2:B265,Pro_Target!A:Q,6,0)</f>
        <v>3.0</v>
      </c>
      <c r="AG208" t="n">
        <f>VLOOKUP(B2:B265,Pro_Target!A:Q,7,0)</f>
        <v>99.5</v>
      </c>
      <c r="AH208" t="n">
        <f>VLOOKUP(B2:B265,Pro_Target!A:Q,8,0)</f>
        <v>0.15</v>
      </c>
      <c r="AI208" t="n">
        <f>VLOOKUP(B2:B265,Pro_Target!A:Q,9,0)</f>
        <v>99.0</v>
      </c>
      <c r="AJ208" t="n">
        <f>VLOOKUP(B2:B265,Pro_Target!A:Q,10,0)</f>
        <v>99.0</v>
      </c>
      <c r="AK208" t="n">
        <f>VLOOKUP(B2:B265,Pro_Target!A:Q,11,0)</f>
        <v>3.0</v>
      </c>
      <c r="AL208" t="n">
        <f>VLOOKUP(B2:B265,Pro_Target!A:Q,12,0)</f>
        <v>10.0</v>
      </c>
      <c r="AM208" t="n">
        <f>VLOOKUP(B2:B265,Pro_Target!A:Q,13,0)</f>
        <v>99.5</v>
      </c>
      <c r="AN208" t="n">
        <f>VLOOKUP(B2:B265,Pro_Target!A:Q,15,0)</f>
        <v>99.0</v>
      </c>
      <c r="AO208" t="n">
        <f>VLOOKUP(B2:B265,Pro_Target!A:Q,14,0)</f>
        <v>0.1</v>
      </c>
      <c r="AP208" t="n">
        <f>VLOOKUP(B2:B265,Pro_Target!A:Q,16,0)</f>
        <v>99.0</v>
      </c>
      <c r="AQ208" t="n">
        <f>VLOOKUP(B2:B265,Pro_Target!A:Q,17,0)</f>
        <v>10.0</v>
      </c>
    </row>
    <row r="209">
      <c r="A209" t="s">
        <v>148</v>
      </c>
      <c r="B209" t="s">
        <v>45</v>
      </c>
      <c r="C209" t="n">
        <f>SUMIFS(Table25[2G_CSSR_Nokia],Table25[PERIOD_START_TIME],A2:A265,Table25[PROVINCE],B2:B265)</f>
        <v>98.6854506674</v>
      </c>
      <c r="D209" t="n">
        <f>SUMIFS(Table25[2G_CDR_Nokia],Table25[PERIOD_START_TIME],A2:A265,Table25[PROVINCE],B2:B265)</f>
        <v>2.5217484897</v>
      </c>
      <c r="E209" t="n">
        <f>SUMIFS(Table25[2G_TCH_Availability_Nokia],Table25[PERIOD_START_TIME],A2:A265,Table25[PROVINCE],B2:B265)</f>
        <v>99.671149596</v>
      </c>
      <c r="F209" t="n">
        <f>SUMIFS(Table25[2G_OHSR_Nokia],Table25[PERIOD_START_TIME],A2:A265,Table25[PROVINCE],B2:B265)</f>
        <v>94.8704496364</v>
      </c>
      <c r="G209" t="n">
        <f>SUMIFS(Table25[2G_tch_traffic_Nokia],Table25[PERIOD_START_TIME],A2:A265,Table25[PROVINCE],B2:B265)</f>
        <v>45665.7469444</v>
      </c>
      <c r="H209" t="n">
        <v>119.4733974609375</v>
      </c>
      <c r="I209" t="n">
        <v>99.7245425473</v>
      </c>
      <c r="J209" t="n">
        <v>0.0645240176978</v>
      </c>
      <c r="K209" t="n">
        <v>99.4994858362</v>
      </c>
      <c r="L209" t="n">
        <v>98.3160777692</v>
      </c>
      <c r="M209" t="n">
        <v>5253.5771484375</v>
      </c>
      <c r="N209" t="n">
        <v>19.20298584121094</v>
      </c>
      <c r="O209" t="n">
        <v>2.3248384770703123</v>
      </c>
      <c r="P209" t="n">
        <v>99.9642984108</v>
      </c>
      <c r="Q209" t="n">
        <v>0.0272977527074</v>
      </c>
      <c r="R209" t="n">
        <v>99.642630371</v>
      </c>
      <c r="S209" t="n">
        <v>97.4942441439</v>
      </c>
      <c r="T209" t="n">
        <v>3.46532378452</v>
      </c>
      <c r="U209" t="n">
        <v>40.16437840166016</v>
      </c>
      <c r="V209" t="n">
        <v>17.80666722</v>
      </c>
      <c r="W209" t="n">
        <v>99.9572289368</v>
      </c>
      <c r="X209" t="n">
        <v>0.0808267699716</v>
      </c>
      <c r="Y209" t="n">
        <v>99.9972680485</v>
      </c>
      <c r="Z209" t="n">
        <v>99.8230924563</v>
      </c>
      <c r="AA209" t="n">
        <v>21.8928599992</v>
      </c>
      <c r="AB209" t="n">
        <f>VLOOKUP(B2:B265,Pro_Target!A:Q,2,0)</f>
        <v>98.0</v>
      </c>
      <c r="AC209" t="n">
        <f>VLOOKUP(B2:B265,Pro_Target!A:Q,3,0)</f>
        <v>0.4</v>
      </c>
      <c r="AD209" t="n">
        <f>VLOOKUP(B2:B265,Pro_Target!A:Q,4,0)</f>
        <v>97.0</v>
      </c>
      <c r="AE209" t="n">
        <f>VLOOKUP(B2:B265,Pro_Target!A:Q,5,0)</f>
        <v>96.0</v>
      </c>
      <c r="AF209" t="n">
        <f>VLOOKUP(B2:B265,Pro_Target!A:Q,6,0)</f>
        <v>3.0</v>
      </c>
      <c r="AG209" t="n">
        <f>VLOOKUP(B2:B265,Pro_Target!A:Q,7,0)</f>
        <v>99.5</v>
      </c>
      <c r="AH209" t="n">
        <f>VLOOKUP(B2:B265,Pro_Target!A:Q,8,0)</f>
        <v>0.15</v>
      </c>
      <c r="AI209" t="n">
        <f>VLOOKUP(B2:B265,Pro_Target!A:Q,9,0)</f>
        <v>99.0</v>
      </c>
      <c r="AJ209" t="n">
        <f>VLOOKUP(B2:B265,Pro_Target!A:Q,10,0)</f>
        <v>99.0</v>
      </c>
      <c r="AK209" t="n">
        <f>VLOOKUP(B2:B265,Pro_Target!A:Q,11,0)</f>
        <v>3.0</v>
      </c>
      <c r="AL209" t="n">
        <f>VLOOKUP(B2:B265,Pro_Target!A:Q,12,0)</f>
        <v>10.0</v>
      </c>
      <c r="AM209" t="n">
        <f>VLOOKUP(B2:B265,Pro_Target!A:Q,13,0)</f>
        <v>99.5</v>
      </c>
      <c r="AN209" t="n">
        <f>VLOOKUP(B2:B265,Pro_Target!A:Q,15,0)</f>
        <v>99.0</v>
      </c>
      <c r="AO209" t="n">
        <f>VLOOKUP(B2:B265,Pro_Target!A:Q,14,0)</f>
        <v>0.1</v>
      </c>
      <c r="AP209" t="n">
        <f>VLOOKUP(B2:B265,Pro_Target!A:Q,16,0)</f>
        <v>99.0</v>
      </c>
      <c r="AQ209" t="n">
        <f>VLOOKUP(B2:B265,Pro_Target!A:Q,17,0)</f>
        <v>10.0</v>
      </c>
    </row>
    <row r="210">
      <c r="A210" t="s">
        <v>148</v>
      </c>
      <c r="B210" t="s">
        <v>50</v>
      </c>
      <c r="C210" t="n">
        <f>SUMIFS(Table25[2G_CSSR_Nokia],Table25[PERIOD_START_TIME],A2:A265,Table25[PROVINCE],B2:B265)</f>
        <v>98.7578081527</v>
      </c>
      <c r="D210" t="n">
        <f>SUMIFS(Table25[2G_CDR_Nokia],Table25[PERIOD_START_TIME],A2:A265,Table25[PROVINCE],B2:B265)</f>
        <v>1.27318468537</v>
      </c>
      <c r="E210" t="n">
        <f>SUMIFS(Table25[2G_TCH_Availability_Nokia],Table25[PERIOD_START_TIME],A2:A265,Table25[PROVINCE],B2:B265)</f>
        <v>99.9653884286</v>
      </c>
      <c r="F210" t="n">
        <f>SUMIFS(Table25[2G_OHSR_Nokia],Table25[PERIOD_START_TIME],A2:A265,Table25[PROVINCE],B2:B265)</f>
        <v>95.4056411748</v>
      </c>
      <c r="G210" t="n">
        <f>SUMIFS(Table25[2G_tch_traffic_Nokia],Table25[PERIOD_START_TIME],A2:A265,Table25[PROVINCE],B2:B265)</f>
        <v>11087.4670376</v>
      </c>
      <c r="H210" t="n">
        <v>167.316921875</v>
      </c>
      <c r="I210" t="n">
        <v>99.3096026687</v>
      </c>
      <c r="J210" t="n">
        <v>0.246583147009</v>
      </c>
      <c r="K210" t="n">
        <v>99.4612691703</v>
      </c>
      <c r="L210" t="n">
        <v>98.4031310924</v>
      </c>
      <c r="M210" t="n">
        <v>5569.7783203125</v>
      </c>
      <c r="N210" t="n">
        <v>32.13564586015625</v>
      </c>
      <c r="O210" t="n">
        <v>2.4582750898730468</v>
      </c>
      <c r="P210" t="n">
        <v>99.9570085663</v>
      </c>
      <c r="Q210" t="n">
        <v>0.0499081754266</v>
      </c>
      <c r="R210" t="n">
        <v>99.8937067454</v>
      </c>
      <c r="S210" t="n">
        <v>97.7658563452</v>
      </c>
      <c r="T210" t="n">
        <v>3.88184612732</v>
      </c>
      <c r="U210" t="n">
        <v>66.12899024580078</v>
      </c>
      <c r="V210" t="n">
        <v>19.6525822162</v>
      </c>
      <c r="W210" t="n">
        <v>99.9255801932</v>
      </c>
      <c r="X210" t="n">
        <v>0.0863380882119</v>
      </c>
      <c r="Y210" t="n">
        <v>99.8847930839</v>
      </c>
      <c r="Z210" t="n">
        <v>99.850278933</v>
      </c>
      <c r="AA210" t="n">
        <v>24.5052412934</v>
      </c>
      <c r="AB210" t="n">
        <f>VLOOKUP(B2:B265,Pro_Target!A:Q,2,0)</f>
        <v>98.0</v>
      </c>
      <c r="AC210" t="n">
        <f>VLOOKUP(B2:B265,Pro_Target!A:Q,3,0)</f>
        <v>0.4</v>
      </c>
      <c r="AD210" t="n">
        <f>VLOOKUP(B2:B265,Pro_Target!A:Q,4,0)</f>
        <v>97.0</v>
      </c>
      <c r="AE210" t="n">
        <f>VLOOKUP(B2:B265,Pro_Target!A:Q,5,0)</f>
        <v>96.0</v>
      </c>
      <c r="AF210" t="n">
        <f>VLOOKUP(B2:B265,Pro_Target!A:Q,6,0)</f>
        <v>3.0</v>
      </c>
      <c r="AG210" t="n">
        <f>VLOOKUP(B2:B265,Pro_Target!A:Q,7,0)</f>
        <v>99.5</v>
      </c>
      <c r="AH210" t="n">
        <f>VLOOKUP(B2:B265,Pro_Target!A:Q,8,0)</f>
        <v>0.15</v>
      </c>
      <c r="AI210" t="n">
        <f>VLOOKUP(B2:B265,Pro_Target!A:Q,9,0)</f>
        <v>99.0</v>
      </c>
      <c r="AJ210" t="n">
        <f>VLOOKUP(B2:B265,Pro_Target!A:Q,10,0)</f>
        <v>99.0</v>
      </c>
      <c r="AK210" t="n">
        <f>VLOOKUP(B2:B265,Pro_Target!A:Q,11,0)</f>
        <v>3.0</v>
      </c>
      <c r="AL210" t="n">
        <f>VLOOKUP(B2:B265,Pro_Target!A:Q,12,0)</f>
        <v>10.0</v>
      </c>
      <c r="AM210" t="n">
        <f>VLOOKUP(B2:B265,Pro_Target!A:Q,13,0)</f>
        <v>99.5</v>
      </c>
      <c r="AN210" t="n">
        <f>VLOOKUP(B2:B265,Pro_Target!A:Q,15,0)</f>
        <v>99.0</v>
      </c>
      <c r="AO210" t="n">
        <f>VLOOKUP(B2:B265,Pro_Target!A:Q,14,0)</f>
        <v>0.1</v>
      </c>
      <c r="AP210" t="n">
        <f>VLOOKUP(B2:B265,Pro_Target!A:Q,16,0)</f>
        <v>99.0</v>
      </c>
      <c r="AQ210" t="n">
        <f>VLOOKUP(B2:B265,Pro_Target!A:Q,17,0)</f>
        <v>10.0</v>
      </c>
    </row>
    <row r="211">
      <c r="A211" t="s">
        <v>148</v>
      </c>
      <c r="B211" t="s">
        <v>47</v>
      </c>
      <c r="C211" t="n">
        <f>SUMIFS(Table25[2G_CSSR_Nokia],Table25[PERIOD_START_TIME],A2:A265,Table25[PROVINCE],B2:B265)</f>
        <v>99.4248793499</v>
      </c>
      <c r="D211" t="n">
        <f>SUMIFS(Table25[2G_CDR_Nokia],Table25[PERIOD_START_TIME],A2:A265,Table25[PROVINCE],B2:B265)</f>
        <v>1.9163946957</v>
      </c>
      <c r="E211" t="n">
        <f>SUMIFS(Table25[2G_TCH_Availability_Nokia],Table25[PERIOD_START_TIME],A2:A265,Table25[PROVINCE],B2:B265)</f>
        <v>99.3794640322</v>
      </c>
      <c r="F211" t="n">
        <f>SUMIFS(Table25[2G_OHSR_Nokia],Table25[PERIOD_START_TIME],A2:A265,Table25[PROVINCE],B2:B265)</f>
        <v>95.0209446248</v>
      </c>
      <c r="G211" t="n">
        <f>SUMIFS(Table25[2G_tch_traffic_Nokia],Table25[PERIOD_START_TIME],A2:A265,Table25[PROVINCE],B2:B265)</f>
        <v>57554.3111111</v>
      </c>
      <c r="H211" t="n">
        <v>155.89634765625</v>
      </c>
      <c r="I211" t="n">
        <v>99.7126443903</v>
      </c>
      <c r="J211" t="n">
        <v>0.186424575801</v>
      </c>
      <c r="K211" t="n">
        <v>99.3383725825</v>
      </c>
      <c r="L211" t="n">
        <v>97.6380369797</v>
      </c>
      <c r="M211" t="n">
        <v>6354.1337890625</v>
      </c>
      <c r="N211" t="n">
        <v>21.14467102392578</v>
      </c>
      <c r="O211" t="n">
        <v>2.187663891640625</v>
      </c>
      <c r="P211" t="n">
        <v>99.9572554911</v>
      </c>
      <c r="Q211" t="n">
        <v>0.0311066886742</v>
      </c>
      <c r="R211" t="n">
        <v>99.7107592171</v>
      </c>
      <c r="S211" t="n">
        <v>97.0058270211</v>
      </c>
      <c r="T211" t="n">
        <v>3.32114536007</v>
      </c>
      <c r="U211" t="n">
        <v>47.281330208007816</v>
      </c>
      <c r="V211" t="n">
        <v>19.2904600042</v>
      </c>
      <c r="W211" t="n">
        <v>99.9454269891</v>
      </c>
      <c r="X211" t="n">
        <v>0.0869184130706</v>
      </c>
      <c r="Y211" t="n">
        <v>99.8969505448</v>
      </c>
      <c r="Z211" t="n">
        <v>99.8889771833</v>
      </c>
      <c r="AA211" t="n">
        <v>23.3875351418</v>
      </c>
      <c r="AB211" t="n">
        <f>VLOOKUP(B2:B265,Pro_Target!A:Q,2,0)</f>
        <v>98.0</v>
      </c>
      <c r="AC211" t="n">
        <f>VLOOKUP(B2:B265,Pro_Target!A:Q,3,0)</f>
        <v>0.4</v>
      </c>
      <c r="AD211" t="n">
        <f>VLOOKUP(B2:B265,Pro_Target!A:Q,4,0)</f>
        <v>97.0</v>
      </c>
      <c r="AE211" t="n">
        <f>VLOOKUP(B2:B265,Pro_Target!A:Q,5,0)</f>
        <v>96.0</v>
      </c>
      <c r="AF211" t="n">
        <f>VLOOKUP(B2:B265,Pro_Target!A:Q,6,0)</f>
        <v>3.0</v>
      </c>
      <c r="AG211" t="n">
        <f>VLOOKUP(B2:B265,Pro_Target!A:Q,7,0)</f>
        <v>99.5</v>
      </c>
      <c r="AH211" t="n">
        <f>VLOOKUP(B2:B265,Pro_Target!A:Q,8,0)</f>
        <v>0.15</v>
      </c>
      <c r="AI211" t="n">
        <f>VLOOKUP(B2:B265,Pro_Target!A:Q,9,0)</f>
        <v>99.0</v>
      </c>
      <c r="AJ211" t="n">
        <f>VLOOKUP(B2:B265,Pro_Target!A:Q,10,0)</f>
        <v>99.0</v>
      </c>
      <c r="AK211" t="n">
        <f>VLOOKUP(B2:B265,Pro_Target!A:Q,11,0)</f>
        <v>3.0</v>
      </c>
      <c r="AL211" t="n">
        <f>VLOOKUP(B2:B265,Pro_Target!A:Q,12,0)</f>
        <v>10.0</v>
      </c>
      <c r="AM211" t="n">
        <f>VLOOKUP(B2:B265,Pro_Target!A:Q,13,0)</f>
        <v>99.5</v>
      </c>
      <c r="AN211" t="n">
        <f>VLOOKUP(B2:B265,Pro_Target!A:Q,15,0)</f>
        <v>99.0</v>
      </c>
      <c r="AO211" t="n">
        <f>VLOOKUP(B2:B265,Pro_Target!A:Q,14,0)</f>
        <v>0.1</v>
      </c>
      <c r="AP211" t="n">
        <f>VLOOKUP(B2:B265,Pro_Target!A:Q,16,0)</f>
        <v>99.0</v>
      </c>
      <c r="AQ211" t="n">
        <f>VLOOKUP(B2:B265,Pro_Target!A:Q,17,0)</f>
        <v>10.0</v>
      </c>
    </row>
    <row r="212">
      <c r="A212" t="s">
        <v>148</v>
      </c>
      <c r="B212" t="s">
        <v>52</v>
      </c>
      <c r="C212" t="n">
        <f>SUMIFS(Table25[2G_CSSR_Nokia],Table25[PERIOD_START_TIME],A2:A265,Table25[PROVINCE],B2:B265)</f>
        <v>97.8363738496</v>
      </c>
      <c r="D212" t="n">
        <f>SUMIFS(Table25[2G_CDR_Nokia],Table25[PERIOD_START_TIME],A2:A265,Table25[PROVINCE],B2:B265)</f>
        <v>2.3736242076</v>
      </c>
      <c r="E212" t="n">
        <f>SUMIFS(Table25[2G_TCH_Availability_Nokia],Table25[PERIOD_START_TIME],A2:A265,Table25[PROVINCE],B2:B265)</f>
        <v>93.3220039513</v>
      </c>
      <c r="F212" t="n">
        <f>SUMIFS(Table25[2G_OHSR_Nokia],Table25[PERIOD_START_TIME],A2:A265,Table25[PROVINCE],B2:B265)</f>
        <v>94.6879329827</v>
      </c>
      <c r="G212" t="n">
        <f>SUMIFS(Table25[2G_tch_traffic_Nokia],Table25[PERIOD_START_TIME],A2:A265,Table25[PROVINCE],B2:B265)</f>
        <v>35019.4863645</v>
      </c>
      <c r="H212" t="n">
        <v>205.18839453125</v>
      </c>
      <c r="I212" t="n">
        <v>99.5510735245</v>
      </c>
      <c r="J212" t="n">
        <v>0.227954650675</v>
      </c>
      <c r="K212" t="n">
        <v>95.9664770062</v>
      </c>
      <c r="L212" t="n">
        <v>98.8652833821</v>
      </c>
      <c r="M212" t="n">
        <v>5227.8837890625</v>
      </c>
      <c r="N212" t="n">
        <v>39.95674853261719</v>
      </c>
      <c r="O212" t="n">
        <v>2.376668070341797</v>
      </c>
      <c r="P212" t="n">
        <v>99.9270109134</v>
      </c>
      <c r="Q212" t="n">
        <v>0.0859378140486</v>
      </c>
      <c r="R212" t="n">
        <v>99.6570234032</v>
      </c>
      <c r="S212" t="n">
        <v>97.8259261021</v>
      </c>
      <c r="T212" t="n">
        <v>3.85604619516</v>
      </c>
      <c r="U212" t="n">
        <v>78.41138150966798</v>
      </c>
      <c r="V212" t="n">
        <v>15.5006227991</v>
      </c>
      <c r="W212" t="n">
        <v>99.9325776007</v>
      </c>
      <c r="X212" t="n">
        <v>0.090736760233</v>
      </c>
      <c r="Y212" t="n">
        <v>99.4595492049</v>
      </c>
      <c r="Z212" t="n">
        <v>99.885796807</v>
      </c>
      <c r="AA212" t="n">
        <v>23.845622385</v>
      </c>
      <c r="AB212" t="n">
        <f>VLOOKUP(B2:B265,Pro_Target!A:Q,2,0)</f>
        <v>98.0</v>
      </c>
      <c r="AC212" t="n">
        <f>VLOOKUP(B2:B265,Pro_Target!A:Q,3,0)</f>
        <v>0.4</v>
      </c>
      <c r="AD212" t="n">
        <f>VLOOKUP(B2:B265,Pro_Target!A:Q,4,0)</f>
        <v>97.0</v>
      </c>
      <c r="AE212" t="n">
        <f>VLOOKUP(B2:B265,Pro_Target!A:Q,5,0)</f>
        <v>96.0</v>
      </c>
      <c r="AF212" t="n">
        <f>VLOOKUP(B2:B265,Pro_Target!A:Q,6,0)</f>
        <v>3.0</v>
      </c>
      <c r="AG212" t="n">
        <f>VLOOKUP(B2:B265,Pro_Target!A:Q,7,0)</f>
        <v>99.5</v>
      </c>
      <c r="AH212" t="n">
        <f>VLOOKUP(B2:B265,Pro_Target!A:Q,8,0)</f>
        <v>0.15</v>
      </c>
      <c r="AI212" t="n">
        <f>VLOOKUP(B2:B265,Pro_Target!A:Q,9,0)</f>
        <v>99.0</v>
      </c>
      <c r="AJ212" t="n">
        <f>VLOOKUP(B2:B265,Pro_Target!A:Q,10,0)</f>
        <v>99.0</v>
      </c>
      <c r="AK212" t="n">
        <f>VLOOKUP(B2:B265,Pro_Target!A:Q,11,0)</f>
        <v>3.0</v>
      </c>
      <c r="AL212" t="n">
        <f>VLOOKUP(B2:B265,Pro_Target!A:Q,12,0)</f>
        <v>10.0</v>
      </c>
      <c r="AM212" t="n">
        <f>VLOOKUP(B2:B265,Pro_Target!A:Q,13,0)</f>
        <v>99.5</v>
      </c>
      <c r="AN212" t="n">
        <f>VLOOKUP(B2:B265,Pro_Target!A:Q,15,0)</f>
        <v>99.0</v>
      </c>
      <c r="AO212" t="n">
        <f>VLOOKUP(B2:B265,Pro_Target!A:Q,14,0)</f>
        <v>0.1</v>
      </c>
      <c r="AP212" t="n">
        <f>VLOOKUP(B2:B265,Pro_Target!A:Q,16,0)</f>
        <v>99.0</v>
      </c>
      <c r="AQ212" t="n">
        <f>VLOOKUP(B2:B265,Pro_Target!A:Q,17,0)</f>
        <v>10.0</v>
      </c>
    </row>
    <row r="213">
      <c r="A213" t="s">
        <v>148</v>
      </c>
      <c r="B213" t="s">
        <v>51</v>
      </c>
      <c r="C213" t="n">
        <f>SUMIFS(Table25[2G_CSSR_Nokia],Table25[PERIOD_START_TIME],A2:A265,Table25[PROVINCE],B2:B265)</f>
        <v>0.0</v>
      </c>
      <c r="D213" t="n">
        <f>SUMIFS(Table25[2G_CDR_Nokia],Table25[PERIOD_START_TIME],A2:A265,Table25[PROVINCE],B2:B265)</f>
        <v>0.0</v>
      </c>
      <c r="E213" t="n">
        <f>SUMIFS(Table25[2G_TCH_Availability_Nokia],Table25[PERIOD_START_TIME],A2:A265,Table25[PROVINCE],B2:B265)</f>
        <v>0.0</v>
      </c>
      <c r="F213" t="n">
        <f>SUMIFS(Table25[2G_OHSR_Nokia],Table25[PERIOD_START_TIME],A2:A265,Table25[PROVINCE],B2:B265)</f>
        <v>0.0</v>
      </c>
      <c r="G213" t="n">
        <f>SUMIFS(Table25[2G_tch_traffic_Nokia],Table25[PERIOD_START_TIME],A2:A265,Table25[PROVINCE],B2:B265)</f>
        <v>0.0</v>
      </c>
      <c r="H213" t="n">
        <v>323.837802734375</v>
      </c>
      <c r="I213" t="n">
        <v>99.4061307787</v>
      </c>
      <c r="J213" t="n">
        <v>0.217784249968</v>
      </c>
      <c r="K213" t="n">
        <v>99.3446578683</v>
      </c>
      <c r="L213" t="n">
        <v>98.3011614634</v>
      </c>
      <c r="M213" t="n">
        <v>8637.8271484375</v>
      </c>
      <c r="N213" t="n">
        <v>40.35989188525391</v>
      </c>
      <c r="O213" t="n">
        <v>1.8324264540234374</v>
      </c>
      <c r="P213" t="n">
        <v>99.9573221192</v>
      </c>
      <c r="Q213" t="n">
        <v>0.0249885895391</v>
      </c>
      <c r="R213" t="n">
        <v>99.3631885574</v>
      </c>
      <c r="S213" t="n">
        <v>98.2848392281</v>
      </c>
      <c r="T213" t="n">
        <v>3.45374173248</v>
      </c>
      <c r="U213" t="n">
        <v>90.56638019902344</v>
      </c>
      <c r="V213" t="n">
        <v>12.654246841</v>
      </c>
      <c r="W213" t="n">
        <v>99.9316443849</v>
      </c>
      <c r="X213" t="n">
        <v>0.143431687097</v>
      </c>
      <c r="Y213" t="n">
        <v>99.381558361</v>
      </c>
      <c r="Z213" t="n">
        <v>99.8828977238</v>
      </c>
      <c r="AA213" t="n">
        <v>21.9393092869</v>
      </c>
      <c r="AB213" t="n">
        <f>VLOOKUP(B2:B265,Pro_Target!A:Q,2,0)</f>
        <v>98.0</v>
      </c>
      <c r="AC213" t="n">
        <f>VLOOKUP(B2:B265,Pro_Target!A:Q,3,0)</f>
        <v>0.4</v>
      </c>
      <c r="AD213" t="n">
        <f>VLOOKUP(B2:B265,Pro_Target!A:Q,4,0)</f>
        <v>97.0</v>
      </c>
      <c r="AE213" t="n">
        <f>VLOOKUP(B2:B265,Pro_Target!A:Q,5,0)</f>
        <v>96.0</v>
      </c>
      <c r="AF213" t="n">
        <f>VLOOKUP(B2:B265,Pro_Target!A:Q,6,0)</f>
        <v>3.0</v>
      </c>
      <c r="AG213" t="n">
        <f>VLOOKUP(B2:B265,Pro_Target!A:Q,7,0)</f>
        <v>99.5</v>
      </c>
      <c r="AH213" t="n">
        <f>VLOOKUP(B2:B265,Pro_Target!A:Q,8,0)</f>
        <v>0.15</v>
      </c>
      <c r="AI213" t="n">
        <f>VLOOKUP(B2:B265,Pro_Target!A:Q,9,0)</f>
        <v>99.0</v>
      </c>
      <c r="AJ213" t="n">
        <f>VLOOKUP(B2:B265,Pro_Target!A:Q,10,0)</f>
        <v>99.0</v>
      </c>
      <c r="AK213" t="n">
        <f>VLOOKUP(B2:B265,Pro_Target!A:Q,11,0)</f>
        <v>3.0</v>
      </c>
      <c r="AL213" t="n">
        <f>VLOOKUP(B2:B265,Pro_Target!A:Q,12,0)</f>
        <v>10.0</v>
      </c>
      <c r="AM213" t="n">
        <f>VLOOKUP(B2:B265,Pro_Target!A:Q,13,0)</f>
        <v>99.5</v>
      </c>
      <c r="AN213" t="n">
        <f>VLOOKUP(B2:B265,Pro_Target!A:Q,15,0)</f>
        <v>99.0</v>
      </c>
      <c r="AO213" t="n">
        <f>VLOOKUP(B2:B265,Pro_Target!A:Q,14,0)</f>
        <v>0.1</v>
      </c>
      <c r="AP213" t="n">
        <f>VLOOKUP(B2:B265,Pro_Target!A:Q,16,0)</f>
        <v>99.0</v>
      </c>
      <c r="AQ213" t="n">
        <f>VLOOKUP(B2:B265,Pro_Target!A:Q,17,0)</f>
        <v>10.0</v>
      </c>
    </row>
    <row r="214">
      <c r="A214" t="s">
        <v>148</v>
      </c>
      <c r="B214" t="s">
        <v>49</v>
      </c>
      <c r="C214" t="n">
        <f>SUMIFS(Table25[2G_CSSR_Nokia],Table25[PERIOD_START_TIME],A2:A265,Table25[PROVINCE],B2:B265)</f>
        <v>99.1082211568</v>
      </c>
      <c r="D214" t="n">
        <f>SUMIFS(Table25[2G_CDR_Nokia],Table25[PERIOD_START_TIME],A2:A265,Table25[PROVINCE],B2:B265)</f>
        <v>2.03069296665</v>
      </c>
      <c r="E214" t="n">
        <f>SUMIFS(Table25[2G_TCH_Availability_Nokia],Table25[PERIOD_START_TIME],A2:A265,Table25[PROVINCE],B2:B265)</f>
        <v>96.4307151847</v>
      </c>
      <c r="F214" t="n">
        <f>SUMIFS(Table25[2G_OHSR_Nokia],Table25[PERIOD_START_TIME],A2:A265,Table25[PROVINCE],B2:B265)</f>
        <v>96.8248704139</v>
      </c>
      <c r="G214" t="n">
        <f>SUMIFS(Table25[2G_tch_traffic_Nokia],Table25[PERIOD_START_TIME],A2:A265,Table25[PROVINCE],B2:B265)</f>
        <v>50245.7825353</v>
      </c>
      <c r="H214" t="n">
        <v>225.4517451171875</v>
      </c>
      <c r="I214" t="n">
        <v>99.366415715</v>
      </c>
      <c r="J214" t="n">
        <v>0.242432967023</v>
      </c>
      <c r="K214" t="n">
        <v>99.3257611938</v>
      </c>
      <c r="L214" t="n">
        <v>98.3938468035</v>
      </c>
      <c r="M214" t="n">
        <v>7479.3994140625</v>
      </c>
      <c r="N214" t="n">
        <v>22.439330365234376</v>
      </c>
      <c r="O214" t="n">
        <v>2.1028165590917967</v>
      </c>
      <c r="P214" t="n">
        <v>99.96513275</v>
      </c>
      <c r="Q214" t="n">
        <v>0.0294438189763</v>
      </c>
      <c r="R214" t="n">
        <v>99.7511730151</v>
      </c>
      <c r="S214" t="n">
        <v>97.3840316785</v>
      </c>
      <c r="T214" t="n">
        <v>3.39682829929</v>
      </c>
      <c r="U214" t="n">
        <v>71.01415046279297</v>
      </c>
      <c r="V214" t="n">
        <v>11.9227890333</v>
      </c>
      <c r="W214" t="n">
        <v>99.9553586403</v>
      </c>
      <c r="X214" t="n">
        <v>0.139256689841</v>
      </c>
      <c r="Y214" t="n">
        <v>99.7802955503</v>
      </c>
      <c r="Z214" t="n">
        <v>99.9486690949</v>
      </c>
      <c r="AA214" t="n">
        <v>22.312934921</v>
      </c>
      <c r="AB214" t="n">
        <f>VLOOKUP(B2:B265,Pro_Target!A:Q,2,0)</f>
        <v>98.0</v>
      </c>
      <c r="AC214" t="n">
        <f>VLOOKUP(B2:B265,Pro_Target!A:Q,3,0)</f>
        <v>0.4</v>
      </c>
      <c r="AD214" t="n">
        <f>VLOOKUP(B2:B265,Pro_Target!A:Q,4,0)</f>
        <v>97.0</v>
      </c>
      <c r="AE214" t="n">
        <f>VLOOKUP(B2:B265,Pro_Target!A:Q,5,0)</f>
        <v>96.0</v>
      </c>
      <c r="AF214" t="n">
        <f>VLOOKUP(B2:B265,Pro_Target!A:Q,6,0)</f>
        <v>3.0</v>
      </c>
      <c r="AG214" t="n">
        <f>VLOOKUP(B2:B265,Pro_Target!A:Q,7,0)</f>
        <v>99.5</v>
      </c>
      <c r="AH214" t="n">
        <f>VLOOKUP(B2:B265,Pro_Target!A:Q,8,0)</f>
        <v>0.15</v>
      </c>
      <c r="AI214" t="n">
        <f>VLOOKUP(B2:B265,Pro_Target!A:Q,9,0)</f>
        <v>99.0</v>
      </c>
      <c r="AJ214" t="n">
        <f>VLOOKUP(B2:B265,Pro_Target!A:Q,10,0)</f>
        <v>99.0</v>
      </c>
      <c r="AK214" t="n">
        <f>VLOOKUP(B2:B265,Pro_Target!A:Q,11,0)</f>
        <v>3.0</v>
      </c>
      <c r="AL214" t="n">
        <f>VLOOKUP(B2:B265,Pro_Target!A:Q,12,0)</f>
        <v>10.0</v>
      </c>
      <c r="AM214" t="n">
        <f>VLOOKUP(B2:B265,Pro_Target!A:Q,13,0)</f>
        <v>99.5</v>
      </c>
      <c r="AN214" t="n">
        <f>VLOOKUP(B2:B265,Pro_Target!A:Q,15,0)</f>
        <v>99.0</v>
      </c>
      <c r="AO214" t="n">
        <f>VLOOKUP(B2:B265,Pro_Target!A:Q,14,0)</f>
        <v>0.1</v>
      </c>
      <c r="AP214" t="n">
        <f>VLOOKUP(B2:B265,Pro_Target!A:Q,16,0)</f>
        <v>99.0</v>
      </c>
      <c r="AQ214" t="n">
        <f>VLOOKUP(B2:B265,Pro_Target!A:Q,17,0)</f>
        <v>10.0</v>
      </c>
    </row>
    <row r="215">
      <c r="A215" t="s">
        <v>148</v>
      </c>
      <c r="B215" t="s">
        <v>48</v>
      </c>
      <c r="C215" t="n">
        <f>SUMIFS(Table25[2G_CSSR_Nokia],Table25[PERIOD_START_TIME],A2:A265,Table25[PROVINCE],B2:B265)</f>
        <v>0.0</v>
      </c>
      <c r="D215" t="n">
        <f>SUMIFS(Table25[2G_CDR_Nokia],Table25[PERIOD_START_TIME],A2:A265,Table25[PROVINCE],B2:B265)</f>
        <v>0.0</v>
      </c>
      <c r="E215" t="n">
        <f>SUMIFS(Table25[2G_TCH_Availability_Nokia],Table25[PERIOD_START_TIME],A2:A265,Table25[PROVINCE],B2:B265)</f>
        <v>0.0</v>
      </c>
      <c r="F215" t="n">
        <f>SUMIFS(Table25[2G_OHSR_Nokia],Table25[PERIOD_START_TIME],A2:A265,Table25[PROVINCE],B2:B265)</f>
        <v>0.0</v>
      </c>
      <c r="G215" t="n">
        <f>SUMIFS(Table25[2G_tch_traffic_Nokia],Table25[PERIOD_START_TIME],A2:A265,Table25[PROVINCE],B2:B265)</f>
        <v>0.0</v>
      </c>
      <c r="H215" t="n">
        <v>244.1144931640625</v>
      </c>
      <c r="I215" t="n">
        <v>99.4635051749</v>
      </c>
      <c r="J215" t="n">
        <v>0.268730751727</v>
      </c>
      <c r="K215" t="n">
        <v>99.6180852077</v>
      </c>
      <c r="L215" t="n">
        <v>98.3427189384</v>
      </c>
      <c r="M215" t="n">
        <v>6143.8837890625</v>
      </c>
      <c r="N215" t="n">
        <v>23.601406429492187</v>
      </c>
      <c r="O215" t="n">
        <v>2.3199800200585936</v>
      </c>
      <c r="P215" t="n">
        <v>99.9563993256</v>
      </c>
      <c r="Q215" t="n">
        <v>0.0601585906382</v>
      </c>
      <c r="R215" t="n">
        <v>99.9528209554</v>
      </c>
      <c r="S215" t="n">
        <v>97.3765787296</v>
      </c>
      <c r="T215" t="n">
        <v>3.50641432741</v>
      </c>
      <c r="U215" t="n">
        <v>52.25581290947266</v>
      </c>
      <c r="V215" t="n">
        <v>17.9990457296</v>
      </c>
      <c r="W215" t="n">
        <v>99.9323416641</v>
      </c>
      <c r="X215" t="n">
        <v>0.0844773867701</v>
      </c>
      <c r="Y215" t="n">
        <v>99.9780144553</v>
      </c>
      <c r="Z215" t="n">
        <v>99.9446915562</v>
      </c>
      <c r="AA215" t="n">
        <v>23.596879494</v>
      </c>
      <c r="AB215" t="n">
        <f>VLOOKUP(B2:B265,Pro_Target!A:Q,2,0)</f>
        <v>98.0</v>
      </c>
      <c r="AC215" t="n">
        <f>VLOOKUP(B2:B265,Pro_Target!A:Q,3,0)</f>
        <v>0.4</v>
      </c>
      <c r="AD215" t="n">
        <f>VLOOKUP(B2:B265,Pro_Target!A:Q,4,0)</f>
        <v>97.0</v>
      </c>
      <c r="AE215" t="n">
        <f>VLOOKUP(B2:B265,Pro_Target!A:Q,5,0)</f>
        <v>96.0</v>
      </c>
      <c r="AF215" t="n">
        <f>VLOOKUP(B2:B265,Pro_Target!A:Q,6,0)</f>
        <v>3.0</v>
      </c>
      <c r="AG215" t="n">
        <f>VLOOKUP(B2:B265,Pro_Target!A:Q,7,0)</f>
        <v>99.5</v>
      </c>
      <c r="AH215" t="n">
        <f>VLOOKUP(B2:B265,Pro_Target!A:Q,8,0)</f>
        <v>0.15</v>
      </c>
      <c r="AI215" t="n">
        <f>VLOOKUP(B2:B265,Pro_Target!A:Q,9,0)</f>
        <v>99.0</v>
      </c>
      <c r="AJ215" t="n">
        <f>VLOOKUP(B2:B265,Pro_Target!A:Q,10,0)</f>
        <v>99.0</v>
      </c>
      <c r="AK215" t="n">
        <f>VLOOKUP(B2:B265,Pro_Target!A:Q,11,0)</f>
        <v>3.0</v>
      </c>
      <c r="AL215" t="n">
        <f>VLOOKUP(B2:B265,Pro_Target!A:Q,12,0)</f>
        <v>10.0</v>
      </c>
      <c r="AM215" t="n">
        <f>VLOOKUP(B2:B265,Pro_Target!A:Q,13,0)</f>
        <v>99.5</v>
      </c>
      <c r="AN215" t="n">
        <f>VLOOKUP(B2:B265,Pro_Target!A:Q,15,0)</f>
        <v>99.0</v>
      </c>
      <c r="AO215" t="n">
        <f>VLOOKUP(B2:B265,Pro_Target!A:Q,14,0)</f>
        <v>0.1</v>
      </c>
      <c r="AP215" t="n">
        <f>VLOOKUP(B2:B265,Pro_Target!A:Q,16,0)</f>
        <v>99.0</v>
      </c>
      <c r="AQ215" t="n">
        <f>VLOOKUP(B2:B265,Pro_Target!A:Q,17,0)</f>
        <v>10.0</v>
      </c>
    </row>
    <row r="216">
      <c r="A216" t="s">
        <v>148</v>
      </c>
      <c r="B216" t="s">
        <v>46</v>
      </c>
      <c r="C216" t="n">
        <f>SUMIFS(Table25[2G_CSSR_Nokia],Table25[PERIOD_START_TIME],A2:A265,Table25[PROVINCE],B2:B265)</f>
        <v>0.0</v>
      </c>
      <c r="D216" t="n">
        <f>SUMIFS(Table25[2G_CDR_Nokia],Table25[PERIOD_START_TIME],A2:A265,Table25[PROVINCE],B2:B265)</f>
        <v>0.0</v>
      </c>
      <c r="E216" t="n">
        <f>SUMIFS(Table25[2G_TCH_Availability_Nokia],Table25[PERIOD_START_TIME],A2:A265,Table25[PROVINCE],B2:B265)</f>
        <v>0.0</v>
      </c>
      <c r="F216" t="n">
        <f>SUMIFS(Table25[2G_OHSR_Nokia],Table25[PERIOD_START_TIME],A2:A265,Table25[PROVINCE],B2:B265)</f>
        <v>0.0</v>
      </c>
      <c r="G216" t="n">
        <f>SUMIFS(Table25[2G_tch_traffic_Nokia],Table25[PERIOD_START_TIME],A2:A265,Table25[PROVINCE],B2:B265)</f>
        <v>0.0</v>
      </c>
      <c r="H216" t="n">
        <v>4.9164892578125</v>
      </c>
      <c r="I216" t="n">
        <v>99.6765523341</v>
      </c>
      <c r="J216" t="n">
        <v>0.100321852758</v>
      </c>
      <c r="K216" t="n">
        <v>99.1601095286</v>
      </c>
      <c r="L216" t="n">
        <v>98.5577146306</v>
      </c>
      <c r="M216" t="n">
        <v>2952.54296875</v>
      </c>
      <c r="N216" t="n">
        <v>2.922488414267578</v>
      </c>
      <c r="O216" t="n">
        <v>2.5275757165625</v>
      </c>
      <c r="P216" t="n">
        <v>99.9592557597</v>
      </c>
      <c r="Q216" t="n">
        <v>0.0179256884364</v>
      </c>
      <c r="R216" t="n">
        <v>99.9380220801</v>
      </c>
      <c r="S216" t="n">
        <v>97.3065121036</v>
      </c>
      <c r="T216" t="n">
        <v>3.70304821561</v>
      </c>
      <c r="U216" t="n">
        <v>6.2608295886035155</v>
      </c>
      <c r="V216" t="n">
        <v>18.5875531968</v>
      </c>
      <c r="W216" t="n">
        <v>99.880184116</v>
      </c>
      <c r="X216" t="n">
        <v>0.298292701989</v>
      </c>
      <c r="Y216" t="n">
        <v>96.5297275545</v>
      </c>
      <c r="Z216" t="n">
        <v>99.7397722682</v>
      </c>
      <c r="AA216" t="n">
        <v>24.8720461543</v>
      </c>
      <c r="AB216" t="n">
        <f>VLOOKUP(B2:B265,Pro_Target!A:Q,2,0)</f>
        <v>98.0</v>
      </c>
      <c r="AC216" t="n">
        <f>VLOOKUP(B2:B265,Pro_Target!A:Q,3,0)</f>
        <v>0.4</v>
      </c>
      <c r="AD216" t="n">
        <f>VLOOKUP(B2:B265,Pro_Target!A:Q,4,0)</f>
        <v>97.0</v>
      </c>
      <c r="AE216" t="n">
        <f>VLOOKUP(B2:B265,Pro_Target!A:Q,5,0)</f>
        <v>96.0</v>
      </c>
      <c r="AF216" t="n">
        <f>VLOOKUP(B2:B265,Pro_Target!A:Q,6,0)</f>
        <v>3.0</v>
      </c>
      <c r="AG216" t="n">
        <f>VLOOKUP(B2:B265,Pro_Target!A:Q,7,0)</f>
        <v>99.5</v>
      </c>
      <c r="AH216" t="n">
        <f>VLOOKUP(B2:B265,Pro_Target!A:Q,8,0)</f>
        <v>0.15</v>
      </c>
      <c r="AI216" t="n">
        <f>VLOOKUP(B2:B265,Pro_Target!A:Q,9,0)</f>
        <v>99.0</v>
      </c>
      <c r="AJ216" t="n">
        <f>VLOOKUP(B2:B265,Pro_Target!A:Q,10,0)</f>
        <v>99.0</v>
      </c>
      <c r="AK216" t="n">
        <f>VLOOKUP(B2:B265,Pro_Target!A:Q,11,0)</f>
        <v>3.0</v>
      </c>
      <c r="AL216" t="n">
        <f>VLOOKUP(B2:B265,Pro_Target!A:Q,12,0)</f>
        <v>10.0</v>
      </c>
      <c r="AM216" t="n">
        <f>VLOOKUP(B2:B265,Pro_Target!A:Q,13,0)</f>
        <v>99.5</v>
      </c>
      <c r="AN216" t="n">
        <f>VLOOKUP(B2:B265,Pro_Target!A:Q,15,0)</f>
        <v>99.0</v>
      </c>
      <c r="AO216" t="n">
        <f>VLOOKUP(B2:B265,Pro_Target!A:Q,14,0)</f>
        <v>0.1</v>
      </c>
      <c r="AP216" t="n">
        <f>VLOOKUP(B2:B265,Pro_Target!A:Q,16,0)</f>
        <v>99.0</v>
      </c>
      <c r="AQ216" t="n">
        <f>VLOOKUP(B2:B265,Pro_Target!A:Q,17,0)</f>
        <v>10.0</v>
      </c>
    </row>
    <row r="217">
      <c r="A217" t="s">
        <v>148</v>
      </c>
      <c r="B217" t="s">
        <v>44</v>
      </c>
      <c r="C217" t="n">
        <f>SUMIFS(Table25[2G_CSSR_Nokia],Table25[PERIOD_START_TIME],A2:A265,Table25[PROVINCE],B2:B265)</f>
        <v>0.0</v>
      </c>
      <c r="D217" t="n">
        <f>SUMIFS(Table25[2G_CDR_Nokia],Table25[PERIOD_START_TIME],A2:A265,Table25[PROVINCE],B2:B265)</f>
        <v>0.0</v>
      </c>
      <c r="E217" t="n">
        <f>SUMIFS(Table25[2G_TCH_Availability_Nokia],Table25[PERIOD_START_TIME],A2:A265,Table25[PROVINCE],B2:B265)</f>
        <v>0.0</v>
      </c>
      <c r="F217" t="n">
        <f>SUMIFS(Table25[2G_OHSR_Nokia],Table25[PERIOD_START_TIME],A2:A265,Table25[PROVINCE],B2:B265)</f>
        <v>0.0</v>
      </c>
      <c r="G217" t="n">
        <f>SUMIFS(Table25[2G_tch_traffic_Nokia],Table25[PERIOD_START_TIME],A2:A265,Table25[PROVINCE],B2:B265)</f>
        <v>0.0</v>
      </c>
      <c r="H217" t="n">
        <v>146.687890625</v>
      </c>
      <c r="I217" t="n">
        <v>99.4223511146</v>
      </c>
      <c r="J217" t="n">
        <v>0.173857549738</v>
      </c>
      <c r="K217" t="n">
        <v>99.86786449</v>
      </c>
      <c r="L217" t="n">
        <v>98.5319292314</v>
      </c>
      <c r="M217" t="n">
        <v>4164.33984375</v>
      </c>
      <c r="N217" t="n">
        <v>16.588560212402342</v>
      </c>
      <c r="O217" t="n">
        <v>2.349228252294922</v>
      </c>
      <c r="P217" t="n">
        <v>99.9443312792</v>
      </c>
      <c r="Q217" t="n">
        <v>0.0374098872227</v>
      </c>
      <c r="R217" t="n">
        <v>99.9735740086</v>
      </c>
      <c r="S217" t="n">
        <v>97.1161129625</v>
      </c>
      <c r="T217" t="n">
        <v>3.62375486804</v>
      </c>
      <c r="U217" t="n">
        <v>35.82198406689453</v>
      </c>
      <c r="V217" t="n">
        <v>18.6268462289</v>
      </c>
      <c r="W217" t="n">
        <v>99.9428881233</v>
      </c>
      <c r="X217" t="n">
        <v>0.0574150179852</v>
      </c>
      <c r="Y217" t="n">
        <v>99.9578904668</v>
      </c>
      <c r="Z217" t="n">
        <v>99.8716111696</v>
      </c>
      <c r="AA217" t="n">
        <v>23.849916707</v>
      </c>
      <c r="AB217" t="n">
        <f>VLOOKUP(B2:B265,Pro_Target!A:Q,2,0)</f>
        <v>98.0</v>
      </c>
      <c r="AC217" t="n">
        <f>VLOOKUP(B2:B265,Pro_Target!A:Q,3,0)</f>
        <v>0.4</v>
      </c>
      <c r="AD217" t="n">
        <f>VLOOKUP(B2:B265,Pro_Target!A:Q,4,0)</f>
        <v>97.0</v>
      </c>
      <c r="AE217" t="n">
        <f>VLOOKUP(B2:B265,Pro_Target!A:Q,5,0)</f>
        <v>96.0</v>
      </c>
      <c r="AF217" t="n">
        <f>VLOOKUP(B2:B265,Pro_Target!A:Q,6,0)</f>
        <v>3.0</v>
      </c>
      <c r="AG217" t="n">
        <f>VLOOKUP(B2:B265,Pro_Target!A:Q,7,0)</f>
        <v>99.5</v>
      </c>
      <c r="AH217" t="n">
        <f>VLOOKUP(B2:B265,Pro_Target!A:Q,8,0)</f>
        <v>0.15</v>
      </c>
      <c r="AI217" t="n">
        <f>VLOOKUP(B2:B265,Pro_Target!A:Q,9,0)</f>
        <v>99.0</v>
      </c>
      <c r="AJ217" t="n">
        <f>VLOOKUP(B2:B265,Pro_Target!A:Q,10,0)</f>
        <v>99.0</v>
      </c>
      <c r="AK217" t="n">
        <f>VLOOKUP(B2:B265,Pro_Target!A:Q,11,0)</f>
        <v>3.0</v>
      </c>
      <c r="AL217" t="n">
        <f>VLOOKUP(B2:B265,Pro_Target!A:Q,12,0)</f>
        <v>10.0</v>
      </c>
      <c r="AM217" t="n">
        <f>VLOOKUP(B2:B265,Pro_Target!A:Q,13,0)</f>
        <v>99.5</v>
      </c>
      <c r="AN217" t="n">
        <f>VLOOKUP(B2:B265,Pro_Target!A:Q,15,0)</f>
        <v>99.0</v>
      </c>
      <c r="AO217" t="n">
        <f>VLOOKUP(B2:B265,Pro_Target!A:Q,14,0)</f>
        <v>0.1</v>
      </c>
      <c r="AP217" t="n">
        <f>VLOOKUP(B2:B265,Pro_Target!A:Q,16,0)</f>
        <v>99.0</v>
      </c>
      <c r="AQ217" t="n">
        <f>VLOOKUP(B2:B265,Pro_Target!A:Q,17,0)</f>
        <v>10.0</v>
      </c>
    </row>
    <row r="218">
      <c r="A218" t="s">
        <v>149</v>
      </c>
      <c r="B218" t="s">
        <v>45</v>
      </c>
      <c r="C218" t="n">
        <f>SUMIFS(Table25[2G_CSSR_Nokia],Table25[PERIOD_START_TIME],A2:A265,Table25[PROVINCE],B2:B265)</f>
        <v>0.0</v>
      </c>
      <c r="D218" t="n">
        <f>SUMIFS(Table25[2G_CDR_Nokia],Table25[PERIOD_START_TIME],A2:A265,Table25[PROVINCE],B2:B265)</f>
        <v>0.0</v>
      </c>
      <c r="E218" t="n">
        <f>SUMIFS(Table25[2G_TCH_Availability_Nokia],Table25[PERIOD_START_TIME],A2:A265,Table25[PROVINCE],B2:B265)</f>
        <v>0.0</v>
      </c>
      <c r="F218" t="n">
        <f>SUMIFS(Table25[2G_OHSR_Nokia],Table25[PERIOD_START_TIME],A2:A265,Table25[PROVINCE],B2:B265)</f>
        <v>0.0</v>
      </c>
      <c r="G218" t="n">
        <f>SUMIFS(Table25[2G_tch_traffic_Nokia],Table25[PERIOD_START_TIME],A2:A265,Table25[PROVINCE],B2:B265)</f>
        <v>0.0</v>
      </c>
      <c r="H218" t="n">
        <v>117.78940234375</v>
      </c>
      <c r="I218" t="n">
        <v>98.3983629622</v>
      </c>
      <c r="J218" t="n">
        <v>0.0627550089656</v>
      </c>
      <c r="K218" t="n">
        <v>99.3219694046</v>
      </c>
      <c r="L218" t="n">
        <v>98.3336040727</v>
      </c>
      <c r="M218" t="n">
        <v>5347.8642578125</v>
      </c>
      <c r="N218" t="n">
        <v>19.48505749238281</v>
      </c>
      <c r="O218" t="n">
        <v>2.3157058214941406</v>
      </c>
      <c r="P218" t="n">
        <v>99.9647623698</v>
      </c>
      <c r="Q218" t="n">
        <v>0.028760752821</v>
      </c>
      <c r="R218" t="n">
        <v>99.6427326077</v>
      </c>
      <c r="S218" t="n">
        <v>97.5689525045</v>
      </c>
      <c r="T218" t="n">
        <v>3.46587432411</v>
      </c>
      <c r="U218" t="n">
        <v>40.836277698242185</v>
      </c>
      <c r="V218" t="n">
        <v>17.2538301498</v>
      </c>
      <c r="W218" t="n">
        <v>99.948437934</v>
      </c>
      <c r="X218" t="n">
        <v>0.0815378056898</v>
      </c>
      <c r="Y218" t="n">
        <v>99.9971578892</v>
      </c>
      <c r="Z218" t="n">
        <v>99.8202055676</v>
      </c>
      <c r="AA218" t="n">
        <v>21.7788864055</v>
      </c>
      <c r="AB218" t="n">
        <f>VLOOKUP(B2:B265,Pro_Target!A:Q,2,0)</f>
        <v>98.0</v>
      </c>
      <c r="AC218" t="n">
        <f>VLOOKUP(B2:B265,Pro_Target!A:Q,3,0)</f>
        <v>0.4</v>
      </c>
      <c r="AD218" t="n">
        <f>VLOOKUP(B2:B265,Pro_Target!A:Q,4,0)</f>
        <v>97.0</v>
      </c>
      <c r="AE218" t="n">
        <f>VLOOKUP(B2:B265,Pro_Target!A:Q,5,0)</f>
        <v>96.0</v>
      </c>
      <c r="AF218" t="n">
        <f>VLOOKUP(B2:B265,Pro_Target!A:Q,6,0)</f>
        <v>3.0</v>
      </c>
      <c r="AG218" t="n">
        <f>VLOOKUP(B2:B265,Pro_Target!A:Q,7,0)</f>
        <v>99.5</v>
      </c>
      <c r="AH218" t="n">
        <f>VLOOKUP(B2:B265,Pro_Target!A:Q,8,0)</f>
        <v>0.15</v>
      </c>
      <c r="AI218" t="n">
        <f>VLOOKUP(B2:B265,Pro_Target!A:Q,9,0)</f>
        <v>99.0</v>
      </c>
      <c r="AJ218" t="n">
        <f>VLOOKUP(B2:B265,Pro_Target!A:Q,10,0)</f>
        <v>99.0</v>
      </c>
      <c r="AK218" t="n">
        <f>VLOOKUP(B2:B265,Pro_Target!A:Q,11,0)</f>
        <v>3.0</v>
      </c>
      <c r="AL218" t="n">
        <f>VLOOKUP(B2:B265,Pro_Target!A:Q,12,0)</f>
        <v>10.0</v>
      </c>
      <c r="AM218" t="n">
        <f>VLOOKUP(B2:B265,Pro_Target!A:Q,13,0)</f>
        <v>99.5</v>
      </c>
      <c r="AN218" t="n">
        <f>VLOOKUP(B2:B265,Pro_Target!A:Q,15,0)</f>
        <v>99.0</v>
      </c>
      <c r="AO218" t="n">
        <f>VLOOKUP(B2:B265,Pro_Target!A:Q,14,0)</f>
        <v>0.1</v>
      </c>
      <c r="AP218" t="n">
        <f>VLOOKUP(B2:B265,Pro_Target!A:Q,16,0)</f>
        <v>99.0</v>
      </c>
      <c r="AQ218" t="n">
        <f>VLOOKUP(B2:B265,Pro_Target!A:Q,17,0)</f>
        <v>10.0</v>
      </c>
    </row>
    <row r="219">
      <c r="A219" t="s">
        <v>149</v>
      </c>
      <c r="B219" t="s">
        <v>50</v>
      </c>
      <c r="C219" t="n">
        <f>SUMIFS(Table25[2G_CSSR_Nokia],Table25[PERIOD_START_TIME],A2:A265,Table25[PROVINCE],B2:B265)</f>
        <v>0.0</v>
      </c>
      <c r="D219" t="n">
        <f>SUMIFS(Table25[2G_CDR_Nokia],Table25[PERIOD_START_TIME],A2:A265,Table25[PROVINCE],B2:B265)</f>
        <v>0.0</v>
      </c>
      <c r="E219" t="n">
        <f>SUMIFS(Table25[2G_TCH_Availability_Nokia],Table25[PERIOD_START_TIME],A2:A265,Table25[PROVINCE],B2:B265)</f>
        <v>0.0</v>
      </c>
      <c r="F219" t="n">
        <f>SUMIFS(Table25[2G_OHSR_Nokia],Table25[PERIOD_START_TIME],A2:A265,Table25[PROVINCE],B2:B265)</f>
        <v>0.0</v>
      </c>
      <c r="G219" t="n">
        <f>SUMIFS(Table25[2G_tch_traffic_Nokia],Table25[PERIOD_START_TIME],A2:A265,Table25[PROVINCE],B2:B265)</f>
        <v>0.0</v>
      </c>
      <c r="H219" t="n">
        <v>165.079904296875</v>
      </c>
      <c r="I219" t="n">
        <v>99.5454796505</v>
      </c>
      <c r="J219" t="n">
        <v>0.225179086295</v>
      </c>
      <c r="K219" t="n">
        <v>99.5584053541</v>
      </c>
      <c r="L219" t="n">
        <v>98.3386627279</v>
      </c>
      <c r="M219" t="n">
        <v>5546.39453125</v>
      </c>
      <c r="N219" t="n">
        <v>32.253455873730466</v>
      </c>
      <c r="O219" t="n">
        <v>2.496574655410156</v>
      </c>
      <c r="P219" t="n">
        <v>99.9567427952</v>
      </c>
      <c r="Q219" t="n">
        <v>0.0519911346871</v>
      </c>
      <c r="R219" t="n">
        <v>99.9570343114</v>
      </c>
      <c r="S219" t="n">
        <v>97.756149767</v>
      </c>
      <c r="T219" t="n">
        <v>3.90614873161</v>
      </c>
      <c r="U219" t="n">
        <v>65.63204868564453</v>
      </c>
      <c r="V219" t="n">
        <v>19.8107409093</v>
      </c>
      <c r="W219" t="n">
        <v>99.8210397049</v>
      </c>
      <c r="X219" t="n">
        <v>0.123918867979</v>
      </c>
      <c r="Y219" t="n">
        <v>99.9557964853</v>
      </c>
      <c r="Z219" t="n">
        <v>99.6339980761</v>
      </c>
      <c r="AA219" t="n">
        <v>24.5469359575</v>
      </c>
      <c r="AB219" t="n">
        <f>VLOOKUP(B2:B265,Pro_Target!A:Q,2,0)</f>
        <v>98.0</v>
      </c>
      <c r="AC219" t="n">
        <f>VLOOKUP(B2:B265,Pro_Target!A:Q,3,0)</f>
        <v>0.4</v>
      </c>
      <c r="AD219" t="n">
        <f>VLOOKUP(B2:B265,Pro_Target!A:Q,4,0)</f>
        <v>97.0</v>
      </c>
      <c r="AE219" t="n">
        <f>VLOOKUP(B2:B265,Pro_Target!A:Q,5,0)</f>
        <v>96.0</v>
      </c>
      <c r="AF219" t="n">
        <f>VLOOKUP(B2:B265,Pro_Target!A:Q,6,0)</f>
        <v>3.0</v>
      </c>
      <c r="AG219" t="n">
        <f>VLOOKUP(B2:B265,Pro_Target!A:Q,7,0)</f>
        <v>99.5</v>
      </c>
      <c r="AH219" t="n">
        <f>VLOOKUP(B2:B265,Pro_Target!A:Q,8,0)</f>
        <v>0.15</v>
      </c>
      <c r="AI219" t="n">
        <f>VLOOKUP(B2:B265,Pro_Target!A:Q,9,0)</f>
        <v>99.0</v>
      </c>
      <c r="AJ219" t="n">
        <f>VLOOKUP(B2:B265,Pro_Target!A:Q,10,0)</f>
        <v>99.0</v>
      </c>
      <c r="AK219" t="n">
        <f>VLOOKUP(B2:B265,Pro_Target!A:Q,11,0)</f>
        <v>3.0</v>
      </c>
      <c r="AL219" t="n">
        <f>VLOOKUP(B2:B265,Pro_Target!A:Q,12,0)</f>
        <v>10.0</v>
      </c>
      <c r="AM219" t="n">
        <f>VLOOKUP(B2:B265,Pro_Target!A:Q,13,0)</f>
        <v>99.5</v>
      </c>
      <c r="AN219" t="n">
        <f>VLOOKUP(B2:B265,Pro_Target!A:Q,15,0)</f>
        <v>99.0</v>
      </c>
      <c r="AO219" t="n">
        <f>VLOOKUP(B2:B265,Pro_Target!A:Q,14,0)</f>
        <v>0.1</v>
      </c>
      <c r="AP219" t="n">
        <f>VLOOKUP(B2:B265,Pro_Target!A:Q,16,0)</f>
        <v>99.0</v>
      </c>
      <c r="AQ219" t="n">
        <f>VLOOKUP(B2:B265,Pro_Target!A:Q,17,0)</f>
        <v>10.0</v>
      </c>
    </row>
    <row r="220">
      <c r="A220" t="s">
        <v>149</v>
      </c>
      <c r="B220" t="s">
        <v>47</v>
      </c>
      <c r="C220" t="n">
        <f>SUMIFS(Table25[2G_CSSR_Nokia],Table25[PERIOD_START_TIME],A2:A265,Table25[PROVINCE],B2:B265)</f>
        <v>0.0</v>
      </c>
      <c r="D220" t="n">
        <f>SUMIFS(Table25[2G_CDR_Nokia],Table25[PERIOD_START_TIME],A2:A265,Table25[PROVINCE],B2:B265)</f>
        <v>0.0</v>
      </c>
      <c r="E220" t="n">
        <f>SUMIFS(Table25[2G_TCH_Availability_Nokia],Table25[PERIOD_START_TIME],A2:A265,Table25[PROVINCE],B2:B265)</f>
        <v>0.0</v>
      </c>
      <c r="F220" t="n">
        <f>SUMIFS(Table25[2G_OHSR_Nokia],Table25[PERIOD_START_TIME],A2:A265,Table25[PROVINCE],B2:B265)</f>
        <v>0.0</v>
      </c>
      <c r="G220" t="n">
        <f>SUMIFS(Table25[2G_tch_traffic_Nokia],Table25[PERIOD_START_TIME],A2:A265,Table25[PROVINCE],B2:B265)</f>
        <v>0.0</v>
      </c>
      <c r="H220" t="n">
        <v>154.608234375</v>
      </c>
      <c r="I220" t="n">
        <v>99.6303938804</v>
      </c>
      <c r="J220" t="n">
        <v>0.175973543073</v>
      </c>
      <c r="K220" t="n">
        <v>99.8979672997</v>
      </c>
      <c r="L220" t="n">
        <v>97.6771540609</v>
      </c>
      <c r="M220" t="n">
        <v>6586.1826171875</v>
      </c>
      <c r="N220" t="n">
        <v>21.62529978066406</v>
      </c>
      <c r="O220" t="n">
        <v>2.121101176982422</v>
      </c>
      <c r="P220" t="n">
        <v>99.9438910486</v>
      </c>
      <c r="Q220" t="n">
        <v>0.0354232440455</v>
      </c>
      <c r="R220" t="n">
        <v>99.95457737</v>
      </c>
      <c r="S220" t="n">
        <v>96.9859967588</v>
      </c>
      <c r="T220" t="n">
        <v>3.32518700493</v>
      </c>
      <c r="U220" t="n">
        <v>47.68225267392578</v>
      </c>
      <c r="V220" t="n">
        <v>19.1763731536</v>
      </c>
      <c r="W220" t="n">
        <v>99.9448946215</v>
      </c>
      <c r="X220" t="n">
        <v>0.0866949546415</v>
      </c>
      <c r="Y220" t="n">
        <v>99.9492821473</v>
      </c>
      <c r="Z220" t="n">
        <v>99.8889625515</v>
      </c>
      <c r="AA220" t="n">
        <v>23.2716176098</v>
      </c>
      <c r="AB220" t="n">
        <f>VLOOKUP(B2:B265,Pro_Target!A:Q,2,0)</f>
        <v>98.0</v>
      </c>
      <c r="AC220" t="n">
        <f>VLOOKUP(B2:B265,Pro_Target!A:Q,3,0)</f>
        <v>0.4</v>
      </c>
      <c r="AD220" t="n">
        <f>VLOOKUP(B2:B265,Pro_Target!A:Q,4,0)</f>
        <v>97.0</v>
      </c>
      <c r="AE220" t="n">
        <f>VLOOKUP(B2:B265,Pro_Target!A:Q,5,0)</f>
        <v>96.0</v>
      </c>
      <c r="AF220" t="n">
        <f>VLOOKUP(B2:B265,Pro_Target!A:Q,6,0)</f>
        <v>3.0</v>
      </c>
      <c r="AG220" t="n">
        <f>VLOOKUP(B2:B265,Pro_Target!A:Q,7,0)</f>
        <v>99.5</v>
      </c>
      <c r="AH220" t="n">
        <f>VLOOKUP(B2:B265,Pro_Target!A:Q,8,0)</f>
        <v>0.15</v>
      </c>
      <c r="AI220" t="n">
        <f>VLOOKUP(B2:B265,Pro_Target!A:Q,9,0)</f>
        <v>99.0</v>
      </c>
      <c r="AJ220" t="n">
        <f>VLOOKUP(B2:B265,Pro_Target!A:Q,10,0)</f>
        <v>99.0</v>
      </c>
      <c r="AK220" t="n">
        <f>VLOOKUP(B2:B265,Pro_Target!A:Q,11,0)</f>
        <v>3.0</v>
      </c>
      <c r="AL220" t="n">
        <f>VLOOKUP(B2:B265,Pro_Target!A:Q,12,0)</f>
        <v>10.0</v>
      </c>
      <c r="AM220" t="n">
        <f>VLOOKUP(B2:B265,Pro_Target!A:Q,13,0)</f>
        <v>99.5</v>
      </c>
      <c r="AN220" t="n">
        <f>VLOOKUP(B2:B265,Pro_Target!A:Q,15,0)</f>
        <v>99.0</v>
      </c>
      <c r="AO220" t="n">
        <f>VLOOKUP(B2:B265,Pro_Target!A:Q,14,0)</f>
        <v>0.1</v>
      </c>
      <c r="AP220" t="n">
        <f>VLOOKUP(B2:B265,Pro_Target!A:Q,16,0)</f>
        <v>99.0</v>
      </c>
      <c r="AQ220" t="n">
        <f>VLOOKUP(B2:B265,Pro_Target!A:Q,17,0)</f>
        <v>10.0</v>
      </c>
    </row>
    <row r="221">
      <c r="A221" t="s">
        <v>149</v>
      </c>
      <c r="B221" t="s">
        <v>52</v>
      </c>
      <c r="C221" t="n">
        <f>SUMIFS(Table25[2G_CSSR_Nokia],Table25[PERIOD_START_TIME],A2:A265,Table25[PROVINCE],B2:B265)</f>
        <v>0.0</v>
      </c>
      <c r="D221" t="n">
        <f>SUMIFS(Table25[2G_CDR_Nokia],Table25[PERIOD_START_TIME],A2:A265,Table25[PROVINCE],B2:B265)</f>
        <v>0.0</v>
      </c>
      <c r="E221" t="n">
        <f>SUMIFS(Table25[2G_TCH_Availability_Nokia],Table25[PERIOD_START_TIME],A2:A265,Table25[PROVINCE],B2:B265)</f>
        <v>0.0</v>
      </c>
      <c r="F221" t="n">
        <f>SUMIFS(Table25[2G_OHSR_Nokia],Table25[PERIOD_START_TIME],A2:A265,Table25[PROVINCE],B2:B265)</f>
        <v>0.0</v>
      </c>
      <c r="G221" t="n">
        <f>SUMIFS(Table25[2G_tch_traffic_Nokia],Table25[PERIOD_START_TIME],A2:A265,Table25[PROVINCE],B2:B265)</f>
        <v>0.0</v>
      </c>
      <c r="H221" t="n">
        <v>205.65342578125</v>
      </c>
      <c r="I221" t="n">
        <v>99.4807656159</v>
      </c>
      <c r="J221" t="n">
        <v>0.23798181421</v>
      </c>
      <c r="K221" t="n">
        <v>95.7454031502</v>
      </c>
      <c r="L221" t="n">
        <v>98.82897527</v>
      </c>
      <c r="M221" t="n">
        <v>5220.75390625</v>
      </c>
      <c r="N221" t="n">
        <v>40.67800208671875</v>
      </c>
      <c r="O221" t="n">
        <v>2.384127677949219</v>
      </c>
      <c r="P221" t="n">
        <v>99.9313390757</v>
      </c>
      <c r="Q221" t="n">
        <v>0.0866613414524</v>
      </c>
      <c r="R221" t="n">
        <v>99.5861836359</v>
      </c>
      <c r="S221" t="n">
        <v>97.9245233606</v>
      </c>
      <c r="T221" t="n">
        <v>3.87403127033</v>
      </c>
      <c r="U221" t="n">
        <v>78.82402906953125</v>
      </c>
      <c r="V221" t="n">
        <v>15.8404294967</v>
      </c>
      <c r="W221" t="n">
        <v>99.9210054491</v>
      </c>
      <c r="X221" t="n">
        <v>0.0954132282954</v>
      </c>
      <c r="Y221" t="n">
        <v>99.3994453214</v>
      </c>
      <c r="Z221" t="n">
        <v>99.8304639528</v>
      </c>
      <c r="AA221" t="n">
        <v>24.0370334585</v>
      </c>
      <c r="AB221" t="n">
        <f>VLOOKUP(B2:B265,Pro_Target!A:Q,2,0)</f>
        <v>98.0</v>
      </c>
      <c r="AC221" t="n">
        <f>VLOOKUP(B2:B265,Pro_Target!A:Q,3,0)</f>
        <v>0.4</v>
      </c>
      <c r="AD221" t="n">
        <f>VLOOKUP(B2:B265,Pro_Target!A:Q,4,0)</f>
        <v>97.0</v>
      </c>
      <c r="AE221" t="n">
        <f>VLOOKUP(B2:B265,Pro_Target!A:Q,5,0)</f>
        <v>96.0</v>
      </c>
      <c r="AF221" t="n">
        <f>VLOOKUP(B2:B265,Pro_Target!A:Q,6,0)</f>
        <v>3.0</v>
      </c>
      <c r="AG221" t="n">
        <f>VLOOKUP(B2:B265,Pro_Target!A:Q,7,0)</f>
        <v>99.5</v>
      </c>
      <c r="AH221" t="n">
        <f>VLOOKUP(B2:B265,Pro_Target!A:Q,8,0)</f>
        <v>0.15</v>
      </c>
      <c r="AI221" t="n">
        <f>VLOOKUP(B2:B265,Pro_Target!A:Q,9,0)</f>
        <v>99.0</v>
      </c>
      <c r="AJ221" t="n">
        <f>VLOOKUP(B2:B265,Pro_Target!A:Q,10,0)</f>
        <v>99.0</v>
      </c>
      <c r="AK221" t="n">
        <f>VLOOKUP(B2:B265,Pro_Target!A:Q,11,0)</f>
        <v>3.0</v>
      </c>
      <c r="AL221" t="n">
        <f>VLOOKUP(B2:B265,Pro_Target!A:Q,12,0)</f>
        <v>10.0</v>
      </c>
      <c r="AM221" t="n">
        <f>VLOOKUP(B2:B265,Pro_Target!A:Q,13,0)</f>
        <v>99.5</v>
      </c>
      <c r="AN221" t="n">
        <f>VLOOKUP(B2:B265,Pro_Target!A:Q,15,0)</f>
        <v>99.0</v>
      </c>
      <c r="AO221" t="n">
        <f>VLOOKUP(B2:B265,Pro_Target!A:Q,14,0)</f>
        <v>0.1</v>
      </c>
      <c r="AP221" t="n">
        <f>VLOOKUP(B2:B265,Pro_Target!A:Q,16,0)</f>
        <v>99.0</v>
      </c>
      <c r="AQ221" t="n">
        <f>VLOOKUP(B2:B265,Pro_Target!A:Q,17,0)</f>
        <v>10.0</v>
      </c>
    </row>
    <row r="222">
      <c r="A222" t="s">
        <v>149</v>
      </c>
      <c r="B222" t="s">
        <v>51</v>
      </c>
      <c r="C222" t="n">
        <f>SUMIFS(Table25[2G_CSSR_Nokia],Table25[PERIOD_START_TIME],A2:A265,Table25[PROVINCE],B2:B265)</f>
        <v>0.0</v>
      </c>
      <c r="D222" t="n">
        <f>SUMIFS(Table25[2G_CDR_Nokia],Table25[PERIOD_START_TIME],A2:A265,Table25[PROVINCE],B2:B265)</f>
        <v>0.0</v>
      </c>
      <c r="E222" t="n">
        <f>SUMIFS(Table25[2G_TCH_Availability_Nokia],Table25[PERIOD_START_TIME],A2:A265,Table25[PROVINCE],B2:B265)</f>
        <v>0.0</v>
      </c>
      <c r="F222" t="n">
        <f>SUMIFS(Table25[2G_OHSR_Nokia],Table25[PERIOD_START_TIME],A2:A265,Table25[PROVINCE],B2:B265)</f>
        <v>0.0</v>
      </c>
      <c r="G222" t="n">
        <f>SUMIFS(Table25[2G_tch_traffic_Nokia],Table25[PERIOD_START_TIME],A2:A265,Table25[PROVINCE],B2:B265)</f>
        <v>0.0</v>
      </c>
      <c r="H222" t="n">
        <v>325.0934228515625</v>
      </c>
      <c r="I222" t="n">
        <v>99.3433359608</v>
      </c>
      <c r="J222" t="n">
        <v>0.22405871925</v>
      </c>
      <c r="K222" t="n">
        <v>99.6155338907</v>
      </c>
      <c r="L222" t="n">
        <v>98.2977929093</v>
      </c>
      <c r="M222" t="n">
        <v>8858.357421875</v>
      </c>
      <c r="N222" t="n">
        <v>41.472400681835936</v>
      </c>
      <c r="O222" t="n">
        <v>1.799175957578125</v>
      </c>
      <c r="P222" t="n">
        <v>99.9195660383</v>
      </c>
      <c r="Q222" t="n">
        <v>0.0258742362313</v>
      </c>
      <c r="R222" t="n">
        <v>99.7451185016</v>
      </c>
      <c r="S222" t="n">
        <v>98.2819301441</v>
      </c>
      <c r="T222" t="n">
        <v>3.44176794288</v>
      </c>
      <c r="U222" t="n">
        <v>90.97026993222656</v>
      </c>
      <c r="V222" t="n">
        <v>12.2057574086</v>
      </c>
      <c r="W222" t="n">
        <v>99.9248702387</v>
      </c>
      <c r="X222" t="n">
        <v>0.144924551974</v>
      </c>
      <c r="Y222" t="n">
        <v>99.6414564127</v>
      </c>
      <c r="Z222" t="n">
        <v>99.8755975829</v>
      </c>
      <c r="AA222" t="n">
        <v>21.7489450402</v>
      </c>
      <c r="AB222" t="n">
        <f>VLOOKUP(B2:B265,Pro_Target!A:Q,2,0)</f>
        <v>98.0</v>
      </c>
      <c r="AC222" t="n">
        <f>VLOOKUP(B2:B265,Pro_Target!A:Q,3,0)</f>
        <v>0.4</v>
      </c>
      <c r="AD222" t="n">
        <f>VLOOKUP(B2:B265,Pro_Target!A:Q,4,0)</f>
        <v>97.0</v>
      </c>
      <c r="AE222" t="n">
        <f>VLOOKUP(B2:B265,Pro_Target!A:Q,5,0)</f>
        <v>96.0</v>
      </c>
      <c r="AF222" t="n">
        <f>VLOOKUP(B2:B265,Pro_Target!A:Q,6,0)</f>
        <v>3.0</v>
      </c>
      <c r="AG222" t="n">
        <f>VLOOKUP(B2:B265,Pro_Target!A:Q,7,0)</f>
        <v>99.5</v>
      </c>
      <c r="AH222" t="n">
        <f>VLOOKUP(B2:B265,Pro_Target!A:Q,8,0)</f>
        <v>0.15</v>
      </c>
      <c r="AI222" t="n">
        <f>VLOOKUP(B2:B265,Pro_Target!A:Q,9,0)</f>
        <v>99.0</v>
      </c>
      <c r="AJ222" t="n">
        <f>VLOOKUP(B2:B265,Pro_Target!A:Q,10,0)</f>
        <v>99.0</v>
      </c>
      <c r="AK222" t="n">
        <f>VLOOKUP(B2:B265,Pro_Target!A:Q,11,0)</f>
        <v>3.0</v>
      </c>
      <c r="AL222" t="n">
        <f>VLOOKUP(B2:B265,Pro_Target!A:Q,12,0)</f>
        <v>10.0</v>
      </c>
      <c r="AM222" t="n">
        <f>VLOOKUP(B2:B265,Pro_Target!A:Q,13,0)</f>
        <v>99.5</v>
      </c>
      <c r="AN222" t="n">
        <f>VLOOKUP(B2:B265,Pro_Target!A:Q,15,0)</f>
        <v>99.0</v>
      </c>
      <c r="AO222" t="n">
        <f>VLOOKUP(B2:B265,Pro_Target!A:Q,14,0)</f>
        <v>0.1</v>
      </c>
      <c r="AP222" t="n">
        <f>VLOOKUP(B2:B265,Pro_Target!A:Q,16,0)</f>
        <v>99.0</v>
      </c>
      <c r="AQ222" t="n">
        <f>VLOOKUP(B2:B265,Pro_Target!A:Q,17,0)</f>
        <v>10.0</v>
      </c>
    </row>
    <row r="223">
      <c r="A223" t="s">
        <v>149</v>
      </c>
      <c r="B223" t="s">
        <v>49</v>
      </c>
      <c r="C223" t="n">
        <f>SUMIFS(Table25[2G_CSSR_Nokia],Table25[PERIOD_START_TIME],A2:A265,Table25[PROVINCE],B2:B265)</f>
        <v>0.0</v>
      </c>
      <c r="D223" t="n">
        <f>SUMIFS(Table25[2G_CDR_Nokia],Table25[PERIOD_START_TIME],A2:A265,Table25[PROVINCE],B2:B265)</f>
        <v>0.0</v>
      </c>
      <c r="E223" t="n">
        <f>SUMIFS(Table25[2G_TCH_Availability_Nokia],Table25[PERIOD_START_TIME],A2:A265,Table25[PROVINCE],B2:B265)</f>
        <v>0.0</v>
      </c>
      <c r="F223" t="n">
        <f>SUMIFS(Table25[2G_OHSR_Nokia],Table25[PERIOD_START_TIME],A2:A265,Table25[PROVINCE],B2:B265)</f>
        <v>0.0</v>
      </c>
      <c r="G223" t="n">
        <f>SUMIFS(Table25[2G_tch_traffic_Nokia],Table25[PERIOD_START_TIME],A2:A265,Table25[PROVINCE],B2:B265)</f>
        <v>0.0</v>
      </c>
      <c r="H223" t="n">
        <v>224.8654814453125</v>
      </c>
      <c r="I223" t="n">
        <v>98.8468093886</v>
      </c>
      <c r="J223" t="n">
        <v>0.30803714112</v>
      </c>
      <c r="K223" t="n">
        <v>99.2420399682</v>
      </c>
      <c r="L223" t="n">
        <v>98.4035915937</v>
      </c>
      <c r="M223" t="n">
        <v>7514.9140625</v>
      </c>
      <c r="N223" t="n">
        <v>22.915810392089845</v>
      </c>
      <c r="O223" t="n">
        <v>2.093990713964844</v>
      </c>
      <c r="P223" t="n">
        <v>99.9352553302</v>
      </c>
      <c r="Q223" t="n">
        <v>0.0366417175988</v>
      </c>
      <c r="R223" t="n">
        <v>99.5957292496</v>
      </c>
      <c r="S223" t="n">
        <v>97.4207869133</v>
      </c>
      <c r="T223" t="n">
        <v>3.40498616789</v>
      </c>
      <c r="U223" t="n">
        <v>71.49327428671874</v>
      </c>
      <c r="V223" t="n">
        <v>11.5570174154</v>
      </c>
      <c r="W223" t="n">
        <v>99.9518118921</v>
      </c>
      <c r="X223" t="n">
        <v>0.140520427213</v>
      </c>
      <c r="Y223" t="n">
        <v>99.7127330218</v>
      </c>
      <c r="Z223" t="n">
        <v>99.9482147985</v>
      </c>
      <c r="AA223" t="n">
        <v>22.3204328663</v>
      </c>
      <c r="AB223" t="n">
        <f>VLOOKUP(B2:B265,Pro_Target!A:Q,2,0)</f>
        <v>98.0</v>
      </c>
      <c r="AC223" t="n">
        <f>VLOOKUP(B2:B265,Pro_Target!A:Q,3,0)</f>
        <v>0.4</v>
      </c>
      <c r="AD223" t="n">
        <f>VLOOKUP(B2:B265,Pro_Target!A:Q,4,0)</f>
        <v>97.0</v>
      </c>
      <c r="AE223" t="n">
        <f>VLOOKUP(B2:B265,Pro_Target!A:Q,5,0)</f>
        <v>96.0</v>
      </c>
      <c r="AF223" t="n">
        <f>VLOOKUP(B2:B265,Pro_Target!A:Q,6,0)</f>
        <v>3.0</v>
      </c>
      <c r="AG223" t="n">
        <f>VLOOKUP(B2:B265,Pro_Target!A:Q,7,0)</f>
        <v>99.5</v>
      </c>
      <c r="AH223" t="n">
        <f>VLOOKUP(B2:B265,Pro_Target!A:Q,8,0)</f>
        <v>0.15</v>
      </c>
      <c r="AI223" t="n">
        <f>VLOOKUP(B2:B265,Pro_Target!A:Q,9,0)</f>
        <v>99.0</v>
      </c>
      <c r="AJ223" t="n">
        <f>VLOOKUP(B2:B265,Pro_Target!A:Q,10,0)</f>
        <v>99.0</v>
      </c>
      <c r="AK223" t="n">
        <f>VLOOKUP(B2:B265,Pro_Target!A:Q,11,0)</f>
        <v>3.0</v>
      </c>
      <c r="AL223" t="n">
        <f>VLOOKUP(B2:B265,Pro_Target!A:Q,12,0)</f>
        <v>10.0</v>
      </c>
      <c r="AM223" t="n">
        <f>VLOOKUP(B2:B265,Pro_Target!A:Q,13,0)</f>
        <v>99.5</v>
      </c>
      <c r="AN223" t="n">
        <f>VLOOKUP(B2:B265,Pro_Target!A:Q,15,0)</f>
        <v>99.0</v>
      </c>
      <c r="AO223" t="n">
        <f>VLOOKUP(B2:B265,Pro_Target!A:Q,14,0)</f>
        <v>0.1</v>
      </c>
      <c r="AP223" t="n">
        <f>VLOOKUP(B2:B265,Pro_Target!A:Q,16,0)</f>
        <v>99.0</v>
      </c>
      <c r="AQ223" t="n">
        <f>VLOOKUP(B2:B265,Pro_Target!A:Q,17,0)</f>
        <v>10.0</v>
      </c>
    </row>
    <row r="224">
      <c r="A224" t="s">
        <v>149</v>
      </c>
      <c r="B224" t="s">
        <v>48</v>
      </c>
      <c r="C224" t="n">
        <f>SUMIFS(Table25[2G_CSSR_Nokia],Table25[PERIOD_START_TIME],A2:A265,Table25[PROVINCE],B2:B265)</f>
        <v>0.0</v>
      </c>
      <c r="D224" t="n">
        <f>SUMIFS(Table25[2G_CDR_Nokia],Table25[PERIOD_START_TIME],A2:A265,Table25[PROVINCE],B2:B265)</f>
        <v>0.0</v>
      </c>
      <c r="E224" t="n">
        <f>SUMIFS(Table25[2G_TCH_Availability_Nokia],Table25[PERIOD_START_TIME],A2:A265,Table25[PROVINCE],B2:B265)</f>
        <v>0.0</v>
      </c>
      <c r="F224" t="n">
        <f>SUMIFS(Table25[2G_OHSR_Nokia],Table25[PERIOD_START_TIME],A2:A265,Table25[PROVINCE],B2:B265)</f>
        <v>0.0</v>
      </c>
      <c r="G224" t="n">
        <f>SUMIFS(Table25[2G_tch_traffic_Nokia],Table25[PERIOD_START_TIME],A2:A265,Table25[PROVINCE],B2:B265)</f>
        <v>0.0</v>
      </c>
      <c r="H224" t="n">
        <v>243.740654296875</v>
      </c>
      <c r="I224" t="n">
        <v>99.5674792294</v>
      </c>
      <c r="J224" t="n">
        <v>0.243395597368</v>
      </c>
      <c r="K224" t="n">
        <v>99.7364199662</v>
      </c>
      <c r="L224" t="n">
        <v>98.2978635271</v>
      </c>
      <c r="M224" t="n">
        <v>6204.626953125</v>
      </c>
      <c r="N224" t="n">
        <v>23.740047841015624</v>
      </c>
      <c r="O224" t="n">
        <v>2.3131448808398436</v>
      </c>
      <c r="P224" t="n">
        <v>99.9582295537</v>
      </c>
      <c r="Q224" t="n">
        <v>0.0620461096697</v>
      </c>
      <c r="R224" t="n">
        <v>99.9887138559</v>
      </c>
      <c r="S224" t="n">
        <v>97.2944937385</v>
      </c>
      <c r="T224" t="n">
        <v>3.51165682692</v>
      </c>
      <c r="U224" t="n">
        <v>52.99364204248047</v>
      </c>
      <c r="V224" t="n">
        <v>18.2483123383</v>
      </c>
      <c r="W224" t="n">
        <v>99.939464129</v>
      </c>
      <c r="X224" t="n">
        <v>0.0859510003979</v>
      </c>
      <c r="Y224" t="n">
        <v>99.8003117387</v>
      </c>
      <c r="Z224" t="n">
        <v>99.9420613462</v>
      </c>
      <c r="AA224" t="n">
        <v>23.6991791146</v>
      </c>
      <c r="AB224" t="n">
        <f>VLOOKUP(B2:B265,Pro_Target!A:Q,2,0)</f>
        <v>98.0</v>
      </c>
      <c r="AC224" t="n">
        <f>VLOOKUP(B2:B265,Pro_Target!A:Q,3,0)</f>
        <v>0.4</v>
      </c>
      <c r="AD224" t="n">
        <f>VLOOKUP(B2:B265,Pro_Target!A:Q,4,0)</f>
        <v>97.0</v>
      </c>
      <c r="AE224" t="n">
        <f>VLOOKUP(B2:B265,Pro_Target!A:Q,5,0)</f>
        <v>96.0</v>
      </c>
      <c r="AF224" t="n">
        <f>VLOOKUP(B2:B265,Pro_Target!A:Q,6,0)</f>
        <v>3.0</v>
      </c>
      <c r="AG224" t="n">
        <f>VLOOKUP(B2:B265,Pro_Target!A:Q,7,0)</f>
        <v>99.5</v>
      </c>
      <c r="AH224" t="n">
        <f>VLOOKUP(B2:B265,Pro_Target!A:Q,8,0)</f>
        <v>0.15</v>
      </c>
      <c r="AI224" t="n">
        <f>VLOOKUP(B2:B265,Pro_Target!A:Q,9,0)</f>
        <v>99.0</v>
      </c>
      <c r="AJ224" t="n">
        <f>VLOOKUP(B2:B265,Pro_Target!A:Q,10,0)</f>
        <v>99.0</v>
      </c>
      <c r="AK224" t="n">
        <f>VLOOKUP(B2:B265,Pro_Target!A:Q,11,0)</f>
        <v>3.0</v>
      </c>
      <c r="AL224" t="n">
        <f>VLOOKUP(B2:B265,Pro_Target!A:Q,12,0)</f>
        <v>10.0</v>
      </c>
      <c r="AM224" t="n">
        <f>VLOOKUP(B2:B265,Pro_Target!A:Q,13,0)</f>
        <v>99.5</v>
      </c>
      <c r="AN224" t="n">
        <f>VLOOKUP(B2:B265,Pro_Target!A:Q,15,0)</f>
        <v>99.0</v>
      </c>
      <c r="AO224" t="n">
        <f>VLOOKUP(B2:B265,Pro_Target!A:Q,14,0)</f>
        <v>0.1</v>
      </c>
      <c r="AP224" t="n">
        <f>VLOOKUP(B2:B265,Pro_Target!A:Q,16,0)</f>
        <v>99.0</v>
      </c>
      <c r="AQ224" t="n">
        <f>VLOOKUP(B2:B265,Pro_Target!A:Q,17,0)</f>
        <v>10.0</v>
      </c>
    </row>
    <row r="225">
      <c r="A225" t="s">
        <v>149</v>
      </c>
      <c r="B225" t="s">
        <v>44</v>
      </c>
      <c r="C225" t="n">
        <f>SUMIFS(Table25[2G_CSSR_Nokia],Table25[PERIOD_START_TIME],A2:A265,Table25[PROVINCE],B2:B265)</f>
        <v>0.0</v>
      </c>
      <c r="D225" t="n">
        <f>SUMIFS(Table25[2G_CDR_Nokia],Table25[PERIOD_START_TIME],A2:A265,Table25[PROVINCE],B2:B265)</f>
        <v>0.0</v>
      </c>
      <c r="E225" t="n">
        <f>SUMIFS(Table25[2G_TCH_Availability_Nokia],Table25[PERIOD_START_TIME],A2:A265,Table25[PROVINCE],B2:B265)</f>
        <v>0.0</v>
      </c>
      <c r="F225" t="n">
        <f>SUMIFS(Table25[2G_OHSR_Nokia],Table25[PERIOD_START_TIME],A2:A265,Table25[PROVINCE],B2:B265)</f>
        <v>0.0</v>
      </c>
      <c r="G225" t="n">
        <f>SUMIFS(Table25[2G_tch_traffic_Nokia],Table25[PERIOD_START_TIME],A2:A265,Table25[PROVINCE],B2:B265)</f>
        <v>0.0</v>
      </c>
      <c r="H225" t="n">
        <v>145.9426650390625</v>
      </c>
      <c r="I225" t="n">
        <v>99.5498613065</v>
      </c>
      <c r="J225" t="n">
        <v>0.166834846762</v>
      </c>
      <c r="K225" t="n">
        <v>99.9174880572</v>
      </c>
      <c r="L225" t="n">
        <v>98.5708962967</v>
      </c>
      <c r="M225" t="n">
        <v>4179.9111328125</v>
      </c>
      <c r="N225" t="n">
        <v>16.843090713964845</v>
      </c>
      <c r="O225" t="n">
        <v>2.371510696347656</v>
      </c>
      <c r="P225" t="n">
        <v>99.9581170555</v>
      </c>
      <c r="Q225" t="n">
        <v>0.0335006713121</v>
      </c>
      <c r="R225" t="n">
        <v>99.9999590781</v>
      </c>
      <c r="S225" t="n">
        <v>97.0887414239</v>
      </c>
      <c r="T225" t="n">
        <v>3.64036946565</v>
      </c>
      <c r="U225" t="n">
        <v>35.62365418310547</v>
      </c>
      <c r="V225" t="n">
        <v>18.5180705812</v>
      </c>
      <c r="W225" t="n">
        <v>99.934970966</v>
      </c>
      <c r="X225" t="n">
        <v>0.0568834541626</v>
      </c>
      <c r="Y225" t="n">
        <v>99.9982601673</v>
      </c>
      <c r="Z225" t="n">
        <v>99.8679536119</v>
      </c>
      <c r="AA225" t="n">
        <v>23.6485789388</v>
      </c>
      <c r="AB225" t="n">
        <f>VLOOKUP(B2:B265,Pro_Target!A:Q,2,0)</f>
        <v>98.0</v>
      </c>
      <c r="AC225" t="n">
        <f>VLOOKUP(B2:B265,Pro_Target!A:Q,3,0)</f>
        <v>0.4</v>
      </c>
      <c r="AD225" t="n">
        <f>VLOOKUP(B2:B265,Pro_Target!A:Q,4,0)</f>
        <v>97.0</v>
      </c>
      <c r="AE225" t="n">
        <f>VLOOKUP(B2:B265,Pro_Target!A:Q,5,0)</f>
        <v>96.0</v>
      </c>
      <c r="AF225" t="n">
        <f>VLOOKUP(B2:B265,Pro_Target!A:Q,6,0)</f>
        <v>3.0</v>
      </c>
      <c r="AG225" t="n">
        <f>VLOOKUP(B2:B265,Pro_Target!A:Q,7,0)</f>
        <v>99.5</v>
      </c>
      <c r="AH225" t="n">
        <f>VLOOKUP(B2:B265,Pro_Target!A:Q,8,0)</f>
        <v>0.15</v>
      </c>
      <c r="AI225" t="n">
        <f>VLOOKUP(B2:B265,Pro_Target!A:Q,9,0)</f>
        <v>99.0</v>
      </c>
      <c r="AJ225" t="n">
        <f>VLOOKUP(B2:B265,Pro_Target!A:Q,10,0)</f>
        <v>99.0</v>
      </c>
      <c r="AK225" t="n">
        <f>VLOOKUP(B2:B265,Pro_Target!A:Q,11,0)</f>
        <v>3.0</v>
      </c>
      <c r="AL225" t="n">
        <f>VLOOKUP(B2:B265,Pro_Target!A:Q,12,0)</f>
        <v>10.0</v>
      </c>
      <c r="AM225" t="n">
        <f>VLOOKUP(B2:B265,Pro_Target!A:Q,13,0)</f>
        <v>99.5</v>
      </c>
      <c r="AN225" t="n">
        <f>VLOOKUP(B2:B265,Pro_Target!A:Q,15,0)</f>
        <v>99.0</v>
      </c>
      <c r="AO225" t="n">
        <f>VLOOKUP(B2:B265,Pro_Target!A:Q,14,0)</f>
        <v>0.1</v>
      </c>
      <c r="AP225" t="n">
        <f>VLOOKUP(B2:B265,Pro_Target!A:Q,16,0)</f>
        <v>99.0</v>
      </c>
      <c r="AQ225" t="n">
        <f>VLOOKUP(B2:B265,Pro_Target!A:Q,17,0)</f>
        <v>10.0</v>
      </c>
    </row>
    <row r="226">
      <c r="A226" t="s">
        <v>150</v>
      </c>
      <c r="B226" t="s">
        <v>45</v>
      </c>
      <c r="C226" t="n">
        <f>SUMIFS(Table25[2G_CSSR_Nokia],Table25[PERIOD_START_TIME],A2:A265,Table25[PROVINCE],B2:B265)</f>
        <v>0.0</v>
      </c>
      <c r="D226" t="n">
        <f>SUMIFS(Table25[2G_CDR_Nokia],Table25[PERIOD_START_TIME],A2:A265,Table25[PROVINCE],B2:B265)</f>
        <v>0.0</v>
      </c>
      <c r="E226" t="n">
        <f>SUMIFS(Table25[2G_TCH_Availability_Nokia],Table25[PERIOD_START_TIME],A2:A265,Table25[PROVINCE],B2:B265)</f>
        <v>0.0</v>
      </c>
      <c r="F226" t="n">
        <f>SUMIFS(Table25[2G_OHSR_Nokia],Table25[PERIOD_START_TIME],A2:A265,Table25[PROVINCE],B2:B265)</f>
        <v>0.0</v>
      </c>
      <c r="G226" t="n">
        <f>SUMIFS(Table25[2G_tch_traffic_Nokia],Table25[PERIOD_START_TIME],A2:A265,Table25[PROVINCE],B2:B265)</f>
        <v>0.0</v>
      </c>
      <c r="H226" t="n">
        <v>111.07647265625</v>
      </c>
      <c r="I226" t="n">
        <v>99.7357477329</v>
      </c>
      <c r="J226" t="n">
        <v>0.0606967935337</v>
      </c>
      <c r="K226" t="n">
        <v>99.5028105717</v>
      </c>
      <c r="L226" t="n">
        <v>98.3158066968</v>
      </c>
      <c r="M226" t="n">
        <v>5207.5234375</v>
      </c>
      <c r="N226" t="n">
        <v>20.431015657226563</v>
      </c>
      <c r="O226" t="n">
        <v>2.329702453671875</v>
      </c>
      <c r="P226" t="n">
        <v>99.9606980157</v>
      </c>
      <c r="Q226" t="n">
        <v>0.0286471622361</v>
      </c>
      <c r="R226" t="n">
        <v>99.6273823348</v>
      </c>
      <c r="S226" t="n">
        <v>97.6201970122</v>
      </c>
      <c r="T226" t="n">
        <v>3.52709315937</v>
      </c>
      <c r="U226" t="n">
        <v>43.61927894794922</v>
      </c>
      <c r="V226" t="n">
        <v>17.4858753594</v>
      </c>
      <c r="W226" t="n">
        <v>99.9523912898</v>
      </c>
      <c r="X226" t="n">
        <v>0.0748049261239</v>
      </c>
      <c r="Y226" t="n">
        <v>98.9351851852</v>
      </c>
      <c r="Z226" t="n">
        <v>99.8197486378</v>
      </c>
      <c r="AA226" t="n">
        <v>22.5384559718</v>
      </c>
      <c r="AB226" t="n">
        <f>VLOOKUP(B2:B265,Pro_Target!A:Q,2,0)</f>
        <v>98.0</v>
      </c>
      <c r="AC226" t="n">
        <f>VLOOKUP(B2:B265,Pro_Target!A:Q,3,0)</f>
        <v>0.4</v>
      </c>
      <c r="AD226" t="n">
        <f>VLOOKUP(B2:B265,Pro_Target!A:Q,4,0)</f>
        <v>97.0</v>
      </c>
      <c r="AE226" t="n">
        <f>VLOOKUP(B2:B265,Pro_Target!A:Q,5,0)</f>
        <v>96.0</v>
      </c>
      <c r="AF226" t="n">
        <f>VLOOKUP(B2:B265,Pro_Target!A:Q,6,0)</f>
        <v>3.0</v>
      </c>
      <c r="AG226" t="n">
        <f>VLOOKUP(B2:B265,Pro_Target!A:Q,7,0)</f>
        <v>99.5</v>
      </c>
      <c r="AH226" t="n">
        <f>VLOOKUP(B2:B265,Pro_Target!A:Q,8,0)</f>
        <v>0.15</v>
      </c>
      <c r="AI226" t="n">
        <f>VLOOKUP(B2:B265,Pro_Target!A:Q,9,0)</f>
        <v>99.0</v>
      </c>
      <c r="AJ226" t="n">
        <f>VLOOKUP(B2:B265,Pro_Target!A:Q,10,0)</f>
        <v>99.0</v>
      </c>
      <c r="AK226" t="n">
        <f>VLOOKUP(B2:B265,Pro_Target!A:Q,11,0)</f>
        <v>3.0</v>
      </c>
      <c r="AL226" t="n">
        <f>VLOOKUP(B2:B265,Pro_Target!A:Q,12,0)</f>
        <v>10.0</v>
      </c>
      <c r="AM226" t="n">
        <f>VLOOKUP(B2:B265,Pro_Target!A:Q,13,0)</f>
        <v>99.5</v>
      </c>
      <c r="AN226" t="n">
        <f>VLOOKUP(B2:B265,Pro_Target!A:Q,15,0)</f>
        <v>99.0</v>
      </c>
      <c r="AO226" t="n">
        <f>VLOOKUP(B2:B265,Pro_Target!A:Q,14,0)</f>
        <v>0.1</v>
      </c>
      <c r="AP226" t="n">
        <f>VLOOKUP(B2:B265,Pro_Target!A:Q,16,0)</f>
        <v>99.0</v>
      </c>
      <c r="AQ226" t="n">
        <f>VLOOKUP(B2:B265,Pro_Target!A:Q,17,0)</f>
        <v>10.0</v>
      </c>
    </row>
    <row r="227">
      <c r="A227" t="s">
        <v>150</v>
      </c>
      <c r="B227" t="s">
        <v>50</v>
      </c>
      <c r="C227" t="n">
        <f>SUMIFS(Table25[2G_CSSR_Nokia],Table25[PERIOD_START_TIME],A2:A265,Table25[PROVINCE],B2:B265)</f>
        <v>0.0</v>
      </c>
      <c r="D227" t="n">
        <f>SUMIFS(Table25[2G_CDR_Nokia],Table25[PERIOD_START_TIME],A2:A265,Table25[PROVINCE],B2:B265)</f>
        <v>0.0</v>
      </c>
      <c r="E227" t="n">
        <f>SUMIFS(Table25[2G_TCH_Availability_Nokia],Table25[PERIOD_START_TIME],A2:A265,Table25[PROVINCE],B2:B265)</f>
        <v>0.0</v>
      </c>
      <c r="F227" t="n">
        <f>SUMIFS(Table25[2G_OHSR_Nokia],Table25[PERIOD_START_TIME],A2:A265,Table25[PROVINCE],B2:B265)</f>
        <v>0.0</v>
      </c>
      <c r="G227" t="n">
        <f>SUMIFS(Table25[2G_tch_traffic_Nokia],Table25[PERIOD_START_TIME],A2:A265,Table25[PROVINCE],B2:B265)</f>
        <v>0.0</v>
      </c>
      <c r="H227" t="n">
        <v>150.05921484375</v>
      </c>
      <c r="I227" t="n">
        <v>99.2677033061</v>
      </c>
      <c r="J227" t="n">
        <v>0.255897287685</v>
      </c>
      <c r="K227" t="n">
        <v>99.6347847676</v>
      </c>
      <c r="L227" t="n">
        <v>98.1200518305</v>
      </c>
      <c r="M227" t="n">
        <v>5230.0546875</v>
      </c>
      <c r="N227" t="n">
        <v>33.39421242988281</v>
      </c>
      <c r="O227" t="n">
        <v>2.4387302103222654</v>
      </c>
      <c r="P227" t="n">
        <v>99.9515604749</v>
      </c>
      <c r="Q227" t="n">
        <v>0.0569360594385</v>
      </c>
      <c r="R227" t="n">
        <v>99.8716498388</v>
      </c>
      <c r="S227" t="n">
        <v>97.6869895156</v>
      </c>
      <c r="T227" t="n">
        <v>3.93617352886</v>
      </c>
      <c r="U227" t="n">
        <v>67.3365159055664</v>
      </c>
      <c r="V227" t="n">
        <v>18.5781750793</v>
      </c>
      <c r="W227" t="n">
        <v>99.7807663883</v>
      </c>
      <c r="X227" t="n">
        <v>0.129472481434</v>
      </c>
      <c r="Y227" t="n">
        <v>8.5474537037</v>
      </c>
      <c r="Z227" t="n">
        <v>99.5222753372</v>
      </c>
      <c r="AA227" t="n">
        <v>24.362719754</v>
      </c>
      <c r="AB227" t="n">
        <f>VLOOKUP(B2:B265,Pro_Target!A:Q,2,0)</f>
        <v>98.0</v>
      </c>
      <c r="AC227" t="n">
        <f>VLOOKUP(B2:B265,Pro_Target!A:Q,3,0)</f>
        <v>0.4</v>
      </c>
      <c r="AD227" t="n">
        <f>VLOOKUP(B2:B265,Pro_Target!A:Q,4,0)</f>
        <v>97.0</v>
      </c>
      <c r="AE227" t="n">
        <f>VLOOKUP(B2:B265,Pro_Target!A:Q,5,0)</f>
        <v>96.0</v>
      </c>
      <c r="AF227" t="n">
        <f>VLOOKUP(B2:B265,Pro_Target!A:Q,6,0)</f>
        <v>3.0</v>
      </c>
      <c r="AG227" t="n">
        <f>VLOOKUP(B2:B265,Pro_Target!A:Q,7,0)</f>
        <v>99.5</v>
      </c>
      <c r="AH227" t="n">
        <f>VLOOKUP(B2:B265,Pro_Target!A:Q,8,0)</f>
        <v>0.15</v>
      </c>
      <c r="AI227" t="n">
        <f>VLOOKUP(B2:B265,Pro_Target!A:Q,9,0)</f>
        <v>99.0</v>
      </c>
      <c r="AJ227" t="n">
        <f>VLOOKUP(B2:B265,Pro_Target!A:Q,10,0)</f>
        <v>99.0</v>
      </c>
      <c r="AK227" t="n">
        <f>VLOOKUP(B2:B265,Pro_Target!A:Q,11,0)</f>
        <v>3.0</v>
      </c>
      <c r="AL227" t="n">
        <f>VLOOKUP(B2:B265,Pro_Target!A:Q,12,0)</f>
        <v>10.0</v>
      </c>
      <c r="AM227" t="n">
        <f>VLOOKUP(B2:B265,Pro_Target!A:Q,13,0)</f>
        <v>99.5</v>
      </c>
      <c r="AN227" t="n">
        <f>VLOOKUP(B2:B265,Pro_Target!A:Q,15,0)</f>
        <v>99.0</v>
      </c>
      <c r="AO227" t="n">
        <f>VLOOKUP(B2:B265,Pro_Target!A:Q,14,0)</f>
        <v>0.1</v>
      </c>
      <c r="AP227" t="n">
        <f>VLOOKUP(B2:B265,Pro_Target!A:Q,16,0)</f>
        <v>99.0</v>
      </c>
      <c r="AQ227" t="n">
        <f>VLOOKUP(B2:B265,Pro_Target!A:Q,17,0)</f>
        <v>10.0</v>
      </c>
    </row>
    <row r="228">
      <c r="A228" t="s">
        <v>150</v>
      </c>
      <c r="B228" t="s">
        <v>47</v>
      </c>
      <c r="C228" t="n">
        <f>SUMIFS(Table25[2G_CSSR_Nokia],Table25[PERIOD_START_TIME],A2:A265,Table25[PROVINCE],B2:B265)</f>
        <v>0.0</v>
      </c>
      <c r="D228" t="n">
        <f>SUMIFS(Table25[2G_CDR_Nokia],Table25[PERIOD_START_TIME],A2:A265,Table25[PROVINCE],B2:B265)</f>
        <v>0.0</v>
      </c>
      <c r="E228" t="n">
        <f>SUMIFS(Table25[2G_TCH_Availability_Nokia],Table25[PERIOD_START_TIME],A2:A265,Table25[PROVINCE],B2:B265)</f>
        <v>0.0</v>
      </c>
      <c r="F228" t="n">
        <f>SUMIFS(Table25[2G_OHSR_Nokia],Table25[PERIOD_START_TIME],A2:A265,Table25[PROVINCE],B2:B265)</f>
        <v>0.0</v>
      </c>
      <c r="G228" t="n">
        <f>SUMIFS(Table25[2G_tch_traffic_Nokia],Table25[PERIOD_START_TIME],A2:A265,Table25[PROVINCE],B2:B265)</f>
        <v>0.0</v>
      </c>
      <c r="H228" t="n">
        <v>145.020458984375</v>
      </c>
      <c r="I228" t="n">
        <v>99.6986407464</v>
      </c>
      <c r="J228" t="n">
        <v>0.174657309248</v>
      </c>
      <c r="K228" t="n">
        <v>99.9908981786</v>
      </c>
      <c r="L228" t="n">
        <v>97.7155455023</v>
      </c>
      <c r="M228" t="n">
        <v>6361.12890625</v>
      </c>
      <c r="N228" t="n">
        <v>22.5077221359375</v>
      </c>
      <c r="O228" t="n">
        <v>2.083234130517578</v>
      </c>
      <c r="P228" t="n">
        <v>99.9469933703</v>
      </c>
      <c r="Q228" t="n">
        <v>0.0374949460587</v>
      </c>
      <c r="R228" t="n">
        <v>99.9677176991</v>
      </c>
      <c r="S228" t="n">
        <v>97.019993443</v>
      </c>
      <c r="T228" t="n">
        <v>3.32484339466</v>
      </c>
      <c r="U228" t="n">
        <v>49.527057190625</v>
      </c>
      <c r="V228" t="n">
        <v>18.8782223621</v>
      </c>
      <c r="W228" t="n">
        <v>99.9445762827</v>
      </c>
      <c r="X228" t="n">
        <v>0.082974973759</v>
      </c>
      <c r="Y228" t="n">
        <v>97.494212963</v>
      </c>
      <c r="Z228" t="n">
        <v>99.8826440254</v>
      </c>
      <c r="AA228" t="n">
        <v>23.1482202552</v>
      </c>
      <c r="AB228" t="n">
        <f>VLOOKUP(B2:B265,Pro_Target!A:Q,2,0)</f>
        <v>98.0</v>
      </c>
      <c r="AC228" t="n">
        <f>VLOOKUP(B2:B265,Pro_Target!A:Q,3,0)</f>
        <v>0.4</v>
      </c>
      <c r="AD228" t="n">
        <f>VLOOKUP(B2:B265,Pro_Target!A:Q,4,0)</f>
        <v>97.0</v>
      </c>
      <c r="AE228" t="n">
        <f>VLOOKUP(B2:B265,Pro_Target!A:Q,5,0)</f>
        <v>96.0</v>
      </c>
      <c r="AF228" t="n">
        <f>VLOOKUP(B2:B265,Pro_Target!A:Q,6,0)</f>
        <v>3.0</v>
      </c>
      <c r="AG228" t="n">
        <f>VLOOKUP(B2:B265,Pro_Target!A:Q,7,0)</f>
        <v>99.5</v>
      </c>
      <c r="AH228" t="n">
        <f>VLOOKUP(B2:B265,Pro_Target!A:Q,8,0)</f>
        <v>0.15</v>
      </c>
      <c r="AI228" t="n">
        <f>VLOOKUP(B2:B265,Pro_Target!A:Q,9,0)</f>
        <v>99.0</v>
      </c>
      <c r="AJ228" t="n">
        <f>VLOOKUP(B2:B265,Pro_Target!A:Q,10,0)</f>
        <v>99.0</v>
      </c>
      <c r="AK228" t="n">
        <f>VLOOKUP(B2:B265,Pro_Target!A:Q,11,0)</f>
        <v>3.0</v>
      </c>
      <c r="AL228" t="n">
        <f>VLOOKUP(B2:B265,Pro_Target!A:Q,12,0)</f>
        <v>10.0</v>
      </c>
      <c r="AM228" t="n">
        <f>VLOOKUP(B2:B265,Pro_Target!A:Q,13,0)</f>
        <v>99.5</v>
      </c>
      <c r="AN228" t="n">
        <f>VLOOKUP(B2:B265,Pro_Target!A:Q,15,0)</f>
        <v>99.0</v>
      </c>
      <c r="AO228" t="n">
        <f>VLOOKUP(B2:B265,Pro_Target!A:Q,14,0)</f>
        <v>0.1</v>
      </c>
      <c r="AP228" t="n">
        <f>VLOOKUP(B2:B265,Pro_Target!A:Q,16,0)</f>
        <v>99.0</v>
      </c>
      <c r="AQ228" t="n">
        <f>VLOOKUP(B2:B265,Pro_Target!A:Q,17,0)</f>
        <v>10.0</v>
      </c>
    </row>
    <row r="229">
      <c r="A229" t="s">
        <v>150</v>
      </c>
      <c r="B229" t="s">
        <v>52</v>
      </c>
      <c r="C229" t="n">
        <f>SUMIFS(Table25[2G_CSSR_Nokia],Table25[PERIOD_START_TIME],A2:A265,Table25[PROVINCE],B2:B265)</f>
        <v>0.0</v>
      </c>
      <c r="D229" t="n">
        <f>SUMIFS(Table25[2G_CDR_Nokia],Table25[PERIOD_START_TIME],A2:A265,Table25[PROVINCE],B2:B265)</f>
        <v>0.0</v>
      </c>
      <c r="E229" t="n">
        <f>SUMIFS(Table25[2G_TCH_Availability_Nokia],Table25[PERIOD_START_TIME],A2:A265,Table25[PROVINCE],B2:B265)</f>
        <v>0.0</v>
      </c>
      <c r="F229" t="n">
        <f>SUMIFS(Table25[2G_OHSR_Nokia],Table25[PERIOD_START_TIME],A2:A265,Table25[PROVINCE],B2:B265)</f>
        <v>0.0</v>
      </c>
      <c r="G229" t="n">
        <f>SUMIFS(Table25[2G_tch_traffic_Nokia],Table25[PERIOD_START_TIME],A2:A265,Table25[PROVINCE],B2:B265)</f>
        <v>0.0</v>
      </c>
      <c r="H229" t="n">
        <v>195.847376953125</v>
      </c>
      <c r="I229" t="n">
        <v>98.6386041255</v>
      </c>
      <c r="J229" t="n">
        <v>0.342226487242</v>
      </c>
      <c r="K229" t="n">
        <v>94.8471715509</v>
      </c>
      <c r="L229" t="n">
        <v>98.7519953007</v>
      </c>
      <c r="M229" t="n">
        <v>5038.3583984375</v>
      </c>
      <c r="N229" t="n">
        <v>42.36974300439453</v>
      </c>
      <c r="O229" t="n">
        <v>2.282825706298828</v>
      </c>
      <c r="P229" t="n">
        <v>99.9195908796</v>
      </c>
      <c r="Q229" t="n">
        <v>0.0940192745492</v>
      </c>
      <c r="R229" t="n">
        <v>99.3701872712</v>
      </c>
      <c r="S229" t="n">
        <v>97.8993221813</v>
      </c>
      <c r="T229" t="n">
        <v>3.86626033284</v>
      </c>
      <c r="U229" t="n">
        <v>82.84722670292969</v>
      </c>
      <c r="V229" t="n">
        <v>15.5253915027</v>
      </c>
      <c r="W229" t="n">
        <v>99.9268431666</v>
      </c>
      <c r="X229" t="n">
        <v>0.0956751988706</v>
      </c>
      <c r="Y229" t="n">
        <v>99.3994453214</v>
      </c>
      <c r="Z229" t="n">
        <v>99.8360626228</v>
      </c>
      <c r="AA229" t="n">
        <v>24.182358258</v>
      </c>
      <c r="AB229" t="n">
        <f>VLOOKUP(B2:B265,Pro_Target!A:Q,2,0)</f>
        <v>98.0</v>
      </c>
      <c r="AC229" t="n">
        <f>VLOOKUP(B2:B265,Pro_Target!A:Q,3,0)</f>
        <v>0.4</v>
      </c>
      <c r="AD229" t="n">
        <f>VLOOKUP(B2:B265,Pro_Target!A:Q,4,0)</f>
        <v>97.0</v>
      </c>
      <c r="AE229" t="n">
        <f>VLOOKUP(B2:B265,Pro_Target!A:Q,5,0)</f>
        <v>96.0</v>
      </c>
      <c r="AF229" t="n">
        <f>VLOOKUP(B2:B265,Pro_Target!A:Q,6,0)</f>
        <v>3.0</v>
      </c>
      <c r="AG229" t="n">
        <f>VLOOKUP(B2:B265,Pro_Target!A:Q,7,0)</f>
        <v>99.5</v>
      </c>
      <c r="AH229" t="n">
        <f>VLOOKUP(B2:B265,Pro_Target!A:Q,8,0)</f>
        <v>0.15</v>
      </c>
      <c r="AI229" t="n">
        <f>VLOOKUP(B2:B265,Pro_Target!A:Q,9,0)</f>
        <v>99.0</v>
      </c>
      <c r="AJ229" t="n">
        <f>VLOOKUP(B2:B265,Pro_Target!A:Q,10,0)</f>
        <v>99.0</v>
      </c>
      <c r="AK229" t="n">
        <f>VLOOKUP(B2:B265,Pro_Target!A:Q,11,0)</f>
        <v>3.0</v>
      </c>
      <c r="AL229" t="n">
        <f>VLOOKUP(B2:B265,Pro_Target!A:Q,12,0)</f>
        <v>10.0</v>
      </c>
      <c r="AM229" t="n">
        <f>VLOOKUP(B2:B265,Pro_Target!A:Q,13,0)</f>
        <v>99.5</v>
      </c>
      <c r="AN229" t="n">
        <f>VLOOKUP(B2:B265,Pro_Target!A:Q,15,0)</f>
        <v>99.0</v>
      </c>
      <c r="AO229" t="n">
        <f>VLOOKUP(B2:B265,Pro_Target!A:Q,14,0)</f>
        <v>0.1</v>
      </c>
      <c r="AP229" t="n">
        <f>VLOOKUP(B2:B265,Pro_Target!A:Q,16,0)</f>
        <v>99.0</v>
      </c>
      <c r="AQ229" t="n">
        <f>VLOOKUP(B2:B265,Pro_Target!A:Q,17,0)</f>
        <v>10.0</v>
      </c>
    </row>
    <row r="230">
      <c r="A230" t="s">
        <v>150</v>
      </c>
      <c r="B230" t="s">
        <v>51</v>
      </c>
      <c r="C230" t="n">
        <f>SUMIFS(Table25[2G_CSSR_Nokia],Table25[PERIOD_START_TIME],A2:A265,Table25[PROVINCE],B2:B265)</f>
        <v>0.0</v>
      </c>
      <c r="D230" t="n">
        <f>SUMIFS(Table25[2G_CDR_Nokia],Table25[PERIOD_START_TIME],A2:A265,Table25[PROVINCE],B2:B265)</f>
        <v>0.0</v>
      </c>
      <c r="E230" t="n">
        <f>SUMIFS(Table25[2G_TCH_Availability_Nokia],Table25[PERIOD_START_TIME],A2:A265,Table25[PROVINCE],B2:B265)</f>
        <v>0.0</v>
      </c>
      <c r="F230" t="n">
        <f>SUMIFS(Table25[2G_OHSR_Nokia],Table25[PERIOD_START_TIME],A2:A265,Table25[PROVINCE],B2:B265)</f>
        <v>0.0</v>
      </c>
      <c r="G230" t="n">
        <f>SUMIFS(Table25[2G_tch_traffic_Nokia],Table25[PERIOD_START_TIME],A2:A265,Table25[PROVINCE],B2:B265)</f>
        <v>0.0</v>
      </c>
      <c r="H230" t="n">
        <v>312.491720703125</v>
      </c>
      <c r="I230" t="n">
        <v>98.8858524637</v>
      </c>
      <c r="J230" t="n">
        <v>0.239750174997</v>
      </c>
      <c r="K230" t="n">
        <v>99.6244434851</v>
      </c>
      <c r="L230" t="n">
        <v>98.3003991088</v>
      </c>
      <c r="M230" t="n">
        <v>8663.4921875</v>
      </c>
      <c r="N230" t="n">
        <v>44.16279665849609</v>
      </c>
      <c r="O230" t="n">
        <v>1.7346515400878906</v>
      </c>
      <c r="P230" t="n">
        <v>99.2611616451</v>
      </c>
      <c r="Q230" t="n">
        <v>0.0315308760329</v>
      </c>
      <c r="R230" t="n">
        <v>99.9210389822</v>
      </c>
      <c r="S230" t="n">
        <v>98.3188729142</v>
      </c>
      <c r="T230" t="n">
        <v>3.4821409151</v>
      </c>
      <c r="U230" t="n">
        <v>97.08858798359375</v>
      </c>
      <c r="V230" t="n">
        <v>11.8651482666</v>
      </c>
      <c r="W230" t="n">
        <v>99.9206965931</v>
      </c>
      <c r="X230" t="n">
        <v>0.141150548555</v>
      </c>
      <c r="Y230" t="n">
        <v>99.6414564127</v>
      </c>
      <c r="Z230" t="n">
        <v>99.8649124748</v>
      </c>
      <c r="AA230" t="n">
        <v>22.1752263967</v>
      </c>
      <c r="AB230" t="n">
        <f>VLOOKUP(B2:B265,Pro_Target!A:Q,2,0)</f>
        <v>98.0</v>
      </c>
      <c r="AC230" t="n">
        <f>VLOOKUP(B2:B265,Pro_Target!A:Q,3,0)</f>
        <v>0.4</v>
      </c>
      <c r="AD230" t="n">
        <f>VLOOKUP(B2:B265,Pro_Target!A:Q,4,0)</f>
        <v>97.0</v>
      </c>
      <c r="AE230" t="n">
        <f>VLOOKUP(B2:B265,Pro_Target!A:Q,5,0)</f>
        <v>96.0</v>
      </c>
      <c r="AF230" t="n">
        <f>VLOOKUP(B2:B265,Pro_Target!A:Q,6,0)</f>
        <v>3.0</v>
      </c>
      <c r="AG230" t="n">
        <f>VLOOKUP(B2:B265,Pro_Target!A:Q,7,0)</f>
        <v>99.5</v>
      </c>
      <c r="AH230" t="n">
        <f>VLOOKUP(B2:B265,Pro_Target!A:Q,8,0)</f>
        <v>0.15</v>
      </c>
      <c r="AI230" t="n">
        <f>VLOOKUP(B2:B265,Pro_Target!A:Q,9,0)</f>
        <v>99.0</v>
      </c>
      <c r="AJ230" t="n">
        <f>VLOOKUP(B2:B265,Pro_Target!A:Q,10,0)</f>
        <v>99.0</v>
      </c>
      <c r="AK230" t="n">
        <f>VLOOKUP(B2:B265,Pro_Target!A:Q,11,0)</f>
        <v>3.0</v>
      </c>
      <c r="AL230" t="n">
        <f>VLOOKUP(B2:B265,Pro_Target!A:Q,12,0)</f>
        <v>10.0</v>
      </c>
      <c r="AM230" t="n">
        <f>VLOOKUP(B2:B265,Pro_Target!A:Q,13,0)</f>
        <v>99.5</v>
      </c>
      <c r="AN230" t="n">
        <f>VLOOKUP(B2:B265,Pro_Target!A:Q,15,0)</f>
        <v>99.0</v>
      </c>
      <c r="AO230" t="n">
        <f>VLOOKUP(B2:B265,Pro_Target!A:Q,14,0)</f>
        <v>0.1</v>
      </c>
      <c r="AP230" t="n">
        <f>VLOOKUP(B2:B265,Pro_Target!A:Q,16,0)</f>
        <v>99.0</v>
      </c>
      <c r="AQ230" t="n">
        <f>VLOOKUP(B2:B265,Pro_Target!A:Q,17,0)</f>
        <v>10.0</v>
      </c>
    </row>
    <row r="231">
      <c r="A231" t="s">
        <v>150</v>
      </c>
      <c r="B231" t="s">
        <v>49</v>
      </c>
      <c r="C231" t="n">
        <f>SUMIFS(Table25[2G_CSSR_Nokia],Table25[PERIOD_START_TIME],A2:A265,Table25[PROVINCE],B2:B265)</f>
        <v>0.0</v>
      </c>
      <c r="D231" t="n">
        <f>SUMIFS(Table25[2G_CDR_Nokia],Table25[PERIOD_START_TIME],A2:A265,Table25[PROVINCE],B2:B265)</f>
        <v>0.0</v>
      </c>
      <c r="E231" t="n">
        <f>SUMIFS(Table25[2G_TCH_Availability_Nokia],Table25[PERIOD_START_TIME],A2:A265,Table25[PROVINCE],B2:B265)</f>
        <v>0.0</v>
      </c>
      <c r="F231" t="n">
        <f>SUMIFS(Table25[2G_OHSR_Nokia],Table25[PERIOD_START_TIME],A2:A265,Table25[PROVINCE],B2:B265)</f>
        <v>0.0</v>
      </c>
      <c r="G231" t="n">
        <f>SUMIFS(Table25[2G_tch_traffic_Nokia],Table25[PERIOD_START_TIME],A2:A265,Table25[PROVINCE],B2:B265)</f>
        <v>0.0</v>
      </c>
      <c r="H231" t="n">
        <v>209.4234814453125</v>
      </c>
      <c r="I231" t="n">
        <v>98.8017815252</v>
      </c>
      <c r="J231" t="n">
        <v>0.243277437149</v>
      </c>
      <c r="K231" t="n">
        <v>99.0280386292</v>
      </c>
      <c r="L231" t="n">
        <v>98.4635496565</v>
      </c>
      <c r="M231" t="n">
        <v>7381.583984375</v>
      </c>
      <c r="N231" t="n">
        <v>24.004954620996095</v>
      </c>
      <c r="O231" t="n">
        <v>2.0491561437109374</v>
      </c>
      <c r="P231" t="n">
        <v>99.9610497787</v>
      </c>
      <c r="Q231" t="n">
        <v>0.0402040165214</v>
      </c>
      <c r="R231" t="n">
        <v>99.4311852281</v>
      </c>
      <c r="S231" t="n">
        <v>97.3899967622</v>
      </c>
      <c r="T231" t="n">
        <v>3.4406717986</v>
      </c>
      <c r="U231" t="n">
        <v>76.20558935761719</v>
      </c>
      <c r="V231" t="n">
        <v>11.2658003692</v>
      </c>
      <c r="W231" t="n">
        <v>99.950929037</v>
      </c>
      <c r="X231" t="n">
        <v>0.137664147198</v>
      </c>
      <c r="Y231" t="n">
        <v>99.7127330218</v>
      </c>
      <c r="Z231" t="n">
        <v>99.9369236848</v>
      </c>
      <c r="AA231" t="n">
        <v>22.85420534</v>
      </c>
      <c r="AB231" t="n">
        <f>VLOOKUP(B2:B265,Pro_Target!A:Q,2,0)</f>
        <v>98.0</v>
      </c>
      <c r="AC231" t="n">
        <f>VLOOKUP(B2:B265,Pro_Target!A:Q,3,0)</f>
        <v>0.4</v>
      </c>
      <c r="AD231" t="n">
        <f>VLOOKUP(B2:B265,Pro_Target!A:Q,4,0)</f>
        <v>97.0</v>
      </c>
      <c r="AE231" t="n">
        <f>VLOOKUP(B2:B265,Pro_Target!A:Q,5,0)</f>
        <v>96.0</v>
      </c>
      <c r="AF231" t="n">
        <f>VLOOKUP(B2:B265,Pro_Target!A:Q,6,0)</f>
        <v>3.0</v>
      </c>
      <c r="AG231" t="n">
        <f>VLOOKUP(B2:B265,Pro_Target!A:Q,7,0)</f>
        <v>99.5</v>
      </c>
      <c r="AH231" t="n">
        <f>VLOOKUP(B2:B265,Pro_Target!A:Q,8,0)</f>
        <v>0.15</v>
      </c>
      <c r="AI231" t="n">
        <f>VLOOKUP(B2:B265,Pro_Target!A:Q,9,0)</f>
        <v>99.0</v>
      </c>
      <c r="AJ231" t="n">
        <f>VLOOKUP(B2:B265,Pro_Target!A:Q,10,0)</f>
        <v>99.0</v>
      </c>
      <c r="AK231" t="n">
        <f>VLOOKUP(B2:B265,Pro_Target!A:Q,11,0)</f>
        <v>3.0</v>
      </c>
      <c r="AL231" t="n">
        <f>VLOOKUP(B2:B265,Pro_Target!A:Q,12,0)</f>
        <v>10.0</v>
      </c>
      <c r="AM231" t="n">
        <f>VLOOKUP(B2:B265,Pro_Target!A:Q,13,0)</f>
        <v>99.5</v>
      </c>
      <c r="AN231" t="n">
        <f>VLOOKUP(B2:B265,Pro_Target!A:Q,15,0)</f>
        <v>99.0</v>
      </c>
      <c r="AO231" t="n">
        <f>VLOOKUP(B2:B265,Pro_Target!A:Q,14,0)</f>
        <v>0.1</v>
      </c>
      <c r="AP231" t="n">
        <f>VLOOKUP(B2:B265,Pro_Target!A:Q,16,0)</f>
        <v>99.0</v>
      </c>
      <c r="AQ231" t="n">
        <f>VLOOKUP(B2:B265,Pro_Target!A:Q,17,0)</f>
        <v>10.0</v>
      </c>
    </row>
    <row r="232">
      <c r="A232" t="s">
        <v>150</v>
      </c>
      <c r="B232" t="s">
        <v>48</v>
      </c>
      <c r="C232" t="n">
        <f>SUMIFS(Table25[2G_CSSR_Nokia],Table25[PERIOD_START_TIME],A2:A265,Table25[PROVINCE],B2:B265)</f>
        <v>0.0</v>
      </c>
      <c r="D232" t="n">
        <f>SUMIFS(Table25[2G_CDR_Nokia],Table25[PERIOD_START_TIME],A2:A265,Table25[PROVINCE],B2:B265)</f>
        <v>0.0</v>
      </c>
      <c r="E232" t="n">
        <f>SUMIFS(Table25[2G_TCH_Availability_Nokia],Table25[PERIOD_START_TIME],A2:A265,Table25[PROVINCE],B2:B265)</f>
        <v>0.0</v>
      </c>
      <c r="F232" t="n">
        <f>SUMIFS(Table25[2G_OHSR_Nokia],Table25[PERIOD_START_TIME],A2:A265,Table25[PROVINCE],B2:B265)</f>
        <v>0.0</v>
      </c>
      <c r="G232" t="n">
        <f>SUMIFS(Table25[2G_tch_traffic_Nokia],Table25[PERIOD_START_TIME],A2:A265,Table25[PROVINCE],B2:B265)</f>
        <v>0.0</v>
      </c>
      <c r="H232" t="n">
        <v>233.1265703125</v>
      </c>
      <c r="I232" t="n">
        <v>99.514820052</v>
      </c>
      <c r="J232" t="n">
        <v>0.251084892767</v>
      </c>
      <c r="K232" t="n">
        <v>99.5213010677</v>
      </c>
      <c r="L232" t="n">
        <v>98.2835376228</v>
      </c>
      <c r="M232" t="n">
        <v>5960.5576171875</v>
      </c>
      <c r="N232" t="n">
        <v>24.64960632792969</v>
      </c>
      <c r="O232" t="n">
        <v>2.2620864006152344</v>
      </c>
      <c r="P232" t="n">
        <v>99.9567913446</v>
      </c>
      <c r="Q232" t="n">
        <v>0.0663817522971</v>
      </c>
      <c r="R232" t="n">
        <v>99.9597040222</v>
      </c>
      <c r="S232" t="n">
        <v>97.286168275</v>
      </c>
      <c r="T232" t="n">
        <v>3.52941980215</v>
      </c>
      <c r="U232" t="n">
        <v>55.50376038154297</v>
      </c>
      <c r="V232" t="n">
        <v>18.0023547898</v>
      </c>
      <c r="W232" t="n">
        <v>99.9447914396</v>
      </c>
      <c r="X232" t="n">
        <v>0.0835692511622</v>
      </c>
      <c r="Y232" t="n">
        <v>99.8003117387</v>
      </c>
      <c r="Z232" t="n">
        <v>99.9369053963</v>
      </c>
      <c r="AA232" t="n">
        <v>23.9294865581</v>
      </c>
      <c r="AB232" t="n">
        <f>VLOOKUP(B2:B265,Pro_Target!A:Q,2,0)</f>
        <v>98.0</v>
      </c>
      <c r="AC232" t="n">
        <f>VLOOKUP(B2:B265,Pro_Target!A:Q,3,0)</f>
        <v>0.4</v>
      </c>
      <c r="AD232" t="n">
        <f>VLOOKUP(B2:B265,Pro_Target!A:Q,4,0)</f>
        <v>97.0</v>
      </c>
      <c r="AE232" t="n">
        <f>VLOOKUP(B2:B265,Pro_Target!A:Q,5,0)</f>
        <v>96.0</v>
      </c>
      <c r="AF232" t="n">
        <f>VLOOKUP(B2:B265,Pro_Target!A:Q,6,0)</f>
        <v>3.0</v>
      </c>
      <c r="AG232" t="n">
        <f>VLOOKUP(B2:B265,Pro_Target!A:Q,7,0)</f>
        <v>99.5</v>
      </c>
      <c r="AH232" t="n">
        <f>VLOOKUP(B2:B265,Pro_Target!A:Q,8,0)</f>
        <v>0.15</v>
      </c>
      <c r="AI232" t="n">
        <f>VLOOKUP(B2:B265,Pro_Target!A:Q,9,0)</f>
        <v>99.0</v>
      </c>
      <c r="AJ232" t="n">
        <f>VLOOKUP(B2:B265,Pro_Target!A:Q,10,0)</f>
        <v>99.0</v>
      </c>
      <c r="AK232" t="n">
        <f>VLOOKUP(B2:B265,Pro_Target!A:Q,11,0)</f>
        <v>3.0</v>
      </c>
      <c r="AL232" t="n">
        <f>VLOOKUP(B2:B265,Pro_Target!A:Q,12,0)</f>
        <v>10.0</v>
      </c>
      <c r="AM232" t="n">
        <f>VLOOKUP(B2:B265,Pro_Target!A:Q,13,0)</f>
        <v>99.5</v>
      </c>
      <c r="AN232" t="n">
        <f>VLOOKUP(B2:B265,Pro_Target!A:Q,15,0)</f>
        <v>99.0</v>
      </c>
      <c r="AO232" t="n">
        <f>VLOOKUP(B2:B265,Pro_Target!A:Q,14,0)</f>
        <v>0.1</v>
      </c>
      <c r="AP232" t="n">
        <f>VLOOKUP(B2:B265,Pro_Target!A:Q,16,0)</f>
        <v>99.0</v>
      </c>
      <c r="AQ232" t="n">
        <f>VLOOKUP(B2:B265,Pro_Target!A:Q,17,0)</f>
        <v>10.0</v>
      </c>
    </row>
    <row r="233">
      <c r="A233" t="s">
        <v>150</v>
      </c>
      <c r="B233" t="s">
        <v>44</v>
      </c>
      <c r="C233" t="n">
        <f>SUMIFS(Table25[2G_CSSR_Nokia],Table25[PERIOD_START_TIME],A2:A265,Table25[PROVINCE],B2:B265)</f>
        <v>0.0</v>
      </c>
      <c r="D233" t="n">
        <f>SUMIFS(Table25[2G_CDR_Nokia],Table25[PERIOD_START_TIME],A2:A265,Table25[PROVINCE],B2:B265)</f>
        <v>0.0</v>
      </c>
      <c r="E233" t="n">
        <f>SUMIFS(Table25[2G_TCH_Availability_Nokia],Table25[PERIOD_START_TIME],A2:A265,Table25[PROVINCE],B2:B265)</f>
        <v>0.0</v>
      </c>
      <c r="F233" t="n">
        <f>SUMIFS(Table25[2G_OHSR_Nokia],Table25[PERIOD_START_TIME],A2:A265,Table25[PROVINCE],B2:B265)</f>
        <v>0.0</v>
      </c>
      <c r="G233" t="n">
        <f>SUMIFS(Table25[2G_tch_traffic_Nokia],Table25[PERIOD_START_TIME],A2:A265,Table25[PROVINCE],B2:B265)</f>
        <v>0.0</v>
      </c>
      <c r="H233" t="n">
        <v>137.806861328125</v>
      </c>
      <c r="I233" t="n">
        <v>99.5208128522</v>
      </c>
      <c r="J233" t="n">
        <v>0.155077025576</v>
      </c>
      <c r="K233" t="n">
        <v>99.4232294412</v>
      </c>
      <c r="L233" t="n">
        <v>98.5590928007</v>
      </c>
      <c r="M233" t="n">
        <v>4058.7998046875</v>
      </c>
      <c r="N233" t="n">
        <v>17.389154109375</v>
      </c>
      <c r="O233" t="n">
        <v>2.3466949049609376</v>
      </c>
      <c r="P233" t="n">
        <v>99.9581758838</v>
      </c>
      <c r="Q233" t="n">
        <v>0.0355315856266</v>
      </c>
      <c r="R233" t="n">
        <v>99.9965915477</v>
      </c>
      <c r="S233" t="n">
        <v>97.1570659896</v>
      </c>
      <c r="T233" t="n">
        <v>3.64855967842</v>
      </c>
      <c r="U233" t="n">
        <v>37.59097357998047</v>
      </c>
      <c r="V233" t="n">
        <v>18.8325812053</v>
      </c>
      <c r="W233" t="n">
        <v>99.9378379914</v>
      </c>
      <c r="X233" t="n">
        <v>0.0526985839574</v>
      </c>
      <c r="Y233" t="n">
        <v>97.5</v>
      </c>
      <c r="Z233" t="n">
        <v>99.8637698095</v>
      </c>
      <c r="AA233" t="n">
        <v>23.9808642851</v>
      </c>
      <c r="AB233" t="n">
        <f>VLOOKUP(B2:B265,Pro_Target!A:Q,2,0)</f>
        <v>98.0</v>
      </c>
      <c r="AC233" t="n">
        <f>VLOOKUP(B2:B265,Pro_Target!A:Q,3,0)</f>
        <v>0.4</v>
      </c>
      <c r="AD233" t="n">
        <f>VLOOKUP(B2:B265,Pro_Target!A:Q,4,0)</f>
        <v>97.0</v>
      </c>
      <c r="AE233" t="n">
        <f>VLOOKUP(B2:B265,Pro_Target!A:Q,5,0)</f>
        <v>96.0</v>
      </c>
      <c r="AF233" t="n">
        <f>VLOOKUP(B2:B265,Pro_Target!A:Q,6,0)</f>
        <v>3.0</v>
      </c>
      <c r="AG233" t="n">
        <f>VLOOKUP(B2:B265,Pro_Target!A:Q,7,0)</f>
        <v>99.5</v>
      </c>
      <c r="AH233" t="n">
        <f>VLOOKUP(B2:B265,Pro_Target!A:Q,8,0)</f>
        <v>0.15</v>
      </c>
      <c r="AI233" t="n">
        <f>VLOOKUP(B2:B265,Pro_Target!A:Q,9,0)</f>
        <v>99.0</v>
      </c>
      <c r="AJ233" t="n">
        <f>VLOOKUP(B2:B265,Pro_Target!A:Q,10,0)</f>
        <v>99.0</v>
      </c>
      <c r="AK233" t="n">
        <f>VLOOKUP(B2:B265,Pro_Target!A:Q,11,0)</f>
        <v>3.0</v>
      </c>
      <c r="AL233" t="n">
        <f>VLOOKUP(B2:B265,Pro_Target!A:Q,12,0)</f>
        <v>10.0</v>
      </c>
      <c r="AM233" t="n">
        <f>VLOOKUP(B2:B265,Pro_Target!A:Q,13,0)</f>
        <v>99.5</v>
      </c>
      <c r="AN233" t="n">
        <f>VLOOKUP(B2:B265,Pro_Target!A:Q,15,0)</f>
        <v>99.0</v>
      </c>
      <c r="AO233" t="n">
        <f>VLOOKUP(B2:B265,Pro_Target!A:Q,14,0)</f>
        <v>0.1</v>
      </c>
      <c r="AP233" t="n">
        <f>VLOOKUP(B2:B265,Pro_Target!A:Q,16,0)</f>
        <v>99.0</v>
      </c>
      <c r="AQ233" t="n">
        <f>VLOOKUP(B2:B265,Pro_Target!A:Q,17,0)</f>
        <v>10.0</v>
      </c>
    </row>
    <row r="234">
      <c r="A234" t="s">
        <v>151</v>
      </c>
      <c r="B234" t="s">
        <v>45</v>
      </c>
      <c r="C234" t="n">
        <f>SUMIFS(Table25[2G_CSSR_Nokia],Table25[PERIOD_START_TIME],A2:A265,Table25[PROVINCE],B2:B265)</f>
        <v>99.0626226914</v>
      </c>
      <c r="D234" t="n">
        <f>SUMIFS(Table25[2G_CDR_Nokia],Table25[PERIOD_START_TIME],A2:A265,Table25[PROVINCE],B2:B265)</f>
        <v>2.19590349334</v>
      </c>
      <c r="E234" t="n">
        <f>SUMIFS(Table25[2G_TCH_Availability_Nokia],Table25[PERIOD_START_TIME],A2:A265,Table25[PROVINCE],B2:B265)</f>
        <v>98.8987597099</v>
      </c>
      <c r="F234" t="n">
        <f>SUMIFS(Table25[2G_OHSR_Nokia],Table25[PERIOD_START_TIME],A2:A265,Table25[PROVINCE],B2:B265)</f>
        <v>95.6466533648</v>
      </c>
      <c r="G234" t="n">
        <f>SUMIFS(Table25[2G_tch_traffic_Nokia],Table25[PERIOD_START_TIME],A2:A265,Table25[PROVINCE],B2:B265)</f>
        <v>927.844444444</v>
      </c>
      <c r="H234" t="n">
        <v>94.078068359375</v>
      </c>
      <c r="I234" t="n">
        <v>99.485763069</v>
      </c>
      <c r="J234" t="n">
        <v>0.0809058650394</v>
      </c>
      <c r="K234" t="n">
        <v>99.146154963</v>
      </c>
      <c r="L234" t="n">
        <v>98.0782899638</v>
      </c>
      <c r="M234" t="n">
        <v>4304.8095703125</v>
      </c>
      <c r="N234" t="n">
        <v>20.61936785390625</v>
      </c>
      <c r="O234" t="n">
        <v>2.3560363036816407</v>
      </c>
      <c r="P234" t="n">
        <v>99.9605240281</v>
      </c>
      <c r="Q234" t="n">
        <v>0.0330232982545</v>
      </c>
      <c r="R234" t="n">
        <v>99.576901166</v>
      </c>
      <c r="S234" t="n">
        <v>97.394895054</v>
      </c>
      <c r="T234" t="n">
        <v>3.55723953011</v>
      </c>
      <c r="U234" t="n">
        <v>44.83060934082031</v>
      </c>
      <c r="V234" t="n">
        <v>17.4779078255</v>
      </c>
      <c r="W234" t="n">
        <v>99.958786117</v>
      </c>
      <c r="X234" t="n">
        <v>0.0673731086233</v>
      </c>
      <c r="Y234" t="n">
        <v>99.9851211459</v>
      </c>
      <c r="Z234" t="n">
        <v>99.7411980635</v>
      </c>
      <c r="AA234" t="n">
        <v>22.6190480374</v>
      </c>
      <c r="AB234" t="n">
        <f>VLOOKUP(B2:B265,Pro_Target!A:Q,2,0)</f>
        <v>98.0</v>
      </c>
      <c r="AC234" t="n">
        <f>VLOOKUP(B2:B265,Pro_Target!A:Q,3,0)</f>
        <v>0.4</v>
      </c>
      <c r="AD234" t="n">
        <f>VLOOKUP(B2:B265,Pro_Target!A:Q,4,0)</f>
        <v>97.0</v>
      </c>
      <c r="AE234" t="n">
        <f>VLOOKUP(B2:B265,Pro_Target!A:Q,5,0)</f>
        <v>96.0</v>
      </c>
      <c r="AF234" t="n">
        <f>VLOOKUP(B2:B265,Pro_Target!A:Q,6,0)</f>
        <v>3.0</v>
      </c>
      <c r="AG234" t="n">
        <f>VLOOKUP(B2:B265,Pro_Target!A:Q,7,0)</f>
        <v>99.5</v>
      </c>
      <c r="AH234" t="n">
        <f>VLOOKUP(B2:B265,Pro_Target!A:Q,8,0)</f>
        <v>0.15</v>
      </c>
      <c r="AI234" t="n">
        <f>VLOOKUP(B2:B265,Pro_Target!A:Q,9,0)</f>
        <v>99.0</v>
      </c>
      <c r="AJ234" t="n">
        <f>VLOOKUP(B2:B265,Pro_Target!A:Q,10,0)</f>
        <v>99.0</v>
      </c>
      <c r="AK234" t="n">
        <f>VLOOKUP(B2:B265,Pro_Target!A:Q,11,0)</f>
        <v>3.0</v>
      </c>
      <c r="AL234" t="n">
        <f>VLOOKUP(B2:B265,Pro_Target!A:Q,12,0)</f>
        <v>10.0</v>
      </c>
      <c r="AM234" t="n">
        <f>VLOOKUP(B2:B265,Pro_Target!A:Q,13,0)</f>
        <v>99.5</v>
      </c>
      <c r="AN234" t="n">
        <f>VLOOKUP(B2:B265,Pro_Target!A:Q,15,0)</f>
        <v>99.0</v>
      </c>
      <c r="AO234" t="n">
        <f>VLOOKUP(B2:B265,Pro_Target!A:Q,14,0)</f>
        <v>0.1</v>
      </c>
      <c r="AP234" t="n">
        <f>VLOOKUP(B2:B265,Pro_Target!A:Q,16,0)</f>
        <v>99.0</v>
      </c>
      <c r="AQ234" t="n">
        <f>VLOOKUP(B2:B265,Pro_Target!A:Q,17,0)</f>
        <v>10.0</v>
      </c>
    </row>
    <row r="235">
      <c r="A235" t="s">
        <v>151</v>
      </c>
      <c r="B235" t="s">
        <v>50</v>
      </c>
      <c r="C235" t="n">
        <f>SUMIFS(Table25[2G_CSSR_Nokia],Table25[PERIOD_START_TIME],A2:A265,Table25[PROVINCE],B2:B265)</f>
        <v>95.4053660501</v>
      </c>
      <c r="D235" t="n">
        <f>SUMIFS(Table25[2G_CDR_Nokia],Table25[PERIOD_START_TIME],A2:A265,Table25[PROVINCE],B2:B265)</f>
        <v>4.41855583543</v>
      </c>
      <c r="E235" t="n">
        <f>SUMIFS(Table25[2G_TCH_Availability_Nokia],Table25[PERIOD_START_TIME],A2:A265,Table25[PROVINCE],B2:B265)</f>
        <v>99.9006798385</v>
      </c>
      <c r="F235" t="n">
        <f>SUMIFS(Table25[2G_OHSR_Nokia],Table25[PERIOD_START_TIME],A2:A265,Table25[PROVINCE],B2:B265)</f>
        <v>91.3825055597</v>
      </c>
      <c r="G235" t="n">
        <f>SUMIFS(Table25[2G_tch_traffic_Nokia],Table25[PERIOD_START_TIME],A2:A265,Table25[PROVINCE],B2:B265)</f>
        <v>234.803395133</v>
      </c>
      <c r="H235" t="n">
        <v>128.9650830078125</v>
      </c>
      <c r="I235" t="n">
        <v>99.429947087</v>
      </c>
      <c r="J235" t="n">
        <v>0.257584631933</v>
      </c>
      <c r="K235" t="n">
        <v>99.6250613291</v>
      </c>
      <c r="L235" t="n">
        <v>98.1499427604</v>
      </c>
      <c r="M235" t="n">
        <v>4754.8134765625</v>
      </c>
      <c r="N235" t="n">
        <v>33.59241653417969</v>
      </c>
      <c r="O235" t="n">
        <v>2.473661414609375</v>
      </c>
      <c r="P235" t="n">
        <v>99.9488865585</v>
      </c>
      <c r="Q235" t="n">
        <v>0.0522424726212</v>
      </c>
      <c r="R235" t="n">
        <v>99.8888399065</v>
      </c>
      <c r="S235" t="n">
        <v>97.6598913851</v>
      </c>
      <c r="T235" t="n">
        <v>3.98137010118</v>
      </c>
      <c r="U235" t="n">
        <v>69.12915741982422</v>
      </c>
      <c r="V235" t="n">
        <v>19.2778632307</v>
      </c>
      <c r="W235" t="n">
        <v>99.8110835859</v>
      </c>
      <c r="X235" t="n">
        <v>0.115138551678</v>
      </c>
      <c r="Y235" t="n">
        <v>99.9705924036</v>
      </c>
      <c r="Z235" t="n">
        <v>99.5612955206</v>
      </c>
      <c r="AA235" t="n">
        <v>24.4508438032</v>
      </c>
      <c r="AB235" t="n">
        <f>VLOOKUP(B2:B265,Pro_Target!A:Q,2,0)</f>
        <v>98.0</v>
      </c>
      <c r="AC235" t="n">
        <f>VLOOKUP(B2:B265,Pro_Target!A:Q,3,0)</f>
        <v>0.4</v>
      </c>
      <c r="AD235" t="n">
        <f>VLOOKUP(B2:B265,Pro_Target!A:Q,4,0)</f>
        <v>97.0</v>
      </c>
      <c r="AE235" t="n">
        <f>VLOOKUP(B2:B265,Pro_Target!A:Q,5,0)</f>
        <v>96.0</v>
      </c>
      <c r="AF235" t="n">
        <f>VLOOKUP(B2:B265,Pro_Target!A:Q,6,0)</f>
        <v>3.0</v>
      </c>
      <c r="AG235" t="n">
        <f>VLOOKUP(B2:B265,Pro_Target!A:Q,7,0)</f>
        <v>99.5</v>
      </c>
      <c r="AH235" t="n">
        <f>VLOOKUP(B2:B265,Pro_Target!A:Q,8,0)</f>
        <v>0.15</v>
      </c>
      <c r="AI235" t="n">
        <f>VLOOKUP(B2:B265,Pro_Target!A:Q,9,0)</f>
        <v>99.0</v>
      </c>
      <c r="AJ235" t="n">
        <f>VLOOKUP(B2:B265,Pro_Target!A:Q,10,0)</f>
        <v>99.0</v>
      </c>
      <c r="AK235" t="n">
        <f>VLOOKUP(B2:B265,Pro_Target!A:Q,11,0)</f>
        <v>3.0</v>
      </c>
      <c r="AL235" t="n">
        <f>VLOOKUP(B2:B265,Pro_Target!A:Q,12,0)</f>
        <v>10.0</v>
      </c>
      <c r="AM235" t="n">
        <f>VLOOKUP(B2:B265,Pro_Target!A:Q,13,0)</f>
        <v>99.5</v>
      </c>
      <c r="AN235" t="n">
        <f>VLOOKUP(B2:B265,Pro_Target!A:Q,15,0)</f>
        <v>99.0</v>
      </c>
      <c r="AO235" t="n">
        <f>VLOOKUP(B2:B265,Pro_Target!A:Q,14,0)</f>
        <v>0.1</v>
      </c>
      <c r="AP235" t="n">
        <f>VLOOKUP(B2:B265,Pro_Target!A:Q,16,0)</f>
        <v>99.0</v>
      </c>
      <c r="AQ235" t="n">
        <f>VLOOKUP(B2:B265,Pro_Target!A:Q,17,0)</f>
        <v>10.0</v>
      </c>
    </row>
    <row r="236">
      <c r="A236" t="s">
        <v>151</v>
      </c>
      <c r="B236" t="s">
        <v>47</v>
      </c>
      <c r="C236" t="n">
        <f>SUMIFS(Table25[2G_CSSR_Nokia],Table25[PERIOD_START_TIME],A2:A265,Table25[PROVINCE],B2:B265)</f>
        <v>99.6377683437</v>
      </c>
      <c r="D236" t="n">
        <f>SUMIFS(Table25[2G_CDR_Nokia],Table25[PERIOD_START_TIME],A2:A265,Table25[PROVINCE],B2:B265)</f>
        <v>1.98577356254</v>
      </c>
      <c r="E236" t="n">
        <f>SUMIFS(Table25[2G_TCH_Availability_Nokia],Table25[PERIOD_START_TIME],A2:A265,Table25[PROVINCE],B2:B265)</f>
        <v>99.6569011526</v>
      </c>
      <c r="F236" t="n">
        <f>SUMIFS(Table25[2G_OHSR_Nokia],Table25[PERIOD_START_TIME],A2:A265,Table25[PROVINCE],B2:B265)</f>
        <v>95.8249616891</v>
      </c>
      <c r="G236" t="n">
        <f>SUMIFS(Table25[2G_tch_traffic_Nokia],Table25[PERIOD_START_TIME],A2:A265,Table25[PROVINCE],B2:B265)</f>
        <v>1194.16111111</v>
      </c>
      <c r="H236" t="n">
        <v>125.0508837890625</v>
      </c>
      <c r="I236" t="n">
        <v>98.8316914125</v>
      </c>
      <c r="J236" t="n">
        <v>0.202613649097</v>
      </c>
      <c r="K236" t="n">
        <v>99.5331914686</v>
      </c>
      <c r="L236" t="n">
        <v>97.5714632337</v>
      </c>
      <c r="M236" t="n">
        <v>5311.427734375</v>
      </c>
      <c r="N236" t="n">
        <v>23.205837736621096</v>
      </c>
      <c r="O236" t="n">
        <v>2.15355158359375</v>
      </c>
      <c r="P236" t="n">
        <v>99.9518533199</v>
      </c>
      <c r="Q236" t="n">
        <v>0.0355028158352</v>
      </c>
      <c r="R236" t="n">
        <v>99.8430365485</v>
      </c>
      <c r="S236" t="n">
        <v>96.9032057559</v>
      </c>
      <c r="T236" t="n">
        <v>3.3767601253</v>
      </c>
      <c r="U236" t="n">
        <v>52.49593942832031</v>
      </c>
      <c r="V236" t="n">
        <v>19.0848394989</v>
      </c>
      <c r="W236" t="n">
        <v>99.949923719</v>
      </c>
      <c r="X236" t="n">
        <v>0.0727834781242</v>
      </c>
      <c r="Y236" t="n">
        <v>99.8656351985</v>
      </c>
      <c r="Z236" t="n">
        <v>99.8739666882</v>
      </c>
      <c r="AA236" t="n">
        <v>23.4890514153</v>
      </c>
      <c r="AB236" t="n">
        <f>VLOOKUP(B2:B265,Pro_Target!A:Q,2,0)</f>
        <v>98.0</v>
      </c>
      <c r="AC236" t="n">
        <f>VLOOKUP(B2:B265,Pro_Target!A:Q,3,0)</f>
        <v>0.4</v>
      </c>
      <c r="AD236" t="n">
        <f>VLOOKUP(B2:B265,Pro_Target!A:Q,4,0)</f>
        <v>97.0</v>
      </c>
      <c r="AE236" t="n">
        <f>VLOOKUP(B2:B265,Pro_Target!A:Q,5,0)</f>
        <v>96.0</v>
      </c>
      <c r="AF236" t="n">
        <f>VLOOKUP(B2:B265,Pro_Target!A:Q,6,0)</f>
        <v>3.0</v>
      </c>
      <c r="AG236" t="n">
        <f>VLOOKUP(B2:B265,Pro_Target!A:Q,7,0)</f>
        <v>99.5</v>
      </c>
      <c r="AH236" t="n">
        <f>VLOOKUP(B2:B265,Pro_Target!A:Q,8,0)</f>
        <v>0.15</v>
      </c>
      <c r="AI236" t="n">
        <f>VLOOKUP(B2:B265,Pro_Target!A:Q,9,0)</f>
        <v>99.0</v>
      </c>
      <c r="AJ236" t="n">
        <f>VLOOKUP(B2:B265,Pro_Target!A:Q,10,0)</f>
        <v>99.0</v>
      </c>
      <c r="AK236" t="n">
        <f>VLOOKUP(B2:B265,Pro_Target!A:Q,11,0)</f>
        <v>3.0</v>
      </c>
      <c r="AL236" t="n">
        <f>VLOOKUP(B2:B265,Pro_Target!A:Q,12,0)</f>
        <v>10.0</v>
      </c>
      <c r="AM236" t="n">
        <f>VLOOKUP(B2:B265,Pro_Target!A:Q,13,0)</f>
        <v>99.5</v>
      </c>
      <c r="AN236" t="n">
        <f>VLOOKUP(B2:B265,Pro_Target!A:Q,15,0)</f>
        <v>99.0</v>
      </c>
      <c r="AO236" t="n">
        <f>VLOOKUP(B2:B265,Pro_Target!A:Q,14,0)</f>
        <v>0.1</v>
      </c>
      <c r="AP236" t="n">
        <f>VLOOKUP(B2:B265,Pro_Target!A:Q,16,0)</f>
        <v>99.0</v>
      </c>
      <c r="AQ236" t="n">
        <f>VLOOKUP(B2:B265,Pro_Target!A:Q,17,0)</f>
        <v>10.0</v>
      </c>
    </row>
    <row r="237">
      <c r="A237" t="s">
        <v>151</v>
      </c>
      <c r="B237" t="s">
        <v>52</v>
      </c>
      <c r="C237" t="n">
        <f>SUMIFS(Table25[2G_CSSR_Nokia],Table25[PERIOD_START_TIME],A2:A265,Table25[PROVINCE],B2:B265)</f>
        <v>98.1863471376</v>
      </c>
      <c r="D237" t="n">
        <f>SUMIFS(Table25[2G_CDR_Nokia],Table25[PERIOD_START_TIME],A2:A265,Table25[PROVINCE],B2:B265)</f>
        <v>2.29756310786</v>
      </c>
      <c r="E237" t="n">
        <f>SUMIFS(Table25[2G_TCH_Availability_Nokia],Table25[PERIOD_START_TIME],A2:A265,Table25[PROVINCE],B2:B265)</f>
        <v>98.4850535121</v>
      </c>
      <c r="F237" t="n">
        <f>SUMIFS(Table25[2G_OHSR_Nokia],Table25[PERIOD_START_TIME],A2:A265,Table25[PROVINCE],B2:B265)</f>
        <v>95.015153932</v>
      </c>
      <c r="G237" t="n">
        <f>SUMIFS(Table25[2G_tch_traffic_Nokia],Table25[PERIOD_START_TIME],A2:A265,Table25[PROVINCE],B2:B265)</f>
        <v>954.672222222</v>
      </c>
      <c r="H237" t="n">
        <v>164.9463037109375</v>
      </c>
      <c r="I237" t="n">
        <v>99.2783868813</v>
      </c>
      <c r="J237" t="n">
        <v>0.266145966573</v>
      </c>
      <c r="K237" t="n">
        <v>96.3239957355</v>
      </c>
      <c r="L237" t="n">
        <v>98.5563495468</v>
      </c>
      <c r="M237" t="n">
        <v>4336.8388671875</v>
      </c>
      <c r="N237" t="n">
        <v>42.79093339296875</v>
      </c>
      <c r="O237" t="n">
        <v>2.3992349464941407</v>
      </c>
      <c r="P237" t="n">
        <v>99.9228161968</v>
      </c>
      <c r="Q237" t="n">
        <v>0.0813897229039</v>
      </c>
      <c r="R237" t="n">
        <v>99.7872136375</v>
      </c>
      <c r="S237" t="n">
        <v>97.7550169491</v>
      </c>
      <c r="T237" t="n">
        <v>3.92854183927</v>
      </c>
      <c r="U237" t="n">
        <v>84.01216659990234</v>
      </c>
      <c r="V237" t="n">
        <v>14.8697499267</v>
      </c>
      <c r="W237" t="n">
        <v>99.9321591503</v>
      </c>
      <c r="X237" t="n">
        <v>0.0844230481625</v>
      </c>
      <c r="Y237" t="n">
        <v>99.511943129</v>
      </c>
      <c r="Z237" t="n">
        <v>99.7474985373</v>
      </c>
      <c r="AA237" t="n">
        <v>24.1186427068</v>
      </c>
      <c r="AB237" t="n">
        <f>VLOOKUP(B2:B265,Pro_Target!A:Q,2,0)</f>
        <v>98.0</v>
      </c>
      <c r="AC237" t="n">
        <f>VLOOKUP(B2:B265,Pro_Target!A:Q,3,0)</f>
        <v>0.4</v>
      </c>
      <c r="AD237" t="n">
        <f>VLOOKUP(B2:B265,Pro_Target!A:Q,4,0)</f>
        <v>97.0</v>
      </c>
      <c r="AE237" t="n">
        <f>VLOOKUP(B2:B265,Pro_Target!A:Q,5,0)</f>
        <v>96.0</v>
      </c>
      <c r="AF237" t="n">
        <f>VLOOKUP(B2:B265,Pro_Target!A:Q,6,0)</f>
        <v>3.0</v>
      </c>
      <c r="AG237" t="n">
        <f>VLOOKUP(B2:B265,Pro_Target!A:Q,7,0)</f>
        <v>99.5</v>
      </c>
      <c r="AH237" t="n">
        <f>VLOOKUP(B2:B265,Pro_Target!A:Q,8,0)</f>
        <v>0.15</v>
      </c>
      <c r="AI237" t="n">
        <f>VLOOKUP(B2:B265,Pro_Target!A:Q,9,0)</f>
        <v>99.0</v>
      </c>
      <c r="AJ237" t="n">
        <f>VLOOKUP(B2:B265,Pro_Target!A:Q,10,0)</f>
        <v>99.0</v>
      </c>
      <c r="AK237" t="n">
        <f>VLOOKUP(B2:B265,Pro_Target!A:Q,11,0)</f>
        <v>3.0</v>
      </c>
      <c r="AL237" t="n">
        <f>VLOOKUP(B2:B265,Pro_Target!A:Q,12,0)</f>
        <v>10.0</v>
      </c>
      <c r="AM237" t="n">
        <f>VLOOKUP(B2:B265,Pro_Target!A:Q,13,0)</f>
        <v>99.5</v>
      </c>
      <c r="AN237" t="n">
        <f>VLOOKUP(B2:B265,Pro_Target!A:Q,15,0)</f>
        <v>99.0</v>
      </c>
      <c r="AO237" t="n">
        <f>VLOOKUP(B2:B265,Pro_Target!A:Q,14,0)</f>
        <v>0.1</v>
      </c>
      <c r="AP237" t="n">
        <f>VLOOKUP(B2:B265,Pro_Target!A:Q,16,0)</f>
        <v>99.0</v>
      </c>
      <c r="AQ237" t="n">
        <f>VLOOKUP(B2:B265,Pro_Target!A:Q,17,0)</f>
        <v>10.0</v>
      </c>
    </row>
    <row r="238">
      <c r="A238" t="s">
        <v>151</v>
      </c>
      <c r="B238" t="s">
        <v>51</v>
      </c>
      <c r="C238" t="n">
        <f>SUMIFS(Table25[2G_CSSR_Nokia],Table25[PERIOD_START_TIME],A2:A265,Table25[PROVINCE],B2:B265)</f>
        <v>0.0</v>
      </c>
      <c r="D238" t="n">
        <f>SUMIFS(Table25[2G_CDR_Nokia],Table25[PERIOD_START_TIME],A2:A265,Table25[PROVINCE],B2:B265)</f>
        <v>0.0</v>
      </c>
      <c r="E238" t="n">
        <f>SUMIFS(Table25[2G_TCH_Availability_Nokia],Table25[PERIOD_START_TIME],A2:A265,Table25[PROVINCE],B2:B265)</f>
        <v>0.0</v>
      </c>
      <c r="F238" t="n">
        <f>SUMIFS(Table25[2G_OHSR_Nokia],Table25[PERIOD_START_TIME],A2:A265,Table25[PROVINCE],B2:B265)</f>
        <v>0.0</v>
      </c>
      <c r="G238" t="n">
        <f>SUMIFS(Table25[2G_tch_traffic_Nokia],Table25[PERIOD_START_TIME],A2:A265,Table25[PROVINCE],B2:B265)</f>
        <v>0.0</v>
      </c>
      <c r="H238" t="n">
        <v>282.3401669921875</v>
      </c>
      <c r="I238" t="n">
        <v>95.9219243446</v>
      </c>
      <c r="J238" t="n">
        <v>0.276874401162</v>
      </c>
      <c r="K238" t="n">
        <v>99.4290931881</v>
      </c>
      <c r="L238" t="n">
        <v>98.1885525673</v>
      </c>
      <c r="M238" t="n">
        <v>7671.9248046875</v>
      </c>
      <c r="N238" t="n">
        <v>45.24735968496094</v>
      </c>
      <c r="O238" t="n">
        <v>1.7271279418261718</v>
      </c>
      <c r="P238" t="n">
        <v>98.0103279756</v>
      </c>
      <c r="Q238" t="n">
        <v>0.0353802882257</v>
      </c>
      <c r="R238" t="n">
        <v>99.7869988521</v>
      </c>
      <c r="S238" t="n">
        <v>98.2476487917</v>
      </c>
      <c r="T238" t="n">
        <v>3.49241403324</v>
      </c>
      <c r="U238" t="n">
        <v>100.19991708203125</v>
      </c>
      <c r="V238" t="n">
        <v>11.4676682465</v>
      </c>
      <c r="W238" t="n">
        <v>99.9073538258</v>
      </c>
      <c r="X238" t="n">
        <v>0.126562258247</v>
      </c>
      <c r="Y238" t="n">
        <v>99.5424110153</v>
      </c>
      <c r="Z238" t="n">
        <v>99.847664535</v>
      </c>
      <c r="AA238" t="n">
        <v>22.0244901479</v>
      </c>
      <c r="AB238" t="n">
        <f>VLOOKUP(B2:B265,Pro_Target!A:Q,2,0)</f>
        <v>98.0</v>
      </c>
      <c r="AC238" t="n">
        <f>VLOOKUP(B2:B265,Pro_Target!A:Q,3,0)</f>
        <v>0.4</v>
      </c>
      <c r="AD238" t="n">
        <f>VLOOKUP(B2:B265,Pro_Target!A:Q,4,0)</f>
        <v>97.0</v>
      </c>
      <c r="AE238" t="n">
        <f>VLOOKUP(B2:B265,Pro_Target!A:Q,5,0)</f>
        <v>96.0</v>
      </c>
      <c r="AF238" t="n">
        <f>VLOOKUP(B2:B265,Pro_Target!A:Q,6,0)</f>
        <v>3.0</v>
      </c>
      <c r="AG238" t="n">
        <f>VLOOKUP(B2:B265,Pro_Target!A:Q,7,0)</f>
        <v>99.5</v>
      </c>
      <c r="AH238" t="n">
        <f>VLOOKUP(B2:B265,Pro_Target!A:Q,8,0)</f>
        <v>0.15</v>
      </c>
      <c r="AI238" t="n">
        <f>VLOOKUP(B2:B265,Pro_Target!A:Q,9,0)</f>
        <v>99.0</v>
      </c>
      <c r="AJ238" t="n">
        <f>VLOOKUP(B2:B265,Pro_Target!A:Q,10,0)</f>
        <v>99.0</v>
      </c>
      <c r="AK238" t="n">
        <f>VLOOKUP(B2:B265,Pro_Target!A:Q,11,0)</f>
        <v>3.0</v>
      </c>
      <c r="AL238" t="n">
        <f>VLOOKUP(B2:B265,Pro_Target!A:Q,12,0)</f>
        <v>10.0</v>
      </c>
      <c r="AM238" t="n">
        <f>VLOOKUP(B2:B265,Pro_Target!A:Q,13,0)</f>
        <v>99.5</v>
      </c>
      <c r="AN238" t="n">
        <f>VLOOKUP(B2:B265,Pro_Target!A:Q,15,0)</f>
        <v>99.0</v>
      </c>
      <c r="AO238" t="n">
        <f>VLOOKUP(B2:B265,Pro_Target!A:Q,14,0)</f>
        <v>0.1</v>
      </c>
      <c r="AP238" t="n">
        <f>VLOOKUP(B2:B265,Pro_Target!A:Q,16,0)</f>
        <v>99.0</v>
      </c>
      <c r="AQ238" t="n">
        <f>VLOOKUP(B2:B265,Pro_Target!A:Q,17,0)</f>
        <v>10.0</v>
      </c>
    </row>
    <row r="239">
      <c r="A239" t="s">
        <v>151</v>
      </c>
      <c r="B239" t="s">
        <v>49</v>
      </c>
      <c r="C239" t="n">
        <f>SUMIFS(Table25[2G_CSSR_Nokia],Table25[PERIOD_START_TIME],A2:A265,Table25[PROVINCE],B2:B265)</f>
        <v>99.2714296472</v>
      </c>
      <c r="D239" t="n">
        <f>SUMIFS(Table25[2G_CDR_Nokia],Table25[PERIOD_START_TIME],A2:A265,Table25[PROVINCE],B2:B265)</f>
        <v>2.37523478922</v>
      </c>
      <c r="E239" t="n">
        <f>SUMIFS(Table25[2G_TCH_Availability_Nokia],Table25[PERIOD_START_TIME],A2:A265,Table25[PROVINCE],B2:B265)</f>
        <v>94.3034744589</v>
      </c>
      <c r="F239" t="n">
        <f>SUMIFS(Table25[2G_OHSR_Nokia],Table25[PERIOD_START_TIME],A2:A265,Table25[PROVINCE],B2:B265)</f>
        <v>96.7982155113</v>
      </c>
      <c r="G239" t="n">
        <f>SUMIFS(Table25[2G_tch_traffic_Nokia],Table25[PERIOD_START_TIME],A2:A265,Table25[PROVINCE],B2:B265)</f>
        <v>1169.15555556</v>
      </c>
      <c r="H239" t="n">
        <v>175.27838671875</v>
      </c>
      <c r="I239" t="n">
        <v>99.4909627968</v>
      </c>
      <c r="J239" t="n">
        <v>0.268625191282</v>
      </c>
      <c r="K239" t="n">
        <v>99.646221513</v>
      </c>
      <c r="L239" t="n">
        <v>98.4174733593</v>
      </c>
      <c r="M239" t="n">
        <v>5962.7041015625</v>
      </c>
      <c r="N239" t="n">
        <v>25.21803567246094</v>
      </c>
      <c r="O239" t="n">
        <v>2.013376686591797</v>
      </c>
      <c r="P239" t="n">
        <v>99.9606026104</v>
      </c>
      <c r="Q239" t="n">
        <v>0.0318930486103</v>
      </c>
      <c r="R239" t="n">
        <v>99.8879555981</v>
      </c>
      <c r="S239" t="n">
        <v>97.3240244211</v>
      </c>
      <c r="T239" t="n">
        <v>3.48213794961</v>
      </c>
      <c r="U239" t="n">
        <v>80.35573656464844</v>
      </c>
      <c r="V239" t="n">
        <v>10.5537006967</v>
      </c>
      <c r="W239" t="n">
        <v>99.9493420487</v>
      </c>
      <c r="X239" t="n">
        <v>0.115195795829</v>
      </c>
      <c r="Y239" t="n">
        <v>99.8087315692</v>
      </c>
      <c r="Z239" t="n">
        <v>99.9272182662</v>
      </c>
      <c r="AA239" t="n">
        <v>22.6474026145</v>
      </c>
      <c r="AB239" t="n">
        <f>VLOOKUP(B2:B265,Pro_Target!A:Q,2,0)</f>
        <v>98.0</v>
      </c>
      <c r="AC239" t="n">
        <f>VLOOKUP(B2:B265,Pro_Target!A:Q,3,0)</f>
        <v>0.4</v>
      </c>
      <c r="AD239" t="n">
        <f>VLOOKUP(B2:B265,Pro_Target!A:Q,4,0)</f>
        <v>97.0</v>
      </c>
      <c r="AE239" t="n">
        <f>VLOOKUP(B2:B265,Pro_Target!A:Q,5,0)</f>
        <v>96.0</v>
      </c>
      <c r="AF239" t="n">
        <f>VLOOKUP(B2:B265,Pro_Target!A:Q,6,0)</f>
        <v>3.0</v>
      </c>
      <c r="AG239" t="n">
        <f>VLOOKUP(B2:B265,Pro_Target!A:Q,7,0)</f>
        <v>99.5</v>
      </c>
      <c r="AH239" t="n">
        <f>VLOOKUP(B2:B265,Pro_Target!A:Q,8,0)</f>
        <v>0.15</v>
      </c>
      <c r="AI239" t="n">
        <f>VLOOKUP(B2:B265,Pro_Target!A:Q,9,0)</f>
        <v>99.0</v>
      </c>
      <c r="AJ239" t="n">
        <f>VLOOKUP(B2:B265,Pro_Target!A:Q,10,0)</f>
        <v>99.0</v>
      </c>
      <c r="AK239" t="n">
        <f>VLOOKUP(B2:B265,Pro_Target!A:Q,11,0)</f>
        <v>3.0</v>
      </c>
      <c r="AL239" t="n">
        <f>VLOOKUP(B2:B265,Pro_Target!A:Q,12,0)</f>
        <v>10.0</v>
      </c>
      <c r="AM239" t="n">
        <f>VLOOKUP(B2:B265,Pro_Target!A:Q,13,0)</f>
        <v>99.5</v>
      </c>
      <c r="AN239" t="n">
        <f>VLOOKUP(B2:B265,Pro_Target!A:Q,15,0)</f>
        <v>99.0</v>
      </c>
      <c r="AO239" t="n">
        <f>VLOOKUP(B2:B265,Pro_Target!A:Q,14,0)</f>
        <v>0.1</v>
      </c>
      <c r="AP239" t="n">
        <f>VLOOKUP(B2:B265,Pro_Target!A:Q,16,0)</f>
        <v>99.0</v>
      </c>
      <c r="AQ239" t="n">
        <f>VLOOKUP(B2:B265,Pro_Target!A:Q,17,0)</f>
        <v>10.0</v>
      </c>
    </row>
    <row r="240">
      <c r="A240" t="s">
        <v>151</v>
      </c>
      <c r="B240" t="s">
        <v>48</v>
      </c>
      <c r="C240" t="n">
        <f>SUMIFS(Table25[2G_CSSR_Nokia],Table25[PERIOD_START_TIME],A2:A265,Table25[PROVINCE],B2:B265)</f>
        <v>0.0</v>
      </c>
      <c r="D240" t="n">
        <f>SUMIFS(Table25[2G_CDR_Nokia],Table25[PERIOD_START_TIME],A2:A265,Table25[PROVINCE],B2:B265)</f>
        <v>0.0</v>
      </c>
      <c r="E240" t="n">
        <f>SUMIFS(Table25[2G_TCH_Availability_Nokia],Table25[PERIOD_START_TIME],A2:A265,Table25[PROVINCE],B2:B265)</f>
        <v>0.0</v>
      </c>
      <c r="F240" t="n">
        <f>SUMIFS(Table25[2G_OHSR_Nokia],Table25[PERIOD_START_TIME],A2:A265,Table25[PROVINCE],B2:B265)</f>
        <v>0.0</v>
      </c>
      <c r="G240" t="n">
        <f>SUMIFS(Table25[2G_tch_traffic_Nokia],Table25[PERIOD_START_TIME],A2:A265,Table25[PROVINCE],B2:B265)</f>
        <v>0.0</v>
      </c>
      <c r="H240" t="n">
        <v>210.43843359375</v>
      </c>
      <c r="I240" t="n">
        <v>99.320098419</v>
      </c>
      <c r="J240" t="n">
        <v>0.296203753634</v>
      </c>
      <c r="K240" t="n">
        <v>99.425592548</v>
      </c>
      <c r="L240" t="n">
        <v>98.2786174187</v>
      </c>
      <c r="M240" t="n">
        <v>5114.87109375</v>
      </c>
      <c r="N240" t="n">
        <v>24.619837520214844</v>
      </c>
      <c r="O240" t="n">
        <v>2.2830831863378904</v>
      </c>
      <c r="P240" t="n">
        <v>99.9541374147</v>
      </c>
      <c r="Q240" t="n">
        <v>0.0659718272586</v>
      </c>
      <c r="R240" t="n">
        <v>99.9530742864</v>
      </c>
      <c r="S240" t="n">
        <v>97.1575970722</v>
      </c>
      <c r="T240" t="n">
        <v>3.53577960564</v>
      </c>
      <c r="U240" t="n">
        <v>56.09881748798828</v>
      </c>
      <c r="V240" t="n">
        <v>18.2349611338</v>
      </c>
      <c r="W240" t="n">
        <v>99.9466350428</v>
      </c>
      <c r="X240" t="n">
        <v>0.0745807068063</v>
      </c>
      <c r="Y240" t="n">
        <v>99.3129748338</v>
      </c>
      <c r="Z240" t="n">
        <v>99.9255650664</v>
      </c>
      <c r="AA240" t="n">
        <v>23.767113902</v>
      </c>
      <c r="AB240" t="n">
        <f>VLOOKUP(B2:B265,Pro_Target!A:Q,2,0)</f>
        <v>98.0</v>
      </c>
      <c r="AC240" t="n">
        <f>VLOOKUP(B2:B265,Pro_Target!A:Q,3,0)</f>
        <v>0.4</v>
      </c>
      <c r="AD240" t="n">
        <f>VLOOKUP(B2:B265,Pro_Target!A:Q,4,0)</f>
        <v>97.0</v>
      </c>
      <c r="AE240" t="n">
        <f>VLOOKUP(B2:B265,Pro_Target!A:Q,5,0)</f>
        <v>96.0</v>
      </c>
      <c r="AF240" t="n">
        <f>VLOOKUP(B2:B265,Pro_Target!A:Q,6,0)</f>
        <v>3.0</v>
      </c>
      <c r="AG240" t="n">
        <f>VLOOKUP(B2:B265,Pro_Target!A:Q,7,0)</f>
        <v>99.5</v>
      </c>
      <c r="AH240" t="n">
        <f>VLOOKUP(B2:B265,Pro_Target!A:Q,8,0)</f>
        <v>0.15</v>
      </c>
      <c r="AI240" t="n">
        <f>VLOOKUP(B2:B265,Pro_Target!A:Q,9,0)</f>
        <v>99.0</v>
      </c>
      <c r="AJ240" t="n">
        <f>VLOOKUP(B2:B265,Pro_Target!A:Q,10,0)</f>
        <v>99.0</v>
      </c>
      <c r="AK240" t="n">
        <f>VLOOKUP(B2:B265,Pro_Target!A:Q,11,0)</f>
        <v>3.0</v>
      </c>
      <c r="AL240" t="n">
        <f>VLOOKUP(B2:B265,Pro_Target!A:Q,12,0)</f>
        <v>10.0</v>
      </c>
      <c r="AM240" t="n">
        <f>VLOOKUP(B2:B265,Pro_Target!A:Q,13,0)</f>
        <v>99.5</v>
      </c>
      <c r="AN240" t="n">
        <f>VLOOKUP(B2:B265,Pro_Target!A:Q,15,0)</f>
        <v>99.0</v>
      </c>
      <c r="AO240" t="n">
        <f>VLOOKUP(B2:B265,Pro_Target!A:Q,14,0)</f>
        <v>0.1</v>
      </c>
      <c r="AP240" t="n">
        <f>VLOOKUP(B2:B265,Pro_Target!A:Q,16,0)</f>
        <v>99.0</v>
      </c>
      <c r="AQ240" t="n">
        <f>VLOOKUP(B2:B265,Pro_Target!A:Q,17,0)</f>
        <v>10.0</v>
      </c>
    </row>
    <row r="241">
      <c r="A241" t="s">
        <v>151</v>
      </c>
      <c r="B241" t="s">
        <v>44</v>
      </c>
      <c r="C241" t="n">
        <f>SUMIFS(Table25[2G_CSSR_Nokia],Table25[PERIOD_START_TIME],A2:A265,Table25[PROVINCE],B2:B265)</f>
        <v>0.0</v>
      </c>
      <c r="D241" t="n">
        <f>SUMIFS(Table25[2G_CDR_Nokia],Table25[PERIOD_START_TIME],A2:A265,Table25[PROVINCE],B2:B265)</f>
        <v>0.0</v>
      </c>
      <c r="E241" t="n">
        <f>SUMIFS(Table25[2G_TCH_Availability_Nokia],Table25[PERIOD_START_TIME],A2:A265,Table25[PROVINCE],B2:B265)</f>
        <v>0.0</v>
      </c>
      <c r="F241" t="n">
        <f>SUMIFS(Table25[2G_OHSR_Nokia],Table25[PERIOD_START_TIME],A2:A265,Table25[PROVINCE],B2:B265)</f>
        <v>0.0</v>
      </c>
      <c r="G241" t="n">
        <f>SUMIFS(Table25[2G_tch_traffic_Nokia],Table25[PERIOD_START_TIME],A2:A265,Table25[PROVINCE],B2:B265)</f>
        <v>0.0</v>
      </c>
      <c r="H241" t="n">
        <v>126.53098046875</v>
      </c>
      <c r="I241" t="n">
        <v>99.4366758562</v>
      </c>
      <c r="J241" t="n">
        <v>0.174981742216</v>
      </c>
      <c r="K241" t="n">
        <v>98.7746909871</v>
      </c>
      <c r="L241" t="n">
        <v>98.4749957155</v>
      </c>
      <c r="M241" t="n">
        <v>3330.6474609375</v>
      </c>
      <c r="N241" t="n">
        <v>17.642094519042967</v>
      </c>
      <c r="O241" t="n">
        <v>2.340913925419922</v>
      </c>
      <c r="P241" t="n">
        <v>99.9522269702</v>
      </c>
      <c r="Q241" t="n">
        <v>0.0372598239147</v>
      </c>
      <c r="R241" t="n">
        <v>99.977245725</v>
      </c>
      <c r="S241" t="n">
        <v>96.8680838233</v>
      </c>
      <c r="T241" t="n">
        <v>3.68096202478</v>
      </c>
      <c r="U241" t="n">
        <v>38.095222001660154</v>
      </c>
      <c r="V241" t="n">
        <v>17.7899342079</v>
      </c>
      <c r="W241" t="n">
        <v>99.9332399475</v>
      </c>
      <c r="X241" t="n">
        <v>0.0496421436579</v>
      </c>
      <c r="Y241" t="n">
        <v>99.9994696767</v>
      </c>
      <c r="Z241" t="n">
        <v>99.8429834489</v>
      </c>
      <c r="AA241" t="n">
        <v>23.5934027802</v>
      </c>
      <c r="AB241" t="n">
        <f>VLOOKUP(B2:B265,Pro_Target!A:Q,2,0)</f>
        <v>98.0</v>
      </c>
      <c r="AC241" t="n">
        <f>VLOOKUP(B2:B265,Pro_Target!A:Q,3,0)</f>
        <v>0.4</v>
      </c>
      <c r="AD241" t="n">
        <f>VLOOKUP(B2:B265,Pro_Target!A:Q,4,0)</f>
        <v>97.0</v>
      </c>
      <c r="AE241" t="n">
        <f>VLOOKUP(B2:B265,Pro_Target!A:Q,5,0)</f>
        <v>96.0</v>
      </c>
      <c r="AF241" t="n">
        <f>VLOOKUP(B2:B265,Pro_Target!A:Q,6,0)</f>
        <v>3.0</v>
      </c>
      <c r="AG241" t="n">
        <f>VLOOKUP(B2:B265,Pro_Target!A:Q,7,0)</f>
        <v>99.5</v>
      </c>
      <c r="AH241" t="n">
        <f>VLOOKUP(B2:B265,Pro_Target!A:Q,8,0)</f>
        <v>0.15</v>
      </c>
      <c r="AI241" t="n">
        <f>VLOOKUP(B2:B265,Pro_Target!A:Q,9,0)</f>
        <v>99.0</v>
      </c>
      <c r="AJ241" t="n">
        <f>VLOOKUP(B2:B265,Pro_Target!A:Q,10,0)</f>
        <v>99.0</v>
      </c>
      <c r="AK241" t="n">
        <f>VLOOKUP(B2:B265,Pro_Target!A:Q,11,0)</f>
        <v>3.0</v>
      </c>
      <c r="AL241" t="n">
        <f>VLOOKUP(B2:B265,Pro_Target!A:Q,12,0)</f>
        <v>10.0</v>
      </c>
      <c r="AM241" t="n">
        <f>VLOOKUP(B2:B265,Pro_Target!A:Q,13,0)</f>
        <v>99.5</v>
      </c>
      <c r="AN241" t="n">
        <f>VLOOKUP(B2:B265,Pro_Target!A:Q,15,0)</f>
        <v>99.0</v>
      </c>
      <c r="AO241" t="n">
        <f>VLOOKUP(B2:B265,Pro_Target!A:Q,14,0)</f>
        <v>0.1</v>
      </c>
      <c r="AP241" t="n">
        <f>VLOOKUP(B2:B265,Pro_Target!A:Q,16,0)</f>
        <v>99.0</v>
      </c>
      <c r="AQ241" t="n">
        <f>VLOOKUP(B2:B265,Pro_Target!A:Q,17,0)</f>
        <v>10.0</v>
      </c>
    </row>
    <row r="242">
      <c r="A242" t="s">
        <v>152</v>
      </c>
      <c r="B242" t="s">
        <v>45</v>
      </c>
      <c r="C242" t="n">
        <f>SUMIFS(Table25[2G_CSSR_Nokia],Table25[PERIOD_START_TIME],A2:A265,Table25[PROVINCE],B2:B265)</f>
        <v>98.693623785</v>
      </c>
      <c r="D242" t="n">
        <f>SUMIFS(Table25[2G_CDR_Nokia],Table25[PERIOD_START_TIME],A2:A265,Table25[PROVINCE],B2:B265)</f>
        <v>2.43488000837</v>
      </c>
      <c r="E242" t="n">
        <f>SUMIFS(Table25[2G_TCH_Availability_Nokia],Table25[PERIOD_START_TIME],A2:A265,Table25[PROVINCE],B2:B265)</f>
        <v>98.3777244306</v>
      </c>
      <c r="F242" t="n">
        <f>SUMIFS(Table25[2G_OHSR_Nokia],Table25[PERIOD_START_TIME],A2:A265,Table25[PROVINCE],B2:B265)</f>
        <v>94.9652149325</v>
      </c>
      <c r="G242" t="n">
        <f>SUMIFS(Table25[2G_tch_traffic_Nokia],Table25[PERIOD_START_TIME],A2:A265,Table25[PROVINCE],B2:B265)</f>
        <v>45338.151922</v>
      </c>
      <c r="H242" t="n">
        <v>120.7668369140625</v>
      </c>
      <c r="I242" t="n">
        <v>99.7117560428</v>
      </c>
      <c r="J242" t="n">
        <v>0.0659379854018</v>
      </c>
      <c r="K242" t="n">
        <v>99.4835797875</v>
      </c>
      <c r="L242" t="n">
        <v>98.3612997094</v>
      </c>
      <c r="M242" t="n">
        <v>5291.0556640625</v>
      </c>
      <c r="N242" t="n">
        <v>19.46498923076172</v>
      </c>
      <c r="O242" t="n">
        <v>2.2960927787890624</v>
      </c>
      <c r="P242" t="n">
        <v>99.9599855952</v>
      </c>
      <c r="Q242" t="n">
        <v>0.0289800109885</v>
      </c>
      <c r="R242" t="n">
        <v>99.6366424141</v>
      </c>
      <c r="S242" t="n">
        <v>97.5847700543</v>
      </c>
      <c r="T242" t="n">
        <v>3.47914640336</v>
      </c>
      <c r="U242" t="n">
        <v>41.2461461625</v>
      </c>
      <c r="V242" t="n">
        <v>17.2165478585</v>
      </c>
      <c r="W242" t="n">
        <v>99.9510769287</v>
      </c>
      <c r="X242" t="n">
        <v>0.0850232309511</v>
      </c>
      <c r="Y242" t="n">
        <v>99.9981933869</v>
      </c>
      <c r="Z242" t="n">
        <v>99.8418403667</v>
      </c>
      <c r="AA242" t="n">
        <v>22.1647471636</v>
      </c>
      <c r="AB242" t="n">
        <f>VLOOKUP(B2:B265,Pro_Target!A:Q,2,0)</f>
        <v>98.0</v>
      </c>
      <c r="AC242" t="n">
        <f>VLOOKUP(B2:B265,Pro_Target!A:Q,3,0)</f>
        <v>0.4</v>
      </c>
      <c r="AD242" t="n">
        <f>VLOOKUP(B2:B265,Pro_Target!A:Q,4,0)</f>
        <v>97.0</v>
      </c>
      <c r="AE242" t="n">
        <f>VLOOKUP(B2:B265,Pro_Target!A:Q,5,0)</f>
        <v>96.0</v>
      </c>
      <c r="AF242" t="n">
        <f>VLOOKUP(B2:B265,Pro_Target!A:Q,6,0)</f>
        <v>3.0</v>
      </c>
      <c r="AG242" t="n">
        <f>VLOOKUP(B2:B265,Pro_Target!A:Q,7,0)</f>
        <v>99.5</v>
      </c>
      <c r="AH242" t="n">
        <f>VLOOKUP(B2:B265,Pro_Target!A:Q,8,0)</f>
        <v>0.15</v>
      </c>
      <c r="AI242" t="n">
        <f>VLOOKUP(B2:B265,Pro_Target!A:Q,9,0)</f>
        <v>99.0</v>
      </c>
      <c r="AJ242" t="n">
        <f>VLOOKUP(B2:B265,Pro_Target!A:Q,10,0)</f>
        <v>99.0</v>
      </c>
      <c r="AK242" t="n">
        <f>VLOOKUP(B2:B265,Pro_Target!A:Q,11,0)</f>
        <v>3.0</v>
      </c>
      <c r="AL242" t="n">
        <f>VLOOKUP(B2:B265,Pro_Target!A:Q,12,0)</f>
        <v>10.0</v>
      </c>
      <c r="AM242" t="n">
        <f>VLOOKUP(B2:B265,Pro_Target!A:Q,13,0)</f>
        <v>99.5</v>
      </c>
      <c r="AN242" t="n">
        <f>VLOOKUP(B2:B265,Pro_Target!A:Q,15,0)</f>
        <v>99.0</v>
      </c>
      <c r="AO242" t="n">
        <f>VLOOKUP(B2:B265,Pro_Target!A:Q,14,0)</f>
        <v>0.1</v>
      </c>
      <c r="AP242" t="n">
        <f>VLOOKUP(B2:B265,Pro_Target!A:Q,16,0)</f>
        <v>99.0</v>
      </c>
      <c r="AQ242" t="n">
        <f>VLOOKUP(B2:B265,Pro_Target!A:Q,17,0)</f>
        <v>10.0</v>
      </c>
    </row>
    <row r="243">
      <c r="A243" t="s">
        <v>152</v>
      </c>
      <c r="B243" t="s">
        <v>50</v>
      </c>
      <c r="C243" t="n">
        <f>SUMIFS(Table25[2G_CSSR_Nokia],Table25[PERIOD_START_TIME],A2:A265,Table25[PROVINCE],B2:B265)</f>
        <v>97.9535009569</v>
      </c>
      <c r="D243" t="n">
        <f>SUMIFS(Table25[2G_CDR_Nokia],Table25[PERIOD_START_TIME],A2:A265,Table25[PROVINCE],B2:B265)</f>
        <v>2.03336480957</v>
      </c>
      <c r="E243" t="n">
        <f>SUMIFS(Table25[2G_TCH_Availability_Nokia],Table25[PERIOD_START_TIME],A2:A265,Table25[PROVINCE],B2:B265)</f>
        <v>99.0021067913</v>
      </c>
      <c r="F243" t="n">
        <f>SUMIFS(Table25[2G_OHSR_Nokia],Table25[PERIOD_START_TIME],A2:A265,Table25[PROVINCE],B2:B265)</f>
        <v>94.1494636891</v>
      </c>
      <c r="G243" t="n">
        <f>SUMIFS(Table25[2G_tch_traffic_Nokia],Table25[PERIOD_START_TIME],A2:A265,Table25[PROVINCE],B2:B265)</f>
        <v>10597.427217</v>
      </c>
      <c r="H243" t="n">
        <v>160.78241796875</v>
      </c>
      <c r="I243" t="n">
        <v>99.5400531357</v>
      </c>
      <c r="J243" t="n">
        <v>0.24144497469</v>
      </c>
      <c r="K243" t="n">
        <v>99.7329951553</v>
      </c>
      <c r="L243" t="n">
        <v>98.2949693089</v>
      </c>
      <c r="M243" t="n">
        <v>5412.474609375</v>
      </c>
      <c r="N243" t="n">
        <v>30.386116929882814</v>
      </c>
      <c r="O243" t="n">
        <v>2.5142075483886717</v>
      </c>
      <c r="P243" t="n">
        <v>99.9577094071</v>
      </c>
      <c r="Q243" t="n">
        <v>0.0504510681304</v>
      </c>
      <c r="R243" t="n">
        <v>99.9492587457</v>
      </c>
      <c r="S243" t="n">
        <v>97.6622716949</v>
      </c>
      <c r="T243" t="n">
        <v>3.85158573572</v>
      </c>
      <c r="U243" t="n">
        <v>61.18283203085937</v>
      </c>
      <c r="V243" t="n">
        <v>19.8202854792</v>
      </c>
      <c r="W243" t="n">
        <v>99.7803373914</v>
      </c>
      <c r="X243" t="n">
        <v>0.13581473814</v>
      </c>
      <c r="Y243" t="n">
        <v>99.9649801587</v>
      </c>
      <c r="Z243" t="n">
        <v>99.5642003425</v>
      </c>
      <c r="AA243" t="n">
        <v>23.8040883656</v>
      </c>
      <c r="AB243" t="n">
        <f>VLOOKUP(B2:B265,Pro_Target!A:Q,2,0)</f>
        <v>98.0</v>
      </c>
      <c r="AC243" t="n">
        <f>VLOOKUP(B2:B265,Pro_Target!A:Q,3,0)</f>
        <v>0.4</v>
      </c>
      <c r="AD243" t="n">
        <f>VLOOKUP(B2:B265,Pro_Target!A:Q,4,0)</f>
        <v>97.0</v>
      </c>
      <c r="AE243" t="n">
        <f>VLOOKUP(B2:B265,Pro_Target!A:Q,5,0)</f>
        <v>96.0</v>
      </c>
      <c r="AF243" t="n">
        <f>VLOOKUP(B2:B265,Pro_Target!A:Q,6,0)</f>
        <v>3.0</v>
      </c>
      <c r="AG243" t="n">
        <f>VLOOKUP(B2:B265,Pro_Target!A:Q,7,0)</f>
        <v>99.5</v>
      </c>
      <c r="AH243" t="n">
        <f>VLOOKUP(B2:B265,Pro_Target!A:Q,8,0)</f>
        <v>0.15</v>
      </c>
      <c r="AI243" t="n">
        <f>VLOOKUP(B2:B265,Pro_Target!A:Q,9,0)</f>
        <v>99.0</v>
      </c>
      <c r="AJ243" t="n">
        <f>VLOOKUP(B2:B265,Pro_Target!A:Q,10,0)</f>
        <v>99.0</v>
      </c>
      <c r="AK243" t="n">
        <f>VLOOKUP(B2:B265,Pro_Target!A:Q,11,0)</f>
        <v>3.0</v>
      </c>
      <c r="AL243" t="n">
        <f>VLOOKUP(B2:B265,Pro_Target!A:Q,12,0)</f>
        <v>10.0</v>
      </c>
      <c r="AM243" t="n">
        <f>VLOOKUP(B2:B265,Pro_Target!A:Q,13,0)</f>
        <v>99.5</v>
      </c>
      <c r="AN243" t="n">
        <f>VLOOKUP(B2:B265,Pro_Target!A:Q,15,0)</f>
        <v>99.0</v>
      </c>
      <c r="AO243" t="n">
        <f>VLOOKUP(B2:B265,Pro_Target!A:Q,14,0)</f>
        <v>0.1</v>
      </c>
      <c r="AP243" t="n">
        <f>VLOOKUP(B2:B265,Pro_Target!A:Q,16,0)</f>
        <v>99.0</v>
      </c>
      <c r="AQ243" t="n">
        <f>VLOOKUP(B2:B265,Pro_Target!A:Q,17,0)</f>
        <v>10.0</v>
      </c>
    </row>
    <row r="244">
      <c r="A244" t="s">
        <v>152</v>
      </c>
      <c r="B244" t="s">
        <v>47</v>
      </c>
      <c r="C244" t="n">
        <f>SUMIFS(Table25[2G_CSSR_Nokia],Table25[PERIOD_START_TIME],A2:A265,Table25[PROVINCE],B2:B265)</f>
        <v>99.4023550587</v>
      </c>
      <c r="D244" t="n">
        <f>SUMIFS(Table25[2G_CDR_Nokia],Table25[PERIOD_START_TIME],A2:A265,Table25[PROVINCE],B2:B265)</f>
        <v>1.88521805366</v>
      </c>
      <c r="E244" t="n">
        <f>SUMIFS(Table25[2G_TCH_Availability_Nokia],Table25[PERIOD_START_TIME],A2:A265,Table25[PROVINCE],B2:B265)</f>
        <v>99.3651683387</v>
      </c>
      <c r="F244" t="n">
        <f>SUMIFS(Table25[2G_OHSR_Nokia],Table25[PERIOD_START_TIME],A2:A265,Table25[PROVINCE],B2:B265)</f>
        <v>95.1082834802</v>
      </c>
      <c r="G244" t="n">
        <f>SUMIFS(Table25[2G_tch_traffic_Nokia],Table25[PERIOD_START_TIME],A2:A265,Table25[PROVINCE],B2:B265)</f>
        <v>57067.7497545</v>
      </c>
      <c r="H244" t="n">
        <v>153.614416015625</v>
      </c>
      <c r="I244" t="n">
        <v>99.7412848703</v>
      </c>
      <c r="J244" t="n">
        <v>0.168169721795</v>
      </c>
      <c r="K244" t="n">
        <v>99.9511185341</v>
      </c>
      <c r="L244" t="n">
        <v>97.8217975655</v>
      </c>
      <c r="M244" t="n">
        <v>6363.0263671875</v>
      </c>
      <c r="N244" t="n">
        <v>21.261173031933595</v>
      </c>
      <c r="O244" t="n">
        <v>2.2193519984375</v>
      </c>
      <c r="P244" t="n">
        <v>99.9629038619</v>
      </c>
      <c r="Q244" t="n">
        <v>0.0312933460707</v>
      </c>
      <c r="R244" t="n">
        <v>99.9681201059</v>
      </c>
      <c r="S244" t="n">
        <v>97.0438263302</v>
      </c>
      <c r="T244" t="n">
        <v>3.34155471612</v>
      </c>
      <c r="U244" t="n">
        <v>46.85782761171875</v>
      </c>
      <c r="V244" t="n">
        <v>19.5596133331</v>
      </c>
      <c r="W244" t="n">
        <v>99.9526641885</v>
      </c>
      <c r="X244" t="n">
        <v>0.0851455379211</v>
      </c>
      <c r="Y244" t="n">
        <v>99.9676435849</v>
      </c>
      <c r="Z244" t="n">
        <v>99.8953114286</v>
      </c>
      <c r="AA244" t="n">
        <v>23.3212060942</v>
      </c>
      <c r="AB244" t="n">
        <f>VLOOKUP(B2:B265,Pro_Target!A:Q,2,0)</f>
        <v>98.0</v>
      </c>
      <c r="AC244" t="n">
        <f>VLOOKUP(B2:B265,Pro_Target!A:Q,3,0)</f>
        <v>0.4</v>
      </c>
      <c r="AD244" t="n">
        <f>VLOOKUP(B2:B265,Pro_Target!A:Q,4,0)</f>
        <v>97.0</v>
      </c>
      <c r="AE244" t="n">
        <f>VLOOKUP(B2:B265,Pro_Target!A:Q,5,0)</f>
        <v>96.0</v>
      </c>
      <c r="AF244" t="n">
        <f>VLOOKUP(B2:B265,Pro_Target!A:Q,6,0)</f>
        <v>3.0</v>
      </c>
      <c r="AG244" t="n">
        <f>VLOOKUP(B2:B265,Pro_Target!A:Q,7,0)</f>
        <v>99.5</v>
      </c>
      <c r="AH244" t="n">
        <f>VLOOKUP(B2:B265,Pro_Target!A:Q,8,0)</f>
        <v>0.15</v>
      </c>
      <c r="AI244" t="n">
        <f>VLOOKUP(B2:B265,Pro_Target!A:Q,9,0)</f>
        <v>99.0</v>
      </c>
      <c r="AJ244" t="n">
        <f>VLOOKUP(B2:B265,Pro_Target!A:Q,10,0)</f>
        <v>99.0</v>
      </c>
      <c r="AK244" t="n">
        <f>VLOOKUP(B2:B265,Pro_Target!A:Q,11,0)</f>
        <v>3.0</v>
      </c>
      <c r="AL244" t="n">
        <f>VLOOKUP(B2:B265,Pro_Target!A:Q,12,0)</f>
        <v>10.0</v>
      </c>
      <c r="AM244" t="n">
        <f>VLOOKUP(B2:B265,Pro_Target!A:Q,13,0)</f>
        <v>99.5</v>
      </c>
      <c r="AN244" t="n">
        <f>VLOOKUP(B2:B265,Pro_Target!A:Q,15,0)</f>
        <v>99.0</v>
      </c>
      <c r="AO244" t="n">
        <f>VLOOKUP(B2:B265,Pro_Target!A:Q,14,0)</f>
        <v>0.1</v>
      </c>
      <c r="AP244" t="n">
        <f>VLOOKUP(B2:B265,Pro_Target!A:Q,16,0)</f>
        <v>99.0</v>
      </c>
      <c r="AQ244" t="n">
        <f>VLOOKUP(B2:B265,Pro_Target!A:Q,17,0)</f>
        <v>10.0</v>
      </c>
    </row>
    <row r="245">
      <c r="A245" t="s">
        <v>152</v>
      </c>
      <c r="B245" t="s">
        <v>52</v>
      </c>
      <c r="C245" t="n">
        <f>SUMIFS(Table25[2G_CSSR_Nokia],Table25[PERIOD_START_TIME],A2:A265,Table25[PROVINCE],B2:B265)</f>
        <v>97.8131577678</v>
      </c>
      <c r="D245" t="n">
        <f>SUMIFS(Table25[2G_CDR_Nokia],Table25[PERIOD_START_TIME],A2:A265,Table25[PROVINCE],B2:B265)</f>
        <v>1.98953109582</v>
      </c>
      <c r="E245" t="n">
        <f>SUMIFS(Table25[2G_TCH_Availability_Nokia],Table25[PERIOD_START_TIME],A2:A265,Table25[PROVINCE],B2:B265)</f>
        <v>97.6208063145</v>
      </c>
      <c r="F245" t="n">
        <f>SUMIFS(Table25[2G_OHSR_Nokia],Table25[PERIOD_START_TIME],A2:A265,Table25[PROVINCE],B2:B265)</f>
        <v>94.6187127491</v>
      </c>
      <c r="G245" t="n">
        <f>SUMIFS(Table25[2G_tch_traffic_Nokia],Table25[PERIOD_START_TIME],A2:A265,Table25[PROVINCE],B2:B265)</f>
        <v>35260.0032216</v>
      </c>
      <c r="H245" t="n">
        <v>202.199212890625</v>
      </c>
      <c r="I245" t="n">
        <v>99.4106694869</v>
      </c>
      <c r="J245" t="n">
        <v>0.234157661202</v>
      </c>
      <c r="K245" t="n">
        <v>96.5499189919</v>
      </c>
      <c r="L245" t="n">
        <v>98.7695988648</v>
      </c>
      <c r="M245" t="n">
        <v>5136.7607421875</v>
      </c>
      <c r="N245" t="n">
        <v>38.83219856816406</v>
      </c>
      <c r="O245" t="n">
        <v>2.4530927357714845</v>
      </c>
      <c r="P245" t="n">
        <v>99.9362807236</v>
      </c>
      <c r="Q245" t="n">
        <v>0.0848580765892</v>
      </c>
      <c r="R245" t="n">
        <v>99.6064809941</v>
      </c>
      <c r="S245" t="n">
        <v>97.8528100904</v>
      </c>
      <c r="T245" t="n">
        <v>3.8578248674</v>
      </c>
      <c r="U245" t="n">
        <v>76.754022584375</v>
      </c>
      <c r="V245" t="n">
        <v>16.2229970785</v>
      </c>
      <c r="W245" t="n">
        <v>99.9255072434</v>
      </c>
      <c r="X245" t="n">
        <v>0.0956733775587</v>
      </c>
      <c r="Y245" t="n">
        <v>99.5375348958</v>
      </c>
      <c r="Z245" t="n">
        <v>99.8211908771</v>
      </c>
      <c r="AA245" t="n">
        <v>23.8263244807</v>
      </c>
      <c r="AB245" t="n">
        <f>VLOOKUP(B2:B265,Pro_Target!A:Q,2,0)</f>
        <v>98.0</v>
      </c>
      <c r="AC245" t="n">
        <f>VLOOKUP(B2:B265,Pro_Target!A:Q,3,0)</f>
        <v>0.4</v>
      </c>
      <c r="AD245" t="n">
        <f>VLOOKUP(B2:B265,Pro_Target!A:Q,4,0)</f>
        <v>97.0</v>
      </c>
      <c r="AE245" t="n">
        <f>VLOOKUP(B2:B265,Pro_Target!A:Q,5,0)</f>
        <v>96.0</v>
      </c>
      <c r="AF245" t="n">
        <f>VLOOKUP(B2:B265,Pro_Target!A:Q,6,0)</f>
        <v>3.0</v>
      </c>
      <c r="AG245" t="n">
        <f>VLOOKUP(B2:B265,Pro_Target!A:Q,7,0)</f>
        <v>99.5</v>
      </c>
      <c r="AH245" t="n">
        <f>VLOOKUP(B2:B265,Pro_Target!A:Q,8,0)</f>
        <v>0.15</v>
      </c>
      <c r="AI245" t="n">
        <f>VLOOKUP(B2:B265,Pro_Target!A:Q,9,0)</f>
        <v>99.0</v>
      </c>
      <c r="AJ245" t="n">
        <f>VLOOKUP(B2:B265,Pro_Target!A:Q,10,0)</f>
        <v>99.0</v>
      </c>
      <c r="AK245" t="n">
        <f>VLOOKUP(B2:B265,Pro_Target!A:Q,11,0)</f>
        <v>3.0</v>
      </c>
      <c r="AL245" t="n">
        <f>VLOOKUP(B2:B265,Pro_Target!A:Q,12,0)</f>
        <v>10.0</v>
      </c>
      <c r="AM245" t="n">
        <f>VLOOKUP(B2:B265,Pro_Target!A:Q,13,0)</f>
        <v>99.5</v>
      </c>
      <c r="AN245" t="n">
        <f>VLOOKUP(B2:B265,Pro_Target!A:Q,15,0)</f>
        <v>99.0</v>
      </c>
      <c r="AO245" t="n">
        <f>VLOOKUP(B2:B265,Pro_Target!A:Q,14,0)</f>
        <v>0.1</v>
      </c>
      <c r="AP245" t="n">
        <f>VLOOKUP(B2:B265,Pro_Target!A:Q,16,0)</f>
        <v>99.0</v>
      </c>
      <c r="AQ245" t="n">
        <f>VLOOKUP(B2:B265,Pro_Target!A:Q,17,0)</f>
        <v>10.0</v>
      </c>
    </row>
    <row r="246">
      <c r="A246" t="s">
        <v>152</v>
      </c>
      <c r="B246" t="s">
        <v>51</v>
      </c>
      <c r="C246" t="n">
        <f>SUMIFS(Table25[2G_CSSR_Nokia],Table25[PERIOD_START_TIME],A2:A265,Table25[PROVINCE],B2:B265)</f>
        <v>0.0</v>
      </c>
      <c r="D246" t="n">
        <f>SUMIFS(Table25[2G_CDR_Nokia],Table25[PERIOD_START_TIME],A2:A265,Table25[PROVINCE],B2:B265)</f>
        <v>0.0</v>
      </c>
      <c r="E246" t="n">
        <f>SUMIFS(Table25[2G_TCH_Availability_Nokia],Table25[PERIOD_START_TIME],A2:A265,Table25[PROVINCE],B2:B265)</f>
        <v>0.0</v>
      </c>
      <c r="F246" t="n">
        <f>SUMIFS(Table25[2G_OHSR_Nokia],Table25[PERIOD_START_TIME],A2:A265,Table25[PROVINCE],B2:B265)</f>
        <v>0.0</v>
      </c>
      <c r="G246" t="n">
        <f>SUMIFS(Table25[2G_tch_traffic_Nokia],Table25[PERIOD_START_TIME],A2:A265,Table25[PROVINCE],B2:B265)</f>
        <v>0.0</v>
      </c>
      <c r="H246" t="n">
        <v>330.6763564453125</v>
      </c>
      <c r="I246" t="n">
        <v>99.4336968288</v>
      </c>
      <c r="J246" t="n">
        <v>0.215070862407</v>
      </c>
      <c r="K246" t="n">
        <v>99.6032221368</v>
      </c>
      <c r="L246" t="n">
        <v>98.3307627021</v>
      </c>
      <c r="M246" t="n">
        <v>8855.05859375</v>
      </c>
      <c r="N246" t="n">
        <v>42.13888983896484</v>
      </c>
      <c r="O246" t="n">
        <v>1.8030849964648437</v>
      </c>
      <c r="P246" t="n">
        <v>99.9161958513</v>
      </c>
      <c r="Q246" t="n">
        <v>0.025474254927</v>
      </c>
      <c r="R246" t="n">
        <v>99.9273182283</v>
      </c>
      <c r="S246" t="n">
        <v>98.3458594519</v>
      </c>
      <c r="T246" t="n">
        <v>3.49581027701</v>
      </c>
      <c r="U246" t="n">
        <v>92.70486099697266</v>
      </c>
      <c r="V246" t="n">
        <v>11.7519084639</v>
      </c>
      <c r="W246" t="n">
        <v>99.9310415434</v>
      </c>
      <c r="X246" t="n">
        <v>0.144115096698</v>
      </c>
      <c r="Y246" t="n">
        <v>99.5559323663</v>
      </c>
      <c r="Z246" t="n">
        <v>99.8857229004</v>
      </c>
      <c r="AA246" t="n">
        <v>22.0213207212</v>
      </c>
      <c r="AB246" t="n">
        <f>VLOOKUP(B2:B265,Pro_Target!A:Q,2,0)</f>
        <v>98.0</v>
      </c>
      <c r="AC246" t="n">
        <f>VLOOKUP(B2:B265,Pro_Target!A:Q,3,0)</f>
        <v>0.4</v>
      </c>
      <c r="AD246" t="n">
        <f>VLOOKUP(B2:B265,Pro_Target!A:Q,4,0)</f>
        <v>97.0</v>
      </c>
      <c r="AE246" t="n">
        <f>VLOOKUP(B2:B265,Pro_Target!A:Q,5,0)</f>
        <v>96.0</v>
      </c>
      <c r="AF246" t="n">
        <f>VLOOKUP(B2:B265,Pro_Target!A:Q,6,0)</f>
        <v>3.0</v>
      </c>
      <c r="AG246" t="n">
        <f>VLOOKUP(B2:B265,Pro_Target!A:Q,7,0)</f>
        <v>99.5</v>
      </c>
      <c r="AH246" t="n">
        <f>VLOOKUP(B2:B265,Pro_Target!A:Q,8,0)</f>
        <v>0.15</v>
      </c>
      <c r="AI246" t="n">
        <f>VLOOKUP(B2:B265,Pro_Target!A:Q,9,0)</f>
        <v>99.0</v>
      </c>
      <c r="AJ246" t="n">
        <f>VLOOKUP(B2:B265,Pro_Target!A:Q,10,0)</f>
        <v>99.0</v>
      </c>
      <c r="AK246" t="n">
        <f>VLOOKUP(B2:B265,Pro_Target!A:Q,11,0)</f>
        <v>3.0</v>
      </c>
      <c r="AL246" t="n">
        <f>VLOOKUP(B2:B265,Pro_Target!A:Q,12,0)</f>
        <v>10.0</v>
      </c>
      <c r="AM246" t="n">
        <f>VLOOKUP(B2:B265,Pro_Target!A:Q,13,0)</f>
        <v>99.5</v>
      </c>
      <c r="AN246" t="n">
        <f>VLOOKUP(B2:B265,Pro_Target!A:Q,15,0)</f>
        <v>99.0</v>
      </c>
      <c r="AO246" t="n">
        <f>VLOOKUP(B2:B265,Pro_Target!A:Q,14,0)</f>
        <v>0.1</v>
      </c>
      <c r="AP246" t="n">
        <f>VLOOKUP(B2:B265,Pro_Target!A:Q,16,0)</f>
        <v>99.0</v>
      </c>
      <c r="AQ246" t="n">
        <f>VLOOKUP(B2:B265,Pro_Target!A:Q,17,0)</f>
        <v>10.0</v>
      </c>
    </row>
    <row r="247">
      <c r="A247" t="s">
        <v>152</v>
      </c>
      <c r="B247" t="s">
        <v>49</v>
      </c>
      <c r="C247" t="n">
        <f>SUMIFS(Table25[2G_CSSR_Nokia],Table25[PERIOD_START_TIME],A2:A265,Table25[PROVINCE],B2:B265)</f>
        <v>98.9294810141</v>
      </c>
      <c r="D247" t="n">
        <f>SUMIFS(Table25[2G_CDR_Nokia],Table25[PERIOD_START_TIME],A2:A265,Table25[PROVINCE],B2:B265)</f>
        <v>2.12866140048</v>
      </c>
      <c r="E247" t="n">
        <f>SUMIFS(Table25[2G_TCH_Availability_Nokia],Table25[PERIOD_START_TIME],A2:A265,Table25[PROVINCE],B2:B265)</f>
        <v>94.8948722038</v>
      </c>
      <c r="F247" t="n">
        <f>SUMIFS(Table25[2G_OHSR_Nokia],Table25[PERIOD_START_TIME],A2:A265,Table25[PROVINCE],B2:B265)</f>
        <v>96.3758500479</v>
      </c>
      <c r="G247" t="n">
        <f>SUMIFS(Table25[2G_tch_traffic_Nokia],Table25[PERIOD_START_TIME],A2:A265,Table25[PROVINCE],B2:B265)</f>
        <v>49288.8888889</v>
      </c>
      <c r="H247" t="n">
        <v>230.6434677734375</v>
      </c>
      <c r="I247" t="n">
        <v>99.5857910217</v>
      </c>
      <c r="J247" t="n">
        <v>0.258709588229</v>
      </c>
      <c r="K247" t="n">
        <v>98.7439023046</v>
      </c>
      <c r="L247" t="n">
        <v>98.4569802969</v>
      </c>
      <c r="M247" t="n">
        <v>7734.43359375</v>
      </c>
      <c r="N247" t="n">
        <v>23.710245970410156</v>
      </c>
      <c r="O247" t="n">
        <v>2.0036706457128908</v>
      </c>
      <c r="P247" t="n">
        <v>99.9644663897</v>
      </c>
      <c r="Q247" t="n">
        <v>0.0295213712962</v>
      </c>
      <c r="R247" t="n">
        <v>99.7221305271</v>
      </c>
      <c r="S247" t="n">
        <v>97.4088552882</v>
      </c>
      <c r="T247" t="n">
        <v>3.38611562944</v>
      </c>
      <c r="U247" t="n">
        <v>75.46090182822266</v>
      </c>
      <c r="V247" t="n">
        <v>10.3817492463</v>
      </c>
      <c r="W247" t="n">
        <v>99.9506600412</v>
      </c>
      <c r="X247" t="n">
        <v>0.14374542892</v>
      </c>
      <c r="Y247" t="n">
        <v>99.7486067228</v>
      </c>
      <c r="Z247" t="n">
        <v>99.9479775004</v>
      </c>
      <c r="AA247" t="n">
        <v>22.5629994271</v>
      </c>
      <c r="AB247" t="n">
        <f>VLOOKUP(B2:B265,Pro_Target!A:Q,2,0)</f>
        <v>98.0</v>
      </c>
      <c r="AC247" t="n">
        <f>VLOOKUP(B2:B265,Pro_Target!A:Q,3,0)</f>
        <v>0.4</v>
      </c>
      <c r="AD247" t="n">
        <f>VLOOKUP(B2:B265,Pro_Target!A:Q,4,0)</f>
        <v>97.0</v>
      </c>
      <c r="AE247" t="n">
        <f>VLOOKUP(B2:B265,Pro_Target!A:Q,5,0)</f>
        <v>96.0</v>
      </c>
      <c r="AF247" t="n">
        <f>VLOOKUP(B2:B265,Pro_Target!A:Q,6,0)</f>
        <v>3.0</v>
      </c>
      <c r="AG247" t="n">
        <f>VLOOKUP(B2:B265,Pro_Target!A:Q,7,0)</f>
        <v>99.5</v>
      </c>
      <c r="AH247" t="n">
        <f>VLOOKUP(B2:B265,Pro_Target!A:Q,8,0)</f>
        <v>0.15</v>
      </c>
      <c r="AI247" t="n">
        <f>VLOOKUP(B2:B265,Pro_Target!A:Q,9,0)</f>
        <v>99.0</v>
      </c>
      <c r="AJ247" t="n">
        <f>VLOOKUP(B2:B265,Pro_Target!A:Q,10,0)</f>
        <v>99.0</v>
      </c>
      <c r="AK247" t="n">
        <f>VLOOKUP(B2:B265,Pro_Target!A:Q,11,0)</f>
        <v>3.0</v>
      </c>
      <c r="AL247" t="n">
        <f>VLOOKUP(B2:B265,Pro_Target!A:Q,12,0)</f>
        <v>10.0</v>
      </c>
      <c r="AM247" t="n">
        <f>VLOOKUP(B2:B265,Pro_Target!A:Q,13,0)</f>
        <v>99.5</v>
      </c>
      <c r="AN247" t="n">
        <f>VLOOKUP(B2:B265,Pro_Target!A:Q,15,0)</f>
        <v>99.0</v>
      </c>
      <c r="AO247" t="n">
        <f>VLOOKUP(B2:B265,Pro_Target!A:Q,14,0)</f>
        <v>0.1</v>
      </c>
      <c r="AP247" t="n">
        <f>VLOOKUP(B2:B265,Pro_Target!A:Q,16,0)</f>
        <v>99.0</v>
      </c>
      <c r="AQ247" t="n">
        <f>VLOOKUP(B2:B265,Pro_Target!A:Q,17,0)</f>
        <v>10.0</v>
      </c>
    </row>
    <row r="248">
      <c r="A248" t="s">
        <v>152</v>
      </c>
      <c r="B248" t="s">
        <v>48</v>
      </c>
      <c r="C248" t="n">
        <f>SUMIFS(Table25[2G_CSSR_Nokia],Table25[PERIOD_START_TIME],A2:A265,Table25[PROVINCE],B2:B265)</f>
        <v>0.0</v>
      </c>
      <c r="D248" t="n">
        <f>SUMIFS(Table25[2G_CDR_Nokia],Table25[PERIOD_START_TIME],A2:A265,Table25[PROVINCE],B2:B265)</f>
        <v>0.0</v>
      </c>
      <c r="E248" t="n">
        <f>SUMIFS(Table25[2G_TCH_Availability_Nokia],Table25[PERIOD_START_TIME],A2:A265,Table25[PROVINCE],B2:B265)</f>
        <v>0.0</v>
      </c>
      <c r="F248" t="n">
        <f>SUMIFS(Table25[2G_OHSR_Nokia],Table25[PERIOD_START_TIME],A2:A265,Table25[PROVINCE],B2:B265)</f>
        <v>0.0</v>
      </c>
      <c r="G248" t="n">
        <f>SUMIFS(Table25[2G_tch_traffic_Nokia],Table25[PERIOD_START_TIME],A2:A265,Table25[PROVINCE],B2:B265)</f>
        <v>0.0</v>
      </c>
      <c r="H248" t="n">
        <v>240.39109765625</v>
      </c>
      <c r="I248" t="n">
        <v>99.3410604068</v>
      </c>
      <c r="J248" t="n">
        <v>0.280066788234</v>
      </c>
      <c r="K248" t="n">
        <v>99.2835212061</v>
      </c>
      <c r="L248" t="n">
        <v>98.2914542776</v>
      </c>
      <c r="M248" t="n">
        <v>6044.6025390625</v>
      </c>
      <c r="N248" t="n">
        <v>22.207127048632813</v>
      </c>
      <c r="O248" t="n">
        <v>2.355218098720703</v>
      </c>
      <c r="P248" t="n">
        <v>99.9381175227</v>
      </c>
      <c r="Q248" t="n">
        <v>0.0684857288588</v>
      </c>
      <c r="R248" t="n">
        <v>99.8758299954</v>
      </c>
      <c r="S248" t="n">
        <v>97.2718390981</v>
      </c>
      <c r="T248" t="n">
        <v>3.45597299347</v>
      </c>
      <c r="U248" t="n">
        <v>49.656987616796876</v>
      </c>
      <c r="V248" t="n">
        <v>19.4863035388</v>
      </c>
      <c r="W248" t="n">
        <v>99.9424423446</v>
      </c>
      <c r="X248" t="n">
        <v>0.084203878443</v>
      </c>
      <c r="Y248" t="n">
        <v>99.4614904835</v>
      </c>
      <c r="Z248" t="n">
        <v>99.9435746002</v>
      </c>
      <c r="AA248" t="n">
        <v>23.5182186826</v>
      </c>
      <c r="AB248" t="n">
        <f>VLOOKUP(B2:B265,Pro_Target!A:Q,2,0)</f>
        <v>98.0</v>
      </c>
      <c r="AC248" t="n">
        <f>VLOOKUP(B2:B265,Pro_Target!A:Q,3,0)</f>
        <v>0.4</v>
      </c>
      <c r="AD248" t="n">
        <f>VLOOKUP(B2:B265,Pro_Target!A:Q,4,0)</f>
        <v>97.0</v>
      </c>
      <c r="AE248" t="n">
        <f>VLOOKUP(B2:B265,Pro_Target!A:Q,5,0)</f>
        <v>96.0</v>
      </c>
      <c r="AF248" t="n">
        <f>VLOOKUP(B2:B265,Pro_Target!A:Q,6,0)</f>
        <v>3.0</v>
      </c>
      <c r="AG248" t="n">
        <f>VLOOKUP(B2:B265,Pro_Target!A:Q,7,0)</f>
        <v>99.5</v>
      </c>
      <c r="AH248" t="n">
        <f>VLOOKUP(B2:B265,Pro_Target!A:Q,8,0)</f>
        <v>0.15</v>
      </c>
      <c r="AI248" t="n">
        <f>VLOOKUP(B2:B265,Pro_Target!A:Q,9,0)</f>
        <v>99.0</v>
      </c>
      <c r="AJ248" t="n">
        <f>VLOOKUP(B2:B265,Pro_Target!A:Q,10,0)</f>
        <v>99.0</v>
      </c>
      <c r="AK248" t="n">
        <f>VLOOKUP(B2:B265,Pro_Target!A:Q,11,0)</f>
        <v>3.0</v>
      </c>
      <c r="AL248" t="n">
        <f>VLOOKUP(B2:B265,Pro_Target!A:Q,12,0)</f>
        <v>10.0</v>
      </c>
      <c r="AM248" t="n">
        <f>VLOOKUP(B2:B265,Pro_Target!A:Q,13,0)</f>
        <v>99.5</v>
      </c>
      <c r="AN248" t="n">
        <f>VLOOKUP(B2:B265,Pro_Target!A:Q,15,0)</f>
        <v>99.0</v>
      </c>
      <c r="AO248" t="n">
        <f>VLOOKUP(B2:B265,Pro_Target!A:Q,14,0)</f>
        <v>0.1</v>
      </c>
      <c r="AP248" t="n">
        <f>VLOOKUP(B2:B265,Pro_Target!A:Q,16,0)</f>
        <v>99.0</v>
      </c>
      <c r="AQ248" t="n">
        <f>VLOOKUP(B2:B265,Pro_Target!A:Q,17,0)</f>
        <v>10.0</v>
      </c>
    </row>
    <row r="249">
      <c r="A249" t="s">
        <v>152</v>
      </c>
      <c r="B249" t="s">
        <v>44</v>
      </c>
      <c r="C249" t="n">
        <f>SUMIFS(Table25[2G_CSSR_Nokia],Table25[PERIOD_START_TIME],A2:A265,Table25[PROVINCE],B2:B265)</f>
        <v>0.0</v>
      </c>
      <c r="D249" t="n">
        <f>SUMIFS(Table25[2G_CDR_Nokia],Table25[PERIOD_START_TIME],A2:A265,Table25[PROVINCE],B2:B265)</f>
        <v>0.0</v>
      </c>
      <c r="E249" t="n">
        <f>SUMIFS(Table25[2G_TCH_Availability_Nokia],Table25[PERIOD_START_TIME],A2:A265,Table25[PROVINCE],B2:B265)</f>
        <v>0.0</v>
      </c>
      <c r="F249" t="n">
        <f>SUMIFS(Table25[2G_OHSR_Nokia],Table25[PERIOD_START_TIME],A2:A265,Table25[PROVINCE],B2:B265)</f>
        <v>0.0</v>
      </c>
      <c r="G249" t="n">
        <f>SUMIFS(Table25[2G_tch_traffic_Nokia],Table25[PERIOD_START_TIME],A2:A265,Table25[PROVINCE],B2:B265)</f>
        <v>0.0</v>
      </c>
      <c r="H249" t="n">
        <v>145.4969248046875</v>
      </c>
      <c r="I249" t="n">
        <v>99.5606325633</v>
      </c>
      <c r="J249" t="n">
        <v>0.156530888878</v>
      </c>
      <c r="K249" t="n">
        <v>99.7710449586</v>
      </c>
      <c r="L249" t="n">
        <v>98.5493545382</v>
      </c>
      <c r="M249" t="n">
        <v>4094.482421875</v>
      </c>
      <c r="N249" t="n">
        <v>16.57296322597656</v>
      </c>
      <c r="O249" t="n">
        <v>2.3647367920410156</v>
      </c>
      <c r="P249" t="n">
        <v>99.9588125208</v>
      </c>
      <c r="Q249" t="n">
        <v>0.0322667684268</v>
      </c>
      <c r="R249" t="n">
        <v>99.9980333623</v>
      </c>
      <c r="S249" t="n">
        <v>97.1945531235</v>
      </c>
      <c r="T249" t="n">
        <v>3.63546605637</v>
      </c>
      <c r="U249" t="n">
        <v>35.33226046621094</v>
      </c>
      <c r="V249" t="n">
        <v>18.9206868421</v>
      </c>
      <c r="W249" t="n">
        <v>99.9405096287</v>
      </c>
      <c r="X249" t="n">
        <v>0.0570426962007</v>
      </c>
      <c r="Y249" t="n">
        <v>99.9993859414</v>
      </c>
      <c r="Z249" t="n">
        <v>99.8780318683</v>
      </c>
      <c r="AA249" t="n">
        <v>23.7854508578</v>
      </c>
      <c r="AB249" t="n">
        <f>VLOOKUP(B2:B265,Pro_Target!A:Q,2,0)</f>
        <v>98.0</v>
      </c>
      <c r="AC249" t="n">
        <f>VLOOKUP(B2:B265,Pro_Target!A:Q,3,0)</f>
        <v>0.4</v>
      </c>
      <c r="AD249" t="n">
        <f>VLOOKUP(B2:B265,Pro_Target!A:Q,4,0)</f>
        <v>97.0</v>
      </c>
      <c r="AE249" t="n">
        <f>VLOOKUP(B2:B265,Pro_Target!A:Q,5,0)</f>
        <v>96.0</v>
      </c>
      <c r="AF249" t="n">
        <f>VLOOKUP(B2:B265,Pro_Target!A:Q,6,0)</f>
        <v>3.0</v>
      </c>
      <c r="AG249" t="n">
        <f>VLOOKUP(B2:B265,Pro_Target!A:Q,7,0)</f>
        <v>99.5</v>
      </c>
      <c r="AH249" t="n">
        <f>VLOOKUP(B2:B265,Pro_Target!A:Q,8,0)</f>
        <v>0.15</v>
      </c>
      <c r="AI249" t="n">
        <f>VLOOKUP(B2:B265,Pro_Target!A:Q,9,0)</f>
        <v>99.0</v>
      </c>
      <c r="AJ249" t="n">
        <f>VLOOKUP(B2:B265,Pro_Target!A:Q,10,0)</f>
        <v>99.0</v>
      </c>
      <c r="AK249" t="n">
        <f>VLOOKUP(B2:B265,Pro_Target!A:Q,11,0)</f>
        <v>3.0</v>
      </c>
      <c r="AL249" t="n">
        <f>VLOOKUP(B2:B265,Pro_Target!A:Q,12,0)</f>
        <v>10.0</v>
      </c>
      <c r="AM249" t="n">
        <f>VLOOKUP(B2:B265,Pro_Target!A:Q,13,0)</f>
        <v>99.5</v>
      </c>
      <c r="AN249" t="n">
        <f>VLOOKUP(B2:B265,Pro_Target!A:Q,15,0)</f>
        <v>99.0</v>
      </c>
      <c r="AO249" t="n">
        <f>VLOOKUP(B2:B265,Pro_Target!A:Q,14,0)</f>
        <v>0.1</v>
      </c>
      <c r="AP249" t="n">
        <f>VLOOKUP(B2:B265,Pro_Target!A:Q,16,0)</f>
        <v>99.0</v>
      </c>
      <c r="AQ249" t="n">
        <f>VLOOKUP(B2:B265,Pro_Target!A:Q,17,0)</f>
        <v>10.0</v>
      </c>
    </row>
    <row r="250">
      <c r="A250" t="s">
        <v>153</v>
      </c>
      <c r="B250" t="s">
        <v>45</v>
      </c>
      <c r="C250" t="n">
        <f>SUMIFS(Table25[2G_CSSR_Nokia],Table25[PERIOD_START_TIME],A2:A265,Table25[PROVINCE],B2:B265)</f>
        <v>98.6366143817</v>
      </c>
      <c r="D250" t="n">
        <f>SUMIFS(Table25[2G_CDR_Nokia],Table25[PERIOD_START_TIME],A2:A265,Table25[PROVINCE],B2:B265)</f>
        <v>2.45684549556</v>
      </c>
      <c r="E250" t="n">
        <f>SUMIFS(Table25[2G_TCH_Availability_Nokia],Table25[PERIOD_START_TIME],A2:A265,Table25[PROVINCE],B2:B265)</f>
        <v>99.2669516447</v>
      </c>
      <c r="F250" t="n">
        <f>SUMIFS(Table25[2G_OHSR_Nokia],Table25[PERIOD_START_TIME],A2:A265,Table25[PROVINCE],B2:B265)</f>
        <v>94.9375805466</v>
      </c>
      <c r="G250" t="n">
        <f>SUMIFS(Table25[2G_tch_traffic_Nokia],Table25[PERIOD_START_TIME],A2:A265,Table25[PROVINCE],B2:B265)</f>
        <v>44291.1803384</v>
      </c>
      <c r="H250" t="n">
        <v>116.1317578125</v>
      </c>
      <c r="I250" t="n">
        <v>99.7426732471</v>
      </c>
      <c r="J250" t="n">
        <v>0.0597120977994</v>
      </c>
      <c r="K250" t="n">
        <v>99.3719650209</v>
      </c>
      <c r="L250" t="n">
        <v>98.3320751595</v>
      </c>
      <c r="M250" t="n">
        <v>5136.8623046875</v>
      </c>
      <c r="N250" t="n">
        <v>19.22095453720703</v>
      </c>
      <c r="O250" t="n">
        <v>2.368157375322266</v>
      </c>
      <c r="P250" t="n">
        <v>99.9654380918</v>
      </c>
      <c r="Q250" t="n">
        <v>0.0268877622819</v>
      </c>
      <c r="R250" t="n">
        <v>99.5735109519</v>
      </c>
      <c r="S250" t="n">
        <v>97.617655421</v>
      </c>
      <c r="T250" t="n">
        <v>3.51974686087</v>
      </c>
      <c r="U250" t="n">
        <v>40.18161043701172</v>
      </c>
      <c r="V250" t="n">
        <v>17.8010857735</v>
      </c>
      <c r="W250" t="n">
        <v>99.9593416084</v>
      </c>
      <c r="X250" t="n">
        <v>0.0767384804217</v>
      </c>
      <c r="Y250" t="n">
        <v>99.9657037272</v>
      </c>
      <c r="Z250" t="n">
        <v>99.8359049122</v>
      </c>
      <c r="AA250" t="n">
        <v>22.4064204825</v>
      </c>
      <c r="AB250" t="n">
        <f>VLOOKUP(B2:B265,Pro_Target!A:Q,2,0)</f>
        <v>98.0</v>
      </c>
      <c r="AC250" t="n">
        <f>VLOOKUP(B2:B265,Pro_Target!A:Q,3,0)</f>
        <v>0.4</v>
      </c>
      <c r="AD250" t="n">
        <f>VLOOKUP(B2:B265,Pro_Target!A:Q,4,0)</f>
        <v>97.0</v>
      </c>
      <c r="AE250" t="n">
        <f>VLOOKUP(B2:B265,Pro_Target!A:Q,5,0)</f>
        <v>96.0</v>
      </c>
      <c r="AF250" t="n">
        <f>VLOOKUP(B2:B265,Pro_Target!A:Q,6,0)</f>
        <v>3.0</v>
      </c>
      <c r="AG250" t="n">
        <f>VLOOKUP(B2:B265,Pro_Target!A:Q,7,0)</f>
        <v>99.5</v>
      </c>
      <c r="AH250" t="n">
        <f>VLOOKUP(B2:B265,Pro_Target!A:Q,8,0)</f>
        <v>0.15</v>
      </c>
      <c r="AI250" t="n">
        <f>VLOOKUP(B2:B265,Pro_Target!A:Q,9,0)</f>
        <v>99.0</v>
      </c>
      <c r="AJ250" t="n">
        <f>VLOOKUP(B2:B265,Pro_Target!A:Q,10,0)</f>
        <v>99.0</v>
      </c>
      <c r="AK250" t="n">
        <f>VLOOKUP(B2:B265,Pro_Target!A:Q,11,0)</f>
        <v>3.0</v>
      </c>
      <c r="AL250" t="n">
        <f>VLOOKUP(B2:B265,Pro_Target!A:Q,12,0)</f>
        <v>10.0</v>
      </c>
      <c r="AM250" t="n">
        <f>VLOOKUP(B2:B265,Pro_Target!A:Q,13,0)</f>
        <v>99.5</v>
      </c>
      <c r="AN250" t="n">
        <f>VLOOKUP(B2:B265,Pro_Target!A:Q,15,0)</f>
        <v>99.0</v>
      </c>
      <c r="AO250" t="n">
        <f>VLOOKUP(B2:B265,Pro_Target!A:Q,14,0)</f>
        <v>0.1</v>
      </c>
      <c r="AP250" t="n">
        <f>VLOOKUP(B2:B265,Pro_Target!A:Q,16,0)</f>
        <v>99.0</v>
      </c>
      <c r="AQ250" t="n">
        <f>VLOOKUP(B2:B265,Pro_Target!A:Q,17,0)</f>
        <v>10.0</v>
      </c>
    </row>
    <row r="251">
      <c r="A251" t="s">
        <v>153</v>
      </c>
      <c r="B251" t="s">
        <v>50</v>
      </c>
      <c r="C251" t="n">
        <f>SUMIFS(Table25[2G_CSSR_Nokia],Table25[PERIOD_START_TIME],A2:A265,Table25[PROVINCE],B2:B265)</f>
        <v>97.9626727312</v>
      </c>
      <c r="D251" t="n">
        <f>SUMIFS(Table25[2G_CDR_Nokia],Table25[PERIOD_START_TIME],A2:A265,Table25[PROVINCE],B2:B265)</f>
        <v>1.84030029676</v>
      </c>
      <c r="E251" t="n">
        <f>SUMIFS(Table25[2G_TCH_Availability_Nokia],Table25[PERIOD_START_TIME],A2:A265,Table25[PROVINCE],B2:B265)</f>
        <v>99.6627474152</v>
      </c>
      <c r="F251" t="n">
        <f>SUMIFS(Table25[2G_OHSR_Nokia],Table25[PERIOD_START_TIME],A2:A265,Table25[PROVINCE],B2:B265)</f>
        <v>94.4470063792</v>
      </c>
      <c r="G251" t="n">
        <f>SUMIFS(Table25[2G_tch_traffic_Nokia],Table25[PERIOD_START_TIME],A2:A265,Table25[PROVINCE],B2:B265)</f>
        <v>10828.7733637</v>
      </c>
      <c r="H251" t="n">
        <v>160.9832607421875</v>
      </c>
      <c r="I251" t="n">
        <v>98.6863442226</v>
      </c>
      <c r="J251" t="n">
        <v>0.275180155934</v>
      </c>
      <c r="K251" t="n">
        <v>99.1085435289</v>
      </c>
      <c r="L251" t="n">
        <v>98.3118137942</v>
      </c>
      <c r="M251" t="n">
        <v>5516.4990234375</v>
      </c>
      <c r="N251" t="n">
        <v>31.365678147949218</v>
      </c>
      <c r="O251" t="n">
        <v>2.462597505078125</v>
      </c>
      <c r="P251" t="n">
        <v>99.9495891189</v>
      </c>
      <c r="Q251" t="n">
        <v>0.0518313351437</v>
      </c>
      <c r="R251" t="n">
        <v>99.7931373246</v>
      </c>
      <c r="S251" t="n">
        <v>97.7587925511</v>
      </c>
      <c r="T251" t="n">
        <v>3.86964718377</v>
      </c>
      <c r="U251" t="n">
        <v>62.28735000556641</v>
      </c>
      <c r="V251" t="n">
        <v>19.3810071786</v>
      </c>
      <c r="W251" t="n">
        <v>99.8045580549</v>
      </c>
      <c r="X251" t="n">
        <v>0.124568240726</v>
      </c>
      <c r="Y251" t="n">
        <v>99.7054846939</v>
      </c>
      <c r="Z251" t="n">
        <v>99.640411988</v>
      </c>
      <c r="AA251" t="n">
        <v>24.0728358793</v>
      </c>
      <c r="AB251" t="n">
        <f>VLOOKUP(B2:B265,Pro_Target!A:Q,2,0)</f>
        <v>98.0</v>
      </c>
      <c r="AC251" t="n">
        <f>VLOOKUP(B2:B265,Pro_Target!A:Q,3,0)</f>
        <v>0.4</v>
      </c>
      <c r="AD251" t="n">
        <f>VLOOKUP(B2:B265,Pro_Target!A:Q,4,0)</f>
        <v>97.0</v>
      </c>
      <c r="AE251" t="n">
        <f>VLOOKUP(B2:B265,Pro_Target!A:Q,5,0)</f>
        <v>96.0</v>
      </c>
      <c r="AF251" t="n">
        <f>VLOOKUP(B2:B265,Pro_Target!A:Q,6,0)</f>
        <v>3.0</v>
      </c>
      <c r="AG251" t="n">
        <f>VLOOKUP(B2:B265,Pro_Target!A:Q,7,0)</f>
        <v>99.5</v>
      </c>
      <c r="AH251" t="n">
        <f>VLOOKUP(B2:B265,Pro_Target!A:Q,8,0)</f>
        <v>0.15</v>
      </c>
      <c r="AI251" t="n">
        <f>VLOOKUP(B2:B265,Pro_Target!A:Q,9,0)</f>
        <v>99.0</v>
      </c>
      <c r="AJ251" t="n">
        <f>VLOOKUP(B2:B265,Pro_Target!A:Q,10,0)</f>
        <v>99.0</v>
      </c>
      <c r="AK251" t="n">
        <f>VLOOKUP(B2:B265,Pro_Target!A:Q,11,0)</f>
        <v>3.0</v>
      </c>
      <c r="AL251" t="n">
        <f>VLOOKUP(B2:B265,Pro_Target!A:Q,12,0)</f>
        <v>10.0</v>
      </c>
      <c r="AM251" t="n">
        <f>VLOOKUP(B2:B265,Pro_Target!A:Q,13,0)</f>
        <v>99.5</v>
      </c>
      <c r="AN251" t="n">
        <f>VLOOKUP(B2:B265,Pro_Target!A:Q,15,0)</f>
        <v>99.0</v>
      </c>
      <c r="AO251" t="n">
        <f>VLOOKUP(B2:B265,Pro_Target!A:Q,14,0)</f>
        <v>0.1</v>
      </c>
      <c r="AP251" t="n">
        <f>VLOOKUP(B2:B265,Pro_Target!A:Q,16,0)</f>
        <v>99.0</v>
      </c>
      <c r="AQ251" t="n">
        <f>VLOOKUP(B2:B265,Pro_Target!A:Q,17,0)</f>
        <v>10.0</v>
      </c>
    </row>
    <row r="252">
      <c r="A252" t="s">
        <v>153</v>
      </c>
      <c r="B252" t="s">
        <v>47</v>
      </c>
      <c r="C252" t="n">
        <f>SUMIFS(Table25[2G_CSSR_Nokia],Table25[PERIOD_START_TIME],A2:A265,Table25[PROVINCE],B2:B265)</f>
        <v>99.0596247586</v>
      </c>
      <c r="D252" t="n">
        <f>SUMIFS(Table25[2G_CDR_Nokia],Table25[PERIOD_START_TIME],A2:A265,Table25[PROVINCE],B2:B265)</f>
        <v>1.98835373272</v>
      </c>
      <c r="E252" t="n">
        <f>SUMIFS(Table25[2G_TCH_Availability_Nokia],Table25[PERIOD_START_TIME],A2:A265,Table25[PROVINCE],B2:B265)</f>
        <v>98.5611566541</v>
      </c>
      <c r="F252" t="n">
        <f>SUMIFS(Table25[2G_OHSR_Nokia],Table25[PERIOD_START_TIME],A2:A265,Table25[PROVINCE],B2:B265)</f>
        <v>95.0427318794</v>
      </c>
      <c r="G252" t="n">
        <f>SUMIFS(Table25[2G_tch_traffic_Nokia],Table25[PERIOD_START_TIME],A2:A265,Table25[PROVINCE],B2:B265)</f>
        <v>54710.1455321</v>
      </c>
      <c r="H252" t="n">
        <v>148.0770146484375</v>
      </c>
      <c r="I252" t="n">
        <v>99.5520562634</v>
      </c>
      <c r="J252" t="n">
        <v>0.193721455499</v>
      </c>
      <c r="K252" t="n">
        <v>99.6632769371</v>
      </c>
      <c r="L252" t="n">
        <v>97.7320074879</v>
      </c>
      <c r="M252" t="n">
        <v>6190.044921875</v>
      </c>
      <c r="N252" t="n">
        <v>21.40465785517578</v>
      </c>
      <c r="O252" t="n">
        <v>2.202736820361328</v>
      </c>
      <c r="P252" t="n">
        <v>99.9539034979</v>
      </c>
      <c r="Q252" t="n">
        <v>0.0304076930552</v>
      </c>
      <c r="R252" t="n">
        <v>99.9279335985</v>
      </c>
      <c r="S252" t="n">
        <v>96.9587226511</v>
      </c>
      <c r="T252" t="n">
        <v>3.35795394437</v>
      </c>
      <c r="U252" t="n">
        <v>47.23191054179688</v>
      </c>
      <c r="V252" t="n">
        <v>19.5552816554</v>
      </c>
      <c r="W252" t="n">
        <v>99.9493549062</v>
      </c>
      <c r="X252" t="n">
        <v>0.0829724218265</v>
      </c>
      <c r="Y252" t="n">
        <v>99.8416574452</v>
      </c>
      <c r="Z252" t="n">
        <v>99.892762877</v>
      </c>
      <c r="AA252" t="n">
        <v>23.7017965189</v>
      </c>
      <c r="AB252" t="n">
        <f>VLOOKUP(B2:B265,Pro_Target!A:Q,2,0)</f>
        <v>98.0</v>
      </c>
      <c r="AC252" t="n">
        <f>VLOOKUP(B2:B265,Pro_Target!A:Q,3,0)</f>
        <v>0.4</v>
      </c>
      <c r="AD252" t="n">
        <f>VLOOKUP(B2:B265,Pro_Target!A:Q,4,0)</f>
        <v>97.0</v>
      </c>
      <c r="AE252" t="n">
        <f>VLOOKUP(B2:B265,Pro_Target!A:Q,5,0)</f>
        <v>96.0</v>
      </c>
      <c r="AF252" t="n">
        <f>VLOOKUP(B2:B265,Pro_Target!A:Q,6,0)</f>
        <v>3.0</v>
      </c>
      <c r="AG252" t="n">
        <f>VLOOKUP(B2:B265,Pro_Target!A:Q,7,0)</f>
        <v>99.5</v>
      </c>
      <c r="AH252" t="n">
        <f>VLOOKUP(B2:B265,Pro_Target!A:Q,8,0)</f>
        <v>0.15</v>
      </c>
      <c r="AI252" t="n">
        <f>VLOOKUP(B2:B265,Pro_Target!A:Q,9,0)</f>
        <v>99.0</v>
      </c>
      <c r="AJ252" t="n">
        <f>VLOOKUP(B2:B265,Pro_Target!A:Q,10,0)</f>
        <v>99.0</v>
      </c>
      <c r="AK252" t="n">
        <f>VLOOKUP(B2:B265,Pro_Target!A:Q,11,0)</f>
        <v>3.0</v>
      </c>
      <c r="AL252" t="n">
        <f>VLOOKUP(B2:B265,Pro_Target!A:Q,12,0)</f>
        <v>10.0</v>
      </c>
      <c r="AM252" t="n">
        <f>VLOOKUP(B2:B265,Pro_Target!A:Q,13,0)</f>
        <v>99.5</v>
      </c>
      <c r="AN252" t="n">
        <f>VLOOKUP(B2:B265,Pro_Target!A:Q,15,0)</f>
        <v>99.0</v>
      </c>
      <c r="AO252" t="n">
        <f>VLOOKUP(B2:B265,Pro_Target!A:Q,14,0)</f>
        <v>0.1</v>
      </c>
      <c r="AP252" t="n">
        <f>VLOOKUP(B2:B265,Pro_Target!A:Q,16,0)</f>
        <v>99.0</v>
      </c>
      <c r="AQ252" t="n">
        <f>VLOOKUP(B2:B265,Pro_Target!A:Q,17,0)</f>
        <v>10.0</v>
      </c>
    </row>
    <row r="253">
      <c r="A253" t="s">
        <v>153</v>
      </c>
      <c r="B253" t="s">
        <v>52</v>
      </c>
      <c r="C253" t="n">
        <f>SUMIFS(Table25[2G_CSSR_Nokia],Table25[PERIOD_START_TIME],A2:A265,Table25[PROVINCE],B2:B265)</f>
        <v>97.9579506041</v>
      </c>
      <c r="D253" t="n">
        <f>SUMIFS(Table25[2G_CDR_Nokia],Table25[PERIOD_START_TIME],A2:A265,Table25[PROVINCE],B2:B265)</f>
        <v>1.90803111283</v>
      </c>
      <c r="E253" t="n">
        <f>SUMIFS(Table25[2G_TCH_Availability_Nokia],Table25[PERIOD_START_TIME],A2:A265,Table25[PROVINCE],B2:B265)</f>
        <v>90.8142151632</v>
      </c>
      <c r="F253" t="n">
        <f>SUMIFS(Table25[2G_OHSR_Nokia],Table25[PERIOD_START_TIME],A2:A265,Table25[PROVINCE],B2:B265)</f>
        <v>94.9942460433</v>
      </c>
      <c r="G253" t="n">
        <f>SUMIFS(Table25[2G_tch_traffic_Nokia],Table25[PERIOD_START_TIME],A2:A265,Table25[PROVINCE],B2:B265)</f>
        <v>32805.7832133</v>
      </c>
      <c r="H253" t="n">
        <v>185.610703125</v>
      </c>
      <c r="I253" t="n">
        <v>97.9102488321</v>
      </c>
      <c r="J253" t="n">
        <v>0.264510248893</v>
      </c>
      <c r="K253" t="n">
        <v>89.6843689139</v>
      </c>
      <c r="L253" t="n">
        <v>98.9017799563</v>
      </c>
      <c r="M253" t="n">
        <v>5091.5712890625</v>
      </c>
      <c r="N253" t="n">
        <v>38.46200741835938</v>
      </c>
      <c r="O253" t="n">
        <v>2.4389140957910156</v>
      </c>
      <c r="P253" t="n">
        <v>99.926835074</v>
      </c>
      <c r="Q253" t="n">
        <v>0.087429235995</v>
      </c>
      <c r="R253" t="n">
        <v>99.1010707156</v>
      </c>
      <c r="S253" t="n">
        <v>97.9390736255</v>
      </c>
      <c r="T253" t="n">
        <v>3.86606292748</v>
      </c>
      <c r="U253" t="n">
        <v>76.47361292158203</v>
      </c>
      <c r="V253" t="n">
        <v>16.010530272</v>
      </c>
      <c r="W253" t="n">
        <v>99.9343187954</v>
      </c>
      <c r="X253" t="n">
        <v>0.0908154873692</v>
      </c>
      <c r="Y253" t="n">
        <v>99.7259490008</v>
      </c>
      <c r="Z253" t="n">
        <v>99.8415014179</v>
      </c>
      <c r="AA253" t="n">
        <v>24.1266669649</v>
      </c>
      <c r="AB253" t="n">
        <f>VLOOKUP(B2:B265,Pro_Target!A:Q,2,0)</f>
        <v>98.0</v>
      </c>
      <c r="AC253" t="n">
        <f>VLOOKUP(B2:B265,Pro_Target!A:Q,3,0)</f>
        <v>0.4</v>
      </c>
      <c r="AD253" t="n">
        <f>VLOOKUP(B2:B265,Pro_Target!A:Q,4,0)</f>
        <v>97.0</v>
      </c>
      <c r="AE253" t="n">
        <f>VLOOKUP(B2:B265,Pro_Target!A:Q,5,0)</f>
        <v>96.0</v>
      </c>
      <c r="AF253" t="n">
        <f>VLOOKUP(B2:B265,Pro_Target!A:Q,6,0)</f>
        <v>3.0</v>
      </c>
      <c r="AG253" t="n">
        <f>VLOOKUP(B2:B265,Pro_Target!A:Q,7,0)</f>
        <v>99.5</v>
      </c>
      <c r="AH253" t="n">
        <f>VLOOKUP(B2:B265,Pro_Target!A:Q,8,0)</f>
        <v>0.15</v>
      </c>
      <c r="AI253" t="n">
        <f>VLOOKUP(B2:B265,Pro_Target!A:Q,9,0)</f>
        <v>99.0</v>
      </c>
      <c r="AJ253" t="n">
        <f>VLOOKUP(B2:B265,Pro_Target!A:Q,10,0)</f>
        <v>99.0</v>
      </c>
      <c r="AK253" t="n">
        <f>VLOOKUP(B2:B265,Pro_Target!A:Q,11,0)</f>
        <v>3.0</v>
      </c>
      <c r="AL253" t="n">
        <f>VLOOKUP(B2:B265,Pro_Target!A:Q,12,0)</f>
        <v>10.0</v>
      </c>
      <c r="AM253" t="n">
        <f>VLOOKUP(B2:B265,Pro_Target!A:Q,13,0)</f>
        <v>99.5</v>
      </c>
      <c r="AN253" t="n">
        <f>VLOOKUP(B2:B265,Pro_Target!A:Q,15,0)</f>
        <v>99.0</v>
      </c>
      <c r="AO253" t="n">
        <f>VLOOKUP(B2:B265,Pro_Target!A:Q,14,0)</f>
        <v>0.1</v>
      </c>
      <c r="AP253" t="n">
        <f>VLOOKUP(B2:B265,Pro_Target!A:Q,16,0)</f>
        <v>99.0</v>
      </c>
      <c r="AQ253" t="n">
        <f>VLOOKUP(B2:B265,Pro_Target!A:Q,17,0)</f>
        <v>10.0</v>
      </c>
    </row>
    <row r="254">
      <c r="A254" t="s">
        <v>153</v>
      </c>
      <c r="B254" t="s">
        <v>51</v>
      </c>
      <c r="C254" t="n">
        <f>SUMIFS(Table25[2G_CSSR_Nokia],Table25[PERIOD_START_TIME],A2:A265,Table25[PROVINCE],B2:B265)</f>
        <v>0.0</v>
      </c>
      <c r="D254" t="n">
        <f>SUMIFS(Table25[2G_CDR_Nokia],Table25[PERIOD_START_TIME],A2:A265,Table25[PROVINCE],B2:B265)</f>
        <v>0.0</v>
      </c>
      <c r="E254" t="n">
        <f>SUMIFS(Table25[2G_TCH_Availability_Nokia],Table25[PERIOD_START_TIME],A2:A265,Table25[PROVINCE],B2:B265)</f>
        <v>0.0</v>
      </c>
      <c r="F254" t="n">
        <f>SUMIFS(Table25[2G_OHSR_Nokia],Table25[PERIOD_START_TIME],A2:A265,Table25[PROVINCE],B2:B265)</f>
        <v>0.0</v>
      </c>
      <c r="G254" t="n">
        <f>SUMIFS(Table25[2G_tch_traffic_Nokia],Table25[PERIOD_START_TIME],A2:A265,Table25[PROVINCE],B2:B265)</f>
        <v>0.0</v>
      </c>
      <c r="H254" t="n">
        <v>316.7190537109375</v>
      </c>
      <c r="I254" t="n">
        <v>99.5639466461</v>
      </c>
      <c r="J254" t="n">
        <v>0.218813206063</v>
      </c>
      <c r="K254" t="n">
        <v>99.5802878836</v>
      </c>
      <c r="L254" t="n">
        <v>98.3284084299</v>
      </c>
      <c r="M254" t="n">
        <v>8656.6220703125</v>
      </c>
      <c r="N254" t="n">
        <v>42.11274679833984</v>
      </c>
      <c r="O254" t="n">
        <v>1.8183774304296876</v>
      </c>
      <c r="P254" t="n">
        <v>99.9589465647</v>
      </c>
      <c r="Q254" t="n">
        <v>0.023455004916</v>
      </c>
      <c r="R254" t="n">
        <v>99.9223704328</v>
      </c>
      <c r="S254" t="n">
        <v>98.3623379649</v>
      </c>
      <c r="T254" t="n">
        <v>3.53408555666</v>
      </c>
      <c r="U254" t="n">
        <v>92.46001872353516</v>
      </c>
      <c r="V254" t="n">
        <v>12.0436680917</v>
      </c>
      <c r="W254" t="n">
        <v>99.9268441522</v>
      </c>
      <c r="X254" t="n">
        <v>0.13956107768</v>
      </c>
      <c r="Y254" t="n">
        <v>99.5046237417</v>
      </c>
      <c r="Z254" t="n">
        <v>99.8844883513</v>
      </c>
      <c r="AA254" t="n">
        <v>22.2912674365</v>
      </c>
      <c r="AB254" t="n">
        <f>VLOOKUP(B2:B265,Pro_Target!A:Q,2,0)</f>
        <v>98.0</v>
      </c>
      <c r="AC254" t="n">
        <f>VLOOKUP(B2:B265,Pro_Target!A:Q,3,0)</f>
        <v>0.4</v>
      </c>
      <c r="AD254" t="n">
        <f>VLOOKUP(B2:B265,Pro_Target!A:Q,4,0)</f>
        <v>97.0</v>
      </c>
      <c r="AE254" t="n">
        <f>VLOOKUP(B2:B265,Pro_Target!A:Q,5,0)</f>
        <v>96.0</v>
      </c>
      <c r="AF254" t="n">
        <f>VLOOKUP(B2:B265,Pro_Target!A:Q,6,0)</f>
        <v>3.0</v>
      </c>
      <c r="AG254" t="n">
        <f>VLOOKUP(B2:B265,Pro_Target!A:Q,7,0)</f>
        <v>99.5</v>
      </c>
      <c r="AH254" t="n">
        <f>VLOOKUP(B2:B265,Pro_Target!A:Q,8,0)</f>
        <v>0.15</v>
      </c>
      <c r="AI254" t="n">
        <f>VLOOKUP(B2:B265,Pro_Target!A:Q,9,0)</f>
        <v>99.0</v>
      </c>
      <c r="AJ254" t="n">
        <f>VLOOKUP(B2:B265,Pro_Target!A:Q,10,0)</f>
        <v>99.0</v>
      </c>
      <c r="AK254" t="n">
        <f>VLOOKUP(B2:B265,Pro_Target!A:Q,11,0)</f>
        <v>3.0</v>
      </c>
      <c r="AL254" t="n">
        <f>VLOOKUP(B2:B265,Pro_Target!A:Q,12,0)</f>
        <v>10.0</v>
      </c>
      <c r="AM254" t="n">
        <f>VLOOKUP(B2:B265,Pro_Target!A:Q,13,0)</f>
        <v>99.5</v>
      </c>
      <c r="AN254" t="n">
        <f>VLOOKUP(B2:B265,Pro_Target!A:Q,15,0)</f>
        <v>99.0</v>
      </c>
      <c r="AO254" t="n">
        <f>VLOOKUP(B2:B265,Pro_Target!A:Q,14,0)</f>
        <v>0.1</v>
      </c>
      <c r="AP254" t="n">
        <f>VLOOKUP(B2:B265,Pro_Target!A:Q,16,0)</f>
        <v>99.0</v>
      </c>
      <c r="AQ254" t="n">
        <f>VLOOKUP(B2:B265,Pro_Target!A:Q,17,0)</f>
        <v>10.0</v>
      </c>
    </row>
    <row r="255">
      <c r="A255" t="s">
        <v>153</v>
      </c>
      <c r="B255" t="s">
        <v>49</v>
      </c>
      <c r="C255" t="n">
        <f>SUMIFS(Table25[2G_CSSR_Nokia],Table25[PERIOD_START_TIME],A2:A265,Table25[PROVINCE],B2:B265)</f>
        <v>98.9718471099</v>
      </c>
      <c r="D255" t="n">
        <f>SUMIFS(Table25[2G_CDR_Nokia],Table25[PERIOD_START_TIME],A2:A265,Table25[PROVINCE],B2:B265)</f>
        <v>2.19053829859</v>
      </c>
      <c r="E255" t="n">
        <f>SUMIFS(Table25[2G_TCH_Availability_Nokia],Table25[PERIOD_START_TIME],A2:A265,Table25[PROVINCE],B2:B265)</f>
        <v>96.5083305181</v>
      </c>
      <c r="F255" t="n">
        <f>SUMIFS(Table25[2G_OHSR_Nokia],Table25[PERIOD_START_TIME],A2:A265,Table25[PROVINCE],B2:B265)</f>
        <v>96.7406782115</v>
      </c>
      <c r="G255" t="n">
        <f>SUMIFS(Table25[2G_tch_traffic_Nokia],Table25[PERIOD_START_TIME],A2:A265,Table25[PROVINCE],B2:B265)</f>
        <v>48995.8113371</v>
      </c>
      <c r="H255" t="n">
        <v>222.693134765625</v>
      </c>
      <c r="I255" t="n">
        <v>99.3311748021</v>
      </c>
      <c r="J255" t="n">
        <v>0.240924058763</v>
      </c>
      <c r="K255" t="n">
        <v>99.1715820432</v>
      </c>
      <c r="L255" t="n">
        <v>98.4097842499</v>
      </c>
      <c r="M255" t="n">
        <v>7562.5146484375</v>
      </c>
      <c r="N255" t="n">
        <v>23.617589256445314</v>
      </c>
      <c r="O255" t="n">
        <v>2.021010387265625</v>
      </c>
      <c r="P255" t="n">
        <v>99.9618425961</v>
      </c>
      <c r="Q255" t="n">
        <v>0.0302568613082</v>
      </c>
      <c r="R255" t="n">
        <v>99.7865668555</v>
      </c>
      <c r="S255" t="n">
        <v>97.4284885291</v>
      </c>
      <c r="T255" t="n">
        <v>3.43370449295</v>
      </c>
      <c r="U255" t="n">
        <v>74.52437881972656</v>
      </c>
      <c r="V255" t="n">
        <v>10.7827300868</v>
      </c>
      <c r="W255" t="n">
        <v>99.9518072692</v>
      </c>
      <c r="X255" t="n">
        <v>0.0962693915541</v>
      </c>
      <c r="Y255" t="n">
        <v>99.7090464279</v>
      </c>
      <c r="Z255" t="n">
        <v>99.9499701468</v>
      </c>
      <c r="AA255" t="n">
        <v>22.7935059982</v>
      </c>
      <c r="AB255" t="n">
        <f>VLOOKUP(B2:B265,Pro_Target!A:Q,2,0)</f>
        <v>98.0</v>
      </c>
      <c r="AC255" t="n">
        <f>VLOOKUP(B2:B265,Pro_Target!A:Q,3,0)</f>
        <v>0.4</v>
      </c>
      <c r="AD255" t="n">
        <f>VLOOKUP(B2:B265,Pro_Target!A:Q,4,0)</f>
        <v>97.0</v>
      </c>
      <c r="AE255" t="n">
        <f>VLOOKUP(B2:B265,Pro_Target!A:Q,5,0)</f>
        <v>96.0</v>
      </c>
      <c r="AF255" t="n">
        <f>VLOOKUP(B2:B265,Pro_Target!A:Q,6,0)</f>
        <v>3.0</v>
      </c>
      <c r="AG255" t="n">
        <f>VLOOKUP(B2:B265,Pro_Target!A:Q,7,0)</f>
        <v>99.5</v>
      </c>
      <c r="AH255" t="n">
        <f>VLOOKUP(B2:B265,Pro_Target!A:Q,8,0)</f>
        <v>0.15</v>
      </c>
      <c r="AI255" t="n">
        <f>VLOOKUP(B2:B265,Pro_Target!A:Q,9,0)</f>
        <v>99.0</v>
      </c>
      <c r="AJ255" t="n">
        <f>VLOOKUP(B2:B265,Pro_Target!A:Q,10,0)</f>
        <v>99.0</v>
      </c>
      <c r="AK255" t="n">
        <f>VLOOKUP(B2:B265,Pro_Target!A:Q,11,0)</f>
        <v>3.0</v>
      </c>
      <c r="AL255" t="n">
        <f>VLOOKUP(B2:B265,Pro_Target!A:Q,12,0)</f>
        <v>10.0</v>
      </c>
      <c r="AM255" t="n">
        <f>VLOOKUP(B2:B265,Pro_Target!A:Q,13,0)</f>
        <v>99.5</v>
      </c>
      <c r="AN255" t="n">
        <f>VLOOKUP(B2:B265,Pro_Target!A:Q,15,0)</f>
        <v>99.0</v>
      </c>
      <c r="AO255" t="n">
        <f>VLOOKUP(B2:B265,Pro_Target!A:Q,14,0)</f>
        <v>0.1</v>
      </c>
      <c r="AP255" t="n">
        <f>VLOOKUP(B2:B265,Pro_Target!A:Q,16,0)</f>
        <v>99.0</v>
      </c>
      <c r="AQ255" t="n">
        <f>VLOOKUP(B2:B265,Pro_Target!A:Q,17,0)</f>
        <v>10.0</v>
      </c>
    </row>
    <row r="256">
      <c r="A256" t="s">
        <v>153</v>
      </c>
      <c r="B256" t="s">
        <v>48</v>
      </c>
      <c r="C256" t="n">
        <f>SUMIFS(Table25[2G_CSSR_Nokia],Table25[PERIOD_START_TIME],A2:A265,Table25[PROVINCE],B2:B265)</f>
        <v>0.0</v>
      </c>
      <c r="D256" t="n">
        <f>SUMIFS(Table25[2G_CDR_Nokia],Table25[PERIOD_START_TIME],A2:A265,Table25[PROVINCE],B2:B265)</f>
        <v>0.0</v>
      </c>
      <c r="E256" t="n">
        <f>SUMIFS(Table25[2G_TCH_Availability_Nokia],Table25[PERIOD_START_TIME],A2:A265,Table25[PROVINCE],B2:B265)</f>
        <v>0.0</v>
      </c>
      <c r="F256" t="n">
        <f>SUMIFS(Table25[2G_OHSR_Nokia],Table25[PERIOD_START_TIME],A2:A265,Table25[PROVINCE],B2:B265)</f>
        <v>0.0</v>
      </c>
      <c r="G256" t="n">
        <f>SUMIFS(Table25[2G_tch_traffic_Nokia],Table25[PERIOD_START_TIME],A2:A265,Table25[PROVINCE],B2:B265)</f>
        <v>0.0</v>
      </c>
      <c r="H256" t="n">
        <v>235.3816494140625</v>
      </c>
      <c r="I256" t="n">
        <v>99.379422156</v>
      </c>
      <c r="J256" t="n">
        <v>0.263104639852</v>
      </c>
      <c r="K256" t="n">
        <v>98.9381618989</v>
      </c>
      <c r="L256" t="n">
        <v>98.2874687742</v>
      </c>
      <c r="M256" t="n">
        <v>5965.51953125</v>
      </c>
      <c r="N256" t="n">
        <v>22.500371508007813</v>
      </c>
      <c r="O256" t="n">
        <v>2.308816085986328</v>
      </c>
      <c r="P256" t="n">
        <v>99.9513797615</v>
      </c>
      <c r="Q256" t="n">
        <v>0.0634941581453</v>
      </c>
      <c r="R256" t="n">
        <v>99.6910280123</v>
      </c>
      <c r="S256" t="n">
        <v>97.3635871678</v>
      </c>
      <c r="T256" t="n">
        <v>3.44625786431</v>
      </c>
      <c r="U256" t="n">
        <v>51.52450635585937</v>
      </c>
      <c r="V256" t="n">
        <v>18.7236346227</v>
      </c>
      <c r="W256" t="n">
        <v>99.9357906355</v>
      </c>
      <c r="X256" t="n">
        <v>0.0842700401731</v>
      </c>
      <c r="Y256" t="n">
        <v>99.6170045322</v>
      </c>
      <c r="Z256" t="n">
        <v>99.9420643195</v>
      </c>
      <c r="AA256" t="n">
        <v>23.6834267781</v>
      </c>
      <c r="AB256" t="n">
        <f>VLOOKUP(B2:B265,Pro_Target!A:Q,2,0)</f>
        <v>98.0</v>
      </c>
      <c r="AC256" t="n">
        <f>VLOOKUP(B2:B265,Pro_Target!A:Q,3,0)</f>
        <v>0.4</v>
      </c>
      <c r="AD256" t="n">
        <f>VLOOKUP(B2:B265,Pro_Target!A:Q,4,0)</f>
        <v>97.0</v>
      </c>
      <c r="AE256" t="n">
        <f>VLOOKUP(B2:B265,Pro_Target!A:Q,5,0)</f>
        <v>96.0</v>
      </c>
      <c r="AF256" t="n">
        <f>VLOOKUP(B2:B265,Pro_Target!A:Q,6,0)</f>
        <v>3.0</v>
      </c>
      <c r="AG256" t="n">
        <f>VLOOKUP(B2:B265,Pro_Target!A:Q,7,0)</f>
        <v>99.5</v>
      </c>
      <c r="AH256" t="n">
        <f>VLOOKUP(B2:B265,Pro_Target!A:Q,8,0)</f>
        <v>0.15</v>
      </c>
      <c r="AI256" t="n">
        <f>VLOOKUP(B2:B265,Pro_Target!A:Q,9,0)</f>
        <v>99.0</v>
      </c>
      <c r="AJ256" t="n">
        <f>VLOOKUP(B2:B265,Pro_Target!A:Q,10,0)</f>
        <v>99.0</v>
      </c>
      <c r="AK256" t="n">
        <f>VLOOKUP(B2:B265,Pro_Target!A:Q,11,0)</f>
        <v>3.0</v>
      </c>
      <c r="AL256" t="n">
        <f>VLOOKUP(B2:B265,Pro_Target!A:Q,12,0)</f>
        <v>10.0</v>
      </c>
      <c r="AM256" t="n">
        <f>VLOOKUP(B2:B265,Pro_Target!A:Q,13,0)</f>
        <v>99.5</v>
      </c>
      <c r="AN256" t="n">
        <f>VLOOKUP(B2:B265,Pro_Target!A:Q,15,0)</f>
        <v>99.0</v>
      </c>
      <c r="AO256" t="n">
        <f>VLOOKUP(B2:B265,Pro_Target!A:Q,14,0)</f>
        <v>0.1</v>
      </c>
      <c r="AP256" t="n">
        <f>VLOOKUP(B2:B265,Pro_Target!A:Q,16,0)</f>
        <v>99.0</v>
      </c>
      <c r="AQ256" t="n">
        <f>VLOOKUP(B2:B265,Pro_Target!A:Q,17,0)</f>
        <v>10.0</v>
      </c>
    </row>
    <row r="257">
      <c r="A257" t="s">
        <v>153</v>
      </c>
      <c r="B257" t="s">
        <v>44</v>
      </c>
      <c r="C257" t="n">
        <f>SUMIFS(Table25[2G_CSSR_Nokia],Table25[PERIOD_START_TIME],A2:A265,Table25[PROVINCE],B2:B265)</f>
        <v>0.0</v>
      </c>
      <c r="D257" t="n">
        <f>SUMIFS(Table25[2G_CDR_Nokia],Table25[PERIOD_START_TIME],A2:A265,Table25[PROVINCE],B2:B265)</f>
        <v>0.0</v>
      </c>
      <c r="E257" t="n">
        <f>SUMIFS(Table25[2G_TCH_Availability_Nokia],Table25[PERIOD_START_TIME],A2:A265,Table25[PROVINCE],B2:B265)</f>
        <v>0.0</v>
      </c>
      <c r="F257" t="n">
        <f>SUMIFS(Table25[2G_OHSR_Nokia],Table25[PERIOD_START_TIME],A2:A265,Table25[PROVINCE],B2:B265)</f>
        <v>0.0</v>
      </c>
      <c r="G257" t="n">
        <f>SUMIFS(Table25[2G_tch_traffic_Nokia],Table25[PERIOD_START_TIME],A2:A265,Table25[PROVINCE],B2:B265)</f>
        <v>0.0</v>
      </c>
      <c r="H257" t="n">
        <v>140.2652197265625</v>
      </c>
      <c r="I257" t="n">
        <v>99.5597138929</v>
      </c>
      <c r="J257" t="n">
        <v>0.148819187722</v>
      </c>
      <c r="K257" t="n">
        <v>99.4370972521</v>
      </c>
      <c r="L257" t="n">
        <v>98.5697506235</v>
      </c>
      <c r="M257" t="n">
        <v>4015.494140625</v>
      </c>
      <c r="N257" t="n">
        <v>16.908916798632813</v>
      </c>
      <c r="O257" t="n">
        <v>2.369431113193359</v>
      </c>
      <c r="P257" t="n">
        <v>99.9596669339</v>
      </c>
      <c r="Q257" t="n">
        <v>0.0300860379706</v>
      </c>
      <c r="R257" t="n">
        <v>99.9527928507</v>
      </c>
      <c r="S257" t="n">
        <v>97.0594984109</v>
      </c>
      <c r="T257" t="n">
        <v>3.66962712928</v>
      </c>
      <c r="U257" t="n">
        <v>35.62931963408203</v>
      </c>
      <c r="V257" t="n">
        <v>18.8564910477</v>
      </c>
      <c r="W257" t="n">
        <v>99.9200868381</v>
      </c>
      <c r="X257" t="n">
        <v>0.0523563016644</v>
      </c>
      <c r="Y257" t="n">
        <v>99.999320814</v>
      </c>
      <c r="Z257" t="n">
        <v>99.8772382323</v>
      </c>
      <c r="AA257" t="n">
        <v>24.2269381425</v>
      </c>
      <c r="AB257" t="n">
        <f>VLOOKUP(B2:B265,Pro_Target!A:Q,2,0)</f>
        <v>98.0</v>
      </c>
      <c r="AC257" t="n">
        <f>VLOOKUP(B2:B265,Pro_Target!A:Q,3,0)</f>
        <v>0.4</v>
      </c>
      <c r="AD257" t="n">
        <f>VLOOKUP(B2:B265,Pro_Target!A:Q,4,0)</f>
        <v>97.0</v>
      </c>
      <c r="AE257" t="n">
        <f>VLOOKUP(B2:B265,Pro_Target!A:Q,5,0)</f>
        <v>96.0</v>
      </c>
      <c r="AF257" t="n">
        <f>VLOOKUP(B2:B265,Pro_Target!A:Q,6,0)</f>
        <v>3.0</v>
      </c>
      <c r="AG257" t="n">
        <f>VLOOKUP(B2:B265,Pro_Target!A:Q,7,0)</f>
        <v>99.5</v>
      </c>
      <c r="AH257" t="n">
        <f>VLOOKUP(B2:B265,Pro_Target!A:Q,8,0)</f>
        <v>0.15</v>
      </c>
      <c r="AI257" t="n">
        <f>VLOOKUP(B2:B265,Pro_Target!A:Q,9,0)</f>
        <v>99.0</v>
      </c>
      <c r="AJ257" t="n">
        <f>VLOOKUP(B2:B265,Pro_Target!A:Q,10,0)</f>
        <v>99.0</v>
      </c>
      <c r="AK257" t="n">
        <f>VLOOKUP(B2:B265,Pro_Target!A:Q,11,0)</f>
        <v>3.0</v>
      </c>
      <c r="AL257" t="n">
        <f>VLOOKUP(B2:B265,Pro_Target!A:Q,12,0)</f>
        <v>10.0</v>
      </c>
      <c r="AM257" t="n">
        <f>VLOOKUP(B2:B265,Pro_Target!A:Q,13,0)</f>
        <v>99.5</v>
      </c>
      <c r="AN257" t="n">
        <f>VLOOKUP(B2:B265,Pro_Target!A:Q,15,0)</f>
        <v>99.0</v>
      </c>
      <c r="AO257" t="n">
        <f>VLOOKUP(B2:B265,Pro_Target!A:Q,14,0)</f>
        <v>0.1</v>
      </c>
      <c r="AP257" t="n">
        <f>VLOOKUP(B2:B265,Pro_Target!A:Q,16,0)</f>
        <v>99.0</v>
      </c>
      <c r="AQ257" t="n">
        <f>VLOOKUP(B2:B265,Pro_Target!A:Q,17,0)</f>
        <v>10.0</v>
      </c>
    </row>
    <row r="258">
      <c r="A258" t="s">
        <v>154</v>
      </c>
      <c r="B258" t="s">
        <v>45</v>
      </c>
      <c r="C258" t="n">
        <f>SUMIFS(Table25[2G_CSSR_Nokia],Table25[PERIOD_START_TIME],A2:A265,Table25[PROVINCE],B2:B265)</f>
        <v>0.0</v>
      </c>
      <c r="D258" t="n">
        <f>SUMIFS(Table25[2G_CDR_Nokia],Table25[PERIOD_START_TIME],A2:A265,Table25[PROVINCE],B2:B265)</f>
        <v>0.0</v>
      </c>
      <c r="E258" t="n">
        <f>SUMIFS(Table25[2G_TCH_Availability_Nokia],Table25[PERIOD_START_TIME],A2:A265,Table25[PROVINCE],B2:B265)</f>
        <v>0.0</v>
      </c>
      <c r="F258" t="n">
        <f>SUMIFS(Table25[2G_OHSR_Nokia],Table25[PERIOD_START_TIME],A2:A265,Table25[PROVINCE],B2:B265)</f>
        <v>0.0</v>
      </c>
      <c r="G258" t="n">
        <f>SUMIFS(Table25[2G_tch_traffic_Nokia],Table25[PERIOD_START_TIME],A2:A265,Table25[PROVINCE],B2:B265)</f>
        <v>0.0</v>
      </c>
      <c r="H258" t="n">
        <v>114.8410859375</v>
      </c>
      <c r="I258" t="n">
        <v>99.7199886749</v>
      </c>
      <c r="J258" t="n">
        <v>0.0645224564896</v>
      </c>
      <c r="K258" t="n">
        <v>99.4115833986</v>
      </c>
      <c r="L258" t="n">
        <v>98.2976522827</v>
      </c>
      <c r="M258" t="n">
        <v>5136.81640625</v>
      </c>
      <c r="N258" t="n">
        <v>18.803203569140624</v>
      </c>
      <c r="O258" t="n">
        <v>2.3608863754980467</v>
      </c>
      <c r="P258" t="n">
        <v>99.9634772618</v>
      </c>
      <c r="Q258" t="n">
        <v>0.0263698728929</v>
      </c>
      <c r="R258" t="n">
        <v>99.616152968</v>
      </c>
      <c r="S258" t="n">
        <v>97.6296797779</v>
      </c>
      <c r="T258" t="n">
        <v>3.51831490219</v>
      </c>
      <c r="U258" t="n">
        <v>39.546698612792966</v>
      </c>
      <c r="V258" t="n">
        <v>18.943169384</v>
      </c>
      <c r="W258" t="n">
        <v>99.9564523071</v>
      </c>
      <c r="X258" t="n">
        <v>0.0750807843563</v>
      </c>
      <c r="Y258" t="n">
        <v>99.99205384</v>
      </c>
      <c r="Z258" t="n">
        <v>99.8198813719</v>
      </c>
      <c r="AA258" t="n">
        <v>22.7666426974</v>
      </c>
      <c r="AB258" t="n">
        <f>VLOOKUP(B2:B265,Pro_Target!A:Q,2,0)</f>
        <v>98.0</v>
      </c>
      <c r="AC258" t="n">
        <f>VLOOKUP(B2:B265,Pro_Target!A:Q,3,0)</f>
        <v>0.4</v>
      </c>
      <c r="AD258" t="n">
        <f>VLOOKUP(B2:B265,Pro_Target!A:Q,4,0)</f>
        <v>97.0</v>
      </c>
      <c r="AE258" t="n">
        <f>VLOOKUP(B2:B265,Pro_Target!A:Q,5,0)</f>
        <v>96.0</v>
      </c>
      <c r="AF258" t="n">
        <f>VLOOKUP(B2:B265,Pro_Target!A:Q,6,0)</f>
        <v>3.0</v>
      </c>
      <c r="AG258" t="n">
        <f>VLOOKUP(B2:B265,Pro_Target!A:Q,7,0)</f>
        <v>99.5</v>
      </c>
      <c r="AH258" t="n">
        <f>VLOOKUP(B2:B265,Pro_Target!A:Q,8,0)</f>
        <v>0.15</v>
      </c>
      <c r="AI258" t="n">
        <f>VLOOKUP(B2:B265,Pro_Target!A:Q,9,0)</f>
        <v>99.0</v>
      </c>
      <c r="AJ258" t="n">
        <f>VLOOKUP(B2:B265,Pro_Target!A:Q,10,0)</f>
        <v>99.0</v>
      </c>
      <c r="AK258" t="n">
        <f>VLOOKUP(B2:B265,Pro_Target!A:Q,11,0)</f>
        <v>3.0</v>
      </c>
      <c r="AL258" t="n">
        <f>VLOOKUP(B2:B265,Pro_Target!A:Q,12,0)</f>
        <v>10.0</v>
      </c>
      <c r="AM258" t="n">
        <f>VLOOKUP(B2:B265,Pro_Target!A:Q,13,0)</f>
        <v>99.5</v>
      </c>
      <c r="AN258" t="n">
        <f>VLOOKUP(B2:B265,Pro_Target!A:Q,15,0)</f>
        <v>99.0</v>
      </c>
      <c r="AO258" t="n">
        <f>VLOOKUP(B2:B265,Pro_Target!A:Q,14,0)</f>
        <v>0.1</v>
      </c>
      <c r="AP258" t="n">
        <f>VLOOKUP(B2:B265,Pro_Target!A:Q,16,0)</f>
        <v>99.0</v>
      </c>
      <c r="AQ258" t="n">
        <f>VLOOKUP(B2:B265,Pro_Target!A:Q,17,0)</f>
        <v>10.0</v>
      </c>
    </row>
    <row r="259">
      <c r="A259" t="s">
        <v>154</v>
      </c>
      <c r="B259" t="s">
        <v>50</v>
      </c>
      <c r="C259" t="n">
        <f>SUMIFS(Table25[2G_CSSR_Nokia],Table25[PERIOD_START_TIME],A2:A265,Table25[PROVINCE],B2:B265)</f>
        <v>0.0</v>
      </c>
      <c r="D259" t="n">
        <f>SUMIFS(Table25[2G_CDR_Nokia],Table25[PERIOD_START_TIME],A2:A265,Table25[PROVINCE],B2:B265)</f>
        <v>0.0</v>
      </c>
      <c r="E259" t="n">
        <f>SUMIFS(Table25[2G_TCH_Availability_Nokia],Table25[PERIOD_START_TIME],A2:A265,Table25[PROVINCE],B2:B265)</f>
        <v>0.0</v>
      </c>
      <c r="F259" t="n">
        <f>SUMIFS(Table25[2G_OHSR_Nokia],Table25[PERIOD_START_TIME],A2:A265,Table25[PROVINCE],B2:B265)</f>
        <v>0.0</v>
      </c>
      <c r="G259" t="n">
        <f>SUMIFS(Table25[2G_tch_traffic_Nokia],Table25[PERIOD_START_TIME],A2:A265,Table25[PROVINCE],B2:B265)</f>
        <v>0.0</v>
      </c>
      <c r="H259" t="n">
        <v>163.156779296875</v>
      </c>
      <c r="I259" t="n">
        <v>99.5498016679</v>
      </c>
      <c r="J259" t="n">
        <v>0.219509083834</v>
      </c>
      <c r="K259" t="n">
        <v>99.6106352693</v>
      </c>
      <c r="L259" t="n">
        <v>98.3471484801</v>
      </c>
      <c r="M259" t="n">
        <v>5456.9052734375</v>
      </c>
      <c r="N259" t="n">
        <v>32.792908602246094</v>
      </c>
      <c r="O259" t="n">
        <v>2.369692218349609</v>
      </c>
      <c r="P259" t="n">
        <v>99.9537013895</v>
      </c>
      <c r="Q259" t="n">
        <v>0.0498094707024</v>
      </c>
      <c r="R259" t="n">
        <v>99.86769115</v>
      </c>
      <c r="S259" t="n">
        <v>97.7256566526</v>
      </c>
      <c r="T259" t="n">
        <v>3.88866301278</v>
      </c>
      <c r="U259" t="n">
        <v>66.85292235214844</v>
      </c>
      <c r="V259" t="n">
        <v>18.6977216087</v>
      </c>
      <c r="W259" t="n">
        <v>99.8730226759</v>
      </c>
      <c r="X259" t="n">
        <v>0.0962048790954</v>
      </c>
      <c r="Y259" t="n">
        <v>99.9552390401</v>
      </c>
      <c r="Z259" t="n">
        <v>99.7840225599</v>
      </c>
      <c r="AA259" t="n">
        <v>24.5035279646</v>
      </c>
      <c r="AB259" t="n">
        <f>VLOOKUP(B2:B265,Pro_Target!A:Q,2,0)</f>
        <v>98.0</v>
      </c>
      <c r="AC259" t="n">
        <f>VLOOKUP(B2:B265,Pro_Target!A:Q,3,0)</f>
        <v>0.4</v>
      </c>
      <c r="AD259" t="n">
        <f>VLOOKUP(B2:B265,Pro_Target!A:Q,4,0)</f>
        <v>97.0</v>
      </c>
      <c r="AE259" t="n">
        <f>VLOOKUP(B2:B265,Pro_Target!A:Q,5,0)</f>
        <v>96.0</v>
      </c>
      <c r="AF259" t="n">
        <f>VLOOKUP(B2:B265,Pro_Target!A:Q,6,0)</f>
        <v>3.0</v>
      </c>
      <c r="AG259" t="n">
        <f>VLOOKUP(B2:B265,Pro_Target!A:Q,7,0)</f>
        <v>99.5</v>
      </c>
      <c r="AH259" t="n">
        <f>VLOOKUP(B2:B265,Pro_Target!A:Q,8,0)</f>
        <v>0.15</v>
      </c>
      <c r="AI259" t="n">
        <f>VLOOKUP(B2:B265,Pro_Target!A:Q,9,0)</f>
        <v>99.0</v>
      </c>
      <c r="AJ259" t="n">
        <f>VLOOKUP(B2:B265,Pro_Target!A:Q,10,0)</f>
        <v>99.0</v>
      </c>
      <c r="AK259" t="n">
        <f>VLOOKUP(B2:B265,Pro_Target!A:Q,11,0)</f>
        <v>3.0</v>
      </c>
      <c r="AL259" t="n">
        <f>VLOOKUP(B2:B265,Pro_Target!A:Q,12,0)</f>
        <v>10.0</v>
      </c>
      <c r="AM259" t="n">
        <f>VLOOKUP(B2:B265,Pro_Target!A:Q,13,0)</f>
        <v>99.5</v>
      </c>
      <c r="AN259" t="n">
        <f>VLOOKUP(B2:B265,Pro_Target!A:Q,15,0)</f>
        <v>99.0</v>
      </c>
      <c r="AO259" t="n">
        <f>VLOOKUP(B2:B265,Pro_Target!A:Q,14,0)</f>
        <v>0.1</v>
      </c>
      <c r="AP259" t="n">
        <f>VLOOKUP(B2:B265,Pro_Target!A:Q,16,0)</f>
        <v>99.0</v>
      </c>
      <c r="AQ259" t="n">
        <f>VLOOKUP(B2:B265,Pro_Target!A:Q,17,0)</f>
        <v>10.0</v>
      </c>
    </row>
    <row r="260">
      <c r="A260" t="s">
        <v>154</v>
      </c>
      <c r="B260" t="s">
        <v>47</v>
      </c>
      <c r="C260" t="n">
        <f>SUMIFS(Table25[2G_CSSR_Nokia],Table25[PERIOD_START_TIME],A2:A265,Table25[PROVINCE],B2:B265)</f>
        <v>0.0</v>
      </c>
      <c r="D260" t="n">
        <f>SUMIFS(Table25[2G_CDR_Nokia],Table25[PERIOD_START_TIME],A2:A265,Table25[PROVINCE],B2:B265)</f>
        <v>0.0</v>
      </c>
      <c r="E260" t="n">
        <f>SUMIFS(Table25[2G_TCH_Availability_Nokia],Table25[PERIOD_START_TIME],A2:A265,Table25[PROVINCE],B2:B265)</f>
        <v>0.0</v>
      </c>
      <c r="F260" t="n">
        <f>SUMIFS(Table25[2G_OHSR_Nokia],Table25[PERIOD_START_TIME],A2:A265,Table25[PROVINCE],B2:B265)</f>
        <v>0.0</v>
      </c>
      <c r="G260" t="n">
        <f>SUMIFS(Table25[2G_tch_traffic_Nokia],Table25[PERIOD_START_TIME],A2:A265,Table25[PROVINCE],B2:B265)</f>
        <v>0.0</v>
      </c>
      <c r="H260" t="n">
        <v>145.889455078125</v>
      </c>
      <c r="I260" t="n">
        <v>99.7431802088</v>
      </c>
      <c r="J260" t="n">
        <v>0.17176366434</v>
      </c>
      <c r="K260" t="n">
        <v>99.9508758252</v>
      </c>
      <c r="L260" t="n">
        <v>97.8152232158</v>
      </c>
      <c r="M260" t="n">
        <v>6212.564453125</v>
      </c>
      <c r="N260" t="n">
        <v>21.145090594824218</v>
      </c>
      <c r="O260" t="n">
        <v>2.205974439609375</v>
      </c>
      <c r="P260" t="n">
        <v>99.9632799069</v>
      </c>
      <c r="Q260" t="n">
        <v>0.0292080205285</v>
      </c>
      <c r="R260" t="n">
        <v>99.977266425</v>
      </c>
      <c r="S260" t="n">
        <v>96.9274595258</v>
      </c>
      <c r="T260" t="n">
        <v>3.34535257847</v>
      </c>
      <c r="U260" t="n">
        <v>45.813454651757816</v>
      </c>
      <c r="V260" t="n">
        <v>20.0831506723</v>
      </c>
      <c r="W260" t="n">
        <v>99.9518166117</v>
      </c>
      <c r="X260" t="n">
        <v>0.0821862385607</v>
      </c>
      <c r="Y260" t="n">
        <v>99.69259543</v>
      </c>
      <c r="Z260" t="n">
        <v>99.8969766064</v>
      </c>
      <c r="AA260" t="n">
        <v>23.3690233807</v>
      </c>
      <c r="AB260" t="n">
        <f>VLOOKUP(B2:B265,Pro_Target!A:Q,2,0)</f>
        <v>98.0</v>
      </c>
      <c r="AC260" t="n">
        <f>VLOOKUP(B2:B265,Pro_Target!A:Q,3,0)</f>
        <v>0.4</v>
      </c>
      <c r="AD260" t="n">
        <f>VLOOKUP(B2:B265,Pro_Target!A:Q,4,0)</f>
        <v>97.0</v>
      </c>
      <c r="AE260" t="n">
        <f>VLOOKUP(B2:B265,Pro_Target!A:Q,5,0)</f>
        <v>96.0</v>
      </c>
      <c r="AF260" t="n">
        <f>VLOOKUP(B2:B265,Pro_Target!A:Q,6,0)</f>
        <v>3.0</v>
      </c>
      <c r="AG260" t="n">
        <f>VLOOKUP(B2:B265,Pro_Target!A:Q,7,0)</f>
        <v>99.5</v>
      </c>
      <c r="AH260" t="n">
        <f>VLOOKUP(B2:B265,Pro_Target!A:Q,8,0)</f>
        <v>0.15</v>
      </c>
      <c r="AI260" t="n">
        <f>VLOOKUP(B2:B265,Pro_Target!A:Q,9,0)</f>
        <v>99.0</v>
      </c>
      <c r="AJ260" t="n">
        <f>VLOOKUP(B2:B265,Pro_Target!A:Q,10,0)</f>
        <v>99.0</v>
      </c>
      <c r="AK260" t="n">
        <f>VLOOKUP(B2:B265,Pro_Target!A:Q,11,0)</f>
        <v>3.0</v>
      </c>
      <c r="AL260" t="n">
        <f>VLOOKUP(B2:B265,Pro_Target!A:Q,12,0)</f>
        <v>10.0</v>
      </c>
      <c r="AM260" t="n">
        <f>VLOOKUP(B2:B265,Pro_Target!A:Q,13,0)</f>
        <v>99.5</v>
      </c>
      <c r="AN260" t="n">
        <f>VLOOKUP(B2:B265,Pro_Target!A:Q,15,0)</f>
        <v>99.0</v>
      </c>
      <c r="AO260" t="n">
        <f>VLOOKUP(B2:B265,Pro_Target!A:Q,14,0)</f>
        <v>0.1</v>
      </c>
      <c r="AP260" t="n">
        <f>VLOOKUP(B2:B265,Pro_Target!A:Q,16,0)</f>
        <v>99.0</v>
      </c>
      <c r="AQ260" t="n">
        <f>VLOOKUP(B2:B265,Pro_Target!A:Q,17,0)</f>
        <v>10.0</v>
      </c>
    </row>
    <row r="261">
      <c r="A261" t="s">
        <v>154</v>
      </c>
      <c r="B261" t="s">
        <v>52</v>
      </c>
      <c r="C261" t="n">
        <f>SUMIFS(Table25[2G_CSSR_Nokia],Table25[PERIOD_START_TIME],A2:A265,Table25[PROVINCE],B2:B265)</f>
        <v>0.0</v>
      </c>
      <c r="D261" t="n">
        <f>SUMIFS(Table25[2G_CDR_Nokia],Table25[PERIOD_START_TIME],A2:A265,Table25[PROVINCE],B2:B265)</f>
        <v>0.0</v>
      </c>
      <c r="E261" t="n">
        <f>SUMIFS(Table25[2G_TCH_Availability_Nokia],Table25[PERIOD_START_TIME],A2:A265,Table25[PROVINCE],B2:B265)</f>
        <v>0.0</v>
      </c>
      <c r="F261" t="n">
        <f>SUMIFS(Table25[2G_OHSR_Nokia],Table25[PERIOD_START_TIME],A2:A265,Table25[PROVINCE],B2:B265)</f>
        <v>0.0</v>
      </c>
      <c r="G261" t="n">
        <f>SUMIFS(Table25[2G_tch_traffic_Nokia],Table25[PERIOD_START_TIME],A2:A265,Table25[PROVINCE],B2:B265)</f>
        <v>0.0</v>
      </c>
      <c r="H261" t="n">
        <v>200.6917978515625</v>
      </c>
      <c r="I261" t="n">
        <v>99.3060757117</v>
      </c>
      <c r="J261" t="n">
        <v>0.243803877986</v>
      </c>
      <c r="K261" t="n">
        <v>95.0082881582</v>
      </c>
      <c r="L261" t="n">
        <v>98.7329250361</v>
      </c>
      <c r="M261" t="n">
        <v>5104.4140625</v>
      </c>
      <c r="N261" t="n">
        <v>40.262276519238284</v>
      </c>
      <c r="O261" t="n">
        <v>2.3259546170507814</v>
      </c>
      <c r="P261" t="n">
        <v>99.937239763</v>
      </c>
      <c r="Q261" t="n">
        <v>0.0836736550112</v>
      </c>
      <c r="R261" t="n">
        <v>98.7229728149</v>
      </c>
      <c r="S261" t="n">
        <v>97.8651121845</v>
      </c>
      <c r="T261" t="n">
        <v>3.84023962918</v>
      </c>
      <c r="U261" t="n">
        <v>79.4539856890625</v>
      </c>
      <c r="V261" t="n">
        <v>14.899703114</v>
      </c>
      <c r="W261" t="n">
        <v>99.9381525103</v>
      </c>
      <c r="X261" t="n">
        <v>0.0920751593428</v>
      </c>
      <c r="Y261" t="n">
        <v>99.0033141863</v>
      </c>
      <c r="Z261" t="n">
        <v>99.7998464869</v>
      </c>
      <c r="AA261" t="n">
        <v>24.0721711908</v>
      </c>
      <c r="AB261" t="n">
        <f>VLOOKUP(B2:B265,Pro_Target!A:Q,2,0)</f>
        <v>98.0</v>
      </c>
      <c r="AC261" t="n">
        <f>VLOOKUP(B2:B265,Pro_Target!A:Q,3,0)</f>
        <v>0.4</v>
      </c>
      <c r="AD261" t="n">
        <f>VLOOKUP(B2:B265,Pro_Target!A:Q,4,0)</f>
        <v>97.0</v>
      </c>
      <c r="AE261" t="n">
        <f>VLOOKUP(B2:B265,Pro_Target!A:Q,5,0)</f>
        <v>96.0</v>
      </c>
      <c r="AF261" t="n">
        <f>VLOOKUP(B2:B265,Pro_Target!A:Q,6,0)</f>
        <v>3.0</v>
      </c>
      <c r="AG261" t="n">
        <f>VLOOKUP(B2:B265,Pro_Target!A:Q,7,0)</f>
        <v>99.5</v>
      </c>
      <c r="AH261" t="n">
        <f>VLOOKUP(B2:B265,Pro_Target!A:Q,8,0)</f>
        <v>0.15</v>
      </c>
      <c r="AI261" t="n">
        <f>VLOOKUP(B2:B265,Pro_Target!A:Q,9,0)</f>
        <v>99.0</v>
      </c>
      <c r="AJ261" t="n">
        <f>VLOOKUP(B2:B265,Pro_Target!A:Q,10,0)</f>
        <v>99.0</v>
      </c>
      <c r="AK261" t="n">
        <f>VLOOKUP(B2:B265,Pro_Target!A:Q,11,0)</f>
        <v>3.0</v>
      </c>
      <c r="AL261" t="n">
        <f>VLOOKUP(B2:B265,Pro_Target!A:Q,12,0)</f>
        <v>10.0</v>
      </c>
      <c r="AM261" t="n">
        <f>VLOOKUP(B2:B265,Pro_Target!A:Q,13,0)</f>
        <v>99.5</v>
      </c>
      <c r="AN261" t="n">
        <f>VLOOKUP(B2:B265,Pro_Target!A:Q,15,0)</f>
        <v>99.0</v>
      </c>
      <c r="AO261" t="n">
        <f>VLOOKUP(B2:B265,Pro_Target!A:Q,14,0)</f>
        <v>0.1</v>
      </c>
      <c r="AP261" t="n">
        <f>VLOOKUP(B2:B265,Pro_Target!A:Q,16,0)</f>
        <v>99.0</v>
      </c>
      <c r="AQ261" t="n">
        <f>VLOOKUP(B2:B265,Pro_Target!A:Q,17,0)</f>
        <v>10.0</v>
      </c>
    </row>
    <row r="262">
      <c r="A262" t="s">
        <v>154</v>
      </c>
      <c r="B262" t="s">
        <v>51</v>
      </c>
      <c r="C262" t="n">
        <f>SUMIFS(Table25[2G_CSSR_Nokia],Table25[PERIOD_START_TIME],A2:A265,Table25[PROVINCE],B2:B265)</f>
        <v>0.0</v>
      </c>
      <c r="D262" t="n">
        <f>SUMIFS(Table25[2G_CDR_Nokia],Table25[PERIOD_START_TIME],A2:A265,Table25[PROVINCE],B2:B265)</f>
        <v>0.0</v>
      </c>
      <c r="E262" t="n">
        <f>SUMIFS(Table25[2G_TCH_Availability_Nokia],Table25[PERIOD_START_TIME],A2:A265,Table25[PROVINCE],B2:B265)</f>
        <v>0.0</v>
      </c>
      <c r="F262" t="n">
        <f>SUMIFS(Table25[2G_OHSR_Nokia],Table25[PERIOD_START_TIME],A2:A265,Table25[PROVINCE],B2:B265)</f>
        <v>0.0</v>
      </c>
      <c r="G262" t="n">
        <f>SUMIFS(Table25[2G_tch_traffic_Nokia],Table25[PERIOD_START_TIME],A2:A265,Table25[PROVINCE],B2:B265)</f>
        <v>0.0</v>
      </c>
      <c r="H262" t="n">
        <v>313.1296171875</v>
      </c>
      <c r="I262" t="n">
        <v>99.41743131</v>
      </c>
      <c r="J262" t="n">
        <v>0.21735294758</v>
      </c>
      <c r="K262" t="n">
        <v>99.005160198</v>
      </c>
      <c r="L262" t="n">
        <v>98.2907162761</v>
      </c>
      <c r="M262" t="n">
        <v>8725.6142578125</v>
      </c>
      <c r="N262" t="n">
        <v>40.74937536523438</v>
      </c>
      <c r="O262" t="n">
        <v>1.8234698822949218</v>
      </c>
      <c r="P262" t="n">
        <v>99.958722522</v>
      </c>
      <c r="Q262" t="n">
        <v>0.0234706932087</v>
      </c>
      <c r="R262" t="n">
        <v>99.7188831709</v>
      </c>
      <c r="S262" t="n">
        <v>98.3562599555</v>
      </c>
      <c r="T262" t="n">
        <v>3.4980674036</v>
      </c>
      <c r="U262" t="n">
        <v>88.75556320566406</v>
      </c>
      <c r="V262" t="n">
        <v>12.4397780836</v>
      </c>
      <c r="W262" t="n">
        <v>99.9144814937</v>
      </c>
      <c r="X262" t="n">
        <v>0.137854575905</v>
      </c>
      <c r="Y262" t="n">
        <v>99.5556388283</v>
      </c>
      <c r="Z262" t="n">
        <v>99.8785312878</v>
      </c>
      <c r="AA262" t="n">
        <v>22.3180301161</v>
      </c>
      <c r="AB262" t="n">
        <f>VLOOKUP(B2:B265,Pro_Target!A:Q,2,0)</f>
        <v>98.0</v>
      </c>
      <c r="AC262" t="n">
        <f>VLOOKUP(B2:B265,Pro_Target!A:Q,3,0)</f>
        <v>0.4</v>
      </c>
      <c r="AD262" t="n">
        <f>VLOOKUP(B2:B265,Pro_Target!A:Q,4,0)</f>
        <v>97.0</v>
      </c>
      <c r="AE262" t="n">
        <f>VLOOKUP(B2:B265,Pro_Target!A:Q,5,0)</f>
        <v>96.0</v>
      </c>
      <c r="AF262" t="n">
        <f>VLOOKUP(B2:B265,Pro_Target!A:Q,6,0)</f>
        <v>3.0</v>
      </c>
      <c r="AG262" t="n">
        <f>VLOOKUP(B2:B265,Pro_Target!A:Q,7,0)</f>
        <v>99.5</v>
      </c>
      <c r="AH262" t="n">
        <f>VLOOKUP(B2:B265,Pro_Target!A:Q,8,0)</f>
        <v>0.15</v>
      </c>
      <c r="AI262" t="n">
        <f>VLOOKUP(B2:B265,Pro_Target!A:Q,9,0)</f>
        <v>99.0</v>
      </c>
      <c r="AJ262" t="n">
        <f>VLOOKUP(B2:B265,Pro_Target!A:Q,10,0)</f>
        <v>99.0</v>
      </c>
      <c r="AK262" t="n">
        <f>VLOOKUP(B2:B265,Pro_Target!A:Q,11,0)</f>
        <v>3.0</v>
      </c>
      <c r="AL262" t="n">
        <f>VLOOKUP(B2:B265,Pro_Target!A:Q,12,0)</f>
        <v>10.0</v>
      </c>
      <c r="AM262" t="n">
        <f>VLOOKUP(B2:B265,Pro_Target!A:Q,13,0)</f>
        <v>99.5</v>
      </c>
      <c r="AN262" t="n">
        <f>VLOOKUP(B2:B265,Pro_Target!A:Q,15,0)</f>
        <v>99.0</v>
      </c>
      <c r="AO262" t="n">
        <f>VLOOKUP(B2:B265,Pro_Target!A:Q,14,0)</f>
        <v>0.1</v>
      </c>
      <c r="AP262" t="n">
        <f>VLOOKUP(B2:B265,Pro_Target!A:Q,16,0)</f>
        <v>99.0</v>
      </c>
      <c r="AQ262" t="n">
        <f>VLOOKUP(B2:B265,Pro_Target!A:Q,17,0)</f>
        <v>10.0</v>
      </c>
    </row>
    <row r="263">
      <c r="A263" t="s">
        <v>154</v>
      </c>
      <c r="B263" t="s">
        <v>49</v>
      </c>
      <c r="C263" t="n">
        <f>SUMIFS(Table25[2G_CSSR_Nokia],Table25[PERIOD_START_TIME],A2:A265,Table25[PROVINCE],B2:B265)</f>
        <v>0.0</v>
      </c>
      <c r="D263" t="n">
        <f>SUMIFS(Table25[2G_CDR_Nokia],Table25[PERIOD_START_TIME],A2:A265,Table25[PROVINCE],B2:B265)</f>
        <v>0.0</v>
      </c>
      <c r="E263" t="n">
        <f>SUMIFS(Table25[2G_TCH_Availability_Nokia],Table25[PERIOD_START_TIME],A2:A265,Table25[PROVINCE],B2:B265)</f>
        <v>0.0</v>
      </c>
      <c r="F263" t="n">
        <f>SUMIFS(Table25[2G_OHSR_Nokia],Table25[PERIOD_START_TIME],A2:A265,Table25[PROVINCE],B2:B265)</f>
        <v>0.0</v>
      </c>
      <c r="G263" t="n">
        <f>SUMIFS(Table25[2G_tch_traffic_Nokia],Table25[PERIOD_START_TIME],A2:A265,Table25[PROVINCE],B2:B265)</f>
        <v>0.0</v>
      </c>
      <c r="H263" t="n">
        <v>220.70910546875</v>
      </c>
      <c r="I263" t="n">
        <v>98.9302754772</v>
      </c>
      <c r="J263" t="n">
        <v>0.248183981731</v>
      </c>
      <c r="K263" t="n">
        <v>99.1140613805</v>
      </c>
      <c r="L263" t="n">
        <v>98.2852146546</v>
      </c>
      <c r="M263" t="n">
        <v>7490.0302734375</v>
      </c>
      <c r="N263" t="n">
        <v>22.711487109277343</v>
      </c>
      <c r="O263" t="n">
        <v>2.0526414680566405</v>
      </c>
      <c r="P263" t="n">
        <v>99.9182148335</v>
      </c>
      <c r="Q263" t="n">
        <v>0.03083339705</v>
      </c>
      <c r="R263" t="n">
        <v>99.7306874405</v>
      </c>
      <c r="S263" t="n">
        <v>97.2644551947</v>
      </c>
      <c r="T263" t="n">
        <v>3.44638828124</v>
      </c>
      <c r="U263" t="n">
        <v>69.92789650439452</v>
      </c>
      <c r="V263" t="n">
        <v>11.6732953512</v>
      </c>
      <c r="W263" t="n">
        <v>99.8419933038</v>
      </c>
      <c r="X263" t="n">
        <v>0.0743394381377</v>
      </c>
      <c r="Y263" t="n">
        <v>99.5221834595</v>
      </c>
      <c r="Z263" t="n">
        <v>99.9520394141</v>
      </c>
      <c r="AA263" t="n">
        <v>22.8471283594</v>
      </c>
      <c r="AB263" t="n">
        <f>VLOOKUP(B2:B265,Pro_Target!A:Q,2,0)</f>
        <v>98.0</v>
      </c>
      <c r="AC263" t="n">
        <f>VLOOKUP(B2:B265,Pro_Target!A:Q,3,0)</f>
        <v>0.4</v>
      </c>
      <c r="AD263" t="n">
        <f>VLOOKUP(B2:B265,Pro_Target!A:Q,4,0)</f>
        <v>97.0</v>
      </c>
      <c r="AE263" t="n">
        <f>VLOOKUP(B2:B265,Pro_Target!A:Q,5,0)</f>
        <v>96.0</v>
      </c>
      <c r="AF263" t="n">
        <f>VLOOKUP(B2:B265,Pro_Target!A:Q,6,0)</f>
        <v>3.0</v>
      </c>
      <c r="AG263" t="n">
        <f>VLOOKUP(B2:B265,Pro_Target!A:Q,7,0)</f>
        <v>99.5</v>
      </c>
      <c r="AH263" t="n">
        <f>VLOOKUP(B2:B265,Pro_Target!A:Q,8,0)</f>
        <v>0.15</v>
      </c>
      <c r="AI263" t="n">
        <f>VLOOKUP(B2:B265,Pro_Target!A:Q,9,0)</f>
        <v>99.0</v>
      </c>
      <c r="AJ263" t="n">
        <f>VLOOKUP(B2:B265,Pro_Target!A:Q,10,0)</f>
        <v>99.0</v>
      </c>
      <c r="AK263" t="n">
        <f>VLOOKUP(B2:B265,Pro_Target!A:Q,11,0)</f>
        <v>3.0</v>
      </c>
      <c r="AL263" t="n">
        <f>VLOOKUP(B2:B265,Pro_Target!A:Q,12,0)</f>
        <v>10.0</v>
      </c>
      <c r="AM263" t="n">
        <f>VLOOKUP(B2:B265,Pro_Target!A:Q,13,0)</f>
        <v>99.5</v>
      </c>
      <c r="AN263" t="n">
        <f>VLOOKUP(B2:B265,Pro_Target!A:Q,15,0)</f>
        <v>99.0</v>
      </c>
      <c r="AO263" t="n">
        <f>VLOOKUP(B2:B265,Pro_Target!A:Q,14,0)</f>
        <v>0.1</v>
      </c>
      <c r="AP263" t="n">
        <f>VLOOKUP(B2:B265,Pro_Target!A:Q,16,0)</f>
        <v>99.0</v>
      </c>
      <c r="AQ263" t="n">
        <f>VLOOKUP(B2:B265,Pro_Target!A:Q,17,0)</f>
        <v>10.0</v>
      </c>
    </row>
    <row r="264">
      <c r="A264" t="s">
        <v>154</v>
      </c>
      <c r="B264" t="s">
        <v>48</v>
      </c>
      <c r="C264" t="n">
        <f>SUMIFS(Table25[2G_CSSR_Nokia],Table25[PERIOD_START_TIME],A2:A265,Table25[PROVINCE],B2:B265)</f>
        <v>0.0</v>
      </c>
      <c r="D264" t="n">
        <f>SUMIFS(Table25[2G_CDR_Nokia],Table25[PERIOD_START_TIME],A2:A265,Table25[PROVINCE],B2:B265)</f>
        <v>0.0</v>
      </c>
      <c r="E264" t="n">
        <f>SUMIFS(Table25[2G_TCH_Availability_Nokia],Table25[PERIOD_START_TIME],A2:A265,Table25[PROVINCE],B2:B265)</f>
        <v>0.0</v>
      </c>
      <c r="F264" t="n">
        <f>SUMIFS(Table25[2G_OHSR_Nokia],Table25[PERIOD_START_TIME],A2:A265,Table25[PROVINCE],B2:B265)</f>
        <v>0.0</v>
      </c>
      <c r="G264" t="n">
        <f>SUMIFS(Table25[2G_tch_traffic_Nokia],Table25[PERIOD_START_TIME],A2:A265,Table25[PROVINCE],B2:B265)</f>
        <v>0.0</v>
      </c>
      <c r="H264" t="n">
        <v>235.2421015625</v>
      </c>
      <c r="I264" t="n">
        <v>99.0461113072</v>
      </c>
      <c r="J264" t="n">
        <v>0.27764910202</v>
      </c>
      <c r="K264" t="n">
        <v>99.1416251829</v>
      </c>
      <c r="L264" t="n">
        <v>98.2966411888</v>
      </c>
      <c r="M264" t="n">
        <v>6015.1025390625</v>
      </c>
      <c r="N264" t="n">
        <v>23.5880731796875</v>
      </c>
      <c r="O264" t="n">
        <v>2.2771116753808593</v>
      </c>
      <c r="P264" t="n">
        <v>99.9572788689</v>
      </c>
      <c r="Q264" t="n">
        <v>0.063512238067</v>
      </c>
      <c r="R264" t="n">
        <v>99.6133502784</v>
      </c>
      <c r="S264" t="n">
        <v>97.4253713811</v>
      </c>
      <c r="T264" t="n">
        <v>3.50672872358</v>
      </c>
      <c r="U264" t="n">
        <v>52.15716457861328</v>
      </c>
      <c r="V264" t="n">
        <v>17.8197168766</v>
      </c>
      <c r="W264" t="n">
        <v>99.9320294187</v>
      </c>
      <c r="X264" t="n">
        <v>0.0830637685529</v>
      </c>
      <c r="Y264" t="n">
        <v>99.276824769</v>
      </c>
      <c r="Z264" t="n">
        <v>99.9408701458</v>
      </c>
      <c r="AA264" t="n">
        <v>23.7044684704</v>
      </c>
      <c r="AB264" t="n">
        <f>VLOOKUP(B2:B265,Pro_Target!A:Q,2,0)</f>
        <v>98.0</v>
      </c>
      <c r="AC264" t="n">
        <f>VLOOKUP(B2:B265,Pro_Target!A:Q,3,0)</f>
        <v>0.4</v>
      </c>
      <c r="AD264" t="n">
        <f>VLOOKUP(B2:B265,Pro_Target!A:Q,4,0)</f>
        <v>97.0</v>
      </c>
      <c r="AE264" t="n">
        <f>VLOOKUP(B2:B265,Pro_Target!A:Q,5,0)</f>
        <v>96.0</v>
      </c>
      <c r="AF264" t="n">
        <f>VLOOKUP(B2:B265,Pro_Target!A:Q,6,0)</f>
        <v>3.0</v>
      </c>
      <c r="AG264" t="n">
        <f>VLOOKUP(B2:B265,Pro_Target!A:Q,7,0)</f>
        <v>99.5</v>
      </c>
      <c r="AH264" t="n">
        <f>VLOOKUP(B2:B265,Pro_Target!A:Q,8,0)</f>
        <v>0.15</v>
      </c>
      <c r="AI264" t="n">
        <f>VLOOKUP(B2:B265,Pro_Target!A:Q,9,0)</f>
        <v>99.0</v>
      </c>
      <c r="AJ264" t="n">
        <f>VLOOKUP(B2:B265,Pro_Target!A:Q,10,0)</f>
        <v>99.0</v>
      </c>
      <c r="AK264" t="n">
        <f>VLOOKUP(B2:B265,Pro_Target!A:Q,11,0)</f>
        <v>3.0</v>
      </c>
      <c r="AL264" t="n">
        <f>VLOOKUP(B2:B265,Pro_Target!A:Q,12,0)</f>
        <v>10.0</v>
      </c>
      <c r="AM264" t="n">
        <f>VLOOKUP(B2:B265,Pro_Target!A:Q,13,0)</f>
        <v>99.5</v>
      </c>
      <c r="AN264" t="n">
        <f>VLOOKUP(B2:B265,Pro_Target!A:Q,15,0)</f>
        <v>99.0</v>
      </c>
      <c r="AO264" t="n">
        <f>VLOOKUP(B2:B265,Pro_Target!A:Q,14,0)</f>
        <v>0.1</v>
      </c>
      <c r="AP264" t="n">
        <f>VLOOKUP(B2:B265,Pro_Target!A:Q,16,0)</f>
        <v>99.0</v>
      </c>
      <c r="AQ264" t="n">
        <f>VLOOKUP(B2:B265,Pro_Target!A:Q,17,0)</f>
        <v>10.0</v>
      </c>
    </row>
    <row r="265">
      <c r="A265" t="s">
        <v>154</v>
      </c>
      <c r="B265" t="s">
        <v>44</v>
      </c>
      <c r="C265" t="n">
        <f>SUMIFS(Table25[2G_CSSR_Nokia],Table25[PERIOD_START_TIME],A2:A265,Table25[PROVINCE],B2:B265)</f>
        <v>0.0</v>
      </c>
      <c r="D265" t="n">
        <f>SUMIFS(Table25[2G_CDR_Nokia],Table25[PERIOD_START_TIME],A2:A265,Table25[PROVINCE],B2:B265)</f>
        <v>0.0</v>
      </c>
      <c r="E265" t="n">
        <f>SUMIFS(Table25[2G_TCH_Availability_Nokia],Table25[PERIOD_START_TIME],A2:A265,Table25[PROVINCE],B2:B265)</f>
        <v>0.0</v>
      </c>
      <c r="F265" t="n">
        <f>SUMIFS(Table25[2G_OHSR_Nokia],Table25[PERIOD_START_TIME],A2:A265,Table25[PROVINCE],B2:B265)</f>
        <v>0.0</v>
      </c>
      <c r="G265" t="n">
        <f>SUMIFS(Table25[2G_tch_traffic_Nokia],Table25[PERIOD_START_TIME],A2:A265,Table25[PROVINCE],B2:B265)</f>
        <v>0.0</v>
      </c>
      <c r="H265" t="n">
        <v>139.5049169921875</v>
      </c>
      <c r="I265" t="n">
        <v>99.5541991319</v>
      </c>
      <c r="J265" t="n">
        <v>0.145646543136</v>
      </c>
      <c r="K265" t="n">
        <v>99.7282897236</v>
      </c>
      <c r="L265" t="n">
        <v>98.5564235895</v>
      </c>
      <c r="M265" t="n">
        <v>3988.2431640625</v>
      </c>
      <c r="N265" t="n">
        <v>16.366630967578125</v>
      </c>
      <c r="O265" t="n">
        <v>2.3660164221875</v>
      </c>
      <c r="P265" t="n">
        <v>99.9604084147</v>
      </c>
      <c r="Q265" t="n">
        <v>0.029768485388</v>
      </c>
      <c r="R265" t="n">
        <v>99.994061552</v>
      </c>
      <c r="S265" t="n">
        <v>97.1215328225</v>
      </c>
      <c r="T265" t="n">
        <v>3.65805413207</v>
      </c>
      <c r="U265" t="n">
        <v>34.25078786445312</v>
      </c>
      <c r="V265" t="n">
        <v>19.1734404873</v>
      </c>
      <c r="W265" t="n">
        <v>99.9409120787</v>
      </c>
      <c r="X265" t="n">
        <v>0.0518803090463</v>
      </c>
      <c r="Y265" t="n">
        <v>99.993524473</v>
      </c>
      <c r="Z265" t="n">
        <v>99.8728291767</v>
      </c>
      <c r="AA265" t="n">
        <v>23.9206323033</v>
      </c>
      <c r="AB265" t="n">
        <f>VLOOKUP(B2:B265,Pro_Target!A:Q,2,0)</f>
        <v>98.0</v>
      </c>
      <c r="AC265" t="n">
        <f>VLOOKUP(B2:B265,Pro_Target!A:Q,3,0)</f>
        <v>0.4</v>
      </c>
      <c r="AD265" t="n">
        <f>VLOOKUP(B2:B265,Pro_Target!A:Q,4,0)</f>
        <v>97.0</v>
      </c>
      <c r="AE265" t="n">
        <f>VLOOKUP(B2:B265,Pro_Target!A:Q,5,0)</f>
        <v>96.0</v>
      </c>
      <c r="AF265" t="n">
        <f>VLOOKUP(B2:B265,Pro_Target!A:Q,6,0)</f>
        <v>3.0</v>
      </c>
      <c r="AG265" t="n">
        <f>VLOOKUP(B2:B265,Pro_Target!A:Q,7,0)</f>
        <v>99.5</v>
      </c>
      <c r="AH265" t="n">
        <f>VLOOKUP(B2:B265,Pro_Target!A:Q,8,0)</f>
        <v>0.15</v>
      </c>
      <c r="AI265" t="n">
        <f>VLOOKUP(B2:B265,Pro_Target!A:Q,9,0)</f>
        <v>99.0</v>
      </c>
      <c r="AJ265" t="n">
        <f>VLOOKUP(B2:B265,Pro_Target!A:Q,10,0)</f>
        <v>99.0</v>
      </c>
      <c r="AK265" t="n">
        <f>VLOOKUP(B2:B265,Pro_Target!A:Q,11,0)</f>
        <v>3.0</v>
      </c>
      <c r="AL265" t="n">
        <f>VLOOKUP(B2:B265,Pro_Target!A:Q,12,0)</f>
        <v>10.0</v>
      </c>
      <c r="AM265" t="n">
        <f>VLOOKUP(B2:B265,Pro_Target!A:Q,13,0)</f>
        <v>99.5</v>
      </c>
      <c r="AN265" t="n">
        <f>VLOOKUP(B2:B265,Pro_Target!A:Q,15,0)</f>
        <v>99.0</v>
      </c>
      <c r="AO265" t="n">
        <f>VLOOKUP(B2:B265,Pro_Target!A:Q,14,0)</f>
        <v>0.1</v>
      </c>
      <c r="AP265" t="n">
        <f>VLOOKUP(B2:B265,Pro_Target!A:Q,16,0)</f>
        <v>99.0</v>
      </c>
      <c r="AQ265" t="n">
        <f>VLOOKUP(B2:B265,Pro_Target!A:Q,17,0)</f>
        <v>10.0</v>
      </c>
    </row>
    <row r="266">
      <c r="A266" t="s">
        <v>151</v>
      </c>
      <c r="B266" t="s">
        <v>49</v>
      </c>
      <c r="C266" t="n">
        <f>SUMIFS(Table25[2G_CSSR_Nokia],Table25[PERIOD_START_TIME],A2:A268,Table25[PROVINCE],B2:B268)</f>
        <v>99.2714296472</v>
      </c>
      <c r="D266" t="n">
        <f>SUMIFS(Table25[2G_CDR_Nokia],Table25[PERIOD_START_TIME],A2:A268,Table25[PROVINCE],B2:B268)</f>
        <v>2.37523478922</v>
      </c>
      <c r="E266" t="n">
        <f>SUMIFS(Table25[2G_TCH_Availability_Nokia],Table25[PERIOD_START_TIME],A2:A268,Table25[PROVINCE],B2:B268)</f>
        <v>94.3034744589</v>
      </c>
      <c r="F266" t="n">
        <f>SUMIFS(Table25[2G_OHSR_Nokia],Table25[PERIOD_START_TIME],A2:A268,Table25[PROVINCE],B2:B268)</f>
        <v>96.7982155113</v>
      </c>
      <c r="G266" t="n">
        <f>SUMIFS(Table25[2G_tch_traffic_Nokia],Table25[PERIOD_START_TIME],A2:A268,Table25[PROVINCE],B2:B268)</f>
        <v>1169.15555556</v>
      </c>
      <c r="H266" t="n">
        <v>175.27838671875</v>
      </c>
      <c r="I266" t="n">
        <v>99.4909627968</v>
      </c>
      <c r="J266" t="n">
        <v>0.268625191282</v>
      </c>
      <c r="K266" t="n">
        <v>99.646221513</v>
      </c>
      <c r="L266" t="n">
        <v>98.4174733593</v>
      </c>
      <c r="M266" t="n">
        <v>5962.7041015625</v>
      </c>
      <c r="N266" t="n">
        <v>25.21803567246094</v>
      </c>
      <c r="O266" t="n">
        <v>2.013376686591797</v>
      </c>
      <c r="P266" t="n">
        <v>99.9606026104</v>
      </c>
      <c r="Q266" t="n">
        <v>0.0318930486103</v>
      </c>
      <c r="R266" t="n">
        <v>99.8879555981</v>
      </c>
      <c r="S266" t="n">
        <v>97.3240244211</v>
      </c>
      <c r="T266" t="n">
        <v>3.48213794961</v>
      </c>
      <c r="U266" t="n">
        <v>80.35573656464844</v>
      </c>
      <c r="V266" t="n">
        <v>10.5537006967</v>
      </c>
      <c r="W266" t="n">
        <v>99.9493420487</v>
      </c>
      <c r="X266" t="n">
        <v>0.115195795829</v>
      </c>
      <c r="Y266" t="n">
        <v>99.8087315692</v>
      </c>
      <c r="Z266" t="n">
        <v>99.9272182662</v>
      </c>
      <c r="AA266" t="n">
        <v>22.6474026145</v>
      </c>
      <c r="AB266" t="n">
        <f>VLOOKUP(B2:B268,Pro_Target!A:Q,2,0)</f>
        <v>98.0</v>
      </c>
      <c r="AC266" t="n">
        <f>VLOOKUP(B2:B268,Pro_Target!A:Q,3,0)</f>
        <v>0.4</v>
      </c>
      <c r="AD266" t="n">
        <f>VLOOKUP(B2:B268,Pro_Target!A:Q,4,0)</f>
        <v>97.0</v>
      </c>
      <c r="AE266" t="n">
        <f>VLOOKUP(B2:B268,Pro_Target!A:Q,5,0)</f>
        <v>96.0</v>
      </c>
      <c r="AF266" t="n">
        <f>VLOOKUP(B2:B268,Pro_Target!A:Q,6,0)</f>
        <v>3.0</v>
      </c>
      <c r="AG266" t="n">
        <f>VLOOKUP(B2:B268,Pro_Target!A:Q,7,0)</f>
        <v>99.5</v>
      </c>
      <c r="AH266" t="n">
        <f>VLOOKUP(B2:B268,Pro_Target!A:Q,8,0)</f>
        <v>0.15</v>
      </c>
      <c r="AI266" t="n">
        <f>VLOOKUP(B2:B268,Pro_Target!A:Q,9,0)</f>
        <v>99.0</v>
      </c>
      <c r="AJ266" t="n">
        <f>VLOOKUP(B2:B268,Pro_Target!A:Q,10,0)</f>
        <v>99.0</v>
      </c>
      <c r="AK266" t="n">
        <f>VLOOKUP(B2:B268,Pro_Target!A:Q,11,0)</f>
        <v>3.0</v>
      </c>
      <c r="AL266" t="n">
        <f>VLOOKUP(B2:B268,Pro_Target!A:Q,12,0)</f>
        <v>10.0</v>
      </c>
      <c r="AM266" t="n">
        <f>VLOOKUP(B2:B268,Pro_Target!A:Q,13,0)</f>
        <v>99.5</v>
      </c>
      <c r="AN266" t="n">
        <f>VLOOKUP(B2:B268,Pro_Target!A:Q,15,0)</f>
        <v>99.0</v>
      </c>
      <c r="AO266" t="n">
        <f>VLOOKUP(B2:B268,Pro_Target!A:Q,14,0)</f>
        <v>0.1</v>
      </c>
      <c r="AP266" t="n">
        <f>VLOOKUP(B2:B268,Pro_Target!A:Q,16,0)</f>
        <v>99.0</v>
      </c>
      <c r="AQ266" t="n">
        <f>VLOOKUP(B2:B268,Pro_Target!A:Q,17,0)</f>
        <v>10.0</v>
      </c>
    </row>
    <row r="267">
      <c r="A267" t="s">
        <v>151</v>
      </c>
      <c r="B267" t="s">
        <v>48</v>
      </c>
      <c r="C267" t="n">
        <f>SUMIFS(Table25[2G_CSSR_Nokia],Table25[PERIOD_START_TIME],A2:A268,Table25[PROVINCE],B2:B268)</f>
        <v>0.0</v>
      </c>
      <c r="D267" t="n">
        <f>SUMIFS(Table25[2G_CDR_Nokia],Table25[PERIOD_START_TIME],A2:A268,Table25[PROVINCE],B2:B268)</f>
        <v>0.0</v>
      </c>
      <c r="E267" t="n">
        <f>SUMIFS(Table25[2G_TCH_Availability_Nokia],Table25[PERIOD_START_TIME],A2:A268,Table25[PROVINCE],B2:B268)</f>
        <v>0.0</v>
      </c>
      <c r="F267" t="n">
        <f>SUMIFS(Table25[2G_OHSR_Nokia],Table25[PERIOD_START_TIME],A2:A268,Table25[PROVINCE],B2:B268)</f>
        <v>0.0</v>
      </c>
      <c r="G267" t="n">
        <f>SUMIFS(Table25[2G_tch_traffic_Nokia],Table25[PERIOD_START_TIME],A2:A268,Table25[PROVINCE],B2:B268)</f>
        <v>0.0</v>
      </c>
      <c r="H267" t="n">
        <v>210.43843359375</v>
      </c>
      <c r="I267" t="n">
        <v>99.320098419</v>
      </c>
      <c r="J267" t="n">
        <v>0.296203753634</v>
      </c>
      <c r="K267" t="n">
        <v>99.425592548</v>
      </c>
      <c r="L267" t="n">
        <v>98.2786174187</v>
      </c>
      <c r="M267" t="n">
        <v>5114.87109375</v>
      </c>
      <c r="N267" t="n">
        <v>24.619837520214844</v>
      </c>
      <c r="O267" t="n">
        <v>2.2830831863378904</v>
      </c>
      <c r="P267" t="n">
        <v>99.9541374147</v>
      </c>
      <c r="Q267" t="n">
        <v>0.0659718272586</v>
      </c>
      <c r="R267" t="n">
        <v>99.9530742864</v>
      </c>
      <c r="S267" t="n">
        <v>97.1575970722</v>
      </c>
      <c r="T267" t="n">
        <v>3.53577960564</v>
      </c>
      <c r="U267" t="n">
        <v>56.09881748798828</v>
      </c>
      <c r="V267" t="n">
        <v>18.2349611338</v>
      </c>
      <c r="W267" t="n">
        <v>99.9466350428</v>
      </c>
      <c r="X267" t="n">
        <v>0.0745807068063</v>
      </c>
      <c r="Y267" t="n">
        <v>99.3129748338</v>
      </c>
      <c r="Z267" t="n">
        <v>99.9255650664</v>
      </c>
      <c r="AA267" t="n">
        <v>23.767113902</v>
      </c>
      <c r="AB267" t="n">
        <f>VLOOKUP(B2:B268,Pro_Target!A:Q,2,0)</f>
        <v>98.0</v>
      </c>
      <c r="AC267" t="n">
        <f>VLOOKUP(B2:B268,Pro_Target!A:Q,3,0)</f>
        <v>0.4</v>
      </c>
      <c r="AD267" t="n">
        <f>VLOOKUP(B2:B268,Pro_Target!A:Q,4,0)</f>
        <v>97.0</v>
      </c>
      <c r="AE267" t="n">
        <f>VLOOKUP(B2:B268,Pro_Target!A:Q,5,0)</f>
        <v>96.0</v>
      </c>
      <c r="AF267" t="n">
        <f>VLOOKUP(B2:B268,Pro_Target!A:Q,6,0)</f>
        <v>3.0</v>
      </c>
      <c r="AG267" t="n">
        <f>VLOOKUP(B2:B268,Pro_Target!A:Q,7,0)</f>
        <v>99.5</v>
      </c>
      <c r="AH267" t="n">
        <f>VLOOKUP(B2:B268,Pro_Target!A:Q,8,0)</f>
        <v>0.15</v>
      </c>
      <c r="AI267" t="n">
        <f>VLOOKUP(B2:B268,Pro_Target!A:Q,9,0)</f>
        <v>99.0</v>
      </c>
      <c r="AJ267" t="n">
        <f>VLOOKUP(B2:B268,Pro_Target!A:Q,10,0)</f>
        <v>99.0</v>
      </c>
      <c r="AK267" t="n">
        <f>VLOOKUP(B2:B268,Pro_Target!A:Q,11,0)</f>
        <v>3.0</v>
      </c>
      <c r="AL267" t="n">
        <f>VLOOKUP(B2:B268,Pro_Target!A:Q,12,0)</f>
        <v>10.0</v>
      </c>
      <c r="AM267" t="n">
        <f>VLOOKUP(B2:B268,Pro_Target!A:Q,13,0)</f>
        <v>99.5</v>
      </c>
      <c r="AN267" t="n">
        <f>VLOOKUP(B2:B268,Pro_Target!A:Q,15,0)</f>
        <v>99.0</v>
      </c>
      <c r="AO267" t="n">
        <f>VLOOKUP(B2:B268,Pro_Target!A:Q,14,0)</f>
        <v>0.1</v>
      </c>
      <c r="AP267" t="n">
        <f>VLOOKUP(B2:B268,Pro_Target!A:Q,16,0)</f>
        <v>99.0</v>
      </c>
      <c r="AQ267" t="n">
        <f>VLOOKUP(B2:B268,Pro_Target!A:Q,17,0)</f>
        <v>10.0</v>
      </c>
    </row>
    <row r="268">
      <c r="A268" t="s">
        <v>151</v>
      </c>
      <c r="B268" t="s">
        <v>44</v>
      </c>
      <c r="C268" t="n">
        <f>SUMIFS(Table25[2G_CSSR_Nokia],Table25[PERIOD_START_TIME],A2:A268,Table25[PROVINCE],B2:B268)</f>
        <v>0.0</v>
      </c>
      <c r="D268" t="n">
        <f>SUMIFS(Table25[2G_CDR_Nokia],Table25[PERIOD_START_TIME],A2:A268,Table25[PROVINCE],B2:B268)</f>
        <v>0.0</v>
      </c>
      <c r="E268" t="n">
        <f>SUMIFS(Table25[2G_TCH_Availability_Nokia],Table25[PERIOD_START_TIME],A2:A268,Table25[PROVINCE],B2:B268)</f>
        <v>0.0</v>
      </c>
      <c r="F268" t="n">
        <f>SUMIFS(Table25[2G_OHSR_Nokia],Table25[PERIOD_START_TIME],A2:A268,Table25[PROVINCE],B2:B268)</f>
        <v>0.0</v>
      </c>
      <c r="G268" t="n">
        <f>SUMIFS(Table25[2G_tch_traffic_Nokia],Table25[PERIOD_START_TIME],A2:A268,Table25[PROVINCE],B2:B268)</f>
        <v>0.0</v>
      </c>
      <c r="H268" t="n">
        <v>126.53098046875</v>
      </c>
      <c r="I268" t="n">
        <v>99.4366758562</v>
      </c>
      <c r="J268" t="n">
        <v>0.174981742216</v>
      </c>
      <c r="K268" t="n">
        <v>98.7746909871</v>
      </c>
      <c r="L268" t="n">
        <v>98.4749957155</v>
      </c>
      <c r="M268" t="n">
        <v>3330.6474609375</v>
      </c>
      <c r="N268" t="n">
        <v>17.642094519042967</v>
      </c>
      <c r="O268" t="n">
        <v>2.340913925419922</v>
      </c>
      <c r="P268" t="n">
        <v>99.9522269702</v>
      </c>
      <c r="Q268" t="n">
        <v>0.0372598239147</v>
      </c>
      <c r="R268" t="n">
        <v>99.977245725</v>
      </c>
      <c r="S268" t="n">
        <v>96.8680838233</v>
      </c>
      <c r="T268" t="n">
        <v>3.68096202478</v>
      </c>
      <c r="U268" t="n">
        <v>38.095222001660154</v>
      </c>
      <c r="V268" t="n">
        <v>17.7899342079</v>
      </c>
      <c r="W268" t="n">
        <v>99.9332399475</v>
      </c>
      <c r="X268" t="n">
        <v>0.0496421436579</v>
      </c>
      <c r="Y268" t="n">
        <v>99.9994696767</v>
      </c>
      <c r="Z268" t="n">
        <v>99.8429834489</v>
      </c>
      <c r="AA268" t="n">
        <v>23.5934027802</v>
      </c>
      <c r="AB268" t="n">
        <f>VLOOKUP(B2:B268,Pro_Target!A:Q,2,0)</f>
        <v>98.0</v>
      </c>
      <c r="AC268" t="n">
        <f>VLOOKUP(B2:B268,Pro_Target!A:Q,3,0)</f>
        <v>0.4</v>
      </c>
      <c r="AD268" t="n">
        <f>VLOOKUP(B2:B268,Pro_Target!A:Q,4,0)</f>
        <v>97.0</v>
      </c>
      <c r="AE268" t="n">
        <f>VLOOKUP(B2:B268,Pro_Target!A:Q,5,0)</f>
        <v>96.0</v>
      </c>
      <c r="AF268" t="n">
        <f>VLOOKUP(B2:B268,Pro_Target!A:Q,6,0)</f>
        <v>3.0</v>
      </c>
      <c r="AG268" t="n">
        <f>VLOOKUP(B2:B268,Pro_Target!A:Q,7,0)</f>
        <v>99.5</v>
      </c>
      <c r="AH268" t="n">
        <f>VLOOKUP(B2:B268,Pro_Target!A:Q,8,0)</f>
        <v>0.15</v>
      </c>
      <c r="AI268" t="n">
        <f>VLOOKUP(B2:B268,Pro_Target!A:Q,9,0)</f>
        <v>99.0</v>
      </c>
      <c r="AJ268" t="n">
        <f>VLOOKUP(B2:B268,Pro_Target!A:Q,10,0)</f>
        <v>99.0</v>
      </c>
      <c r="AK268" t="n">
        <f>VLOOKUP(B2:B268,Pro_Target!A:Q,11,0)</f>
        <v>3.0</v>
      </c>
      <c r="AL268" t="n">
        <f>VLOOKUP(B2:B268,Pro_Target!A:Q,12,0)</f>
        <v>10.0</v>
      </c>
      <c r="AM268" t="n">
        <f>VLOOKUP(B2:B268,Pro_Target!A:Q,13,0)</f>
        <v>99.5</v>
      </c>
      <c r="AN268" t="n">
        <f>VLOOKUP(B2:B268,Pro_Target!A:Q,15,0)</f>
        <v>99.0</v>
      </c>
      <c r="AO268" t="n">
        <f>VLOOKUP(B2:B268,Pro_Target!A:Q,14,0)</f>
        <v>0.1</v>
      </c>
      <c r="AP268" t="n">
        <f>VLOOKUP(B2:B268,Pro_Target!A:Q,16,0)</f>
        <v>99.0</v>
      </c>
      <c r="AQ268" t="n">
        <f>VLOOKUP(B2:B268,Pro_Target!A:Q,17,0)</f>
        <v>10.0</v>
      </c>
    </row>
    <row r="269">
      <c r="A269" t="s">
        <v>148</v>
      </c>
      <c r="B269" t="s">
        <v>48</v>
      </c>
      <c r="C269" t="n">
        <f>SUMIFS(Table25[2G_CSSR_Nokia],Table25[PERIOD_START_TIME],A2:A271,Table25[PROVINCE],B2:B271)</f>
        <v>0.0</v>
      </c>
      <c r="D269" t="n">
        <f>SUMIFS(Table25[2G_CDR_Nokia],Table25[PERIOD_START_TIME],A2:A271,Table25[PROVINCE],B2:B271)</f>
        <v>0.0</v>
      </c>
      <c r="E269" t="n">
        <f>SUMIFS(Table25[2G_TCH_Availability_Nokia],Table25[PERIOD_START_TIME],A2:A271,Table25[PROVINCE],B2:B271)</f>
        <v>0.0</v>
      </c>
      <c r="F269" t="n">
        <f>SUMIFS(Table25[2G_OHSR_Nokia],Table25[PERIOD_START_TIME],A2:A271,Table25[PROVINCE],B2:B271)</f>
        <v>0.0</v>
      </c>
      <c r="G269" t="n">
        <f>SUMIFS(Table25[2G_tch_traffic_Nokia],Table25[PERIOD_START_TIME],A2:A271,Table25[PROVINCE],B2:B271)</f>
        <v>0.0</v>
      </c>
      <c r="H269" t="n">
        <v>244.1144931640625</v>
      </c>
      <c r="I269" t="n">
        <v>99.4635051749</v>
      </c>
      <c r="J269" t="n">
        <v>0.268730751727</v>
      </c>
      <c r="K269" t="n">
        <v>99.6180852077</v>
      </c>
      <c r="L269" t="n">
        <v>98.3427189384</v>
      </c>
      <c r="M269" t="n">
        <v>6143.8837890625</v>
      </c>
      <c r="N269" t="n">
        <v>23.601406429492187</v>
      </c>
      <c r="O269" t="n">
        <v>2.3199800200585936</v>
      </c>
      <c r="P269" t="n">
        <v>99.9563993256</v>
      </c>
      <c r="Q269" t="n">
        <v>0.0601585906382</v>
      </c>
      <c r="R269" t="n">
        <v>99.9528209554</v>
      </c>
      <c r="S269" t="n">
        <v>97.3765787296</v>
      </c>
      <c r="T269" t="n">
        <v>3.50641432741</v>
      </c>
      <c r="U269" t="n">
        <v>52.25581290947266</v>
      </c>
      <c r="V269" t="n">
        <v>17.9990457296</v>
      </c>
      <c r="W269" t="n">
        <v>99.9323416641</v>
      </c>
      <c r="X269" t="n">
        <v>0.0844773867701</v>
      </c>
      <c r="Y269" t="n">
        <v>99.9780144553</v>
      </c>
      <c r="Z269" t="n">
        <v>99.9446915562</v>
      </c>
      <c r="AA269" t="n">
        <v>23.596879494</v>
      </c>
      <c r="AB269" t="n">
        <f>VLOOKUP(B2:B271,Pro_Target!A:Q,2,0)</f>
        <v>98.0</v>
      </c>
      <c r="AC269" t="n">
        <f>VLOOKUP(B2:B271,Pro_Target!A:Q,3,0)</f>
        <v>0.4</v>
      </c>
      <c r="AD269" t="n">
        <f>VLOOKUP(B2:B271,Pro_Target!A:Q,4,0)</f>
        <v>97.0</v>
      </c>
      <c r="AE269" t="n">
        <f>VLOOKUP(B2:B271,Pro_Target!A:Q,5,0)</f>
        <v>96.0</v>
      </c>
      <c r="AF269" t="n">
        <f>VLOOKUP(B2:B271,Pro_Target!A:Q,6,0)</f>
        <v>3.0</v>
      </c>
      <c r="AG269" t="n">
        <f>VLOOKUP(B2:B271,Pro_Target!A:Q,7,0)</f>
        <v>99.5</v>
      </c>
      <c r="AH269" t="n">
        <f>VLOOKUP(B2:B271,Pro_Target!A:Q,8,0)</f>
        <v>0.15</v>
      </c>
      <c r="AI269" t="n">
        <f>VLOOKUP(B2:B271,Pro_Target!A:Q,9,0)</f>
        <v>99.0</v>
      </c>
      <c r="AJ269" t="n">
        <f>VLOOKUP(B2:B271,Pro_Target!A:Q,10,0)</f>
        <v>99.0</v>
      </c>
      <c r="AK269" t="n">
        <f>VLOOKUP(B2:B271,Pro_Target!A:Q,11,0)</f>
        <v>3.0</v>
      </c>
      <c r="AL269" t="n">
        <f>VLOOKUP(B2:B271,Pro_Target!A:Q,12,0)</f>
        <v>10.0</v>
      </c>
      <c r="AM269" t="n">
        <f>VLOOKUP(B2:B271,Pro_Target!A:Q,13,0)</f>
        <v>99.5</v>
      </c>
      <c r="AN269" t="n">
        <f>VLOOKUP(B2:B271,Pro_Target!A:Q,15,0)</f>
        <v>99.0</v>
      </c>
      <c r="AO269" t="n">
        <f>VLOOKUP(B2:B271,Pro_Target!A:Q,14,0)</f>
        <v>0.1</v>
      </c>
      <c r="AP269" t="n">
        <f>VLOOKUP(B2:B271,Pro_Target!A:Q,16,0)</f>
        <v>99.0</v>
      </c>
      <c r="AQ269" t="n">
        <f>VLOOKUP(B2:B271,Pro_Target!A:Q,17,0)</f>
        <v>10.0</v>
      </c>
    </row>
    <row r="270">
      <c r="A270" t="s">
        <v>148</v>
      </c>
      <c r="B270" t="s">
        <v>46</v>
      </c>
      <c r="C270" t="n">
        <f>SUMIFS(Table25[2G_CSSR_Nokia],Table25[PERIOD_START_TIME],A2:A271,Table25[PROVINCE],B2:B271)</f>
        <v>0.0</v>
      </c>
      <c r="D270" t="n">
        <f>SUMIFS(Table25[2G_CDR_Nokia],Table25[PERIOD_START_TIME],A2:A271,Table25[PROVINCE],B2:B271)</f>
        <v>0.0</v>
      </c>
      <c r="E270" t="n">
        <f>SUMIFS(Table25[2G_TCH_Availability_Nokia],Table25[PERIOD_START_TIME],A2:A271,Table25[PROVINCE],B2:B271)</f>
        <v>0.0</v>
      </c>
      <c r="F270" t="n">
        <f>SUMIFS(Table25[2G_OHSR_Nokia],Table25[PERIOD_START_TIME],A2:A271,Table25[PROVINCE],B2:B271)</f>
        <v>0.0</v>
      </c>
      <c r="G270" t="n">
        <f>SUMIFS(Table25[2G_tch_traffic_Nokia],Table25[PERIOD_START_TIME],A2:A271,Table25[PROVINCE],B2:B271)</f>
        <v>0.0</v>
      </c>
      <c r="H270" t="n">
        <v>4.9164892578125</v>
      </c>
      <c r="I270" t="n">
        <v>99.6765523341</v>
      </c>
      <c r="J270" t="n">
        <v>0.100321852758</v>
      </c>
      <c r="K270" t="n">
        <v>99.1601095286</v>
      </c>
      <c r="L270" t="n">
        <v>98.5577146306</v>
      </c>
      <c r="M270" t="n">
        <v>2952.54296875</v>
      </c>
      <c r="N270" t="n">
        <v>2.922488414267578</v>
      </c>
      <c r="O270" t="n">
        <v>2.5275757165625</v>
      </c>
      <c r="P270" t="n">
        <v>99.9592557597</v>
      </c>
      <c r="Q270" t="n">
        <v>0.0179256884364</v>
      </c>
      <c r="R270" t="n">
        <v>99.9380220801</v>
      </c>
      <c r="S270" t="n">
        <v>97.3065121036</v>
      </c>
      <c r="T270" t="n">
        <v>3.70304821561</v>
      </c>
      <c r="U270" t="n">
        <v>6.2608295886035155</v>
      </c>
      <c r="V270" t="n">
        <v>18.5875531968</v>
      </c>
      <c r="W270" t="n">
        <v>99.880184116</v>
      </c>
      <c r="X270" t="n">
        <v>0.298292701989</v>
      </c>
      <c r="Y270" t="n">
        <v>96.5297275545</v>
      </c>
      <c r="Z270" t="n">
        <v>99.7397722682</v>
      </c>
      <c r="AA270" t="n">
        <v>24.8720461543</v>
      </c>
      <c r="AB270" t="n">
        <f>VLOOKUP(B2:B271,Pro_Target!A:Q,2,0)</f>
        <v>98.0</v>
      </c>
      <c r="AC270" t="n">
        <f>VLOOKUP(B2:B271,Pro_Target!A:Q,3,0)</f>
        <v>0.4</v>
      </c>
      <c r="AD270" t="n">
        <f>VLOOKUP(B2:B271,Pro_Target!A:Q,4,0)</f>
        <v>97.0</v>
      </c>
      <c r="AE270" t="n">
        <f>VLOOKUP(B2:B271,Pro_Target!A:Q,5,0)</f>
        <v>96.0</v>
      </c>
      <c r="AF270" t="n">
        <f>VLOOKUP(B2:B271,Pro_Target!A:Q,6,0)</f>
        <v>3.0</v>
      </c>
      <c r="AG270" t="n">
        <f>VLOOKUP(B2:B271,Pro_Target!A:Q,7,0)</f>
        <v>99.5</v>
      </c>
      <c r="AH270" t="n">
        <f>VLOOKUP(B2:B271,Pro_Target!A:Q,8,0)</f>
        <v>0.15</v>
      </c>
      <c r="AI270" t="n">
        <f>VLOOKUP(B2:B271,Pro_Target!A:Q,9,0)</f>
        <v>99.0</v>
      </c>
      <c r="AJ270" t="n">
        <f>VLOOKUP(B2:B271,Pro_Target!A:Q,10,0)</f>
        <v>99.0</v>
      </c>
      <c r="AK270" t="n">
        <f>VLOOKUP(B2:B271,Pro_Target!A:Q,11,0)</f>
        <v>3.0</v>
      </c>
      <c r="AL270" t="n">
        <f>VLOOKUP(B2:B271,Pro_Target!A:Q,12,0)</f>
        <v>10.0</v>
      </c>
      <c r="AM270" t="n">
        <f>VLOOKUP(B2:B271,Pro_Target!A:Q,13,0)</f>
        <v>99.5</v>
      </c>
      <c r="AN270" t="n">
        <f>VLOOKUP(B2:B271,Pro_Target!A:Q,15,0)</f>
        <v>99.0</v>
      </c>
      <c r="AO270" t="n">
        <f>VLOOKUP(B2:B271,Pro_Target!A:Q,14,0)</f>
        <v>0.1</v>
      </c>
      <c r="AP270" t="n">
        <f>VLOOKUP(B2:B271,Pro_Target!A:Q,16,0)</f>
        <v>99.0</v>
      </c>
      <c r="AQ270" t="n">
        <f>VLOOKUP(B2:B271,Pro_Target!A:Q,17,0)</f>
        <v>10.0</v>
      </c>
    </row>
    <row r="271">
      <c r="A271" t="s">
        <v>148</v>
      </c>
      <c r="B271" t="s">
        <v>44</v>
      </c>
      <c r="C271" t="n">
        <f>SUMIFS(Table25[2G_CSSR_Nokia],Table25[PERIOD_START_TIME],A2:A271,Table25[PROVINCE],B2:B271)</f>
        <v>0.0</v>
      </c>
      <c r="D271" t="n">
        <f>SUMIFS(Table25[2G_CDR_Nokia],Table25[PERIOD_START_TIME],A2:A271,Table25[PROVINCE],B2:B271)</f>
        <v>0.0</v>
      </c>
      <c r="E271" t="n">
        <f>SUMIFS(Table25[2G_TCH_Availability_Nokia],Table25[PERIOD_START_TIME],A2:A271,Table25[PROVINCE],B2:B271)</f>
        <v>0.0</v>
      </c>
      <c r="F271" t="n">
        <f>SUMIFS(Table25[2G_OHSR_Nokia],Table25[PERIOD_START_TIME],A2:A271,Table25[PROVINCE],B2:B271)</f>
        <v>0.0</v>
      </c>
      <c r="G271" t="n">
        <f>SUMIFS(Table25[2G_tch_traffic_Nokia],Table25[PERIOD_START_TIME],A2:A271,Table25[PROVINCE],B2:B271)</f>
        <v>0.0</v>
      </c>
      <c r="H271" t="n">
        <v>146.687890625</v>
      </c>
      <c r="I271" t="n">
        <v>99.4223511146</v>
      </c>
      <c r="J271" t="n">
        <v>0.173857549738</v>
      </c>
      <c r="K271" t="n">
        <v>99.86786449</v>
      </c>
      <c r="L271" t="n">
        <v>98.5319292314</v>
      </c>
      <c r="M271" t="n">
        <v>4164.33984375</v>
      </c>
      <c r="N271" t="n">
        <v>16.588560212402342</v>
      </c>
      <c r="O271" t="n">
        <v>2.349228252294922</v>
      </c>
      <c r="P271" t="n">
        <v>99.9443312792</v>
      </c>
      <c r="Q271" t="n">
        <v>0.0374098872227</v>
      </c>
      <c r="R271" t="n">
        <v>99.9735740086</v>
      </c>
      <c r="S271" t="n">
        <v>97.1161129625</v>
      </c>
      <c r="T271" t="n">
        <v>3.62375486804</v>
      </c>
      <c r="U271" t="n">
        <v>35.82198406689453</v>
      </c>
      <c r="V271" t="n">
        <v>18.6268462289</v>
      </c>
      <c r="W271" t="n">
        <v>99.9428881233</v>
      </c>
      <c r="X271" t="n">
        <v>0.0574150179852</v>
      </c>
      <c r="Y271" t="n">
        <v>99.9578904668</v>
      </c>
      <c r="Z271" t="n">
        <v>99.8716111696</v>
      </c>
      <c r="AA271" t="n">
        <v>23.849916707</v>
      </c>
      <c r="AB271" t="n">
        <f>VLOOKUP(B2:B271,Pro_Target!A:Q,2,0)</f>
        <v>98.0</v>
      </c>
      <c r="AC271" t="n">
        <f>VLOOKUP(B2:B271,Pro_Target!A:Q,3,0)</f>
        <v>0.4</v>
      </c>
      <c r="AD271" t="n">
        <f>VLOOKUP(B2:B271,Pro_Target!A:Q,4,0)</f>
        <v>97.0</v>
      </c>
      <c r="AE271" t="n">
        <f>VLOOKUP(B2:B271,Pro_Target!A:Q,5,0)</f>
        <v>96.0</v>
      </c>
      <c r="AF271" t="n">
        <f>VLOOKUP(B2:B271,Pro_Target!A:Q,6,0)</f>
        <v>3.0</v>
      </c>
      <c r="AG271" t="n">
        <f>VLOOKUP(B2:B271,Pro_Target!A:Q,7,0)</f>
        <v>99.5</v>
      </c>
      <c r="AH271" t="n">
        <f>VLOOKUP(B2:B271,Pro_Target!A:Q,8,0)</f>
        <v>0.15</v>
      </c>
      <c r="AI271" t="n">
        <f>VLOOKUP(B2:B271,Pro_Target!A:Q,9,0)</f>
        <v>99.0</v>
      </c>
      <c r="AJ271" t="n">
        <f>VLOOKUP(B2:B271,Pro_Target!A:Q,10,0)</f>
        <v>99.0</v>
      </c>
      <c r="AK271" t="n">
        <f>VLOOKUP(B2:B271,Pro_Target!A:Q,11,0)</f>
        <v>3.0</v>
      </c>
      <c r="AL271" t="n">
        <f>VLOOKUP(B2:B271,Pro_Target!A:Q,12,0)</f>
        <v>10.0</v>
      </c>
      <c r="AM271" t="n">
        <f>VLOOKUP(B2:B271,Pro_Target!A:Q,13,0)</f>
        <v>99.5</v>
      </c>
      <c r="AN271" t="n">
        <f>VLOOKUP(B2:B271,Pro_Target!A:Q,15,0)</f>
        <v>99.0</v>
      </c>
      <c r="AO271" t="n">
        <f>VLOOKUP(B2:B271,Pro_Target!A:Q,14,0)</f>
        <v>0.1</v>
      </c>
      <c r="AP271" t="n">
        <f>VLOOKUP(B2:B271,Pro_Target!A:Q,16,0)</f>
        <v>99.0</v>
      </c>
      <c r="AQ271" t="n">
        <f>VLOOKUP(B2:B271,Pro_Target!A:Q,17,0)</f>
        <v>10.0</v>
      </c>
    </row>
    <row r="280" spans="1:27" x14ac:dyDescent="0.2">
      <c r="A280" s="23"/>
      <c r="B280" s="10"/>
      <c r="C280" s="10"/>
      <c r="D280" s="10"/>
      <c r="E280" s="10"/>
      <c r="F280" s="10"/>
      <c r="G280" s="10"/>
      <c r="H280" s="10"/>
      <c r="I280" s="10"/>
      <c r="J280" s="10"/>
      <c r="K280" s="10"/>
      <c r="L280" s="10"/>
      <c r="M280" s="10"/>
      <c r="N280" s="10"/>
      <c r="O280" s="10"/>
      <c r="P280" s="10"/>
      <c r="Q280" s="10"/>
      <c r="R280" s="10"/>
      <c r="S280" s="10"/>
      <c r="T280" s="10"/>
      <c r="U280" s="10"/>
      <c r="V280" s="10"/>
      <c r="W280" s="10"/>
      <c r="X280" s="10"/>
      <c r="Y280" s="10"/>
      <c r="Z280" s="10"/>
      <c r="AA280" s="10"/>
    </row>
    <row r="281" spans="1:27" x14ac:dyDescent="0.2">
      <c r="A281" s="23"/>
      <c r="B281" s="10"/>
      <c r="C281" s="10"/>
      <c r="D281" s="10"/>
      <c r="E281" s="10"/>
      <c r="F281" s="10"/>
      <c r="G281" s="10"/>
      <c r="H281" s="10"/>
      <c r="I281" s="10"/>
      <c r="J281" s="10"/>
      <c r="K281" s="10"/>
      <c r="L281" s="10"/>
      <c r="M281" s="10"/>
      <c r="N281" s="10"/>
      <c r="O281" s="10"/>
      <c r="P281" s="10"/>
      <c r="Q281" s="10"/>
      <c r="R281" s="10"/>
      <c r="S281" s="10"/>
      <c r="T281" s="10"/>
      <c r="U281" s="10"/>
      <c r="V281" s="10"/>
      <c r="W281" s="10"/>
      <c r="X281" s="10"/>
      <c r="Y281" s="10"/>
      <c r="Z281" s="10"/>
      <c r="AA281" s="10"/>
    </row>
    <row r="282" spans="1:27" x14ac:dyDescent="0.2">
      <c r="A282" s="23"/>
      <c r="B282" s="10"/>
      <c r="C282" s="10"/>
      <c r="D282" s="10"/>
      <c r="E282" s="10"/>
      <c r="F282" s="10"/>
      <c r="G282" s="10"/>
      <c r="H282" s="10"/>
      <c r="I282" s="10"/>
      <c r="J282" s="10"/>
      <c r="K282" s="10"/>
      <c r="L282" s="10"/>
      <c r="M282" s="10"/>
      <c r="N282" s="10"/>
      <c r="O282" s="10"/>
      <c r="P282" s="10"/>
      <c r="Q282" s="10"/>
      <c r="R282" s="10"/>
      <c r="S282" s="10"/>
      <c r="T282" s="10"/>
      <c r="U282" s="10"/>
      <c r="V282" s="10"/>
      <c r="W282" s="10"/>
      <c r="X282" s="10"/>
      <c r="Y282" s="10"/>
      <c r="Z282" s="10"/>
      <c r="AA282" s="10"/>
    </row>
    <row r="283" spans="1:27" x14ac:dyDescent="0.2">
      <c r="A283" s="23"/>
      <c r="B283" s="10"/>
      <c r="C283" s="10"/>
      <c r="D283" s="10"/>
      <c r="E283" s="10"/>
      <c r="F283" s="10"/>
      <c r="G283" s="10"/>
      <c r="H283" s="10"/>
      <c r="I283" s="10"/>
      <c r="J283" s="10"/>
      <c r="K283" s="10"/>
      <c r="L283" s="10"/>
      <c r="M283" s="10"/>
      <c r="N283" s="10"/>
      <c r="O283" s="10"/>
      <c r="P283" s="10"/>
      <c r="Q283" s="10"/>
      <c r="R283" s="10"/>
      <c r="S283" s="10"/>
      <c r="T283" s="10"/>
      <c r="U283" s="10"/>
      <c r="V283" s="10"/>
      <c r="W283" s="10"/>
      <c r="X283" s="10"/>
      <c r="Y283" s="10"/>
      <c r="Z283" s="10"/>
      <c r="AA283" s="10"/>
    </row>
    <row r="284" spans="1:27" x14ac:dyDescent="0.2">
      <c r="A284" s="23"/>
      <c r="B284" s="10"/>
      <c r="C284" s="10"/>
      <c r="D284" s="10"/>
      <c r="E284" s="10"/>
      <c r="F284" s="10"/>
      <c r="G284" s="10"/>
      <c r="H284" s="10"/>
      <c r="I284" s="10"/>
      <c r="J284" s="10"/>
      <c r="K284" s="10"/>
      <c r="L284" s="10"/>
      <c r="M284" s="10"/>
      <c r="N284" s="10"/>
      <c r="O284" s="10"/>
      <c r="P284" s="10"/>
      <c r="Q284" s="10"/>
      <c r="R284" s="10"/>
      <c r="S284" s="10"/>
      <c r="T284" s="10"/>
      <c r="U284" s="10"/>
      <c r="V284" s="10"/>
      <c r="W284" s="10"/>
      <c r="X284" s="10"/>
      <c r="Y284" s="10"/>
      <c r="Z284" s="10"/>
      <c r="AA284" s="10"/>
    </row>
    <row r="285" spans="1:27" x14ac:dyDescent="0.2">
      <c r="A285" s="23"/>
      <c r="B285" s="10"/>
      <c r="C285" s="10"/>
      <c r="D285" s="10"/>
      <c r="E285" s="10"/>
      <c r="F285" s="10"/>
      <c r="G285" s="10"/>
      <c r="H285" s="10"/>
      <c r="I285" s="10"/>
      <c r="J285" s="10"/>
      <c r="K285" s="10"/>
      <c r="L285" s="10"/>
      <c r="M285" s="10"/>
      <c r="N285" s="10"/>
      <c r="O285" s="10"/>
      <c r="P285" s="10"/>
      <c r="Q285" s="10"/>
      <c r="R285" s="10"/>
      <c r="S285" s="10"/>
      <c r="T285" s="10"/>
      <c r="U285" s="10"/>
      <c r="V285" s="10"/>
      <c r="W285" s="10"/>
      <c r="X285" s="10"/>
      <c r="Y285" s="10"/>
      <c r="Z285" s="10"/>
      <c r="AA285" s="10"/>
    </row>
    <row r="316" spans="1:27" x14ac:dyDescent="0.2">
      <c r="A316" s="23"/>
      <c r="B316" s="10"/>
      <c r="C316" s="10"/>
      <c r="D316" s="10"/>
      <c r="E316" s="10"/>
      <c r="F316" s="10"/>
      <c r="G316" s="10"/>
      <c r="H316" s="10"/>
      <c r="I316" s="10"/>
      <c r="J316" s="10"/>
      <c r="K316" s="10"/>
      <c r="L316" s="10"/>
      <c r="M316" s="10"/>
      <c r="N316" s="10"/>
      <c r="O316" s="10"/>
      <c r="P316" s="10"/>
      <c r="Q316" s="10"/>
      <c r="R316" s="10"/>
      <c r="S316" s="10"/>
      <c r="T316" s="10"/>
      <c r="U316" s="10"/>
      <c r="V316" s="10"/>
      <c r="W316" s="10"/>
      <c r="X316" s="10"/>
      <c r="Y316" s="10"/>
      <c r="Z316" s="10"/>
      <c r="AA316" s="10"/>
    </row>
    <row r="317" spans="1:27" x14ac:dyDescent="0.2">
      <c r="A317" s="23"/>
      <c r="B317" s="10"/>
      <c r="C317" s="10"/>
      <c r="D317" s="10"/>
      <c r="E317" s="10"/>
      <c r="F317" s="10"/>
      <c r="G317" s="10"/>
      <c r="H317" s="10"/>
      <c r="I317" s="10"/>
      <c r="J317" s="10"/>
      <c r="K317" s="10"/>
      <c r="L317" s="10"/>
      <c r="M317" s="10"/>
      <c r="N317" s="10"/>
      <c r="O317" s="10"/>
      <c r="P317" s="10"/>
      <c r="Q317" s="10"/>
      <c r="R317" s="10"/>
      <c r="S317" s="10"/>
      <c r="T317" s="10"/>
      <c r="U317" s="10"/>
      <c r="V317" s="10"/>
      <c r="W317" s="10"/>
      <c r="X317" s="10"/>
      <c r="Y317" s="10"/>
      <c r="Z317" s="10"/>
      <c r="AA317" s="10"/>
    </row>
    <row r="318" spans="1:27" x14ac:dyDescent="0.2">
      <c r="A318" s="23"/>
      <c r="B318" s="10"/>
      <c r="C318" s="10"/>
      <c r="D318" s="10"/>
      <c r="E318" s="10"/>
      <c r="F318" s="10"/>
      <c r="G318" s="10"/>
      <c r="H318" s="10"/>
      <c r="I318" s="10"/>
      <c r="J318" s="10"/>
      <c r="K318" s="10"/>
      <c r="L318" s="10"/>
      <c r="M318" s="10"/>
      <c r="N318" s="10"/>
      <c r="O318" s="10"/>
      <c r="P318" s="10"/>
      <c r="Q318" s="10"/>
      <c r="R318" s="10"/>
      <c r="S318" s="10"/>
      <c r="T318" s="10"/>
      <c r="U318" s="10"/>
      <c r="V318" s="10"/>
      <c r="W318" s="10"/>
      <c r="X318" s="10"/>
      <c r="Y318" s="10"/>
      <c r="Z318" s="10"/>
      <c r="AA318" s="10"/>
    </row>
    <row r="319" spans="1:27" x14ac:dyDescent="0.2">
      <c r="A319" s="23"/>
      <c r="B319" s="10"/>
      <c r="C319" s="10"/>
      <c r="D319" s="10"/>
      <c r="E319" s="10"/>
      <c r="F319" s="10"/>
      <c r="G319" s="10"/>
      <c r="H319" s="10"/>
      <c r="I319" s="10"/>
      <c r="J319" s="10"/>
      <c r="K319" s="10"/>
      <c r="L319" s="10"/>
      <c r="M319" s="10"/>
      <c r="N319" s="10"/>
      <c r="O319" s="10"/>
      <c r="P319" s="10"/>
      <c r="Q319" s="10"/>
      <c r="R319" s="10"/>
      <c r="S319" s="10"/>
      <c r="T319" s="10"/>
      <c r="U319" s="10"/>
      <c r="V319" s="10"/>
      <c r="W319" s="10"/>
      <c r="X319" s="10"/>
      <c r="Y319" s="10"/>
      <c r="Z319" s="10"/>
      <c r="AA319" s="10"/>
    </row>
    <row r="320" spans="1:27" x14ac:dyDescent="0.2">
      <c r="A320" s="23"/>
      <c r="B320" s="10"/>
      <c r="C320" s="10"/>
      <c r="D320" s="10"/>
      <c r="E320" s="10"/>
      <c r="F320" s="10"/>
      <c r="G320" s="10"/>
      <c r="H320" s="10"/>
      <c r="I320" s="10"/>
      <c r="J320" s="10"/>
      <c r="K320" s="10"/>
      <c r="L320" s="10"/>
      <c r="M320" s="10"/>
      <c r="N320" s="10"/>
      <c r="O320" s="10"/>
      <c r="P320" s="10"/>
      <c r="Q320" s="10"/>
      <c r="R320" s="10"/>
      <c r="S320" s="10"/>
      <c r="T320" s="10"/>
      <c r="U320" s="10"/>
      <c r="V320" s="10"/>
      <c r="W320" s="10"/>
      <c r="X320" s="10"/>
      <c r="Y320" s="10"/>
      <c r="Z320" s="10"/>
      <c r="AA320" s="10"/>
    </row>
    <row r="321" spans="1:27" x14ac:dyDescent="0.2">
      <c r="A321" s="23"/>
      <c r="B321" s="10"/>
      <c r="C321" s="10"/>
      <c r="D321" s="10"/>
      <c r="E321" s="10"/>
      <c r="F321" s="10"/>
      <c r="G321" s="10"/>
      <c r="H321" s="10"/>
      <c r="I321" s="10"/>
      <c r="J321" s="10"/>
      <c r="K321" s="10"/>
      <c r="L321" s="10"/>
      <c r="M321" s="10"/>
      <c r="N321" s="10"/>
      <c r="O321" s="10"/>
      <c r="P321" s="10"/>
      <c r="Q321" s="10"/>
      <c r="R321" s="10"/>
      <c r="S321" s="10"/>
      <c r="T321" s="10"/>
      <c r="U321" s="10"/>
      <c r="V321" s="10"/>
      <c r="W321" s="10"/>
      <c r="X321" s="10"/>
      <c r="Y321" s="10"/>
      <c r="Z321" s="10"/>
      <c r="AA321" s="10"/>
    </row>
    <row r="322" spans="1:27" x14ac:dyDescent="0.2">
      <c r="A322" s="23"/>
      <c r="B322" s="10"/>
      <c r="C322" s="10"/>
      <c r="D322" s="10"/>
      <c r="E322" s="10"/>
      <c r="F322" s="10"/>
      <c r="G322" s="10"/>
      <c r="H322" s="10"/>
      <c r="I322" s="10"/>
      <c r="J322" s="10"/>
      <c r="K322" s="10"/>
      <c r="L322" s="10"/>
      <c r="M322" s="10"/>
      <c r="N322" s="10"/>
      <c r="O322" s="10"/>
      <c r="P322" s="10"/>
      <c r="Q322" s="10"/>
      <c r="R322" s="10"/>
      <c r="S322" s="10"/>
      <c r="T322" s="10"/>
      <c r="U322" s="10"/>
      <c r="V322" s="10"/>
      <c r="W322" s="10"/>
      <c r="X322" s="10"/>
      <c r="Y322" s="10"/>
      <c r="Z322" s="10"/>
      <c r="AA322" s="10"/>
    </row>
    <row r="323" spans="1:27" x14ac:dyDescent="0.2">
      <c r="A323" s="23"/>
      <c r="B323" s="10"/>
      <c r="C323" s="10"/>
      <c r="D323" s="10"/>
      <c r="E323" s="10"/>
      <c r="F323" s="10"/>
      <c r="G323" s="10"/>
      <c r="H323" s="10"/>
      <c r="I323" s="10"/>
      <c r="J323" s="10"/>
      <c r="K323" s="10"/>
      <c r="L323" s="10"/>
      <c r="M323" s="10"/>
      <c r="N323" s="10"/>
      <c r="O323" s="10"/>
      <c r="P323" s="10"/>
      <c r="Q323" s="10"/>
      <c r="R323" s="10"/>
      <c r="S323" s="10"/>
      <c r="T323" s="10"/>
      <c r="U323" s="10"/>
      <c r="V323" s="10"/>
      <c r="W323" s="10"/>
      <c r="X323" s="10"/>
      <c r="Y323" s="10"/>
      <c r="Z323" s="10"/>
      <c r="AA323" s="10"/>
    </row>
    <row r="324" spans="1:27" x14ac:dyDescent="0.2">
      <c r="A324" s="23"/>
      <c r="B324" s="10"/>
      <c r="C324" s="10"/>
      <c r="D324" s="10"/>
      <c r="E324" s="10"/>
      <c r="F324" s="10"/>
      <c r="G324" s="10"/>
      <c r="H324" s="10"/>
      <c r="I324" s="10"/>
      <c r="J324" s="10"/>
      <c r="K324" s="10"/>
      <c r="L324" s="10"/>
      <c r="M324" s="10"/>
      <c r="N324" s="10"/>
      <c r="O324" s="10"/>
      <c r="P324" s="10"/>
      <c r="Q324" s="10"/>
      <c r="R324" s="10"/>
      <c r="S324" s="10"/>
      <c r="T324" s="10"/>
      <c r="U324" s="10"/>
      <c r="V324" s="10"/>
      <c r="W324" s="10"/>
      <c r="X324" s="10"/>
      <c r="Y324" s="10"/>
      <c r="Z324" s="10"/>
      <c r="AA324" s="10"/>
    </row>
    <row r="325" spans="1:27" x14ac:dyDescent="0.2">
      <c r="A325" s="23"/>
      <c r="B325" s="10"/>
      <c r="C325" s="10"/>
      <c r="D325" s="10"/>
      <c r="E325" s="10"/>
      <c r="F325" s="10"/>
      <c r="G325" s="10"/>
      <c r="H325" s="10"/>
      <c r="I325" s="10"/>
      <c r="J325" s="10"/>
      <c r="K325" s="10"/>
      <c r="L325" s="10"/>
      <c r="M325" s="10"/>
      <c r="N325" s="10"/>
      <c r="O325" s="10"/>
      <c r="P325" s="10"/>
      <c r="Q325" s="10"/>
      <c r="R325" s="10"/>
      <c r="S325" s="10"/>
      <c r="T325" s="10"/>
      <c r="U325" s="10"/>
      <c r="V325" s="10"/>
      <c r="W325" s="10"/>
      <c r="X325" s="10"/>
      <c r="Y325" s="10"/>
      <c r="Z325" s="10"/>
      <c r="AA325" s="10"/>
    </row>
    <row r="326" spans="1:27" x14ac:dyDescent="0.2">
      <c r="A326" s="23"/>
      <c r="B326" s="10"/>
      <c r="C326" s="10"/>
      <c r="D326" s="10"/>
      <c r="E326" s="10"/>
      <c r="F326" s="10"/>
      <c r="G326" s="10"/>
      <c r="H326" s="10"/>
      <c r="I326" s="10"/>
      <c r="J326" s="10"/>
      <c r="K326" s="10"/>
      <c r="L326" s="10"/>
      <c r="M326" s="10"/>
      <c r="N326" s="10"/>
      <c r="O326" s="10"/>
      <c r="P326" s="10"/>
      <c r="Q326" s="10"/>
      <c r="R326" s="10"/>
      <c r="S326" s="10"/>
      <c r="T326" s="10"/>
      <c r="U326" s="10"/>
      <c r="V326" s="10"/>
      <c r="W326" s="10"/>
      <c r="X326" s="10"/>
      <c r="Y326" s="10"/>
      <c r="Z326" s="10"/>
      <c r="AA326" s="10"/>
    </row>
    <row r="327" spans="1:27" x14ac:dyDescent="0.2">
      <c r="A327" s="23"/>
      <c r="B327" s="10"/>
      <c r="C327" s="10"/>
      <c r="D327" s="10"/>
      <c r="E327" s="10"/>
      <c r="F327" s="10"/>
      <c r="G327" s="10"/>
      <c r="H327" s="10"/>
      <c r="I327" s="10"/>
      <c r="J327" s="10"/>
      <c r="K327" s="10"/>
      <c r="L327" s="10"/>
      <c r="M327" s="10"/>
      <c r="N327" s="10"/>
      <c r="O327" s="10"/>
      <c r="P327" s="10"/>
      <c r="Q327" s="10"/>
      <c r="R327" s="10"/>
      <c r="S327" s="10"/>
      <c r="T327" s="10"/>
      <c r="U327" s="10"/>
      <c r="V327" s="10"/>
      <c r="W327" s="10"/>
      <c r="X327" s="10"/>
      <c r="Y327" s="10"/>
      <c r="Z327" s="10"/>
      <c r="AA327" s="10"/>
    </row>
    <row r="358" spans="1:27" x14ac:dyDescent="0.2">
      <c r="A358" s="23"/>
      <c r="B358" s="10"/>
      <c r="C358" s="10"/>
      <c r="D358" s="10"/>
      <c r="E358" s="10"/>
      <c r="F358" s="10"/>
      <c r="G358" s="10"/>
      <c r="H358" s="10"/>
      <c r="I358" s="10"/>
      <c r="J358" s="10"/>
      <c r="K358" s="10"/>
      <c r="L358" s="10"/>
      <c r="M358" s="10"/>
      <c r="N358" s="10"/>
      <c r="O358" s="10"/>
      <c r="P358" s="10"/>
      <c r="Q358" s="10"/>
      <c r="R358" s="10"/>
      <c r="S358" s="10"/>
      <c r="T358" s="10"/>
      <c r="U358" s="10"/>
      <c r="V358" s="10"/>
      <c r="W358" s="10"/>
      <c r="X358" s="10"/>
      <c r="Y358" s="10"/>
      <c r="Z358" s="10"/>
      <c r="AA358" s="10"/>
    </row>
    <row r="359" spans="1:27" x14ac:dyDescent="0.2">
      <c r="A359" s="23"/>
      <c r="B359" s="10"/>
      <c r="C359" s="10"/>
      <c r="D359" s="10"/>
      <c r="E359" s="10"/>
      <c r="F359" s="10"/>
      <c r="G359" s="10"/>
      <c r="H359" s="10"/>
      <c r="I359" s="10"/>
      <c r="J359" s="10"/>
      <c r="K359" s="10"/>
      <c r="L359" s="10"/>
      <c r="M359" s="10"/>
      <c r="N359" s="10"/>
      <c r="O359" s="10"/>
      <c r="P359" s="10"/>
      <c r="Q359" s="10"/>
      <c r="R359" s="10"/>
      <c r="S359" s="10"/>
      <c r="T359" s="10"/>
      <c r="U359" s="10"/>
      <c r="V359" s="10"/>
      <c r="W359" s="10"/>
      <c r="X359" s="10"/>
      <c r="Y359" s="10"/>
      <c r="Z359" s="10"/>
      <c r="AA359" s="10"/>
    </row>
    <row r="360" spans="1:27" x14ac:dyDescent="0.2">
      <c r="A360" s="23"/>
      <c r="B360" s="10"/>
      <c r="C360" s="10"/>
      <c r="D360" s="10"/>
      <c r="E360" s="10"/>
      <c r="F360" s="10"/>
      <c r="G360" s="10"/>
      <c r="H360" s="10"/>
      <c r="I360" s="10"/>
      <c r="J360" s="10"/>
      <c r="K360" s="10"/>
      <c r="L360" s="10"/>
      <c r="M360" s="10"/>
      <c r="N360" s="10"/>
      <c r="O360" s="10"/>
      <c r="P360" s="10"/>
      <c r="Q360" s="10"/>
      <c r="R360" s="10"/>
      <c r="S360" s="10"/>
      <c r="T360" s="10"/>
      <c r="U360" s="10"/>
      <c r="V360" s="10"/>
      <c r="W360" s="10"/>
      <c r="X360" s="10"/>
      <c r="Y360" s="10"/>
      <c r="Z360" s="10"/>
      <c r="AA360" s="10"/>
    </row>
    <row r="361" spans="1:27" x14ac:dyDescent="0.2">
      <c r="A361" s="23"/>
      <c r="B361" s="10"/>
      <c r="C361" s="10"/>
      <c r="D361" s="10"/>
      <c r="E361" s="10"/>
      <c r="F361" s="10"/>
      <c r="G361" s="10"/>
      <c r="H361" s="10"/>
      <c r="I361" s="10"/>
      <c r="J361" s="10"/>
      <c r="K361" s="10"/>
      <c r="L361" s="10"/>
      <c r="M361" s="10"/>
      <c r="N361" s="10"/>
      <c r="O361" s="10"/>
      <c r="P361" s="10"/>
      <c r="Q361" s="10"/>
      <c r="R361" s="10"/>
      <c r="S361" s="10"/>
      <c r="T361" s="10"/>
      <c r="U361" s="10"/>
      <c r="V361" s="10"/>
      <c r="W361" s="10"/>
      <c r="X361" s="10"/>
      <c r="Y361" s="10"/>
      <c r="Z361" s="10"/>
      <c r="AA361" s="10"/>
    </row>
    <row r="362" spans="1:27" x14ac:dyDescent="0.2">
      <c r="A362" s="23"/>
      <c r="B362" s="10"/>
      <c r="C362" s="10"/>
      <c r="D362" s="10"/>
      <c r="E362" s="10"/>
      <c r="F362" s="10"/>
      <c r="G362" s="10"/>
      <c r="H362" s="10"/>
      <c r="I362" s="10"/>
      <c r="J362" s="10"/>
      <c r="K362" s="10"/>
      <c r="L362" s="10"/>
      <c r="M362" s="10"/>
      <c r="N362" s="10"/>
      <c r="O362" s="10"/>
      <c r="P362" s="10"/>
      <c r="Q362" s="10"/>
      <c r="R362" s="10"/>
      <c r="S362" s="10"/>
      <c r="T362" s="10"/>
      <c r="U362" s="10"/>
      <c r="V362" s="10"/>
      <c r="W362" s="10"/>
      <c r="X362" s="10"/>
      <c r="Y362" s="10"/>
      <c r="Z362" s="10"/>
      <c r="AA362" s="10"/>
    </row>
    <row r="363" spans="1:27" x14ac:dyDescent="0.2">
      <c r="A363" s="23"/>
      <c r="B363" s="10"/>
      <c r="C363" s="10"/>
      <c r="D363" s="10"/>
      <c r="E363" s="10"/>
      <c r="F363" s="10"/>
      <c r="G363" s="10"/>
      <c r="H363" s="10"/>
      <c r="I363" s="10"/>
      <c r="J363" s="10"/>
      <c r="K363" s="10"/>
      <c r="L363" s="10"/>
      <c r="M363" s="10"/>
      <c r="N363" s="10"/>
      <c r="O363" s="10"/>
      <c r="P363" s="10"/>
      <c r="Q363" s="10"/>
      <c r="R363" s="10"/>
      <c r="S363" s="10"/>
      <c r="T363" s="10"/>
      <c r="U363" s="10"/>
      <c r="V363" s="10"/>
      <c r="W363" s="10"/>
      <c r="X363" s="10"/>
      <c r="Y363" s="10"/>
      <c r="Z363" s="10"/>
      <c r="AA363" s="10"/>
    </row>
    <row r="376" spans="1:27" x14ac:dyDescent="0.2">
      <c r="A376" s="23"/>
      <c r="B376" s="10"/>
      <c r="C376" s="10"/>
      <c r="D376" s="10"/>
      <c r="E376" s="10"/>
      <c r="F376" s="10"/>
      <c r="G376" s="10"/>
      <c r="H376" s="10"/>
      <c r="I376" s="10"/>
      <c r="J376" s="10"/>
      <c r="K376" s="10"/>
      <c r="L376" s="10"/>
      <c r="M376" s="10"/>
      <c r="N376" s="10"/>
      <c r="O376" s="10"/>
      <c r="P376" s="10"/>
      <c r="Q376" s="10"/>
      <c r="R376" s="10"/>
      <c r="S376" s="10"/>
      <c r="T376" s="10"/>
      <c r="U376" s="10"/>
      <c r="V376" s="10"/>
      <c r="W376" s="10"/>
      <c r="X376" s="10"/>
      <c r="Y376" s="10"/>
      <c r="Z376" s="10"/>
      <c r="AA376" s="10"/>
    </row>
    <row r="377" spans="1:27" x14ac:dyDescent="0.2">
      <c r="A377" s="23"/>
      <c r="B377" s="10"/>
      <c r="C377" s="10"/>
      <c r="D377" s="10"/>
      <c r="E377" s="10"/>
      <c r="F377" s="10"/>
      <c r="G377" s="10"/>
      <c r="H377" s="10"/>
      <c r="I377" s="10"/>
      <c r="J377" s="10"/>
      <c r="K377" s="10"/>
      <c r="L377" s="10"/>
      <c r="M377" s="10"/>
      <c r="N377" s="10"/>
      <c r="O377" s="10"/>
      <c r="P377" s="10"/>
      <c r="Q377" s="10"/>
      <c r="R377" s="10"/>
      <c r="S377" s="10"/>
      <c r="T377" s="10"/>
      <c r="U377" s="10"/>
      <c r="V377" s="10"/>
      <c r="W377" s="10"/>
      <c r="X377" s="10"/>
      <c r="Y377" s="10"/>
      <c r="Z377" s="10"/>
      <c r="AA377" s="10"/>
    </row>
    <row r="378" spans="1:27" x14ac:dyDescent="0.2">
      <c r="A378" s="23"/>
      <c r="B378" s="10"/>
      <c r="C378" s="10"/>
      <c r="D378" s="10"/>
      <c r="E378" s="10"/>
      <c r="F378" s="10"/>
      <c r="G378" s="10"/>
      <c r="H378" s="10"/>
      <c r="I378" s="10"/>
      <c r="J378" s="10"/>
      <c r="K378" s="10"/>
      <c r="L378" s="10"/>
      <c r="M378" s="10"/>
      <c r="N378" s="10"/>
      <c r="O378" s="10"/>
      <c r="P378" s="10"/>
      <c r="Q378" s="10"/>
      <c r="R378" s="10"/>
      <c r="S378" s="10"/>
      <c r="T378" s="10"/>
      <c r="U378" s="10"/>
      <c r="V378" s="10"/>
      <c r="W378" s="10"/>
      <c r="X378" s="10"/>
      <c r="Y378" s="10"/>
      <c r="Z378" s="10"/>
      <c r="AA378" s="10"/>
    </row>
    <row r="379" spans="1:27" x14ac:dyDescent="0.2">
      <c r="A379" s="23"/>
      <c r="B379" s="10"/>
      <c r="C379" s="10"/>
      <c r="D379" s="10"/>
      <c r="E379" s="10"/>
      <c r="F379" s="10"/>
      <c r="G379" s="10"/>
      <c r="H379" s="10"/>
      <c r="I379" s="10"/>
      <c r="J379" s="10"/>
      <c r="K379" s="10"/>
      <c r="L379" s="10"/>
      <c r="M379" s="10"/>
      <c r="N379" s="10"/>
      <c r="O379" s="10"/>
      <c r="P379" s="10"/>
      <c r="Q379" s="10"/>
      <c r="R379" s="10"/>
      <c r="S379" s="10"/>
      <c r="T379" s="10"/>
      <c r="U379" s="10"/>
      <c r="V379" s="10"/>
      <c r="W379" s="10"/>
      <c r="X379" s="10"/>
      <c r="Y379" s="10"/>
      <c r="Z379" s="10"/>
      <c r="AA379" s="10"/>
    </row>
    <row r="380" spans="1:27" x14ac:dyDescent="0.2">
      <c r="A380" s="23"/>
      <c r="B380" s="10"/>
      <c r="C380" s="10"/>
      <c r="D380" s="10"/>
      <c r="E380" s="10"/>
      <c r="F380" s="10"/>
      <c r="G380" s="10"/>
      <c r="H380" s="10"/>
      <c r="I380" s="10"/>
      <c r="J380" s="10"/>
      <c r="K380" s="10"/>
      <c r="L380" s="10"/>
      <c r="M380" s="10"/>
      <c r="N380" s="10"/>
      <c r="O380" s="10"/>
      <c r="P380" s="10"/>
      <c r="Q380" s="10"/>
      <c r="R380" s="10"/>
      <c r="S380" s="10"/>
      <c r="T380" s="10"/>
      <c r="U380" s="10"/>
      <c r="V380" s="10"/>
      <c r="W380" s="10"/>
      <c r="X380" s="10"/>
      <c r="Y380" s="10"/>
      <c r="Z380" s="10"/>
      <c r="AA380" s="10"/>
    </row>
    <row r="381" spans="1:27" x14ac:dyDescent="0.2">
      <c r="A381" s="23"/>
      <c r="B381" s="10"/>
      <c r="C381" s="10"/>
      <c r="D381" s="10"/>
      <c r="E381" s="10"/>
      <c r="F381" s="10"/>
      <c r="G381" s="10"/>
      <c r="H381" s="10"/>
      <c r="I381" s="10"/>
      <c r="J381" s="10"/>
      <c r="K381" s="10"/>
      <c r="L381" s="10"/>
      <c r="M381" s="10"/>
      <c r="N381" s="10"/>
      <c r="O381" s="10"/>
      <c r="P381" s="10"/>
      <c r="Q381" s="10"/>
      <c r="R381" s="10"/>
      <c r="S381" s="10"/>
      <c r="T381" s="10"/>
      <c r="U381" s="10"/>
      <c r="V381" s="10"/>
      <c r="W381" s="10"/>
      <c r="X381" s="10"/>
      <c r="Y381" s="10"/>
      <c r="Z381" s="10"/>
      <c r="AA381" s="10"/>
    </row>
    <row r="382" spans="1:27" x14ac:dyDescent="0.2">
      <c r="A382" s="23"/>
      <c r="B382" s="10"/>
      <c r="C382" s="10"/>
      <c r="D382" s="10"/>
      <c r="E382" s="10"/>
      <c r="F382" s="10"/>
      <c r="G382" s="10"/>
      <c r="H382" s="10"/>
      <c r="I382" s="10"/>
      <c r="J382" s="10"/>
      <c r="K382" s="10"/>
      <c r="L382" s="10"/>
      <c r="M382" s="10"/>
      <c r="N382" s="10"/>
      <c r="O382" s="10"/>
      <c r="P382" s="10"/>
      <c r="Q382" s="10"/>
      <c r="R382" s="10"/>
      <c r="S382" s="10"/>
      <c r="T382" s="10"/>
      <c r="U382" s="10"/>
      <c r="V382" s="10"/>
      <c r="W382" s="10"/>
      <c r="X382" s="10"/>
      <c r="Y382" s="10"/>
      <c r="Z382" s="10"/>
      <c r="AA382" s="10"/>
    </row>
    <row r="383" spans="1:27" x14ac:dyDescent="0.2">
      <c r="A383" s="23"/>
      <c r="B383" s="10"/>
      <c r="C383" s="10"/>
      <c r="D383" s="10"/>
      <c r="E383" s="10"/>
      <c r="F383" s="10"/>
      <c r="G383" s="10"/>
      <c r="H383" s="10"/>
      <c r="I383" s="10"/>
      <c r="J383" s="10"/>
      <c r="K383" s="10"/>
      <c r="L383" s="10"/>
      <c r="M383" s="10"/>
      <c r="N383" s="10"/>
      <c r="O383" s="10"/>
      <c r="P383" s="10"/>
      <c r="Q383" s="10"/>
      <c r="R383" s="10"/>
      <c r="S383" s="10"/>
      <c r="T383" s="10"/>
      <c r="U383" s="10"/>
      <c r="V383" s="10"/>
      <c r="W383" s="10"/>
      <c r="X383" s="10"/>
      <c r="Y383" s="10"/>
      <c r="Z383" s="10"/>
      <c r="AA383" s="10"/>
    </row>
    <row r="384" spans="1:27" x14ac:dyDescent="0.2">
      <c r="A384" s="23"/>
      <c r="B384" s="10"/>
      <c r="C384" s="10"/>
      <c r="D384" s="10"/>
      <c r="E384" s="10"/>
      <c r="F384" s="10"/>
      <c r="G384" s="10"/>
      <c r="H384" s="10"/>
      <c r="I384" s="10"/>
      <c r="J384" s="10"/>
      <c r="K384" s="10"/>
      <c r="L384" s="10"/>
      <c r="M384" s="10"/>
      <c r="N384" s="10"/>
      <c r="O384" s="10"/>
      <c r="P384" s="10"/>
      <c r="Q384" s="10"/>
      <c r="R384" s="10"/>
      <c r="S384" s="10"/>
      <c r="T384" s="10"/>
      <c r="U384" s="10"/>
      <c r="V384" s="10"/>
      <c r="W384" s="10"/>
      <c r="X384" s="10"/>
      <c r="Y384" s="10"/>
      <c r="Z384" s="10"/>
      <c r="AA384" s="10"/>
    </row>
    <row r="385" spans="1:27" x14ac:dyDescent="0.2">
      <c r="A385" s="23"/>
      <c r="B385" s="10"/>
      <c r="C385" s="10"/>
      <c r="D385" s="10"/>
      <c r="E385" s="10"/>
      <c r="F385" s="10"/>
      <c r="G385" s="10"/>
      <c r="H385" s="10"/>
      <c r="I385" s="10"/>
      <c r="J385" s="10"/>
      <c r="K385" s="10"/>
      <c r="L385" s="10"/>
      <c r="M385" s="10"/>
      <c r="N385" s="10"/>
      <c r="O385" s="10"/>
      <c r="P385" s="10"/>
      <c r="Q385" s="10"/>
      <c r="R385" s="10"/>
      <c r="S385" s="10"/>
      <c r="T385" s="10"/>
      <c r="U385" s="10"/>
      <c r="V385" s="10"/>
      <c r="W385" s="10"/>
      <c r="X385" s="10"/>
      <c r="Y385" s="10"/>
      <c r="Z385" s="10"/>
      <c r="AA385" s="10"/>
    </row>
    <row r="386" spans="1:27" x14ac:dyDescent="0.2">
      <c r="A386" s="23"/>
      <c r="B386" s="10"/>
      <c r="C386" s="10"/>
      <c r="D386" s="10"/>
      <c r="E386" s="10"/>
      <c r="F386" s="10"/>
      <c r="G386" s="10"/>
      <c r="H386" s="10"/>
      <c r="I386" s="10"/>
      <c r="J386" s="10"/>
      <c r="K386" s="10"/>
      <c r="L386" s="10"/>
      <c r="M386" s="10"/>
      <c r="N386" s="10"/>
      <c r="O386" s="10"/>
      <c r="P386" s="10"/>
      <c r="Q386" s="10"/>
      <c r="R386" s="10"/>
      <c r="S386" s="10"/>
      <c r="T386" s="10"/>
      <c r="U386" s="10"/>
      <c r="V386" s="10"/>
      <c r="W386" s="10"/>
      <c r="X386" s="10"/>
      <c r="Y386" s="10"/>
      <c r="Z386" s="10"/>
      <c r="AA386" s="10"/>
    </row>
    <row r="387" spans="1:27" x14ac:dyDescent="0.2">
      <c r="A387" s="23"/>
      <c r="B387" s="10"/>
      <c r="C387" s="10"/>
      <c r="D387" s="10"/>
      <c r="E387" s="10"/>
      <c r="F387" s="10"/>
      <c r="G387" s="10"/>
      <c r="H387" s="10"/>
      <c r="I387" s="10"/>
      <c r="J387" s="10"/>
      <c r="K387" s="10"/>
      <c r="L387" s="10"/>
      <c r="M387" s="10"/>
      <c r="N387" s="10"/>
      <c r="O387" s="10"/>
      <c r="P387" s="10"/>
      <c r="Q387" s="10"/>
      <c r="R387" s="10"/>
      <c r="S387" s="10"/>
      <c r="T387" s="10"/>
      <c r="U387" s="10"/>
      <c r="V387" s="10"/>
      <c r="W387" s="10"/>
      <c r="X387" s="10"/>
      <c r="Y387" s="10"/>
      <c r="Z387" s="10"/>
      <c r="AA387" s="10"/>
    </row>
    <row r="388" spans="1:27" x14ac:dyDescent="0.2">
      <c r="A388" s="23"/>
      <c r="B388" s="10"/>
      <c r="C388" s="10"/>
      <c r="D388" s="10"/>
      <c r="E388" s="10"/>
      <c r="F388" s="10"/>
      <c r="G388" s="10"/>
      <c r="H388" s="10"/>
      <c r="I388" s="10"/>
      <c r="J388" s="10"/>
      <c r="K388" s="10"/>
      <c r="L388" s="10"/>
      <c r="M388" s="10"/>
      <c r="N388" s="10"/>
      <c r="O388" s="10"/>
      <c r="P388" s="10"/>
      <c r="Q388" s="10"/>
      <c r="R388" s="10"/>
      <c r="S388" s="10"/>
      <c r="T388" s="10"/>
      <c r="U388" s="10"/>
      <c r="V388" s="10"/>
      <c r="W388" s="10"/>
      <c r="X388" s="10"/>
      <c r="Y388" s="10"/>
      <c r="Z388" s="10"/>
      <c r="AA388" s="10"/>
    </row>
    <row r="389" spans="1:27" x14ac:dyDescent="0.2">
      <c r="A389" s="23"/>
      <c r="B389" s="10"/>
      <c r="C389" s="10"/>
      <c r="D389" s="10"/>
      <c r="E389" s="10"/>
      <c r="F389" s="10"/>
      <c r="G389" s="10"/>
      <c r="H389" s="10"/>
      <c r="I389" s="10"/>
      <c r="J389" s="10"/>
      <c r="K389" s="10"/>
      <c r="L389" s="10"/>
      <c r="M389" s="10"/>
      <c r="N389" s="10"/>
      <c r="O389" s="10"/>
      <c r="P389" s="10"/>
      <c r="Q389" s="10"/>
      <c r="R389" s="10"/>
      <c r="S389" s="10"/>
      <c r="T389" s="10"/>
      <c r="U389" s="10"/>
      <c r="V389" s="10"/>
      <c r="W389" s="10"/>
      <c r="X389" s="10"/>
      <c r="Y389" s="10"/>
      <c r="Z389" s="10"/>
      <c r="AA389" s="10"/>
    </row>
    <row r="390" spans="1:27" x14ac:dyDescent="0.2">
      <c r="A390" s="23"/>
      <c r="B390" s="10"/>
      <c r="C390" s="10"/>
      <c r="D390" s="10"/>
      <c r="E390" s="10"/>
      <c r="F390" s="10"/>
      <c r="G390" s="10"/>
      <c r="H390" s="10"/>
      <c r="I390" s="10"/>
      <c r="J390" s="10"/>
      <c r="K390" s="10"/>
      <c r="L390" s="10"/>
      <c r="M390" s="10"/>
      <c r="N390" s="10"/>
      <c r="O390" s="10"/>
      <c r="P390" s="10"/>
      <c r="Q390" s="10"/>
      <c r="R390" s="10"/>
      <c r="S390" s="10"/>
      <c r="T390" s="10"/>
      <c r="U390" s="10"/>
      <c r="V390" s="10"/>
      <c r="W390" s="10"/>
      <c r="X390" s="10"/>
      <c r="Y390" s="10"/>
      <c r="Z390" s="10"/>
      <c r="AA390" s="10"/>
    </row>
    <row r="391" spans="1:27" x14ac:dyDescent="0.2">
      <c r="A391" s="23"/>
      <c r="B391" s="10"/>
      <c r="C391" s="10"/>
      <c r="D391" s="10"/>
      <c r="E391" s="10"/>
      <c r="F391" s="10"/>
      <c r="G391" s="10"/>
      <c r="H391" s="10"/>
      <c r="I391" s="10"/>
      <c r="J391" s="10"/>
      <c r="K391" s="10"/>
      <c r="L391" s="10"/>
      <c r="M391" s="10"/>
      <c r="N391" s="10"/>
      <c r="O391" s="10"/>
      <c r="P391" s="10"/>
      <c r="Q391" s="10"/>
      <c r="R391" s="10"/>
      <c r="S391" s="10"/>
      <c r="T391" s="10"/>
      <c r="U391" s="10"/>
      <c r="V391" s="10"/>
      <c r="W391" s="10"/>
      <c r="X391" s="10"/>
      <c r="Y391" s="10"/>
      <c r="Z391" s="10"/>
      <c r="AA391" s="10"/>
    </row>
    <row r="392" spans="1:27" x14ac:dyDescent="0.2">
      <c r="A392" s="23"/>
      <c r="B392" s="10"/>
      <c r="C392" s="10"/>
      <c r="D392" s="10"/>
      <c r="E392" s="10"/>
      <c r="F392" s="10"/>
      <c r="G392" s="10"/>
      <c r="H392" s="10"/>
      <c r="I392" s="10"/>
      <c r="J392" s="10"/>
      <c r="K392" s="10"/>
      <c r="L392" s="10"/>
      <c r="M392" s="10"/>
      <c r="N392" s="10"/>
      <c r="O392" s="10"/>
      <c r="P392" s="10"/>
      <c r="Q392" s="10"/>
      <c r="R392" s="10"/>
      <c r="S392" s="10"/>
      <c r="T392" s="10"/>
      <c r="U392" s="10"/>
      <c r="V392" s="10"/>
      <c r="W392" s="10"/>
      <c r="X392" s="10"/>
      <c r="Y392" s="10"/>
      <c r="Z392" s="10"/>
      <c r="AA392" s="10"/>
    </row>
    <row r="393" spans="1:27" x14ac:dyDescent="0.2">
      <c r="A393" s="23"/>
      <c r="B393" s="10"/>
      <c r="C393" s="10"/>
      <c r="D393" s="10"/>
      <c r="E393" s="10"/>
      <c r="F393" s="10"/>
      <c r="G393" s="10"/>
      <c r="H393" s="10"/>
      <c r="I393" s="10"/>
      <c r="J393" s="10"/>
      <c r="K393" s="10"/>
      <c r="L393" s="10"/>
      <c r="M393" s="10"/>
      <c r="N393" s="10"/>
      <c r="O393" s="10"/>
      <c r="P393" s="10"/>
      <c r="Q393" s="10"/>
      <c r="R393" s="10"/>
      <c r="S393" s="10"/>
      <c r="T393" s="10"/>
      <c r="U393" s="10"/>
      <c r="V393" s="10"/>
      <c r="W393" s="10"/>
      <c r="X393" s="10"/>
      <c r="Y393" s="10"/>
      <c r="Z393" s="10"/>
      <c r="AA393" s="10"/>
    </row>
    <row r="394" spans="1:27" x14ac:dyDescent="0.2">
      <c r="A394" s="23"/>
      <c r="B394" s="10"/>
      <c r="C394" s="10"/>
      <c r="D394" s="10"/>
      <c r="E394" s="10"/>
      <c r="F394" s="10"/>
      <c r="G394" s="10"/>
      <c r="H394" s="10"/>
      <c r="I394" s="10"/>
      <c r="J394" s="10"/>
      <c r="K394" s="10"/>
      <c r="L394" s="10"/>
      <c r="M394" s="10"/>
      <c r="N394" s="10"/>
      <c r="O394" s="10"/>
      <c r="P394" s="10"/>
      <c r="Q394" s="10"/>
      <c r="R394" s="10"/>
      <c r="S394" s="10"/>
      <c r="T394" s="10"/>
      <c r="U394" s="10"/>
      <c r="V394" s="10"/>
      <c r="W394" s="10"/>
      <c r="X394" s="10"/>
      <c r="Y394" s="10"/>
      <c r="Z394" s="10"/>
      <c r="AA394" s="10"/>
    </row>
    <row r="395" spans="1:27" x14ac:dyDescent="0.2">
      <c r="A395" s="23"/>
      <c r="B395" s="10"/>
      <c r="C395" s="10"/>
      <c r="D395" s="10"/>
      <c r="E395" s="10"/>
      <c r="F395" s="10"/>
      <c r="G395" s="10"/>
      <c r="H395" s="10"/>
      <c r="I395" s="10"/>
      <c r="J395" s="10"/>
      <c r="K395" s="10"/>
      <c r="L395" s="10"/>
      <c r="M395" s="10"/>
      <c r="N395" s="10"/>
      <c r="O395" s="10"/>
      <c r="P395" s="10"/>
      <c r="Q395" s="10"/>
      <c r="R395" s="10"/>
      <c r="S395" s="10"/>
      <c r="T395" s="10"/>
      <c r="U395" s="10"/>
      <c r="V395" s="10"/>
      <c r="W395" s="10"/>
      <c r="X395" s="10"/>
      <c r="Y395" s="10"/>
      <c r="Z395" s="10"/>
      <c r="AA395" s="10"/>
    </row>
    <row r="396" spans="1:27" x14ac:dyDescent="0.2">
      <c r="A396" s="23"/>
      <c r="B396" s="10"/>
      <c r="C396" s="10"/>
      <c r="D396" s="10"/>
      <c r="E396" s="10"/>
      <c r="F396" s="10"/>
      <c r="G396" s="10"/>
      <c r="H396" s="10"/>
      <c r="I396" s="10"/>
      <c r="J396" s="10"/>
      <c r="K396" s="10"/>
      <c r="L396" s="10"/>
      <c r="M396" s="10"/>
      <c r="N396" s="10"/>
      <c r="O396" s="10"/>
      <c r="P396" s="10"/>
      <c r="Q396" s="10"/>
      <c r="R396" s="10"/>
      <c r="S396" s="10"/>
      <c r="T396" s="10"/>
      <c r="U396" s="10"/>
      <c r="V396" s="10"/>
      <c r="W396" s="10"/>
      <c r="X396" s="10"/>
      <c r="Y396" s="10"/>
      <c r="Z396" s="10"/>
      <c r="AA396" s="10"/>
    </row>
    <row r="397" spans="1:27" x14ac:dyDescent="0.2">
      <c r="A397" s="23"/>
      <c r="B397" s="10"/>
      <c r="C397" s="10"/>
      <c r="D397" s="10"/>
      <c r="E397" s="10"/>
      <c r="F397" s="10"/>
      <c r="G397" s="10"/>
      <c r="H397" s="10"/>
      <c r="I397" s="10"/>
      <c r="J397" s="10"/>
      <c r="K397" s="10"/>
      <c r="L397" s="10"/>
      <c r="M397" s="10"/>
      <c r="N397" s="10"/>
      <c r="O397" s="10"/>
      <c r="P397" s="10"/>
      <c r="Q397" s="10"/>
      <c r="R397" s="10"/>
      <c r="S397" s="10"/>
      <c r="T397" s="10"/>
      <c r="U397" s="10"/>
      <c r="V397" s="10"/>
      <c r="W397" s="10"/>
      <c r="X397" s="10"/>
      <c r="Y397" s="10"/>
      <c r="Z397" s="10"/>
      <c r="AA397" s="10"/>
    </row>
    <row r="398" spans="1:27" x14ac:dyDescent="0.2">
      <c r="A398" s="23"/>
      <c r="B398" s="10"/>
      <c r="C398" s="10"/>
      <c r="D398" s="10"/>
      <c r="E398" s="10"/>
      <c r="F398" s="10"/>
      <c r="G398" s="10"/>
      <c r="H398" s="10"/>
      <c r="I398" s="10"/>
      <c r="J398" s="10"/>
      <c r="K398" s="10"/>
      <c r="L398" s="10"/>
      <c r="M398" s="10"/>
      <c r="N398" s="10"/>
      <c r="O398" s="10"/>
      <c r="P398" s="10"/>
      <c r="Q398" s="10"/>
      <c r="R398" s="10"/>
      <c r="S398" s="10"/>
      <c r="T398" s="10"/>
      <c r="U398" s="10"/>
      <c r="V398" s="10"/>
      <c r="W398" s="10"/>
      <c r="X398" s="10"/>
      <c r="Y398" s="10"/>
      <c r="Z398" s="10"/>
      <c r="AA398" s="10"/>
    </row>
    <row r="399" spans="1:27" x14ac:dyDescent="0.2">
      <c r="A399" s="23"/>
      <c r="B399" s="10"/>
      <c r="C399" s="10"/>
      <c r="D399" s="10"/>
      <c r="E399" s="10"/>
      <c r="F399" s="10"/>
      <c r="G399" s="10"/>
      <c r="H399" s="10"/>
      <c r="I399" s="10"/>
      <c r="J399" s="10"/>
      <c r="K399" s="10"/>
      <c r="L399" s="10"/>
      <c r="M399" s="10"/>
      <c r="N399" s="10"/>
      <c r="O399" s="10"/>
      <c r="P399" s="10"/>
      <c r="Q399" s="10"/>
      <c r="R399" s="10"/>
      <c r="S399" s="10"/>
      <c r="T399" s="10"/>
      <c r="U399" s="10"/>
      <c r="V399" s="10"/>
      <c r="W399" s="10"/>
      <c r="X399" s="10"/>
      <c r="Y399" s="10"/>
      <c r="Z399" s="10"/>
      <c r="AA399" s="10"/>
    </row>
    <row r="1264" spans="1:27" x14ac:dyDescent="0.2">
      <c r="A1264" s="24"/>
      <c r="B1264" s="15"/>
      <c r="C1264" s="15"/>
      <c r="D1264" s="15"/>
      <c r="E1264" s="15"/>
      <c r="F1264" s="15"/>
      <c r="G1264" s="15"/>
      <c r="H1264" s="15"/>
      <c r="I1264" s="15"/>
      <c r="J1264" s="15"/>
      <c r="K1264" s="15"/>
      <c r="L1264" s="15"/>
      <c r="M1264" s="15"/>
      <c r="N1264" s="15"/>
      <c r="O1264" s="15"/>
      <c r="P1264" s="15"/>
      <c r="Q1264" s="15"/>
      <c r="R1264" s="15"/>
      <c r="S1264" s="15"/>
      <c r="T1264" s="15"/>
      <c r="U1264" s="15"/>
      <c r="V1264" s="15"/>
      <c r="W1264" s="15"/>
      <c r="X1264" s="15"/>
      <c r="Y1264" s="15"/>
      <c r="Z1264" s="15"/>
      <c r="AA1264" s="15"/>
    </row>
    <row r="1265" spans="1:27" x14ac:dyDescent="0.2">
      <c r="A1265" s="24"/>
      <c r="B1265" s="15"/>
      <c r="C1265" s="15"/>
      <c r="D1265" s="15"/>
      <c r="E1265" s="15"/>
      <c r="F1265" s="15"/>
      <c r="G1265" s="15"/>
      <c r="H1265" s="15"/>
      <c r="I1265" s="15"/>
      <c r="J1265" s="15"/>
      <c r="K1265" s="15"/>
      <c r="L1265" s="15"/>
      <c r="M1265" s="15"/>
      <c r="N1265" s="15"/>
      <c r="O1265" s="15"/>
      <c r="P1265" s="15"/>
      <c r="Q1265" s="15"/>
      <c r="R1265" s="15"/>
      <c r="S1265" s="15"/>
      <c r="T1265" s="15"/>
      <c r="U1265" s="15"/>
      <c r="V1265" s="15"/>
      <c r="W1265" s="15"/>
      <c r="X1265" s="15"/>
      <c r="Y1265" s="15"/>
      <c r="Z1265" s="15"/>
      <c r="AA1265" s="15"/>
    </row>
    <row r="1266" spans="1:27" x14ac:dyDescent="0.2">
      <c r="A1266" s="24"/>
      <c r="B1266" s="15"/>
      <c r="C1266" s="15"/>
      <c r="D1266" s="15"/>
      <c r="E1266" s="15"/>
      <c r="F1266" s="15"/>
      <c r="G1266" s="15"/>
      <c r="H1266" s="15"/>
      <c r="I1266" s="15"/>
      <c r="J1266" s="15"/>
      <c r="K1266" s="15"/>
      <c r="L1266" s="15"/>
      <c r="M1266" s="15"/>
      <c r="N1266" s="15"/>
      <c r="O1266" s="15"/>
      <c r="P1266" s="15"/>
      <c r="Q1266" s="15"/>
      <c r="R1266" s="15"/>
      <c r="S1266" s="15"/>
      <c r="T1266" s="15"/>
      <c r="U1266" s="15"/>
      <c r="V1266" s="15"/>
      <c r="W1266" s="15"/>
      <c r="X1266" s="15"/>
      <c r="Y1266" s="15"/>
      <c r="Z1266" s="15"/>
      <c r="AA1266" s="15"/>
    </row>
    <row r="1267" spans="1:27" x14ac:dyDescent="0.2">
      <c r="A1267" s="24"/>
      <c r="B1267" s="15"/>
      <c r="C1267" s="15"/>
      <c r="D1267" s="15"/>
      <c r="E1267" s="15"/>
      <c r="F1267" s="15"/>
      <c r="G1267" s="15"/>
      <c r="H1267" s="15"/>
      <c r="I1267" s="15"/>
      <c r="J1267" s="15"/>
      <c r="K1267" s="15"/>
      <c r="L1267" s="15"/>
      <c r="M1267" s="15"/>
      <c r="N1267" s="15"/>
      <c r="O1267" s="15"/>
      <c r="P1267" s="15"/>
      <c r="Q1267" s="15"/>
      <c r="R1267" s="15"/>
      <c r="S1267" s="15"/>
      <c r="T1267" s="15"/>
      <c r="U1267" s="15"/>
      <c r="V1267" s="15"/>
      <c r="W1267" s="15"/>
      <c r="X1267" s="15"/>
      <c r="Y1267" s="15"/>
      <c r="Z1267" s="15"/>
      <c r="AA1267" s="15"/>
    </row>
    <row r="1268" spans="1:27" x14ac:dyDescent="0.2">
      <c r="A1268" s="24"/>
      <c r="B1268" s="15"/>
      <c r="C1268" s="15"/>
      <c r="D1268" s="15"/>
      <c r="E1268" s="15"/>
      <c r="F1268" s="15"/>
      <c r="G1268" s="15"/>
      <c r="H1268" s="15"/>
      <c r="I1268" s="15"/>
      <c r="J1268" s="15"/>
      <c r="K1268" s="15"/>
      <c r="L1268" s="15"/>
      <c r="M1268" s="15"/>
      <c r="N1268" s="15"/>
      <c r="O1268" s="15"/>
      <c r="P1268" s="15"/>
      <c r="Q1268" s="15"/>
      <c r="R1268" s="15"/>
      <c r="S1268" s="15"/>
      <c r="T1268" s="15"/>
      <c r="U1268" s="15"/>
      <c r="V1268" s="15"/>
      <c r="W1268" s="15"/>
      <c r="X1268" s="15"/>
      <c r="Y1268" s="15"/>
      <c r="Z1268" s="15"/>
      <c r="AA1268" s="15"/>
    </row>
    <row r="1269" spans="1:27" x14ac:dyDescent="0.2">
      <c r="A1269" s="24"/>
      <c r="B1269" s="15"/>
      <c r="C1269" s="15"/>
      <c r="D1269" s="15"/>
      <c r="E1269" s="15"/>
      <c r="F1269" s="15"/>
      <c r="G1269" s="15"/>
      <c r="H1269" s="15"/>
      <c r="I1269" s="15"/>
      <c r="J1269" s="15"/>
      <c r="K1269" s="15"/>
      <c r="L1269" s="15"/>
      <c r="M1269" s="15"/>
      <c r="N1269" s="15"/>
      <c r="O1269" s="15"/>
      <c r="P1269" s="15"/>
      <c r="Q1269" s="15"/>
      <c r="R1269" s="15"/>
      <c r="S1269" s="15"/>
      <c r="T1269" s="15"/>
      <c r="U1269" s="15"/>
      <c r="V1269" s="15"/>
      <c r="W1269" s="15"/>
      <c r="X1269" s="15"/>
      <c r="Y1269" s="15"/>
      <c r="Z1269" s="15"/>
      <c r="AA1269" s="15"/>
    </row>
    <row r="1270" spans="1:27" x14ac:dyDescent="0.2">
      <c r="A1270" s="24"/>
      <c r="B1270" s="15"/>
      <c r="C1270" s="15"/>
      <c r="D1270" s="15"/>
      <c r="E1270" s="15"/>
      <c r="F1270" s="15"/>
      <c r="G1270" s="15"/>
      <c r="H1270" s="15"/>
      <c r="I1270" s="15"/>
      <c r="J1270" s="15"/>
      <c r="K1270" s="15"/>
      <c r="L1270" s="15"/>
      <c r="M1270" s="15"/>
      <c r="N1270" s="15"/>
      <c r="O1270" s="15"/>
      <c r="P1270" s="15"/>
      <c r="Q1270" s="15"/>
      <c r="R1270" s="15"/>
      <c r="S1270" s="15"/>
      <c r="T1270" s="15"/>
      <c r="U1270" s="15"/>
      <c r="V1270" s="15"/>
      <c r="W1270" s="15"/>
      <c r="X1270" s="15"/>
      <c r="Y1270" s="15"/>
      <c r="Z1270" s="15"/>
      <c r="AA1270" s="15"/>
    </row>
    <row r="1271" spans="1:27" x14ac:dyDescent="0.2">
      <c r="A1271" s="24"/>
      <c r="B1271" s="15"/>
      <c r="C1271" s="15"/>
      <c r="D1271" s="15"/>
      <c r="E1271" s="15"/>
      <c r="F1271" s="15"/>
      <c r="G1271" s="15"/>
      <c r="H1271" s="15"/>
      <c r="I1271" s="15"/>
      <c r="J1271" s="15"/>
      <c r="K1271" s="15"/>
      <c r="L1271" s="15"/>
      <c r="M1271" s="15"/>
      <c r="N1271" s="15"/>
      <c r="O1271" s="15"/>
      <c r="P1271" s="15"/>
      <c r="Q1271" s="15"/>
      <c r="R1271" s="15"/>
      <c r="S1271" s="15"/>
      <c r="T1271" s="15"/>
      <c r="U1271" s="15"/>
      <c r="V1271" s="15"/>
      <c r="W1271" s="15"/>
      <c r="X1271" s="15"/>
      <c r="Y1271" s="15"/>
      <c r="Z1271" s="15"/>
      <c r="AA1271" s="15"/>
    </row>
    <row r="1272" spans="1:27" x14ac:dyDescent="0.2">
      <c r="A1272" s="24"/>
      <c r="B1272" s="15"/>
      <c r="C1272" s="15"/>
      <c r="D1272" s="15"/>
      <c r="E1272" s="15"/>
      <c r="F1272" s="15"/>
      <c r="G1272" s="15"/>
      <c r="H1272" s="15"/>
      <c r="I1272" s="15"/>
      <c r="J1272" s="15"/>
      <c r="K1272" s="15"/>
      <c r="L1272" s="15"/>
      <c r="M1272" s="15"/>
      <c r="N1272" s="15"/>
      <c r="O1272" s="15"/>
      <c r="P1272" s="15"/>
      <c r="Q1272" s="15"/>
      <c r="R1272" s="15"/>
      <c r="S1272" s="15"/>
      <c r="T1272" s="15"/>
      <c r="U1272" s="15"/>
      <c r="V1272" s="15"/>
      <c r="W1272" s="15"/>
      <c r="X1272" s="15"/>
      <c r="Y1272" s="15"/>
      <c r="Z1272" s="15"/>
      <c r="AA1272" s="15"/>
    </row>
    <row r="1273" spans="1:27" x14ac:dyDescent="0.2">
      <c r="A1273" s="24"/>
      <c r="B1273" s="15"/>
      <c r="C1273" s="15"/>
      <c r="D1273" s="15"/>
      <c r="E1273" s="15"/>
      <c r="F1273" s="15"/>
      <c r="G1273" s="15"/>
      <c r="H1273" s="15"/>
      <c r="I1273" s="15"/>
      <c r="J1273" s="15"/>
      <c r="K1273" s="15"/>
      <c r="L1273" s="15"/>
      <c r="M1273" s="15"/>
      <c r="N1273" s="15"/>
      <c r="O1273" s="15"/>
      <c r="P1273" s="15"/>
      <c r="Q1273" s="15"/>
      <c r="R1273" s="15"/>
      <c r="S1273" s="15"/>
      <c r="T1273" s="15"/>
      <c r="U1273" s="15"/>
      <c r="V1273" s="15"/>
      <c r="W1273" s="15"/>
      <c r="X1273" s="15"/>
      <c r="Y1273" s="15"/>
      <c r="Z1273" s="15"/>
      <c r="AA1273" s="15"/>
    </row>
    <row r="1274" spans="1:27" x14ac:dyDescent="0.2">
      <c r="A1274" s="24"/>
      <c r="B1274" s="15"/>
      <c r="C1274" s="15"/>
      <c r="D1274" s="15"/>
      <c r="E1274" s="15"/>
      <c r="F1274" s="15"/>
      <c r="G1274" s="15"/>
      <c r="H1274" s="15"/>
      <c r="I1274" s="15"/>
      <c r="J1274" s="15"/>
      <c r="K1274" s="15"/>
      <c r="L1274" s="15"/>
      <c r="M1274" s="15"/>
      <c r="N1274" s="15"/>
      <c r="O1274" s="15"/>
      <c r="P1274" s="15"/>
      <c r="Q1274" s="15"/>
      <c r="R1274" s="15"/>
      <c r="S1274" s="15"/>
      <c r="T1274" s="15"/>
      <c r="U1274" s="15"/>
      <c r="V1274" s="15"/>
      <c r="W1274" s="15"/>
      <c r="X1274" s="15"/>
      <c r="Y1274" s="15"/>
      <c r="Z1274" s="15"/>
      <c r="AA1274" s="15"/>
    </row>
    <row r="1275" spans="1:27" x14ac:dyDescent="0.2">
      <c r="A1275" s="24"/>
      <c r="B1275" s="15"/>
      <c r="C1275" s="15"/>
      <c r="D1275" s="15"/>
      <c r="E1275" s="15"/>
      <c r="F1275" s="15"/>
      <c r="G1275" s="15"/>
      <c r="H1275" s="15"/>
      <c r="I1275" s="15"/>
      <c r="J1275" s="15"/>
      <c r="K1275" s="15"/>
      <c r="L1275" s="15"/>
      <c r="M1275" s="15"/>
      <c r="N1275" s="15"/>
      <c r="O1275" s="15"/>
      <c r="P1275" s="15"/>
      <c r="Q1275" s="15"/>
      <c r="R1275" s="15"/>
      <c r="S1275" s="15"/>
      <c r="T1275" s="15"/>
      <c r="U1275" s="15"/>
      <c r="V1275" s="15"/>
      <c r="W1275" s="15"/>
      <c r="X1275" s="15"/>
      <c r="Y1275" s="15"/>
      <c r="Z1275" s="15"/>
      <c r="AA1275" s="15"/>
    </row>
    <row r="1276" spans="1:27" x14ac:dyDescent="0.2">
      <c r="A1276" s="24"/>
      <c r="B1276" s="15"/>
      <c r="C1276" s="15"/>
      <c r="D1276" s="15"/>
      <c r="E1276" s="15"/>
      <c r="F1276" s="15"/>
      <c r="G1276" s="15"/>
      <c r="H1276" s="15"/>
      <c r="I1276" s="15"/>
      <c r="J1276" s="15"/>
      <c r="K1276" s="15"/>
      <c r="L1276" s="15"/>
      <c r="M1276" s="15"/>
      <c r="N1276" s="15"/>
      <c r="O1276" s="15"/>
      <c r="P1276" s="15"/>
      <c r="Q1276" s="15"/>
      <c r="R1276" s="15"/>
      <c r="S1276" s="15"/>
      <c r="T1276" s="15"/>
      <c r="U1276" s="15"/>
      <c r="V1276" s="15"/>
      <c r="W1276" s="15"/>
      <c r="X1276" s="15"/>
      <c r="Y1276" s="15"/>
      <c r="Z1276" s="15"/>
      <c r="AA1276" s="15"/>
    </row>
    <row r="1277" spans="1:27" x14ac:dyDescent="0.2">
      <c r="A1277" s="24"/>
      <c r="B1277" s="15"/>
      <c r="C1277" s="15"/>
      <c r="D1277" s="15"/>
      <c r="E1277" s="15"/>
      <c r="F1277" s="15"/>
      <c r="G1277" s="15"/>
      <c r="H1277" s="15"/>
      <c r="I1277" s="15"/>
      <c r="J1277" s="15"/>
      <c r="K1277" s="15"/>
      <c r="L1277" s="15"/>
      <c r="M1277" s="15"/>
      <c r="N1277" s="15"/>
      <c r="O1277" s="15"/>
      <c r="P1277" s="15"/>
      <c r="Q1277" s="15"/>
      <c r="R1277" s="15"/>
      <c r="S1277" s="15"/>
      <c r="T1277" s="15"/>
      <c r="U1277" s="15"/>
      <c r="V1277" s="15"/>
      <c r="W1277" s="15"/>
      <c r="X1277" s="15"/>
      <c r="Y1277" s="15"/>
      <c r="Z1277" s="15"/>
      <c r="AA1277" s="15"/>
    </row>
    <row r="1278" spans="1:27" x14ac:dyDescent="0.2">
      <c r="A1278" s="24"/>
      <c r="B1278" s="15"/>
      <c r="C1278" s="15"/>
      <c r="D1278" s="15"/>
      <c r="E1278" s="15"/>
      <c r="F1278" s="15"/>
      <c r="G1278" s="15"/>
      <c r="H1278" s="15"/>
      <c r="I1278" s="15"/>
      <c r="J1278" s="15"/>
      <c r="K1278" s="15"/>
      <c r="L1278" s="15"/>
      <c r="M1278" s="15"/>
      <c r="N1278" s="15"/>
      <c r="O1278" s="15"/>
      <c r="P1278" s="15"/>
      <c r="Q1278" s="15"/>
      <c r="R1278" s="15"/>
      <c r="S1278" s="15"/>
      <c r="T1278" s="15"/>
      <c r="U1278" s="15"/>
      <c r="V1278" s="15"/>
      <c r="W1278" s="15"/>
      <c r="X1278" s="15"/>
      <c r="Y1278" s="15"/>
      <c r="Z1278" s="15"/>
      <c r="AA1278" s="15"/>
    </row>
    <row r="1279" spans="1:27" x14ac:dyDescent="0.2">
      <c r="A1279" s="24"/>
      <c r="B1279" s="15"/>
      <c r="C1279" s="15"/>
      <c r="D1279" s="15"/>
      <c r="E1279" s="15"/>
      <c r="F1279" s="15"/>
      <c r="G1279" s="15"/>
      <c r="H1279" s="15"/>
      <c r="I1279" s="15"/>
      <c r="J1279" s="15"/>
      <c r="K1279" s="15"/>
      <c r="L1279" s="15"/>
      <c r="M1279" s="15"/>
      <c r="N1279" s="15"/>
      <c r="O1279" s="15"/>
      <c r="P1279" s="15"/>
      <c r="Q1279" s="15"/>
      <c r="R1279" s="15"/>
      <c r="S1279" s="15"/>
      <c r="T1279" s="15"/>
      <c r="U1279" s="15"/>
      <c r="V1279" s="15"/>
      <c r="W1279" s="15"/>
      <c r="X1279" s="15"/>
      <c r="Y1279" s="15"/>
      <c r="Z1279" s="15"/>
      <c r="AA1279" s="15"/>
    </row>
    <row r="1280" spans="1:27" x14ac:dyDescent="0.2">
      <c r="A1280" s="24"/>
      <c r="B1280" s="15"/>
      <c r="C1280" s="15"/>
      <c r="D1280" s="15"/>
      <c r="E1280" s="15"/>
      <c r="F1280" s="15"/>
      <c r="G1280" s="15"/>
      <c r="H1280" s="15"/>
      <c r="I1280" s="15"/>
      <c r="J1280" s="15"/>
      <c r="K1280" s="15"/>
      <c r="L1280" s="15"/>
      <c r="M1280" s="15"/>
      <c r="N1280" s="15"/>
      <c r="O1280" s="15"/>
      <c r="P1280" s="15"/>
      <c r="Q1280" s="15"/>
      <c r="R1280" s="15"/>
      <c r="S1280" s="15"/>
      <c r="T1280" s="15"/>
      <c r="U1280" s="15"/>
      <c r="V1280" s="15"/>
      <c r="W1280" s="15"/>
      <c r="X1280" s="15"/>
      <c r="Y1280" s="15"/>
      <c r="Z1280" s="15"/>
      <c r="AA1280" s="15"/>
    </row>
    <row r="1281" spans="1:27" x14ac:dyDescent="0.2">
      <c r="A1281" s="24"/>
      <c r="B1281" s="15"/>
      <c r="C1281" s="15"/>
      <c r="D1281" s="15"/>
      <c r="E1281" s="15"/>
      <c r="F1281" s="15"/>
      <c r="G1281" s="15"/>
      <c r="H1281" s="15"/>
      <c r="I1281" s="15"/>
      <c r="J1281" s="15"/>
      <c r="K1281" s="15"/>
      <c r="L1281" s="15"/>
      <c r="M1281" s="15"/>
      <c r="N1281" s="15"/>
      <c r="O1281" s="15"/>
      <c r="P1281" s="15"/>
      <c r="Q1281" s="15"/>
      <c r="R1281" s="15"/>
      <c r="S1281" s="15"/>
      <c r="T1281" s="15"/>
      <c r="U1281" s="15"/>
      <c r="V1281" s="15"/>
      <c r="W1281" s="15"/>
      <c r="X1281" s="15"/>
      <c r="Y1281" s="15"/>
      <c r="Z1281" s="15"/>
      <c r="AA1281" s="15"/>
    </row>
    <row r="1282" spans="1:27" x14ac:dyDescent="0.2">
      <c r="A1282" s="25"/>
      <c r="B1282" s="9"/>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c r="AA1282" s="9"/>
    </row>
    <row r="1283" spans="1:27" x14ac:dyDescent="0.2">
      <c r="A1283" s="25"/>
      <c r="B1283" s="9"/>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c r="AA1283" s="9"/>
    </row>
    <row r="1284" spans="1:27" x14ac:dyDescent="0.2">
      <c r="A1284" s="25"/>
      <c r="B1284" s="9"/>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c r="AA1284" s="9"/>
    </row>
    <row r="1285" spans="1:27" x14ac:dyDescent="0.2">
      <c r="A1285" s="25"/>
      <c r="B1285" s="9"/>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c r="AA1285" s="9"/>
    </row>
    <row r="1286" spans="1:27" x14ac:dyDescent="0.2">
      <c r="A1286" s="25"/>
      <c r="B1286" s="9"/>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c r="AA1286" s="9"/>
    </row>
    <row r="1287" spans="1:27" x14ac:dyDescent="0.2">
      <c r="A1287" s="25"/>
      <c r="B1287" s="9"/>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c r="AA1287" s="9"/>
    </row>
    <row r="1426" spans="1:27" x14ac:dyDescent="0.2">
      <c r="A1426" s="23"/>
      <c r="B1426" s="10"/>
      <c r="C1426" s="10"/>
      <c r="D1426" s="10"/>
      <c r="E1426" s="10"/>
      <c r="F1426" s="10"/>
      <c r="G1426" s="10"/>
      <c r="H1426" s="10"/>
      <c r="I1426" s="10"/>
      <c r="J1426" s="10"/>
      <c r="K1426" s="10"/>
      <c r="L1426" s="10"/>
      <c r="M1426" s="10"/>
      <c r="N1426" s="10"/>
      <c r="O1426" s="10"/>
      <c r="P1426" s="10"/>
      <c r="Q1426" s="10"/>
      <c r="R1426" s="10"/>
      <c r="S1426" s="10"/>
      <c r="T1426" s="10"/>
      <c r="U1426" s="10"/>
      <c r="V1426" s="10"/>
      <c r="W1426" s="10"/>
      <c r="X1426" s="10"/>
      <c r="Y1426" s="10"/>
      <c r="Z1426" s="10"/>
      <c r="AA1426" s="10"/>
    </row>
    <row r="1427" spans="1:27" x14ac:dyDescent="0.2">
      <c r="A1427" s="23"/>
      <c r="B1427" s="10"/>
      <c r="C1427" s="10"/>
      <c r="D1427" s="10"/>
      <c r="E1427" s="10"/>
      <c r="F1427" s="10"/>
      <c r="G1427" s="10"/>
      <c r="H1427" s="10"/>
      <c r="I1427" s="10"/>
      <c r="J1427" s="10"/>
      <c r="K1427" s="10"/>
      <c r="L1427" s="10"/>
      <c r="M1427" s="10"/>
      <c r="N1427" s="10"/>
      <c r="O1427" s="10"/>
      <c r="P1427" s="10"/>
      <c r="Q1427" s="10"/>
      <c r="R1427" s="10"/>
      <c r="S1427" s="10"/>
      <c r="T1427" s="10"/>
      <c r="U1427" s="10"/>
      <c r="V1427" s="10"/>
      <c r="W1427" s="10"/>
      <c r="X1427" s="10"/>
      <c r="Y1427" s="10"/>
      <c r="Z1427" s="10"/>
      <c r="AA1427" s="10"/>
    </row>
    <row r="1428" spans="1:27" x14ac:dyDescent="0.2">
      <c r="A1428" s="23"/>
      <c r="B1428" s="10"/>
      <c r="C1428" s="10"/>
      <c r="D1428" s="10"/>
      <c r="E1428" s="10"/>
      <c r="F1428" s="10"/>
      <c r="G1428" s="10"/>
      <c r="H1428" s="10"/>
      <c r="I1428" s="10"/>
      <c r="J1428" s="10"/>
      <c r="K1428" s="10"/>
      <c r="L1428" s="10"/>
      <c r="M1428" s="10"/>
      <c r="N1428" s="10"/>
      <c r="O1428" s="10"/>
      <c r="P1428" s="10"/>
      <c r="Q1428" s="10"/>
      <c r="R1428" s="10"/>
      <c r="S1428" s="10"/>
      <c r="T1428" s="10"/>
      <c r="U1428" s="10"/>
      <c r="V1428" s="10"/>
      <c r="W1428" s="10"/>
      <c r="X1428" s="10"/>
      <c r="Y1428" s="10"/>
      <c r="Z1428" s="10"/>
      <c r="AA1428" s="10"/>
    </row>
    <row r="1429" spans="1:27" x14ac:dyDescent="0.2">
      <c r="A1429" s="23"/>
      <c r="B1429" s="10"/>
      <c r="C1429" s="10"/>
      <c r="D1429" s="10"/>
      <c r="E1429" s="10"/>
      <c r="F1429" s="10"/>
      <c r="G1429" s="10"/>
      <c r="H1429" s="10"/>
      <c r="I1429" s="10"/>
      <c r="J1429" s="10"/>
      <c r="K1429" s="10"/>
      <c r="L1429" s="10"/>
      <c r="M1429" s="10"/>
      <c r="N1429" s="10"/>
      <c r="O1429" s="10"/>
      <c r="P1429" s="10"/>
      <c r="Q1429" s="10"/>
      <c r="R1429" s="10"/>
      <c r="S1429" s="10"/>
      <c r="T1429" s="10"/>
      <c r="U1429" s="10"/>
      <c r="V1429" s="10"/>
      <c r="W1429" s="10"/>
      <c r="X1429" s="10"/>
      <c r="Y1429" s="10"/>
      <c r="Z1429" s="10"/>
      <c r="AA1429" s="10"/>
    </row>
    <row r="1430" spans="1:27" x14ac:dyDescent="0.2">
      <c r="A1430" s="23"/>
      <c r="B1430" s="10"/>
      <c r="C1430" s="10"/>
      <c r="D1430" s="10"/>
      <c r="E1430" s="10"/>
      <c r="F1430" s="10"/>
      <c r="G1430" s="10"/>
      <c r="H1430" s="10"/>
      <c r="I1430" s="10"/>
      <c r="J1430" s="10"/>
      <c r="K1430" s="10"/>
      <c r="L1430" s="10"/>
      <c r="M1430" s="10"/>
      <c r="N1430" s="10"/>
      <c r="O1430" s="10"/>
      <c r="P1430" s="10"/>
      <c r="Q1430" s="10"/>
      <c r="R1430" s="10"/>
      <c r="S1430" s="10"/>
      <c r="T1430" s="10"/>
      <c r="U1430" s="10"/>
      <c r="V1430" s="10"/>
      <c r="W1430" s="10"/>
      <c r="X1430" s="10"/>
      <c r="Y1430" s="10"/>
      <c r="Z1430" s="10"/>
      <c r="AA1430" s="10"/>
    </row>
    <row r="1431" spans="1:27" x14ac:dyDescent="0.2">
      <c r="A1431" s="23"/>
      <c r="B1431" s="10"/>
      <c r="C1431" s="10"/>
      <c r="D1431" s="10"/>
      <c r="E1431" s="10"/>
      <c r="F1431" s="10"/>
      <c r="G1431" s="10"/>
      <c r="H1431" s="10"/>
      <c r="I1431" s="10"/>
      <c r="J1431" s="10"/>
      <c r="K1431" s="10"/>
      <c r="L1431" s="10"/>
      <c r="M1431" s="10"/>
      <c r="N1431" s="10"/>
      <c r="O1431" s="10"/>
      <c r="P1431" s="10"/>
      <c r="Q1431" s="10"/>
      <c r="R1431" s="10"/>
      <c r="S1431" s="10"/>
      <c r="T1431" s="10"/>
      <c r="U1431" s="10"/>
      <c r="V1431" s="10"/>
      <c r="W1431" s="10"/>
      <c r="X1431" s="10"/>
      <c r="Y1431" s="10"/>
      <c r="Z1431" s="10"/>
      <c r="AA1431" s="10"/>
    </row>
    <row r="1432" spans="1:27" x14ac:dyDescent="0.2">
      <c r="A1432" s="23"/>
      <c r="B1432" s="10"/>
      <c r="C1432" s="10"/>
      <c r="D1432" s="10"/>
      <c r="E1432" s="10"/>
      <c r="F1432" s="10"/>
      <c r="G1432" s="10"/>
      <c r="H1432" s="10"/>
      <c r="I1432" s="10"/>
      <c r="J1432" s="10"/>
      <c r="K1432" s="10"/>
      <c r="L1432" s="10"/>
      <c r="M1432" s="10"/>
      <c r="N1432" s="10"/>
      <c r="O1432" s="10"/>
      <c r="P1432" s="10"/>
      <c r="Q1432" s="10"/>
      <c r="R1432" s="10"/>
      <c r="S1432" s="10"/>
      <c r="T1432" s="10"/>
      <c r="U1432" s="10"/>
      <c r="V1432" s="10"/>
      <c r="W1432" s="10"/>
      <c r="X1432" s="10"/>
      <c r="Y1432" s="10"/>
      <c r="Z1432" s="10"/>
      <c r="AA1432" s="10"/>
    </row>
    <row r="1433" spans="1:27" x14ac:dyDescent="0.2">
      <c r="A1433" s="23"/>
      <c r="B1433" s="10"/>
      <c r="C1433" s="10"/>
      <c r="D1433" s="10"/>
      <c r="E1433" s="10"/>
      <c r="F1433" s="10"/>
      <c r="G1433" s="10"/>
      <c r="H1433" s="10"/>
      <c r="I1433" s="10"/>
      <c r="J1433" s="10"/>
      <c r="K1433" s="10"/>
      <c r="L1433" s="10"/>
      <c r="M1433" s="10"/>
      <c r="N1433" s="10"/>
      <c r="O1433" s="10"/>
      <c r="P1433" s="10"/>
      <c r="Q1433" s="10"/>
      <c r="R1433" s="10"/>
      <c r="S1433" s="10"/>
      <c r="T1433" s="10"/>
      <c r="U1433" s="10"/>
      <c r="V1433" s="10"/>
      <c r="W1433" s="10"/>
      <c r="X1433" s="10"/>
      <c r="Y1433" s="10"/>
      <c r="Z1433" s="10"/>
      <c r="AA1433" s="10"/>
    </row>
    <row r="1434" spans="1:27" x14ac:dyDescent="0.2">
      <c r="A1434" s="23"/>
      <c r="B1434" s="10"/>
      <c r="C1434" s="10"/>
      <c r="D1434" s="10"/>
      <c r="E1434" s="10"/>
      <c r="F1434" s="10"/>
      <c r="G1434" s="10"/>
      <c r="H1434" s="10"/>
      <c r="I1434" s="10"/>
      <c r="J1434" s="10"/>
      <c r="K1434" s="10"/>
      <c r="L1434" s="10"/>
      <c r="M1434" s="10"/>
      <c r="N1434" s="10"/>
      <c r="O1434" s="10"/>
      <c r="P1434" s="10"/>
      <c r="Q1434" s="10"/>
      <c r="R1434" s="10"/>
      <c r="S1434" s="10"/>
      <c r="T1434" s="10"/>
      <c r="U1434" s="10"/>
      <c r="V1434" s="10"/>
      <c r="W1434" s="10"/>
      <c r="X1434" s="10"/>
      <c r="Y1434" s="10"/>
      <c r="Z1434" s="10"/>
      <c r="AA1434" s="10"/>
    </row>
    <row r="1435" spans="1:27" x14ac:dyDescent="0.2">
      <c r="A1435" s="23"/>
      <c r="B1435" s="10"/>
      <c r="C1435" s="10"/>
      <c r="D1435" s="10"/>
      <c r="E1435" s="10"/>
      <c r="F1435" s="10"/>
      <c r="G1435" s="10"/>
      <c r="H1435" s="10"/>
      <c r="I1435" s="10"/>
      <c r="J1435" s="10"/>
      <c r="K1435" s="10"/>
      <c r="L1435" s="10"/>
      <c r="M1435" s="10"/>
      <c r="N1435" s="10"/>
      <c r="O1435" s="10"/>
      <c r="P1435" s="10"/>
      <c r="Q1435" s="10"/>
      <c r="R1435" s="10"/>
      <c r="S1435" s="10"/>
      <c r="T1435" s="10"/>
      <c r="U1435" s="10"/>
      <c r="V1435" s="10"/>
      <c r="W1435" s="10"/>
      <c r="X1435" s="10"/>
      <c r="Y1435" s="10"/>
      <c r="Z1435" s="10"/>
      <c r="AA1435" s="10"/>
    </row>
    <row r="1436" spans="1:27" x14ac:dyDescent="0.2">
      <c r="A1436" s="23"/>
      <c r="B1436" s="10"/>
      <c r="C1436" s="10"/>
      <c r="D1436" s="10"/>
      <c r="E1436" s="10"/>
      <c r="F1436" s="10"/>
      <c r="G1436" s="10"/>
      <c r="H1436" s="10"/>
      <c r="I1436" s="10"/>
      <c r="J1436" s="10"/>
      <c r="K1436" s="10"/>
      <c r="L1436" s="10"/>
      <c r="M1436" s="10"/>
      <c r="N1436" s="10"/>
      <c r="O1436" s="10"/>
      <c r="P1436" s="10"/>
      <c r="Q1436" s="10"/>
      <c r="R1436" s="10"/>
      <c r="S1436" s="10"/>
      <c r="T1436" s="10"/>
      <c r="U1436" s="10"/>
      <c r="V1436" s="10"/>
      <c r="W1436" s="10"/>
      <c r="X1436" s="10"/>
      <c r="Y1436" s="10"/>
      <c r="Z1436" s="10"/>
      <c r="AA1436" s="10"/>
    </row>
    <row r="1437" spans="1:27" x14ac:dyDescent="0.2">
      <c r="A1437" s="23"/>
      <c r="B1437" s="10"/>
      <c r="C1437" s="10"/>
      <c r="D1437" s="10"/>
      <c r="E1437" s="10"/>
      <c r="F1437" s="10"/>
      <c r="G1437" s="10"/>
      <c r="H1437" s="10"/>
      <c r="I1437" s="10"/>
      <c r="J1437" s="10"/>
      <c r="K1437" s="10"/>
      <c r="L1437" s="10"/>
      <c r="M1437" s="10"/>
      <c r="N1437" s="10"/>
      <c r="O1437" s="10"/>
      <c r="P1437" s="10"/>
      <c r="Q1437" s="10"/>
      <c r="R1437" s="10"/>
      <c r="S1437" s="10"/>
      <c r="T1437" s="10"/>
      <c r="U1437" s="10"/>
      <c r="V1437" s="10"/>
      <c r="W1437" s="10"/>
      <c r="X1437" s="10"/>
      <c r="Y1437" s="10"/>
      <c r="Z1437" s="10"/>
      <c r="AA1437" s="10"/>
    </row>
    <row r="1438" spans="1:27" x14ac:dyDescent="0.2">
      <c r="A1438" s="23"/>
      <c r="B1438" s="10"/>
      <c r="C1438" s="10"/>
      <c r="D1438" s="10"/>
      <c r="E1438" s="10"/>
      <c r="F1438" s="10"/>
      <c r="G1438" s="10"/>
      <c r="H1438" s="10"/>
      <c r="I1438" s="10"/>
      <c r="J1438" s="10"/>
      <c r="K1438" s="10"/>
      <c r="L1438" s="10"/>
      <c r="M1438" s="10"/>
      <c r="N1438" s="10"/>
      <c r="O1438" s="10"/>
      <c r="P1438" s="10"/>
      <c r="Q1438" s="10"/>
      <c r="R1438" s="10"/>
      <c r="S1438" s="10"/>
      <c r="T1438" s="10"/>
      <c r="U1438" s="10"/>
      <c r="V1438" s="10"/>
      <c r="W1438" s="10"/>
      <c r="X1438" s="10"/>
      <c r="Y1438" s="10"/>
      <c r="Z1438" s="10"/>
      <c r="AA1438" s="10"/>
    </row>
    <row r="1439" spans="1:27" x14ac:dyDescent="0.2">
      <c r="A1439" s="23"/>
      <c r="B1439" s="10"/>
      <c r="C1439" s="10"/>
      <c r="D1439" s="10"/>
      <c r="E1439" s="10"/>
      <c r="F1439" s="10"/>
      <c r="G1439" s="10"/>
      <c r="H1439" s="10"/>
      <c r="I1439" s="10"/>
      <c r="J1439" s="10"/>
      <c r="K1439" s="10"/>
      <c r="L1439" s="10"/>
      <c r="M1439" s="10"/>
      <c r="N1439" s="10"/>
      <c r="O1439" s="10"/>
      <c r="P1439" s="10"/>
      <c r="Q1439" s="10"/>
      <c r="R1439" s="10"/>
      <c r="S1439" s="10"/>
      <c r="T1439" s="10"/>
      <c r="U1439" s="10"/>
      <c r="V1439" s="10"/>
      <c r="W1439" s="10"/>
      <c r="X1439" s="10"/>
      <c r="Y1439" s="10"/>
      <c r="Z1439" s="10"/>
      <c r="AA1439" s="10"/>
    </row>
    <row r="1440" spans="1:27" x14ac:dyDescent="0.2">
      <c r="A1440" s="23"/>
      <c r="B1440" s="10"/>
      <c r="C1440" s="10"/>
      <c r="D1440" s="10"/>
      <c r="E1440" s="10"/>
      <c r="F1440" s="10"/>
      <c r="G1440" s="10"/>
      <c r="H1440" s="10"/>
      <c r="I1440" s="10"/>
      <c r="J1440" s="10"/>
      <c r="K1440" s="10"/>
      <c r="L1440" s="10"/>
      <c r="M1440" s="10"/>
      <c r="N1440" s="10"/>
      <c r="O1440" s="10"/>
      <c r="P1440" s="10"/>
      <c r="Q1440" s="10"/>
      <c r="R1440" s="10"/>
      <c r="S1440" s="10"/>
      <c r="T1440" s="10"/>
      <c r="U1440" s="10"/>
      <c r="V1440" s="10"/>
      <c r="W1440" s="10"/>
      <c r="X1440" s="10"/>
      <c r="Y1440" s="10"/>
      <c r="Z1440" s="10"/>
      <c r="AA1440" s="10"/>
    </row>
    <row r="1441" spans="1:27" x14ac:dyDescent="0.2">
      <c r="A1441" s="23"/>
      <c r="B1441" s="10"/>
      <c r="C1441" s="10"/>
      <c r="D1441" s="10"/>
      <c r="E1441" s="10"/>
      <c r="F1441" s="10"/>
      <c r="G1441" s="10"/>
      <c r="H1441" s="10"/>
      <c r="I1441" s="10"/>
      <c r="J1441" s="10"/>
      <c r="K1441" s="10"/>
      <c r="L1441" s="10"/>
      <c r="M1441" s="10"/>
      <c r="N1441" s="10"/>
      <c r="O1441" s="10"/>
      <c r="P1441" s="10"/>
      <c r="Q1441" s="10"/>
      <c r="R1441" s="10"/>
      <c r="S1441" s="10"/>
      <c r="T1441" s="10"/>
      <c r="U1441" s="10"/>
      <c r="V1441" s="10"/>
      <c r="W1441" s="10"/>
      <c r="X1441" s="10"/>
      <c r="Y1441" s="10"/>
      <c r="Z1441" s="10"/>
      <c r="AA1441" s="10"/>
    </row>
    <row r="1442" spans="1:27" x14ac:dyDescent="0.2">
      <c r="A1442" s="23"/>
      <c r="B1442" s="10"/>
      <c r="C1442" s="10"/>
      <c r="D1442" s="10"/>
      <c r="E1442" s="10"/>
      <c r="F1442" s="10"/>
      <c r="G1442" s="10"/>
      <c r="H1442" s="10"/>
      <c r="I1442" s="10"/>
      <c r="J1442" s="10"/>
      <c r="K1442" s="10"/>
      <c r="L1442" s="10"/>
      <c r="M1442" s="10"/>
      <c r="N1442" s="10"/>
      <c r="O1442" s="10"/>
      <c r="P1442" s="10"/>
      <c r="Q1442" s="10"/>
      <c r="R1442" s="10"/>
      <c r="S1442" s="10"/>
      <c r="T1442" s="10"/>
      <c r="U1442" s="10"/>
      <c r="V1442" s="10"/>
      <c r="W1442" s="10"/>
      <c r="X1442" s="10"/>
      <c r="Y1442" s="10"/>
      <c r="Z1442" s="10"/>
      <c r="AA1442" s="10"/>
    </row>
    <row r="1443" spans="1:27" x14ac:dyDescent="0.2">
      <c r="A1443" s="23"/>
      <c r="B1443" s="10"/>
      <c r="C1443" s="10"/>
      <c r="D1443" s="10"/>
      <c r="E1443" s="10"/>
      <c r="F1443" s="10"/>
      <c r="G1443" s="10"/>
      <c r="H1443" s="10"/>
      <c r="I1443" s="10"/>
      <c r="J1443" s="10"/>
      <c r="K1443" s="10"/>
      <c r="L1443" s="10"/>
      <c r="M1443" s="10"/>
      <c r="N1443" s="10"/>
      <c r="O1443" s="10"/>
      <c r="P1443" s="10"/>
      <c r="Q1443" s="10"/>
      <c r="R1443" s="10"/>
      <c r="S1443" s="10"/>
      <c r="T1443" s="10"/>
      <c r="U1443" s="10"/>
      <c r="V1443" s="10"/>
      <c r="W1443" s="10"/>
      <c r="X1443" s="10"/>
      <c r="Y1443" s="10"/>
      <c r="Z1443" s="10"/>
      <c r="AA1443" s="10"/>
    </row>
    <row r="1444" spans="1:27" x14ac:dyDescent="0.2">
      <c r="A1444" s="23"/>
      <c r="B1444" s="10"/>
      <c r="C1444" s="10"/>
      <c r="D1444" s="10"/>
      <c r="E1444" s="10"/>
      <c r="F1444" s="10"/>
      <c r="G1444" s="10"/>
      <c r="H1444" s="10"/>
      <c r="I1444" s="10"/>
      <c r="J1444" s="10"/>
      <c r="K1444" s="10"/>
      <c r="L1444" s="10"/>
      <c r="M1444" s="10"/>
      <c r="N1444" s="10"/>
      <c r="O1444" s="10"/>
      <c r="P1444" s="10"/>
      <c r="Q1444" s="10"/>
      <c r="R1444" s="10"/>
      <c r="S1444" s="10"/>
      <c r="T1444" s="10"/>
      <c r="U1444" s="10"/>
      <c r="V1444" s="10"/>
      <c r="W1444" s="10"/>
      <c r="X1444" s="10"/>
      <c r="Y1444" s="10"/>
      <c r="Z1444" s="10"/>
      <c r="AA1444" s="10"/>
    </row>
    <row r="1445" spans="1:27" x14ac:dyDescent="0.2">
      <c r="A1445" s="23"/>
      <c r="B1445" s="10"/>
      <c r="C1445" s="10"/>
      <c r="D1445" s="10"/>
      <c r="E1445" s="10"/>
      <c r="F1445" s="10"/>
      <c r="G1445" s="10"/>
      <c r="H1445" s="10"/>
      <c r="I1445" s="10"/>
      <c r="J1445" s="10"/>
      <c r="K1445" s="10"/>
      <c r="L1445" s="10"/>
      <c r="M1445" s="10"/>
      <c r="N1445" s="10"/>
      <c r="O1445" s="10"/>
      <c r="P1445" s="10"/>
      <c r="Q1445" s="10"/>
      <c r="R1445" s="10"/>
      <c r="S1445" s="10"/>
      <c r="T1445" s="10"/>
      <c r="U1445" s="10"/>
      <c r="V1445" s="10"/>
      <c r="W1445" s="10"/>
      <c r="X1445" s="10"/>
      <c r="Y1445" s="10"/>
      <c r="Z1445" s="10"/>
      <c r="AA1445" s="10"/>
    </row>
    <row r="1446" spans="1:27" x14ac:dyDescent="0.2">
      <c r="A1446" s="23"/>
      <c r="B1446" s="10"/>
      <c r="C1446" s="10"/>
      <c r="D1446" s="10"/>
      <c r="E1446" s="10"/>
      <c r="F1446" s="10"/>
      <c r="G1446" s="10"/>
      <c r="H1446" s="10"/>
      <c r="I1446" s="10"/>
      <c r="J1446" s="10"/>
      <c r="K1446" s="10"/>
      <c r="L1446" s="10"/>
      <c r="M1446" s="10"/>
      <c r="N1446" s="10"/>
      <c r="O1446" s="10"/>
      <c r="P1446" s="10"/>
      <c r="Q1446" s="10"/>
      <c r="R1446" s="10"/>
      <c r="S1446" s="10"/>
      <c r="T1446" s="10"/>
      <c r="U1446" s="10"/>
      <c r="V1446" s="10"/>
      <c r="W1446" s="10"/>
      <c r="X1446" s="10"/>
      <c r="Y1446" s="10"/>
      <c r="Z1446" s="10"/>
      <c r="AA1446" s="10"/>
    </row>
    <row r="1447" spans="1:27" x14ac:dyDescent="0.2">
      <c r="A1447" s="23"/>
      <c r="B1447" s="10"/>
      <c r="C1447" s="10"/>
      <c r="D1447" s="10"/>
      <c r="E1447" s="10"/>
      <c r="F1447" s="10"/>
      <c r="G1447" s="10"/>
      <c r="H1447" s="10"/>
      <c r="I1447" s="10"/>
      <c r="J1447" s="10"/>
      <c r="K1447" s="10"/>
      <c r="L1447" s="10"/>
      <c r="M1447" s="10"/>
      <c r="N1447" s="10"/>
      <c r="O1447" s="10"/>
      <c r="P1447" s="10"/>
      <c r="Q1447" s="10"/>
      <c r="R1447" s="10"/>
      <c r="S1447" s="10"/>
      <c r="T1447" s="10"/>
      <c r="U1447" s="10"/>
      <c r="V1447" s="10"/>
      <c r="W1447" s="10"/>
      <c r="X1447" s="10"/>
      <c r="Y1447" s="10"/>
      <c r="Z1447" s="10"/>
      <c r="AA1447" s="10"/>
    </row>
    <row r="1448" spans="1:27" x14ac:dyDescent="0.2">
      <c r="A1448" s="23"/>
      <c r="B1448" s="10"/>
      <c r="C1448" s="10"/>
      <c r="D1448" s="10"/>
      <c r="E1448" s="10"/>
      <c r="F1448" s="10"/>
      <c r="G1448" s="10"/>
      <c r="H1448" s="10"/>
      <c r="I1448" s="10"/>
      <c r="J1448" s="10"/>
      <c r="K1448" s="10"/>
      <c r="L1448" s="10"/>
      <c r="M1448" s="10"/>
      <c r="N1448" s="10"/>
      <c r="O1448" s="10"/>
      <c r="P1448" s="10"/>
      <c r="Q1448" s="10"/>
      <c r="R1448" s="10"/>
      <c r="S1448" s="10"/>
      <c r="T1448" s="10"/>
      <c r="U1448" s="10"/>
      <c r="V1448" s="10"/>
      <c r="W1448" s="10"/>
      <c r="X1448" s="10"/>
      <c r="Y1448" s="10"/>
      <c r="Z1448" s="10"/>
      <c r="AA1448" s="10"/>
    </row>
    <row r="1449" spans="1:27" x14ac:dyDescent="0.2">
      <c r="A1449" s="23"/>
      <c r="B1449" s="10"/>
      <c r="C1449" s="10"/>
      <c r="D1449" s="10"/>
      <c r="E1449" s="10"/>
      <c r="F1449" s="10"/>
      <c r="G1449" s="10"/>
      <c r="H1449" s="10"/>
      <c r="I1449" s="10"/>
      <c r="J1449" s="10"/>
      <c r="K1449" s="10"/>
      <c r="L1449" s="10"/>
      <c r="M1449" s="10"/>
      <c r="N1449" s="10"/>
      <c r="O1449" s="10"/>
      <c r="P1449" s="10"/>
      <c r="Q1449" s="10"/>
      <c r="R1449" s="10"/>
      <c r="S1449" s="10"/>
      <c r="T1449" s="10"/>
      <c r="U1449" s="10"/>
      <c r="V1449" s="10"/>
      <c r="W1449" s="10"/>
      <c r="X1449" s="10"/>
      <c r="Y1449" s="10"/>
      <c r="Z1449" s="10"/>
      <c r="AA1449" s="10"/>
    </row>
    <row r="1456" spans="1:27" x14ac:dyDescent="0.2">
      <c r="A1456" s="23"/>
      <c r="B1456" s="10"/>
      <c r="C1456" s="10"/>
      <c r="D1456" s="10"/>
      <c r="E1456" s="10"/>
      <c r="F1456" s="10"/>
      <c r="G1456" s="10"/>
      <c r="H1456" s="10"/>
      <c r="I1456" s="10"/>
      <c r="J1456" s="10"/>
      <c r="K1456" s="10"/>
      <c r="L1456" s="10"/>
      <c r="M1456" s="10"/>
      <c r="N1456" s="10"/>
      <c r="O1456" s="10"/>
      <c r="P1456" s="10"/>
      <c r="Q1456" s="10"/>
      <c r="R1456" s="10"/>
      <c r="S1456" s="10"/>
      <c r="T1456" s="10"/>
      <c r="U1456" s="10"/>
      <c r="V1456" s="10"/>
      <c r="W1456" s="10"/>
      <c r="X1456" s="10"/>
      <c r="Y1456" s="10"/>
      <c r="Z1456" s="10"/>
      <c r="AA1456" s="10"/>
    </row>
    <row r="1457" spans="1:27" x14ac:dyDescent="0.2">
      <c r="A1457" s="23"/>
      <c r="B1457" s="10"/>
      <c r="C1457" s="10"/>
      <c r="D1457" s="10"/>
      <c r="E1457" s="10"/>
      <c r="F1457" s="10"/>
      <c r="G1457" s="10"/>
      <c r="H1457" s="10"/>
      <c r="I1457" s="10"/>
      <c r="J1457" s="10"/>
      <c r="K1457" s="10"/>
      <c r="L1457" s="10"/>
      <c r="M1457" s="10"/>
      <c r="N1457" s="10"/>
      <c r="O1457" s="10"/>
      <c r="P1457" s="10"/>
      <c r="Q1457" s="10"/>
      <c r="R1457" s="10"/>
      <c r="S1457" s="10"/>
      <c r="T1457" s="10"/>
      <c r="U1457" s="10"/>
      <c r="V1457" s="10"/>
      <c r="W1457" s="10"/>
      <c r="X1457" s="10"/>
      <c r="Y1457" s="10"/>
      <c r="Z1457" s="10"/>
      <c r="AA1457" s="10"/>
    </row>
    <row r="1458" spans="1:27" x14ac:dyDescent="0.2">
      <c r="A1458" s="23"/>
      <c r="B1458" s="10"/>
      <c r="C1458" s="10"/>
      <c r="D1458" s="10"/>
      <c r="E1458" s="10"/>
      <c r="F1458" s="10"/>
      <c r="G1458" s="10"/>
      <c r="H1458" s="10"/>
      <c r="I1458" s="10"/>
      <c r="J1458" s="10"/>
      <c r="K1458" s="10"/>
      <c r="L1458" s="10"/>
      <c r="M1458" s="10"/>
      <c r="N1458" s="10"/>
      <c r="O1458" s="10"/>
      <c r="P1458" s="10"/>
      <c r="Q1458" s="10"/>
      <c r="R1458" s="10"/>
      <c r="S1458" s="10"/>
      <c r="T1458" s="10"/>
      <c r="U1458" s="10"/>
      <c r="V1458" s="10"/>
      <c r="W1458" s="10"/>
      <c r="X1458" s="10"/>
      <c r="Y1458" s="10"/>
      <c r="Z1458" s="10"/>
      <c r="AA1458" s="10"/>
    </row>
    <row r="1459" spans="1:27" x14ac:dyDescent="0.2">
      <c r="A1459" s="23"/>
      <c r="B1459" s="10"/>
      <c r="C1459" s="10"/>
      <c r="D1459" s="10"/>
      <c r="E1459" s="10"/>
      <c r="F1459" s="10"/>
      <c r="G1459" s="10"/>
      <c r="H1459" s="10"/>
      <c r="I1459" s="10"/>
      <c r="J1459" s="10"/>
      <c r="K1459" s="10"/>
      <c r="L1459" s="10"/>
      <c r="M1459" s="10"/>
      <c r="N1459" s="10"/>
      <c r="O1459" s="10"/>
      <c r="P1459" s="10"/>
      <c r="Q1459" s="10"/>
      <c r="R1459" s="10"/>
      <c r="S1459" s="10"/>
      <c r="T1459" s="10"/>
      <c r="U1459" s="10"/>
      <c r="V1459" s="10"/>
      <c r="W1459" s="10"/>
      <c r="X1459" s="10"/>
      <c r="Y1459" s="10"/>
      <c r="Z1459" s="10"/>
      <c r="AA1459" s="10"/>
    </row>
    <row r="1460" spans="1:27" x14ac:dyDescent="0.2">
      <c r="A1460" s="23"/>
      <c r="B1460" s="10"/>
      <c r="C1460" s="10"/>
      <c r="D1460" s="10"/>
      <c r="E1460" s="10"/>
      <c r="F1460" s="10"/>
      <c r="G1460" s="10"/>
      <c r="H1460" s="10"/>
      <c r="I1460" s="10"/>
      <c r="J1460" s="10"/>
      <c r="K1460" s="10"/>
      <c r="L1460" s="10"/>
      <c r="M1460" s="10"/>
      <c r="N1460" s="10"/>
      <c r="O1460" s="10"/>
      <c r="P1460" s="10"/>
      <c r="Q1460" s="10"/>
      <c r="R1460" s="10"/>
      <c r="S1460" s="10"/>
      <c r="T1460" s="10"/>
      <c r="U1460" s="10"/>
      <c r="V1460" s="10"/>
      <c r="W1460" s="10"/>
      <c r="X1460" s="10"/>
      <c r="Y1460" s="10"/>
      <c r="Z1460" s="10"/>
      <c r="AA1460" s="10"/>
    </row>
    <row r="1461" spans="1:27" x14ac:dyDescent="0.2">
      <c r="A1461" s="23"/>
      <c r="B1461" s="10"/>
      <c r="C1461" s="10"/>
      <c r="D1461" s="10"/>
      <c r="E1461" s="10"/>
      <c r="F1461" s="10"/>
      <c r="G1461" s="10"/>
      <c r="H1461" s="10"/>
      <c r="I1461" s="10"/>
      <c r="J1461" s="10"/>
      <c r="K1461" s="10"/>
      <c r="L1461" s="10"/>
      <c r="M1461" s="10"/>
      <c r="N1461" s="10"/>
      <c r="O1461" s="10"/>
      <c r="P1461" s="10"/>
      <c r="Q1461" s="10"/>
      <c r="R1461" s="10"/>
      <c r="S1461" s="10"/>
      <c r="T1461" s="10"/>
      <c r="U1461" s="10"/>
      <c r="V1461" s="10"/>
      <c r="W1461" s="10"/>
      <c r="X1461" s="10"/>
      <c r="Y1461" s="10"/>
      <c r="Z1461" s="10"/>
      <c r="AA1461" s="10"/>
    </row>
    <row r="1468" spans="1:27" x14ac:dyDescent="0.2">
      <c r="A1468" s="23"/>
      <c r="B1468" s="10"/>
      <c r="C1468" s="10"/>
      <c r="D1468" s="10"/>
      <c r="E1468" s="10"/>
      <c r="F1468" s="10"/>
      <c r="G1468" s="10"/>
      <c r="H1468" s="10"/>
      <c r="I1468" s="10"/>
      <c r="J1468" s="10"/>
      <c r="K1468" s="10"/>
      <c r="L1468" s="10"/>
      <c r="M1468" s="10"/>
      <c r="N1468" s="10"/>
      <c r="O1468" s="10"/>
      <c r="P1468" s="10"/>
      <c r="Q1468" s="10"/>
      <c r="R1468" s="10"/>
      <c r="S1468" s="10"/>
      <c r="T1468" s="10"/>
      <c r="U1468" s="10"/>
      <c r="V1468" s="10"/>
      <c r="W1468" s="10"/>
      <c r="X1468" s="10"/>
      <c r="Y1468" s="10"/>
      <c r="Z1468" s="10"/>
      <c r="AA1468" s="10"/>
    </row>
    <row r="1469" spans="1:27" x14ac:dyDescent="0.2">
      <c r="A1469" s="23"/>
      <c r="B1469" s="10"/>
      <c r="C1469" s="10"/>
      <c r="D1469" s="10"/>
      <c r="E1469" s="10"/>
      <c r="F1469" s="10"/>
      <c r="G1469" s="10"/>
      <c r="H1469" s="10"/>
      <c r="I1469" s="10"/>
      <c r="J1469" s="10"/>
      <c r="K1469" s="10"/>
      <c r="L1469" s="10"/>
      <c r="M1469" s="10"/>
      <c r="N1469" s="10"/>
      <c r="O1469" s="10"/>
      <c r="P1469" s="10"/>
      <c r="Q1469" s="10"/>
      <c r="R1469" s="10"/>
      <c r="S1469" s="10"/>
      <c r="T1469" s="10"/>
      <c r="U1469" s="10"/>
      <c r="V1469" s="10"/>
      <c r="W1469" s="10"/>
      <c r="X1469" s="10"/>
      <c r="Y1469" s="10"/>
      <c r="Z1469" s="10"/>
      <c r="AA1469" s="10"/>
    </row>
    <row r="1470" spans="1:27" x14ac:dyDescent="0.2">
      <c r="A1470" s="23"/>
      <c r="B1470" s="10"/>
      <c r="C1470" s="10"/>
      <c r="D1470" s="10"/>
      <c r="E1470" s="10"/>
      <c r="F1470" s="10"/>
      <c r="G1470" s="10"/>
      <c r="H1470" s="10"/>
      <c r="I1470" s="10"/>
      <c r="J1470" s="10"/>
      <c r="K1470" s="10"/>
      <c r="L1470" s="10"/>
      <c r="M1470" s="10"/>
      <c r="N1470" s="10"/>
      <c r="O1470" s="10"/>
      <c r="P1470" s="10"/>
      <c r="Q1470" s="10"/>
      <c r="R1470" s="10"/>
      <c r="S1470" s="10"/>
      <c r="T1470" s="10"/>
      <c r="U1470" s="10"/>
      <c r="V1470" s="10"/>
      <c r="W1470" s="10"/>
      <c r="X1470" s="10"/>
      <c r="Y1470" s="10"/>
      <c r="Z1470" s="10"/>
      <c r="AA1470" s="10"/>
    </row>
    <row r="1471" spans="1:27" x14ac:dyDescent="0.2">
      <c r="A1471" s="23"/>
      <c r="B1471" s="10"/>
      <c r="C1471" s="10"/>
      <c r="D1471" s="10"/>
      <c r="E1471" s="10"/>
      <c r="F1471" s="10"/>
      <c r="G1471" s="10"/>
      <c r="H1471" s="10"/>
      <c r="I1471" s="10"/>
      <c r="J1471" s="10"/>
      <c r="K1471" s="10"/>
      <c r="L1471" s="10"/>
      <c r="M1471" s="10"/>
      <c r="N1471" s="10"/>
      <c r="O1471" s="10"/>
      <c r="P1471" s="10"/>
      <c r="Q1471" s="10"/>
      <c r="R1471" s="10"/>
      <c r="S1471" s="10"/>
      <c r="T1471" s="10"/>
      <c r="U1471" s="10"/>
      <c r="V1471" s="10"/>
      <c r="W1471" s="10"/>
      <c r="X1471" s="10"/>
      <c r="Y1471" s="10"/>
      <c r="Z1471" s="10"/>
      <c r="AA1471" s="10"/>
    </row>
    <row r="1472" spans="1:27" x14ac:dyDescent="0.2">
      <c r="A1472" s="23"/>
      <c r="B1472" s="10"/>
      <c r="C1472" s="10"/>
      <c r="D1472" s="10"/>
      <c r="E1472" s="10"/>
      <c r="F1472" s="10"/>
      <c r="G1472" s="10"/>
      <c r="H1472" s="10"/>
      <c r="I1472" s="10"/>
      <c r="J1472" s="10"/>
      <c r="K1472" s="10"/>
      <c r="L1472" s="10"/>
      <c r="M1472" s="10"/>
      <c r="N1472" s="10"/>
      <c r="O1472" s="10"/>
      <c r="P1472" s="10"/>
      <c r="Q1472" s="10"/>
      <c r="R1472" s="10"/>
      <c r="S1472" s="10"/>
      <c r="T1472" s="10"/>
      <c r="U1472" s="10"/>
      <c r="V1472" s="10"/>
      <c r="W1472" s="10"/>
      <c r="X1472" s="10"/>
      <c r="Y1472" s="10"/>
      <c r="Z1472" s="10"/>
      <c r="AA1472" s="10"/>
    </row>
    <row r="1473" spans="1:27" x14ac:dyDescent="0.2">
      <c r="A1473" s="23"/>
      <c r="B1473" s="10"/>
      <c r="C1473" s="10"/>
      <c r="D1473" s="10"/>
      <c r="E1473" s="10"/>
      <c r="F1473" s="10"/>
      <c r="G1473" s="10"/>
      <c r="H1473" s="10"/>
      <c r="I1473" s="10"/>
      <c r="J1473" s="10"/>
      <c r="K1473" s="10"/>
      <c r="L1473" s="10"/>
      <c r="M1473" s="10"/>
      <c r="N1473" s="10"/>
      <c r="O1473" s="10"/>
      <c r="P1473" s="10"/>
      <c r="Q1473" s="10"/>
      <c r="R1473" s="10"/>
      <c r="S1473" s="10"/>
      <c r="T1473" s="10"/>
      <c r="U1473" s="10"/>
      <c r="V1473" s="10"/>
      <c r="W1473" s="10"/>
      <c r="X1473" s="10"/>
      <c r="Y1473" s="10"/>
      <c r="Z1473" s="10"/>
      <c r="AA1473" s="10"/>
    </row>
    <row r="1492" spans="1:27" x14ac:dyDescent="0.2">
      <c r="A1492" s="23"/>
      <c r="B1492" s="10"/>
      <c r="C1492" s="10"/>
      <c r="D1492" s="10"/>
      <c r="E1492" s="10"/>
      <c r="F1492" s="10"/>
      <c r="G1492" s="10"/>
      <c r="H1492" s="10"/>
      <c r="I1492" s="10"/>
      <c r="J1492" s="10"/>
      <c r="K1492" s="10"/>
      <c r="L1492" s="10"/>
      <c r="M1492" s="10"/>
      <c r="N1492" s="10"/>
      <c r="O1492" s="10"/>
      <c r="P1492" s="10"/>
      <c r="Q1492" s="10"/>
      <c r="R1492" s="10"/>
      <c r="S1492" s="10"/>
      <c r="T1492" s="10"/>
      <c r="U1492" s="10"/>
      <c r="V1492" s="10"/>
      <c r="W1492" s="10"/>
      <c r="X1492" s="10"/>
      <c r="Y1492" s="10"/>
      <c r="Z1492" s="10"/>
      <c r="AA1492" s="10"/>
    </row>
    <row r="1493" spans="1:27" x14ac:dyDescent="0.2">
      <c r="A1493" s="23"/>
      <c r="B1493" s="10"/>
      <c r="C1493" s="10"/>
      <c r="D1493" s="10"/>
      <c r="E1493" s="10"/>
      <c r="F1493" s="10"/>
      <c r="G1493" s="10"/>
      <c r="H1493" s="10"/>
      <c r="I1493" s="10"/>
      <c r="J1493" s="10"/>
      <c r="K1493" s="10"/>
      <c r="L1493" s="10"/>
      <c r="M1493" s="10"/>
      <c r="N1493" s="10"/>
      <c r="O1493" s="10"/>
      <c r="P1493" s="10"/>
      <c r="Q1493" s="10"/>
      <c r="R1493" s="10"/>
      <c r="S1493" s="10"/>
      <c r="T1493" s="10"/>
      <c r="U1493" s="10"/>
      <c r="V1493" s="10"/>
      <c r="W1493" s="10"/>
      <c r="X1493" s="10"/>
      <c r="Y1493" s="10"/>
      <c r="Z1493" s="10"/>
      <c r="AA1493" s="10"/>
    </row>
    <row r="1494" spans="1:27" x14ac:dyDescent="0.2">
      <c r="A1494" s="23"/>
      <c r="B1494" s="10"/>
      <c r="C1494" s="10"/>
      <c r="D1494" s="10"/>
      <c r="E1494" s="10"/>
      <c r="F1494" s="10"/>
      <c r="G1494" s="10"/>
      <c r="H1494" s="10"/>
      <c r="I1494" s="10"/>
      <c r="J1494" s="10"/>
      <c r="K1494" s="10"/>
      <c r="L1494" s="10"/>
      <c r="M1494" s="10"/>
      <c r="N1494" s="10"/>
      <c r="O1494" s="10"/>
      <c r="P1494" s="10"/>
      <c r="Q1494" s="10"/>
      <c r="R1494" s="10"/>
      <c r="S1494" s="10"/>
      <c r="T1494" s="10"/>
      <c r="U1494" s="10"/>
      <c r="V1494" s="10"/>
      <c r="W1494" s="10"/>
      <c r="X1494" s="10"/>
      <c r="Y1494" s="10"/>
      <c r="Z1494" s="10"/>
      <c r="AA1494" s="10"/>
    </row>
    <row r="1495" spans="1:27" x14ac:dyDescent="0.2">
      <c r="A1495" s="23"/>
      <c r="B1495" s="10"/>
      <c r="C1495" s="10"/>
      <c r="D1495" s="10"/>
      <c r="E1495" s="10"/>
      <c r="F1495" s="10"/>
      <c r="G1495" s="10"/>
      <c r="H1495" s="10"/>
      <c r="I1495" s="10"/>
      <c r="J1495" s="10"/>
      <c r="K1495" s="10"/>
      <c r="L1495" s="10"/>
      <c r="M1495" s="10"/>
      <c r="N1495" s="10"/>
      <c r="O1495" s="10"/>
      <c r="P1495" s="10"/>
      <c r="Q1495" s="10"/>
      <c r="R1495" s="10"/>
      <c r="S1495" s="10"/>
      <c r="T1495" s="10"/>
      <c r="U1495" s="10"/>
      <c r="V1495" s="10"/>
      <c r="W1495" s="10"/>
      <c r="X1495" s="10"/>
      <c r="Y1495" s="10"/>
      <c r="Z1495" s="10"/>
      <c r="AA1495" s="10"/>
    </row>
    <row r="1496" spans="1:27" x14ac:dyDescent="0.2">
      <c r="A1496" s="23"/>
      <c r="B1496" s="10"/>
      <c r="C1496" s="10"/>
      <c r="D1496" s="10"/>
      <c r="E1496" s="10"/>
      <c r="F1496" s="10"/>
      <c r="G1496" s="10"/>
      <c r="H1496" s="10"/>
      <c r="I1496" s="10"/>
      <c r="J1496" s="10"/>
      <c r="K1496" s="10"/>
      <c r="L1496" s="10"/>
      <c r="M1496" s="10"/>
      <c r="N1496" s="10"/>
      <c r="O1496" s="10"/>
      <c r="P1496" s="10"/>
      <c r="Q1496" s="10"/>
      <c r="R1496" s="10"/>
      <c r="S1496" s="10"/>
      <c r="T1496" s="10"/>
      <c r="U1496" s="10"/>
      <c r="V1496" s="10"/>
      <c r="W1496" s="10"/>
      <c r="X1496" s="10"/>
      <c r="Y1496" s="10"/>
      <c r="Z1496" s="10"/>
      <c r="AA1496" s="10"/>
    </row>
    <row r="1497" spans="1:27" x14ac:dyDescent="0.2">
      <c r="A1497" s="23"/>
      <c r="B1497" s="10"/>
      <c r="C1497" s="10"/>
      <c r="D1497" s="10"/>
      <c r="E1497" s="10"/>
      <c r="F1497" s="10"/>
      <c r="G1497" s="10"/>
      <c r="H1497" s="10"/>
      <c r="I1497" s="10"/>
      <c r="J1497" s="10"/>
      <c r="K1497" s="10"/>
      <c r="L1497" s="10"/>
      <c r="M1497" s="10"/>
      <c r="N1497" s="10"/>
      <c r="O1497" s="10"/>
      <c r="P1497" s="10"/>
      <c r="Q1497" s="10"/>
      <c r="R1497" s="10"/>
      <c r="S1497" s="10"/>
      <c r="T1497" s="10"/>
      <c r="U1497" s="10"/>
      <c r="V1497" s="10"/>
      <c r="W1497" s="10"/>
      <c r="X1497" s="10"/>
      <c r="Y1497" s="10"/>
      <c r="Z1497" s="10"/>
      <c r="AA1497" s="10"/>
    </row>
    <row r="1498" spans="1:27" x14ac:dyDescent="0.2">
      <c r="A1498" s="23"/>
      <c r="B1498" s="10"/>
      <c r="C1498" s="10"/>
      <c r="D1498" s="10"/>
      <c r="E1498" s="10"/>
      <c r="F1498" s="10"/>
      <c r="G1498" s="10"/>
      <c r="H1498" s="10"/>
      <c r="I1498" s="10"/>
      <c r="J1498" s="10"/>
      <c r="K1498" s="10"/>
      <c r="L1498" s="10"/>
      <c r="M1498" s="10"/>
      <c r="N1498" s="10"/>
      <c r="O1498" s="10"/>
      <c r="P1498" s="10"/>
      <c r="Q1498" s="10"/>
      <c r="R1498" s="10"/>
      <c r="S1498" s="10"/>
      <c r="T1498" s="10"/>
      <c r="U1498" s="10"/>
      <c r="V1498" s="10"/>
      <c r="W1498" s="10"/>
      <c r="X1498" s="10"/>
      <c r="Y1498" s="10"/>
      <c r="Z1498" s="10"/>
      <c r="AA1498" s="10"/>
    </row>
    <row r="1499" spans="1:27" x14ac:dyDescent="0.2">
      <c r="A1499" s="23"/>
      <c r="B1499" s="10"/>
      <c r="C1499" s="10"/>
      <c r="D1499" s="10"/>
      <c r="E1499" s="10"/>
      <c r="F1499" s="10"/>
      <c r="G1499" s="10"/>
      <c r="H1499" s="10"/>
      <c r="I1499" s="10"/>
      <c r="J1499" s="10"/>
      <c r="K1499" s="10"/>
      <c r="L1499" s="10"/>
      <c r="M1499" s="10"/>
      <c r="N1499" s="10"/>
      <c r="O1499" s="10"/>
      <c r="P1499" s="10"/>
      <c r="Q1499" s="10"/>
      <c r="R1499" s="10"/>
      <c r="S1499" s="10"/>
      <c r="T1499" s="10"/>
      <c r="U1499" s="10"/>
      <c r="V1499" s="10"/>
      <c r="W1499" s="10"/>
      <c r="X1499" s="10"/>
      <c r="Y1499" s="10"/>
      <c r="Z1499" s="10"/>
      <c r="AA1499" s="10"/>
    </row>
    <row r="1500" spans="1:27" x14ac:dyDescent="0.2">
      <c r="A1500" s="23"/>
      <c r="B1500" s="10"/>
      <c r="C1500" s="10"/>
      <c r="D1500" s="10"/>
      <c r="E1500" s="10"/>
      <c r="F1500" s="10"/>
      <c r="G1500" s="10"/>
      <c r="H1500" s="10"/>
      <c r="I1500" s="10"/>
      <c r="J1500" s="10"/>
      <c r="K1500" s="10"/>
      <c r="L1500" s="10"/>
      <c r="M1500" s="10"/>
      <c r="N1500" s="10"/>
      <c r="O1500" s="10"/>
      <c r="P1500" s="10"/>
      <c r="Q1500" s="10"/>
      <c r="R1500" s="10"/>
      <c r="S1500" s="10"/>
      <c r="T1500" s="10"/>
      <c r="U1500" s="10"/>
      <c r="V1500" s="10"/>
      <c r="W1500" s="10"/>
      <c r="X1500" s="10"/>
      <c r="Y1500" s="10"/>
      <c r="Z1500" s="10"/>
      <c r="AA1500" s="10"/>
    </row>
    <row r="1501" spans="1:27" x14ac:dyDescent="0.2">
      <c r="A1501" s="23"/>
      <c r="B1501" s="10"/>
      <c r="C1501" s="10"/>
      <c r="D1501" s="10"/>
      <c r="E1501" s="10"/>
      <c r="F1501" s="10"/>
      <c r="G1501" s="10"/>
      <c r="H1501" s="10"/>
      <c r="I1501" s="10"/>
      <c r="J1501" s="10"/>
      <c r="K1501" s="10"/>
      <c r="L1501" s="10"/>
      <c r="M1501" s="10"/>
      <c r="N1501" s="10"/>
      <c r="O1501" s="10"/>
      <c r="P1501" s="10"/>
      <c r="Q1501" s="10"/>
      <c r="R1501" s="10"/>
      <c r="S1501" s="10"/>
      <c r="T1501" s="10"/>
      <c r="U1501" s="10"/>
      <c r="V1501" s="10"/>
      <c r="W1501" s="10"/>
      <c r="X1501" s="10"/>
      <c r="Y1501" s="10"/>
      <c r="Z1501" s="10"/>
      <c r="AA1501" s="10"/>
    </row>
    <row r="1502" spans="1:27" x14ac:dyDescent="0.2">
      <c r="A1502" s="23"/>
      <c r="B1502" s="10"/>
      <c r="C1502" s="10"/>
      <c r="D1502" s="10"/>
      <c r="E1502" s="10"/>
      <c r="F1502" s="10"/>
      <c r="G1502" s="10"/>
      <c r="H1502" s="10"/>
      <c r="I1502" s="10"/>
      <c r="J1502" s="10"/>
      <c r="K1502" s="10"/>
      <c r="L1502" s="10"/>
      <c r="M1502" s="10"/>
      <c r="N1502" s="10"/>
      <c r="O1502" s="10"/>
      <c r="P1502" s="10"/>
      <c r="Q1502" s="10"/>
      <c r="R1502" s="10"/>
      <c r="S1502" s="10"/>
      <c r="T1502" s="10"/>
      <c r="U1502" s="10"/>
      <c r="V1502" s="10"/>
      <c r="W1502" s="10"/>
      <c r="X1502" s="10"/>
      <c r="Y1502" s="10"/>
      <c r="Z1502" s="10"/>
      <c r="AA1502" s="10"/>
    </row>
    <row r="1503" spans="1:27" x14ac:dyDescent="0.2">
      <c r="A1503" s="23"/>
      <c r="B1503" s="10"/>
      <c r="C1503" s="10"/>
      <c r="D1503" s="10"/>
      <c r="E1503" s="10"/>
      <c r="F1503" s="10"/>
      <c r="G1503" s="10"/>
      <c r="H1503" s="10"/>
      <c r="I1503" s="10"/>
      <c r="J1503" s="10"/>
      <c r="K1503" s="10"/>
      <c r="L1503" s="10"/>
      <c r="M1503" s="10"/>
      <c r="N1503" s="10"/>
      <c r="O1503" s="10"/>
      <c r="P1503" s="10"/>
      <c r="Q1503" s="10"/>
      <c r="R1503" s="10"/>
      <c r="S1503" s="10"/>
      <c r="T1503" s="10"/>
      <c r="U1503" s="10"/>
      <c r="V1503" s="10"/>
      <c r="W1503" s="10"/>
      <c r="X1503" s="10"/>
      <c r="Y1503" s="10"/>
      <c r="Z1503" s="10"/>
      <c r="AA1503" s="10"/>
    </row>
    <row r="1552" spans="1:27" x14ac:dyDescent="0.2">
      <c r="A1552" s="23"/>
      <c r="B1552" s="10"/>
      <c r="C1552" s="10"/>
      <c r="D1552" s="10"/>
      <c r="E1552" s="10"/>
      <c r="F1552" s="10"/>
      <c r="G1552" s="10"/>
      <c r="H1552" s="10"/>
      <c r="I1552" s="10"/>
      <c r="J1552" s="10"/>
      <c r="K1552" s="10"/>
      <c r="L1552" s="10"/>
      <c r="M1552" s="10"/>
      <c r="N1552" s="10"/>
      <c r="O1552" s="10"/>
      <c r="P1552" s="10"/>
      <c r="Q1552" s="10"/>
      <c r="R1552" s="10"/>
      <c r="S1552" s="10"/>
      <c r="T1552" s="10"/>
      <c r="U1552" s="10"/>
      <c r="V1552" s="10"/>
      <c r="W1552" s="10"/>
      <c r="X1552" s="10"/>
      <c r="Y1552" s="10"/>
      <c r="Z1552" s="10"/>
      <c r="AA1552" s="10"/>
    </row>
    <row r="1553" spans="1:27" x14ac:dyDescent="0.2">
      <c r="A1553" s="23"/>
      <c r="B1553" s="10"/>
      <c r="C1553" s="10"/>
      <c r="D1553" s="10"/>
      <c r="E1553" s="10"/>
      <c r="F1553" s="10"/>
      <c r="G1553" s="10"/>
      <c r="H1553" s="10"/>
      <c r="I1553" s="10"/>
      <c r="J1553" s="10"/>
      <c r="K1553" s="10"/>
      <c r="L1553" s="10"/>
      <c r="M1553" s="10"/>
      <c r="N1553" s="10"/>
      <c r="O1553" s="10"/>
      <c r="P1553" s="10"/>
      <c r="Q1553" s="10"/>
      <c r="R1553" s="10"/>
      <c r="S1553" s="10"/>
      <c r="T1553" s="10"/>
      <c r="U1553" s="10"/>
      <c r="V1553" s="10"/>
      <c r="W1553" s="10"/>
      <c r="X1553" s="10"/>
      <c r="Y1553" s="10"/>
      <c r="Z1553" s="10"/>
      <c r="AA1553" s="10"/>
    </row>
    <row r="1554" spans="1:27" x14ac:dyDescent="0.2">
      <c r="A1554" s="23"/>
      <c r="B1554" s="10"/>
      <c r="C1554" s="10"/>
      <c r="D1554" s="10"/>
      <c r="E1554" s="10"/>
      <c r="F1554" s="10"/>
      <c r="G1554" s="10"/>
      <c r="H1554" s="10"/>
      <c r="I1554" s="10"/>
      <c r="J1554" s="10"/>
      <c r="K1554" s="10"/>
      <c r="L1554" s="10"/>
      <c r="M1554" s="10"/>
      <c r="N1554" s="10"/>
      <c r="O1554" s="10"/>
      <c r="P1554" s="10"/>
      <c r="Q1554" s="10"/>
      <c r="R1554" s="10"/>
      <c r="S1554" s="10"/>
      <c r="T1554" s="10"/>
      <c r="U1554" s="10"/>
      <c r="V1554" s="10"/>
      <c r="W1554" s="10"/>
      <c r="X1554" s="10"/>
      <c r="Y1554" s="10"/>
      <c r="Z1554" s="10"/>
      <c r="AA1554" s="10"/>
    </row>
    <row r="1555" spans="1:27" x14ac:dyDescent="0.2">
      <c r="A1555" s="23"/>
      <c r="B1555" s="10"/>
      <c r="C1555" s="10"/>
      <c r="D1555" s="10"/>
      <c r="E1555" s="10"/>
      <c r="F1555" s="10"/>
      <c r="G1555" s="10"/>
      <c r="H1555" s="10"/>
      <c r="I1555" s="10"/>
      <c r="J1555" s="10"/>
      <c r="K1555" s="10"/>
      <c r="L1555" s="10"/>
      <c r="M1555" s="10"/>
      <c r="N1555" s="10"/>
      <c r="O1555" s="10"/>
      <c r="P1555" s="10"/>
      <c r="Q1555" s="10"/>
      <c r="R1555" s="10"/>
      <c r="S1555" s="10"/>
      <c r="T1555" s="10"/>
      <c r="U1555" s="10"/>
      <c r="V1555" s="10"/>
      <c r="W1555" s="10"/>
      <c r="X1555" s="10"/>
      <c r="Y1555" s="10"/>
      <c r="Z1555" s="10"/>
      <c r="AA1555" s="10"/>
    </row>
    <row r="1556" spans="1:27" x14ac:dyDescent="0.2">
      <c r="A1556" s="23"/>
      <c r="B1556" s="10"/>
      <c r="C1556" s="10"/>
      <c r="D1556" s="10"/>
      <c r="E1556" s="10"/>
      <c r="F1556" s="10"/>
      <c r="G1556" s="10"/>
      <c r="H1556" s="10"/>
      <c r="I1556" s="10"/>
      <c r="J1556" s="10"/>
      <c r="K1556" s="10"/>
      <c r="L1556" s="10"/>
      <c r="M1556" s="10"/>
      <c r="N1556" s="10"/>
      <c r="O1556" s="10"/>
      <c r="P1556" s="10"/>
      <c r="Q1556" s="10"/>
      <c r="R1556" s="10"/>
      <c r="S1556" s="10"/>
      <c r="T1556" s="10"/>
      <c r="U1556" s="10"/>
      <c r="V1556" s="10"/>
      <c r="W1556" s="10"/>
      <c r="X1556" s="10"/>
      <c r="Y1556" s="10"/>
      <c r="Z1556" s="10"/>
      <c r="AA1556" s="10"/>
    </row>
    <row r="1557" spans="1:27" x14ac:dyDescent="0.2">
      <c r="A1557" s="23"/>
      <c r="B1557" s="10"/>
      <c r="C1557" s="10"/>
      <c r="D1557" s="10"/>
      <c r="E1557" s="10"/>
      <c r="F1557" s="10"/>
      <c r="G1557" s="10"/>
      <c r="H1557" s="10"/>
      <c r="I1557" s="10"/>
      <c r="J1557" s="10"/>
      <c r="K1557" s="10"/>
      <c r="L1557" s="10"/>
      <c r="M1557" s="10"/>
      <c r="N1557" s="10"/>
      <c r="O1557" s="10"/>
      <c r="P1557" s="10"/>
      <c r="Q1557" s="10"/>
      <c r="R1557" s="10"/>
      <c r="S1557" s="10"/>
      <c r="T1557" s="10"/>
      <c r="U1557" s="10"/>
      <c r="V1557" s="10"/>
      <c r="W1557" s="10"/>
      <c r="X1557" s="10"/>
      <c r="Y1557" s="10"/>
      <c r="Z1557" s="10"/>
      <c r="AA1557" s="10"/>
    </row>
    <row r="1558" spans="1:27" x14ac:dyDescent="0.2">
      <c r="A1558" s="23"/>
      <c r="B1558" s="10"/>
      <c r="C1558" s="10"/>
      <c r="D1558" s="10"/>
      <c r="E1558" s="10"/>
      <c r="F1558" s="10"/>
      <c r="G1558" s="10"/>
      <c r="H1558" s="10"/>
      <c r="I1558" s="10"/>
      <c r="J1558" s="10"/>
      <c r="K1558" s="10"/>
      <c r="L1558" s="10"/>
      <c r="M1558" s="10"/>
      <c r="N1558" s="10"/>
      <c r="O1558" s="10"/>
      <c r="P1558" s="10"/>
      <c r="Q1558" s="10"/>
      <c r="R1558" s="10"/>
      <c r="S1558" s="10"/>
      <c r="T1558" s="10"/>
      <c r="U1558" s="10"/>
      <c r="V1558" s="10"/>
      <c r="W1558" s="10"/>
      <c r="X1558" s="10"/>
      <c r="Y1558" s="10"/>
      <c r="Z1558" s="10"/>
      <c r="AA1558" s="10"/>
    </row>
    <row r="1559" spans="1:27" x14ac:dyDescent="0.2">
      <c r="A1559" s="23"/>
      <c r="B1559" s="10"/>
      <c r="C1559" s="10"/>
      <c r="D1559" s="10"/>
      <c r="E1559" s="10"/>
      <c r="F1559" s="10"/>
      <c r="G1559" s="10"/>
      <c r="H1559" s="10"/>
      <c r="I1559" s="10"/>
      <c r="J1559" s="10"/>
      <c r="K1559" s="10"/>
      <c r="L1559" s="10"/>
      <c r="M1559" s="10"/>
      <c r="N1559" s="10"/>
      <c r="O1559" s="10"/>
      <c r="P1559" s="10"/>
      <c r="Q1559" s="10"/>
      <c r="R1559" s="10"/>
      <c r="S1559" s="10"/>
      <c r="T1559" s="10"/>
      <c r="U1559" s="10"/>
      <c r="V1559" s="10"/>
      <c r="W1559" s="10"/>
      <c r="X1559" s="10"/>
      <c r="Y1559" s="10"/>
      <c r="Z1559" s="10"/>
      <c r="AA1559" s="10"/>
    </row>
    <row r="1560" spans="1:27" x14ac:dyDescent="0.2">
      <c r="A1560" s="23"/>
      <c r="B1560" s="10"/>
      <c r="C1560" s="10"/>
      <c r="D1560" s="10"/>
      <c r="E1560" s="10"/>
      <c r="F1560" s="10"/>
      <c r="G1560" s="10"/>
      <c r="H1560" s="10"/>
      <c r="I1560" s="10"/>
      <c r="J1560" s="10"/>
      <c r="K1560" s="10"/>
      <c r="L1560" s="10"/>
      <c r="M1560" s="10"/>
      <c r="N1560" s="10"/>
      <c r="O1560" s="10"/>
      <c r="P1560" s="10"/>
      <c r="Q1560" s="10"/>
      <c r="R1560" s="10"/>
      <c r="S1560" s="10"/>
      <c r="T1560" s="10"/>
      <c r="U1560" s="10"/>
      <c r="V1560" s="10"/>
      <c r="W1560" s="10"/>
      <c r="X1560" s="10"/>
      <c r="Y1560" s="10"/>
      <c r="Z1560" s="10"/>
      <c r="AA1560" s="10"/>
    </row>
    <row r="1561" spans="1:27" x14ac:dyDescent="0.2">
      <c r="A1561" s="23"/>
      <c r="B1561" s="10"/>
      <c r="C1561" s="10"/>
      <c r="D1561" s="10"/>
      <c r="E1561" s="10"/>
      <c r="F1561" s="10"/>
      <c r="G1561" s="10"/>
      <c r="H1561" s="10"/>
      <c r="I1561" s="10"/>
      <c r="J1561" s="10"/>
      <c r="K1561" s="10"/>
      <c r="L1561" s="10"/>
      <c r="M1561" s="10"/>
      <c r="N1561" s="10"/>
      <c r="O1561" s="10"/>
      <c r="P1561" s="10"/>
      <c r="Q1561" s="10"/>
      <c r="R1561" s="10"/>
      <c r="S1561" s="10"/>
      <c r="T1561" s="10"/>
      <c r="U1561" s="10"/>
      <c r="V1561" s="10"/>
      <c r="W1561" s="10"/>
      <c r="X1561" s="10"/>
      <c r="Y1561" s="10"/>
      <c r="Z1561" s="10"/>
      <c r="AA1561" s="10"/>
    </row>
    <row r="1562" spans="1:27" x14ac:dyDescent="0.2">
      <c r="A1562" s="23"/>
      <c r="B1562" s="10"/>
      <c r="C1562" s="10"/>
      <c r="D1562" s="10"/>
      <c r="E1562" s="10"/>
      <c r="F1562" s="10"/>
      <c r="G1562" s="10"/>
      <c r="H1562" s="10"/>
      <c r="I1562" s="10"/>
      <c r="J1562" s="10"/>
      <c r="K1562" s="10"/>
      <c r="L1562" s="10"/>
      <c r="M1562" s="10"/>
      <c r="N1562" s="10"/>
      <c r="O1562" s="10"/>
      <c r="P1562" s="10"/>
      <c r="Q1562" s="10"/>
      <c r="R1562" s="10"/>
      <c r="S1562" s="10"/>
      <c r="T1562" s="10"/>
      <c r="U1562" s="10"/>
      <c r="V1562" s="10"/>
      <c r="W1562" s="10"/>
      <c r="X1562" s="10"/>
      <c r="Y1562" s="10"/>
      <c r="Z1562" s="10"/>
      <c r="AA1562" s="10"/>
    </row>
    <row r="1563" spans="1:27" x14ac:dyDescent="0.2">
      <c r="A1563" s="23"/>
      <c r="B1563" s="10"/>
      <c r="C1563" s="10"/>
      <c r="D1563" s="10"/>
      <c r="E1563" s="10"/>
      <c r="F1563" s="10"/>
      <c r="G1563" s="10"/>
      <c r="H1563" s="10"/>
      <c r="I1563" s="10"/>
      <c r="J1563" s="10"/>
      <c r="K1563" s="10"/>
      <c r="L1563" s="10"/>
      <c r="M1563" s="10"/>
      <c r="N1563" s="10"/>
      <c r="O1563" s="10"/>
      <c r="P1563" s="10"/>
      <c r="Q1563" s="10"/>
      <c r="R1563" s="10"/>
      <c r="S1563" s="10"/>
      <c r="T1563" s="10"/>
      <c r="U1563" s="10"/>
      <c r="V1563" s="10"/>
      <c r="W1563" s="10"/>
      <c r="X1563" s="10"/>
      <c r="Y1563" s="10"/>
      <c r="Z1563" s="10"/>
      <c r="AA1563" s="10"/>
    </row>
    <row r="1564" spans="1:27" x14ac:dyDescent="0.2">
      <c r="A1564" s="23"/>
      <c r="B1564" s="10"/>
      <c r="C1564" s="10"/>
      <c r="D1564" s="10"/>
      <c r="E1564" s="10"/>
      <c r="F1564" s="10"/>
      <c r="G1564" s="10"/>
      <c r="H1564" s="10"/>
      <c r="I1564" s="10"/>
      <c r="J1564" s="10"/>
      <c r="K1564" s="10"/>
      <c r="L1564" s="10"/>
      <c r="M1564" s="10"/>
      <c r="N1564" s="10"/>
      <c r="O1564" s="10"/>
      <c r="P1564" s="10"/>
      <c r="Q1564" s="10"/>
      <c r="R1564" s="10"/>
      <c r="S1564" s="10"/>
      <c r="T1564" s="10"/>
      <c r="U1564" s="10"/>
      <c r="V1564" s="10"/>
      <c r="W1564" s="10"/>
      <c r="X1564" s="10"/>
      <c r="Y1564" s="10"/>
      <c r="Z1564" s="10"/>
      <c r="AA1564" s="10"/>
    </row>
    <row r="1565" spans="1:27" x14ac:dyDescent="0.2">
      <c r="A1565" s="23"/>
      <c r="B1565" s="10"/>
      <c r="C1565" s="10"/>
      <c r="D1565" s="10"/>
      <c r="E1565" s="10"/>
      <c r="F1565" s="10"/>
      <c r="G1565" s="10"/>
      <c r="H1565" s="10"/>
      <c r="I1565" s="10"/>
      <c r="J1565" s="10"/>
      <c r="K1565" s="10"/>
      <c r="L1565" s="10"/>
      <c r="M1565" s="10"/>
      <c r="N1565" s="10"/>
      <c r="O1565" s="10"/>
      <c r="P1565" s="10"/>
      <c r="Q1565" s="10"/>
      <c r="R1565" s="10"/>
      <c r="S1565" s="10"/>
      <c r="T1565" s="10"/>
      <c r="U1565" s="10"/>
      <c r="V1565" s="10"/>
      <c r="W1565" s="10"/>
      <c r="X1565" s="10"/>
      <c r="Y1565" s="10"/>
      <c r="Z1565" s="10"/>
      <c r="AA1565" s="10"/>
    </row>
    <row r="1566" spans="1:27" x14ac:dyDescent="0.2">
      <c r="A1566" s="23"/>
      <c r="B1566" s="10"/>
      <c r="C1566" s="10"/>
      <c r="D1566" s="10"/>
      <c r="E1566" s="10"/>
      <c r="F1566" s="10"/>
      <c r="G1566" s="10"/>
      <c r="H1566" s="10"/>
      <c r="I1566" s="10"/>
      <c r="J1566" s="10"/>
      <c r="K1566" s="10"/>
      <c r="L1566" s="10"/>
      <c r="M1566" s="10"/>
      <c r="N1566" s="10"/>
      <c r="O1566" s="10"/>
      <c r="P1566" s="10"/>
      <c r="Q1566" s="10"/>
      <c r="R1566" s="10"/>
      <c r="S1566" s="10"/>
      <c r="T1566" s="10"/>
      <c r="U1566" s="10"/>
      <c r="V1566" s="10"/>
      <c r="W1566" s="10"/>
      <c r="X1566" s="10"/>
      <c r="Y1566" s="10"/>
      <c r="Z1566" s="10"/>
      <c r="AA1566" s="10"/>
    </row>
    <row r="1567" spans="1:27" x14ac:dyDescent="0.2">
      <c r="A1567" s="23"/>
      <c r="B1567" s="10"/>
      <c r="C1567" s="10"/>
      <c r="D1567" s="10"/>
      <c r="E1567" s="10"/>
      <c r="F1567" s="10"/>
      <c r="G1567" s="10"/>
      <c r="H1567" s="10"/>
      <c r="I1567" s="10"/>
      <c r="J1567" s="10"/>
      <c r="K1567" s="10"/>
      <c r="L1567" s="10"/>
      <c r="M1567" s="10"/>
      <c r="N1567" s="10"/>
      <c r="O1567" s="10"/>
      <c r="P1567" s="10"/>
      <c r="Q1567" s="10"/>
      <c r="R1567" s="10"/>
      <c r="S1567" s="10"/>
      <c r="T1567" s="10"/>
      <c r="U1567" s="10"/>
      <c r="V1567" s="10"/>
      <c r="W1567" s="10"/>
      <c r="X1567" s="10"/>
      <c r="Y1567" s="10"/>
      <c r="Z1567" s="10"/>
      <c r="AA1567" s="10"/>
    </row>
    <row r="1568" spans="1:27" x14ac:dyDescent="0.2">
      <c r="A1568" s="23"/>
      <c r="B1568" s="10"/>
      <c r="C1568" s="10"/>
      <c r="D1568" s="10"/>
      <c r="E1568" s="10"/>
      <c r="F1568" s="10"/>
      <c r="G1568" s="10"/>
      <c r="H1568" s="10"/>
      <c r="I1568" s="10"/>
      <c r="J1568" s="10"/>
      <c r="K1568" s="10"/>
      <c r="L1568" s="10"/>
      <c r="M1568" s="10"/>
      <c r="N1568" s="10"/>
      <c r="O1568" s="10"/>
      <c r="P1568" s="10"/>
      <c r="Q1568" s="10"/>
      <c r="R1568" s="10"/>
      <c r="S1568" s="10"/>
      <c r="T1568" s="10"/>
      <c r="U1568" s="10"/>
      <c r="V1568" s="10"/>
      <c r="W1568" s="10"/>
      <c r="X1568" s="10"/>
      <c r="Y1568" s="10"/>
      <c r="Z1568" s="10"/>
      <c r="AA1568" s="10"/>
    </row>
    <row r="1569" spans="1:27" x14ac:dyDescent="0.2">
      <c r="A1569" s="23"/>
      <c r="B1569" s="10"/>
      <c r="C1569" s="10"/>
      <c r="D1569" s="10"/>
      <c r="E1569" s="10"/>
      <c r="F1569" s="10"/>
      <c r="G1569" s="10"/>
      <c r="H1569" s="10"/>
      <c r="I1569" s="10"/>
      <c r="J1569" s="10"/>
      <c r="K1569" s="10"/>
      <c r="L1569" s="10"/>
      <c r="M1569" s="10"/>
      <c r="N1569" s="10"/>
      <c r="O1569" s="10"/>
      <c r="P1569" s="10"/>
      <c r="Q1569" s="10"/>
      <c r="R1569" s="10"/>
      <c r="S1569" s="10"/>
      <c r="T1569" s="10"/>
      <c r="U1569" s="10"/>
      <c r="V1569" s="10"/>
      <c r="W1569" s="10"/>
      <c r="X1569" s="10"/>
      <c r="Y1569" s="10"/>
      <c r="Z1569" s="10"/>
      <c r="AA1569" s="10"/>
    </row>
    <row r="1570" spans="1:27" x14ac:dyDescent="0.2">
      <c r="A1570" s="23"/>
      <c r="B1570" s="10"/>
      <c r="C1570" s="10"/>
      <c r="D1570" s="10"/>
      <c r="E1570" s="10"/>
      <c r="F1570" s="10"/>
      <c r="G1570" s="10"/>
      <c r="H1570" s="10"/>
      <c r="I1570" s="10"/>
      <c r="J1570" s="10"/>
      <c r="K1570" s="10"/>
      <c r="L1570" s="10"/>
      <c r="M1570" s="10"/>
      <c r="N1570" s="10"/>
      <c r="O1570" s="10"/>
      <c r="P1570" s="10"/>
      <c r="Q1570" s="10"/>
      <c r="R1570" s="10"/>
      <c r="S1570" s="10"/>
      <c r="T1570" s="10"/>
      <c r="U1570" s="10"/>
      <c r="V1570" s="10"/>
      <c r="W1570" s="10"/>
      <c r="X1570" s="10"/>
      <c r="Y1570" s="10"/>
      <c r="Z1570" s="10"/>
      <c r="AA1570" s="10"/>
    </row>
    <row r="1571" spans="1:27" x14ac:dyDescent="0.2">
      <c r="A1571" s="23"/>
      <c r="B1571" s="10"/>
      <c r="C1571" s="10"/>
      <c r="D1571" s="10"/>
      <c r="E1571" s="10"/>
      <c r="F1571" s="10"/>
      <c r="G1571" s="10"/>
      <c r="H1571" s="10"/>
      <c r="I1571" s="10"/>
      <c r="J1571" s="10"/>
      <c r="K1571" s="10"/>
      <c r="L1571" s="10"/>
      <c r="M1571" s="10"/>
      <c r="N1571" s="10"/>
      <c r="O1571" s="10"/>
      <c r="P1571" s="10"/>
      <c r="Q1571" s="10"/>
      <c r="R1571" s="10"/>
      <c r="S1571" s="10"/>
      <c r="T1571" s="10"/>
      <c r="U1571" s="10"/>
      <c r="V1571" s="10"/>
      <c r="W1571" s="10"/>
      <c r="X1571" s="10"/>
      <c r="Y1571" s="10"/>
      <c r="Z1571" s="10"/>
      <c r="AA1571" s="10"/>
    </row>
    <row r="1572" spans="1:27" x14ac:dyDescent="0.2">
      <c r="A1572" s="23"/>
      <c r="B1572" s="10"/>
      <c r="C1572" s="10"/>
      <c r="D1572" s="10"/>
      <c r="E1572" s="10"/>
      <c r="F1572" s="10"/>
      <c r="G1572" s="10"/>
      <c r="H1572" s="10"/>
      <c r="I1572" s="10"/>
      <c r="J1572" s="10"/>
      <c r="K1572" s="10"/>
      <c r="L1572" s="10"/>
      <c r="M1572" s="10"/>
      <c r="N1572" s="10"/>
      <c r="O1572" s="10"/>
      <c r="P1572" s="10"/>
      <c r="Q1572" s="10"/>
      <c r="R1572" s="10"/>
      <c r="S1572" s="10"/>
      <c r="T1572" s="10"/>
      <c r="U1572" s="10"/>
      <c r="V1572" s="10"/>
      <c r="W1572" s="10"/>
      <c r="X1572" s="10"/>
      <c r="Y1572" s="10"/>
      <c r="Z1572" s="10"/>
      <c r="AA1572" s="10"/>
    </row>
    <row r="1573" spans="1:27" x14ac:dyDescent="0.2">
      <c r="A1573" s="23"/>
      <c r="B1573" s="10"/>
      <c r="C1573" s="10"/>
      <c r="D1573" s="10"/>
      <c r="E1573" s="10"/>
      <c r="F1573" s="10"/>
      <c r="G1573" s="10"/>
      <c r="H1573" s="10"/>
      <c r="I1573" s="10"/>
      <c r="J1573" s="10"/>
      <c r="K1573" s="10"/>
      <c r="L1573" s="10"/>
      <c r="M1573" s="10"/>
      <c r="N1573" s="10"/>
      <c r="O1573" s="10"/>
      <c r="P1573" s="10"/>
      <c r="Q1573" s="10"/>
      <c r="R1573" s="10"/>
      <c r="S1573" s="10"/>
      <c r="T1573" s="10"/>
      <c r="U1573" s="10"/>
      <c r="V1573" s="10"/>
      <c r="W1573" s="10"/>
      <c r="X1573" s="10"/>
      <c r="Y1573" s="10"/>
      <c r="Z1573" s="10"/>
      <c r="AA1573" s="10"/>
    </row>
    <row r="1574" spans="1:27" x14ac:dyDescent="0.2">
      <c r="A1574" s="23"/>
      <c r="B1574" s="10"/>
      <c r="C1574" s="10"/>
      <c r="D1574" s="10"/>
      <c r="E1574" s="10"/>
      <c r="F1574" s="10"/>
      <c r="G1574" s="10"/>
      <c r="H1574" s="10"/>
      <c r="I1574" s="10"/>
      <c r="J1574" s="10"/>
      <c r="K1574" s="10"/>
      <c r="L1574" s="10"/>
      <c r="M1574" s="10"/>
      <c r="N1574" s="10"/>
      <c r="O1574" s="10"/>
      <c r="P1574" s="10"/>
      <c r="Q1574" s="10"/>
      <c r="R1574" s="10"/>
      <c r="S1574" s="10"/>
      <c r="T1574" s="10"/>
      <c r="U1574" s="10"/>
      <c r="V1574" s="10"/>
      <c r="W1574" s="10"/>
      <c r="X1574" s="10"/>
      <c r="Y1574" s="10"/>
      <c r="Z1574" s="10"/>
      <c r="AA1574" s="10"/>
    </row>
    <row r="1575" spans="1:27" x14ac:dyDescent="0.2">
      <c r="A1575" s="23"/>
      <c r="B1575" s="10"/>
      <c r="C1575" s="10"/>
      <c r="D1575" s="10"/>
      <c r="E1575" s="10"/>
      <c r="F1575" s="10"/>
      <c r="G1575" s="10"/>
      <c r="H1575" s="10"/>
      <c r="I1575" s="10"/>
      <c r="J1575" s="10"/>
      <c r="K1575" s="10"/>
      <c r="L1575" s="10"/>
      <c r="M1575" s="10"/>
      <c r="N1575" s="10"/>
      <c r="O1575" s="10"/>
      <c r="P1575" s="10"/>
      <c r="Q1575" s="10"/>
      <c r="R1575" s="10"/>
      <c r="S1575" s="10"/>
      <c r="T1575" s="10"/>
      <c r="U1575" s="10"/>
      <c r="V1575" s="10"/>
      <c r="W1575" s="10"/>
      <c r="X1575" s="10"/>
      <c r="Y1575" s="10"/>
      <c r="Z1575" s="10"/>
      <c r="AA1575" s="10"/>
    </row>
    <row r="1576" spans="1:27" x14ac:dyDescent="0.2">
      <c r="A1576" s="23"/>
      <c r="B1576" s="10"/>
      <c r="C1576" s="10"/>
      <c r="D1576" s="10"/>
      <c r="E1576" s="10"/>
      <c r="F1576" s="10"/>
      <c r="G1576" s="10"/>
      <c r="H1576" s="10"/>
      <c r="I1576" s="10"/>
      <c r="J1576" s="10"/>
      <c r="K1576" s="10"/>
      <c r="L1576" s="10"/>
      <c r="M1576" s="10"/>
      <c r="N1576" s="10"/>
      <c r="O1576" s="10"/>
      <c r="P1576" s="10"/>
      <c r="Q1576" s="10"/>
      <c r="R1576" s="10"/>
      <c r="S1576" s="10"/>
      <c r="T1576" s="10"/>
      <c r="U1576" s="10"/>
      <c r="V1576" s="10"/>
      <c r="W1576" s="10"/>
      <c r="X1576" s="10"/>
      <c r="Y1576" s="10"/>
      <c r="Z1576" s="10"/>
      <c r="AA1576" s="10"/>
    </row>
    <row r="1577" spans="1:27" x14ac:dyDescent="0.2">
      <c r="A1577" s="23"/>
      <c r="B1577" s="10"/>
      <c r="C1577" s="10"/>
      <c r="D1577" s="10"/>
      <c r="E1577" s="10"/>
      <c r="F1577" s="10"/>
      <c r="G1577" s="10"/>
      <c r="H1577" s="10"/>
      <c r="I1577" s="10"/>
      <c r="J1577" s="10"/>
      <c r="K1577" s="10"/>
      <c r="L1577" s="10"/>
      <c r="M1577" s="10"/>
      <c r="N1577" s="10"/>
      <c r="O1577" s="10"/>
      <c r="P1577" s="10"/>
      <c r="Q1577" s="10"/>
      <c r="R1577" s="10"/>
      <c r="S1577" s="10"/>
      <c r="T1577" s="10"/>
      <c r="U1577" s="10"/>
      <c r="V1577" s="10"/>
      <c r="W1577" s="10"/>
      <c r="X1577" s="10"/>
      <c r="Y1577" s="10"/>
      <c r="Z1577" s="10"/>
      <c r="AA1577" s="10"/>
    </row>
    <row r="1578" spans="1:27" x14ac:dyDescent="0.2">
      <c r="A1578" s="23"/>
      <c r="B1578" s="10"/>
      <c r="C1578" s="10"/>
      <c r="D1578" s="10"/>
      <c r="E1578" s="10"/>
      <c r="F1578" s="10"/>
      <c r="G1578" s="10"/>
      <c r="H1578" s="10"/>
      <c r="I1578" s="10"/>
      <c r="J1578" s="10"/>
      <c r="K1578" s="10"/>
      <c r="L1578" s="10"/>
      <c r="M1578" s="10"/>
      <c r="N1578" s="10"/>
      <c r="O1578" s="10"/>
      <c r="P1578" s="10"/>
      <c r="Q1578" s="10"/>
      <c r="R1578" s="10"/>
      <c r="S1578" s="10"/>
      <c r="T1578" s="10"/>
      <c r="U1578" s="10"/>
      <c r="V1578" s="10"/>
      <c r="W1578" s="10"/>
      <c r="X1578" s="10"/>
      <c r="Y1578" s="10"/>
      <c r="Z1578" s="10"/>
      <c r="AA1578" s="10"/>
    </row>
    <row r="1579" spans="1:27" x14ac:dyDescent="0.2">
      <c r="A1579" s="23"/>
      <c r="B1579" s="10"/>
      <c r="C1579" s="10"/>
      <c r="D1579" s="10"/>
      <c r="E1579" s="10"/>
      <c r="F1579" s="10"/>
      <c r="G1579" s="10"/>
      <c r="H1579" s="10"/>
      <c r="I1579" s="10"/>
      <c r="J1579" s="10"/>
      <c r="K1579" s="10"/>
      <c r="L1579" s="10"/>
      <c r="M1579" s="10"/>
      <c r="N1579" s="10"/>
      <c r="O1579" s="10"/>
      <c r="P1579" s="10"/>
      <c r="Q1579" s="10"/>
      <c r="R1579" s="10"/>
      <c r="S1579" s="10"/>
      <c r="T1579" s="10"/>
      <c r="U1579" s="10"/>
      <c r="V1579" s="10"/>
      <c r="W1579" s="10"/>
      <c r="X1579" s="10"/>
      <c r="Y1579" s="10"/>
      <c r="Z1579" s="10"/>
      <c r="AA1579" s="10"/>
    </row>
    <row r="1580" spans="1:27" x14ac:dyDescent="0.2">
      <c r="A1580" s="23"/>
      <c r="B1580" s="10"/>
      <c r="C1580" s="10"/>
      <c r="D1580" s="10"/>
      <c r="E1580" s="10"/>
      <c r="F1580" s="10"/>
      <c r="G1580" s="10"/>
      <c r="H1580" s="10"/>
      <c r="I1580" s="10"/>
      <c r="J1580" s="10"/>
      <c r="K1580" s="10"/>
      <c r="L1580" s="10"/>
      <c r="M1580" s="10"/>
      <c r="N1580" s="10"/>
      <c r="O1580" s="10"/>
      <c r="P1580" s="10"/>
      <c r="Q1580" s="10"/>
      <c r="R1580" s="10"/>
      <c r="S1580" s="10"/>
      <c r="T1580" s="10"/>
      <c r="U1580" s="10"/>
      <c r="V1580" s="10"/>
      <c r="W1580" s="10"/>
      <c r="X1580" s="10"/>
      <c r="Y1580" s="10"/>
      <c r="Z1580" s="10"/>
      <c r="AA1580" s="10"/>
    </row>
    <row r="1581" spans="1:27" x14ac:dyDescent="0.2">
      <c r="A1581" s="23"/>
      <c r="B1581" s="10"/>
      <c r="C1581" s="10"/>
      <c r="D1581" s="10"/>
      <c r="E1581" s="10"/>
      <c r="F1581" s="10"/>
      <c r="G1581" s="10"/>
      <c r="H1581" s="10"/>
      <c r="I1581" s="10"/>
      <c r="J1581" s="10"/>
      <c r="K1581" s="10"/>
      <c r="L1581" s="10"/>
      <c r="M1581" s="10"/>
      <c r="N1581" s="10"/>
      <c r="O1581" s="10"/>
      <c r="P1581" s="10"/>
      <c r="Q1581" s="10"/>
      <c r="R1581" s="10"/>
      <c r="S1581" s="10"/>
      <c r="T1581" s="10"/>
      <c r="U1581" s="10"/>
      <c r="V1581" s="10"/>
      <c r="W1581" s="10"/>
      <c r="X1581" s="10"/>
      <c r="Y1581" s="10"/>
      <c r="Z1581" s="10"/>
      <c r="AA1581" s="10"/>
    </row>
    <row r="1582" spans="1:27" x14ac:dyDescent="0.2">
      <c r="A1582" s="23"/>
      <c r="B1582" s="10"/>
      <c r="C1582" s="10"/>
      <c r="D1582" s="10"/>
      <c r="E1582" s="10"/>
      <c r="F1582" s="10"/>
      <c r="G1582" s="10"/>
      <c r="H1582" s="10"/>
      <c r="I1582" s="10"/>
      <c r="J1582" s="10"/>
      <c r="K1582" s="10"/>
      <c r="L1582" s="10"/>
      <c r="M1582" s="10"/>
      <c r="N1582" s="10"/>
      <c r="O1582" s="10"/>
      <c r="P1582" s="10"/>
      <c r="Q1582" s="10"/>
      <c r="R1582" s="10"/>
      <c r="S1582" s="10"/>
      <c r="T1582" s="10"/>
      <c r="U1582" s="10"/>
      <c r="V1582" s="10"/>
      <c r="W1582" s="10"/>
      <c r="X1582" s="10"/>
      <c r="Y1582" s="10"/>
      <c r="Z1582" s="10"/>
      <c r="AA1582" s="10"/>
    </row>
    <row r="1583" spans="1:27" x14ac:dyDescent="0.2">
      <c r="A1583" s="23"/>
      <c r="B1583" s="10"/>
      <c r="C1583" s="10"/>
      <c r="D1583" s="10"/>
      <c r="E1583" s="10"/>
      <c r="F1583" s="10"/>
      <c r="G1583" s="10"/>
      <c r="H1583" s="10"/>
      <c r="I1583" s="10"/>
      <c r="J1583" s="10"/>
      <c r="K1583" s="10"/>
      <c r="L1583" s="10"/>
      <c r="M1583" s="10"/>
      <c r="N1583" s="10"/>
      <c r="O1583" s="10"/>
      <c r="P1583" s="10"/>
      <c r="Q1583" s="10"/>
      <c r="R1583" s="10"/>
      <c r="S1583" s="10"/>
      <c r="T1583" s="10"/>
      <c r="U1583" s="10"/>
      <c r="V1583" s="10"/>
      <c r="W1583" s="10"/>
      <c r="X1583" s="10"/>
      <c r="Y1583" s="10"/>
      <c r="Z1583" s="10"/>
      <c r="AA1583" s="10"/>
    </row>
    <row r="1584" spans="1:27" x14ac:dyDescent="0.2">
      <c r="A1584" s="23"/>
      <c r="B1584" s="10"/>
      <c r="C1584" s="10"/>
      <c r="D1584" s="10"/>
      <c r="E1584" s="10"/>
      <c r="F1584" s="10"/>
      <c r="G1584" s="10"/>
      <c r="H1584" s="10"/>
      <c r="I1584" s="10"/>
      <c r="J1584" s="10"/>
      <c r="K1584" s="10"/>
      <c r="L1584" s="10"/>
      <c r="M1584" s="10"/>
      <c r="N1584" s="10"/>
      <c r="O1584" s="10"/>
      <c r="P1584" s="10"/>
      <c r="Q1584" s="10"/>
      <c r="R1584" s="10"/>
      <c r="S1584" s="10"/>
      <c r="T1584" s="10"/>
      <c r="U1584" s="10"/>
      <c r="V1584" s="10"/>
      <c r="W1584" s="10"/>
      <c r="X1584" s="10"/>
      <c r="Y1584" s="10"/>
      <c r="Z1584" s="10"/>
      <c r="AA1584" s="10"/>
    </row>
    <row r="1585" spans="1:27" x14ac:dyDescent="0.2">
      <c r="A1585" s="23"/>
      <c r="B1585" s="10"/>
      <c r="C1585" s="10"/>
      <c r="D1585" s="10"/>
      <c r="E1585" s="10"/>
      <c r="F1585" s="10"/>
      <c r="G1585" s="10"/>
      <c r="H1585" s="10"/>
      <c r="I1585" s="10"/>
      <c r="J1585" s="10"/>
      <c r="K1585" s="10"/>
      <c r="L1585" s="10"/>
      <c r="M1585" s="10"/>
      <c r="N1585" s="10"/>
      <c r="O1585" s="10"/>
      <c r="P1585" s="10"/>
      <c r="Q1585" s="10"/>
      <c r="R1585" s="10"/>
      <c r="S1585" s="10"/>
      <c r="T1585" s="10"/>
      <c r="U1585" s="10"/>
      <c r="V1585" s="10"/>
      <c r="W1585" s="10"/>
      <c r="X1585" s="10"/>
      <c r="Y1585" s="10"/>
      <c r="Z1585" s="10"/>
      <c r="AA1585" s="10"/>
    </row>
    <row r="1586" spans="1:27" x14ac:dyDescent="0.2">
      <c r="A1586" s="23"/>
      <c r="B1586" s="10"/>
      <c r="C1586" s="10"/>
      <c r="D1586" s="10"/>
      <c r="E1586" s="10"/>
      <c r="F1586" s="10"/>
      <c r="G1586" s="10"/>
      <c r="H1586" s="10"/>
      <c r="I1586" s="10"/>
      <c r="J1586" s="10"/>
      <c r="K1586" s="10"/>
      <c r="L1586" s="10"/>
      <c r="M1586" s="10"/>
      <c r="N1586" s="10"/>
      <c r="O1586" s="10"/>
      <c r="P1586" s="10"/>
      <c r="Q1586" s="10"/>
      <c r="R1586" s="10"/>
      <c r="S1586" s="10"/>
      <c r="T1586" s="10"/>
      <c r="U1586" s="10"/>
      <c r="V1586" s="10"/>
      <c r="W1586" s="10"/>
      <c r="X1586" s="10"/>
      <c r="Y1586" s="10"/>
      <c r="Z1586" s="10"/>
      <c r="AA1586" s="10"/>
    </row>
    <row r="1587" spans="1:27" x14ac:dyDescent="0.2">
      <c r="A1587" s="23"/>
      <c r="B1587" s="10"/>
      <c r="C1587" s="10"/>
      <c r="D1587" s="10"/>
      <c r="E1587" s="10"/>
      <c r="F1587" s="10"/>
      <c r="G1587" s="10"/>
      <c r="H1587" s="10"/>
      <c r="I1587" s="10"/>
      <c r="J1587" s="10"/>
      <c r="K1587" s="10"/>
      <c r="L1587" s="10"/>
      <c r="M1587" s="10"/>
      <c r="N1587" s="10"/>
      <c r="O1587" s="10"/>
      <c r="P1587" s="10"/>
      <c r="Q1587" s="10"/>
      <c r="R1587" s="10"/>
      <c r="S1587" s="10"/>
      <c r="T1587" s="10"/>
      <c r="U1587" s="10"/>
      <c r="V1587" s="10"/>
      <c r="W1587" s="10"/>
      <c r="X1587" s="10"/>
      <c r="Y1587" s="10"/>
      <c r="Z1587" s="10"/>
      <c r="AA1587" s="10"/>
    </row>
    <row r="1588" spans="1:27" x14ac:dyDescent="0.2">
      <c r="A1588" s="23"/>
      <c r="B1588" s="10"/>
      <c r="C1588" s="10"/>
      <c r="D1588" s="10"/>
      <c r="E1588" s="10"/>
      <c r="F1588" s="10"/>
      <c r="G1588" s="10"/>
      <c r="H1588" s="10"/>
      <c r="I1588" s="10"/>
      <c r="J1588" s="10"/>
      <c r="K1588" s="10"/>
      <c r="L1588" s="10"/>
      <c r="M1588" s="10"/>
      <c r="N1588" s="10"/>
      <c r="O1588" s="10"/>
      <c r="P1588" s="10"/>
      <c r="Q1588" s="10"/>
      <c r="R1588" s="10"/>
      <c r="S1588" s="10"/>
      <c r="T1588" s="10"/>
      <c r="U1588" s="10"/>
      <c r="V1588" s="10"/>
      <c r="W1588" s="10"/>
      <c r="X1588" s="10"/>
      <c r="Y1588" s="10"/>
      <c r="Z1588" s="10"/>
      <c r="AA1588" s="10"/>
    </row>
    <row r="1589" spans="1:27" x14ac:dyDescent="0.2">
      <c r="A1589" s="23"/>
      <c r="B1589" s="10"/>
      <c r="C1589" s="10"/>
      <c r="D1589" s="10"/>
      <c r="E1589" s="10"/>
      <c r="F1589" s="10"/>
      <c r="G1589" s="10"/>
      <c r="H1589" s="10"/>
      <c r="I1589" s="10"/>
      <c r="J1589" s="10"/>
      <c r="K1589" s="10"/>
      <c r="L1589" s="10"/>
      <c r="M1589" s="10"/>
      <c r="N1589" s="10"/>
      <c r="O1589" s="10"/>
      <c r="P1589" s="10"/>
      <c r="Q1589" s="10"/>
      <c r="R1589" s="10"/>
      <c r="S1589" s="10"/>
      <c r="T1589" s="10"/>
      <c r="U1589" s="10"/>
      <c r="V1589" s="10"/>
      <c r="W1589" s="10"/>
      <c r="X1589" s="10"/>
      <c r="Y1589" s="10"/>
      <c r="Z1589" s="10"/>
      <c r="AA1589" s="10"/>
    </row>
    <row r="1590" spans="1:27" x14ac:dyDescent="0.2">
      <c r="A1590" s="23"/>
      <c r="B1590" s="10"/>
      <c r="C1590" s="10"/>
      <c r="D1590" s="10"/>
      <c r="E1590" s="10"/>
      <c r="F1590" s="10"/>
      <c r="G1590" s="10"/>
      <c r="H1590" s="10"/>
      <c r="I1590" s="10"/>
      <c r="J1590" s="10"/>
      <c r="K1590" s="10"/>
      <c r="L1590" s="10"/>
      <c r="M1590" s="10"/>
      <c r="N1590" s="10"/>
      <c r="O1590" s="10"/>
      <c r="P1590" s="10"/>
      <c r="Q1590" s="10"/>
      <c r="R1590" s="10"/>
      <c r="S1590" s="10"/>
      <c r="T1590" s="10"/>
      <c r="U1590" s="10"/>
      <c r="V1590" s="10"/>
      <c r="W1590" s="10"/>
      <c r="X1590" s="10"/>
      <c r="Y1590" s="10"/>
      <c r="Z1590" s="10"/>
      <c r="AA1590" s="10"/>
    </row>
    <row r="1591" spans="1:27" x14ac:dyDescent="0.2">
      <c r="A1591" s="23"/>
      <c r="B1591" s="10"/>
      <c r="C1591" s="10"/>
      <c r="D1591" s="10"/>
      <c r="E1591" s="10"/>
      <c r="F1591" s="10"/>
      <c r="G1591" s="10"/>
      <c r="H1591" s="10"/>
      <c r="I1591" s="10"/>
      <c r="J1591" s="10"/>
      <c r="K1591" s="10"/>
      <c r="L1591" s="10"/>
      <c r="M1591" s="10"/>
      <c r="N1591" s="10"/>
      <c r="O1591" s="10"/>
      <c r="P1591" s="10"/>
      <c r="Q1591" s="10"/>
      <c r="R1591" s="10"/>
      <c r="S1591" s="10"/>
      <c r="T1591" s="10"/>
      <c r="U1591" s="10"/>
      <c r="V1591" s="10"/>
      <c r="W1591" s="10"/>
      <c r="X1591" s="10"/>
      <c r="Y1591" s="10"/>
      <c r="Z1591" s="10"/>
      <c r="AA1591" s="10"/>
    </row>
    <row r="1592" spans="1:27" x14ac:dyDescent="0.2">
      <c r="A1592" s="23"/>
      <c r="B1592" s="10"/>
      <c r="C1592" s="10"/>
      <c r="D1592" s="10"/>
      <c r="E1592" s="10"/>
      <c r="F1592" s="10"/>
      <c r="G1592" s="10"/>
      <c r="H1592" s="10"/>
      <c r="I1592" s="10"/>
      <c r="J1592" s="10"/>
      <c r="K1592" s="10"/>
      <c r="L1592" s="10"/>
      <c r="M1592" s="10"/>
      <c r="N1592" s="10"/>
      <c r="O1592" s="10"/>
      <c r="P1592" s="10"/>
      <c r="Q1592" s="10"/>
      <c r="R1592" s="10"/>
      <c r="S1592" s="10"/>
      <c r="T1592" s="10"/>
      <c r="U1592" s="10"/>
      <c r="V1592" s="10"/>
      <c r="W1592" s="10"/>
      <c r="X1592" s="10"/>
      <c r="Y1592" s="10"/>
      <c r="Z1592" s="10"/>
      <c r="AA1592" s="10"/>
    </row>
    <row r="1593" spans="1:27" x14ac:dyDescent="0.2">
      <c r="A1593" s="23"/>
      <c r="B1593" s="10"/>
      <c r="C1593" s="10"/>
      <c r="D1593" s="10"/>
      <c r="E1593" s="10"/>
      <c r="F1593" s="10"/>
      <c r="G1593" s="10"/>
      <c r="H1593" s="10"/>
      <c r="I1593" s="10"/>
      <c r="J1593" s="10"/>
      <c r="K1593" s="10"/>
      <c r="L1593" s="10"/>
      <c r="M1593" s="10"/>
      <c r="N1593" s="10"/>
      <c r="O1593" s="10"/>
      <c r="P1593" s="10"/>
      <c r="Q1593" s="10"/>
      <c r="R1593" s="10"/>
      <c r="S1593" s="10"/>
      <c r="T1593" s="10"/>
      <c r="U1593" s="10"/>
      <c r="V1593" s="10"/>
      <c r="W1593" s="10"/>
      <c r="X1593" s="10"/>
      <c r="Y1593" s="10"/>
      <c r="Z1593" s="10"/>
      <c r="AA1593" s="10"/>
    </row>
    <row r="1594" spans="1:27" x14ac:dyDescent="0.2">
      <c r="A1594" s="23"/>
      <c r="B1594" s="10"/>
      <c r="C1594" s="10"/>
      <c r="D1594" s="10"/>
      <c r="E1594" s="10"/>
      <c r="F1594" s="10"/>
      <c r="G1594" s="10"/>
      <c r="H1594" s="10"/>
      <c r="I1594" s="10"/>
      <c r="J1594" s="10"/>
      <c r="K1594" s="10"/>
      <c r="L1594" s="10"/>
      <c r="M1594" s="10"/>
      <c r="N1594" s="10"/>
      <c r="O1594" s="10"/>
      <c r="P1594" s="10"/>
      <c r="Q1594" s="10"/>
      <c r="R1594" s="10"/>
      <c r="S1594" s="10"/>
      <c r="T1594" s="10"/>
      <c r="U1594" s="10"/>
      <c r="V1594" s="10"/>
      <c r="W1594" s="10"/>
      <c r="X1594" s="10"/>
      <c r="Y1594" s="10"/>
      <c r="Z1594" s="10"/>
      <c r="AA1594" s="10"/>
    </row>
    <row r="1595" spans="1:27" x14ac:dyDescent="0.2">
      <c r="A1595" s="23"/>
      <c r="B1595" s="10"/>
      <c r="C1595" s="10"/>
      <c r="D1595" s="10"/>
      <c r="E1595" s="10"/>
      <c r="F1595" s="10"/>
      <c r="G1595" s="10"/>
      <c r="H1595" s="10"/>
      <c r="I1595" s="10"/>
      <c r="J1595" s="10"/>
      <c r="K1595" s="10"/>
      <c r="L1595" s="10"/>
      <c r="M1595" s="10"/>
      <c r="N1595" s="10"/>
      <c r="O1595" s="10"/>
      <c r="P1595" s="10"/>
      <c r="Q1595" s="10"/>
      <c r="R1595" s="10"/>
      <c r="S1595" s="10"/>
      <c r="T1595" s="10"/>
      <c r="U1595" s="10"/>
      <c r="V1595" s="10"/>
      <c r="W1595" s="10"/>
      <c r="X1595" s="10"/>
      <c r="Y1595" s="10"/>
      <c r="Z1595" s="10"/>
      <c r="AA1595" s="10"/>
    </row>
    <row r="1596" spans="1:27" x14ac:dyDescent="0.2">
      <c r="A1596" s="23"/>
      <c r="B1596" s="10"/>
      <c r="C1596" s="10"/>
      <c r="D1596" s="10"/>
      <c r="E1596" s="10"/>
      <c r="F1596" s="10"/>
      <c r="G1596" s="10"/>
      <c r="H1596" s="10"/>
      <c r="I1596" s="10"/>
      <c r="J1596" s="10"/>
      <c r="K1596" s="10"/>
      <c r="L1596" s="10"/>
      <c r="M1596" s="10"/>
      <c r="N1596" s="10"/>
      <c r="O1596" s="10"/>
      <c r="P1596" s="10"/>
      <c r="Q1596" s="10"/>
      <c r="R1596" s="10"/>
      <c r="S1596" s="10"/>
      <c r="T1596" s="10"/>
      <c r="U1596" s="10"/>
      <c r="V1596" s="10"/>
      <c r="W1596" s="10"/>
      <c r="X1596" s="10"/>
      <c r="Y1596" s="10"/>
      <c r="Z1596" s="10"/>
      <c r="AA1596" s="10"/>
    </row>
    <row r="1597" spans="1:27" x14ac:dyDescent="0.2">
      <c r="A1597" s="23"/>
      <c r="B1597" s="10"/>
      <c r="C1597" s="10"/>
      <c r="D1597" s="10"/>
      <c r="E1597" s="10"/>
      <c r="F1597" s="10"/>
      <c r="G1597" s="10"/>
      <c r="H1597" s="10"/>
      <c r="I1597" s="10"/>
      <c r="J1597" s="10"/>
      <c r="K1597" s="10"/>
      <c r="L1597" s="10"/>
      <c r="M1597" s="10"/>
      <c r="N1597" s="10"/>
      <c r="O1597" s="10"/>
      <c r="P1597" s="10"/>
      <c r="Q1597" s="10"/>
      <c r="R1597" s="10"/>
      <c r="S1597" s="10"/>
      <c r="T1597" s="10"/>
      <c r="U1597" s="10"/>
      <c r="V1597" s="10"/>
      <c r="W1597" s="10"/>
      <c r="X1597" s="10"/>
      <c r="Y1597" s="10"/>
      <c r="Z1597" s="10"/>
      <c r="AA1597" s="10"/>
    </row>
    <row r="1598" spans="1:27" x14ac:dyDescent="0.2">
      <c r="A1598" s="23"/>
      <c r="B1598" s="10"/>
      <c r="C1598" s="10"/>
      <c r="D1598" s="10"/>
      <c r="E1598" s="10"/>
      <c r="F1598" s="10"/>
      <c r="G1598" s="10"/>
      <c r="H1598" s="10"/>
      <c r="I1598" s="10"/>
      <c r="J1598" s="10"/>
      <c r="K1598" s="10"/>
      <c r="L1598" s="10"/>
      <c r="M1598" s="10"/>
      <c r="N1598" s="10"/>
      <c r="O1598" s="10"/>
      <c r="P1598" s="10"/>
      <c r="Q1598" s="10"/>
      <c r="R1598" s="10"/>
      <c r="S1598" s="10"/>
      <c r="T1598" s="10"/>
      <c r="U1598" s="10"/>
      <c r="V1598" s="10"/>
      <c r="W1598" s="10"/>
      <c r="X1598" s="10"/>
      <c r="Y1598" s="10"/>
      <c r="Z1598" s="10"/>
      <c r="AA1598" s="10"/>
    </row>
    <row r="1599" spans="1:27" x14ac:dyDescent="0.2">
      <c r="A1599" s="23"/>
      <c r="B1599" s="10"/>
      <c r="C1599" s="10"/>
      <c r="D1599" s="10"/>
      <c r="E1599" s="10"/>
      <c r="F1599" s="10"/>
      <c r="G1599" s="10"/>
      <c r="H1599" s="10"/>
      <c r="I1599" s="10"/>
      <c r="J1599" s="10"/>
      <c r="K1599" s="10"/>
      <c r="L1599" s="10"/>
      <c r="M1599" s="10"/>
      <c r="N1599" s="10"/>
      <c r="O1599" s="10"/>
      <c r="P1599" s="10"/>
      <c r="Q1599" s="10"/>
      <c r="R1599" s="10"/>
      <c r="S1599" s="10"/>
      <c r="T1599" s="10"/>
      <c r="U1599" s="10"/>
      <c r="V1599" s="10"/>
      <c r="W1599" s="10"/>
      <c r="X1599" s="10"/>
      <c r="Y1599" s="10"/>
      <c r="Z1599" s="10"/>
      <c r="AA1599" s="10"/>
    </row>
    <row r="1600" spans="1:27" x14ac:dyDescent="0.2">
      <c r="A1600" s="23"/>
      <c r="B1600" s="10"/>
      <c r="C1600" s="10"/>
      <c r="D1600" s="10"/>
      <c r="E1600" s="10"/>
      <c r="F1600" s="10"/>
      <c r="G1600" s="10"/>
      <c r="H1600" s="10"/>
      <c r="I1600" s="10"/>
      <c r="J1600" s="10"/>
      <c r="K1600" s="10"/>
      <c r="L1600" s="10"/>
      <c r="M1600" s="10"/>
      <c r="N1600" s="10"/>
      <c r="O1600" s="10"/>
      <c r="P1600" s="10"/>
      <c r="Q1600" s="10"/>
      <c r="R1600" s="10"/>
      <c r="S1600" s="10"/>
      <c r="T1600" s="10"/>
      <c r="U1600" s="10"/>
      <c r="V1600" s="10"/>
      <c r="W1600" s="10"/>
      <c r="X1600" s="10"/>
      <c r="Y1600" s="10"/>
      <c r="Z1600" s="10"/>
      <c r="AA1600" s="10"/>
    </row>
    <row r="1601" spans="1:27" x14ac:dyDescent="0.2">
      <c r="A1601" s="23"/>
      <c r="B1601" s="10"/>
      <c r="C1601" s="10"/>
      <c r="D1601" s="10"/>
      <c r="E1601" s="10"/>
      <c r="F1601" s="10"/>
      <c r="G1601" s="10"/>
      <c r="H1601" s="10"/>
      <c r="I1601" s="10"/>
      <c r="J1601" s="10"/>
      <c r="K1601" s="10"/>
      <c r="L1601" s="10"/>
      <c r="M1601" s="10"/>
      <c r="N1601" s="10"/>
      <c r="O1601" s="10"/>
      <c r="P1601" s="10"/>
      <c r="Q1601" s="10"/>
      <c r="R1601" s="10"/>
      <c r="S1601" s="10"/>
      <c r="T1601" s="10"/>
      <c r="U1601" s="10"/>
      <c r="V1601" s="10"/>
      <c r="W1601" s="10"/>
      <c r="X1601" s="10"/>
      <c r="Y1601" s="10"/>
      <c r="Z1601" s="10"/>
      <c r="AA1601" s="10"/>
    </row>
    <row r="1602" spans="1:27" x14ac:dyDescent="0.2">
      <c r="A1602" s="23"/>
      <c r="B1602" s="10"/>
      <c r="C1602" s="10"/>
      <c r="D1602" s="10"/>
      <c r="E1602" s="10"/>
      <c r="F1602" s="10"/>
      <c r="G1602" s="10"/>
      <c r="H1602" s="10"/>
      <c r="I1602" s="10"/>
      <c r="J1602" s="10"/>
      <c r="K1602" s="10"/>
      <c r="L1602" s="10"/>
      <c r="M1602" s="10"/>
      <c r="N1602" s="10"/>
      <c r="O1602" s="10"/>
      <c r="P1602" s="10"/>
      <c r="Q1602" s="10"/>
      <c r="R1602" s="10"/>
      <c r="S1602" s="10"/>
      <c r="T1602" s="10"/>
      <c r="U1602" s="10"/>
      <c r="V1602" s="10"/>
      <c r="W1602" s="10"/>
      <c r="X1602" s="10"/>
      <c r="Y1602" s="10"/>
      <c r="Z1602" s="10"/>
      <c r="AA1602" s="10"/>
    </row>
    <row r="1603" spans="1:27" x14ac:dyDescent="0.2">
      <c r="A1603" s="23"/>
      <c r="B1603" s="10"/>
      <c r="C1603" s="10"/>
      <c r="D1603" s="10"/>
      <c r="E1603" s="10"/>
      <c r="F1603" s="10"/>
      <c r="G1603" s="10"/>
      <c r="H1603" s="10"/>
      <c r="I1603" s="10"/>
      <c r="J1603" s="10"/>
      <c r="K1603" s="10"/>
      <c r="L1603" s="10"/>
      <c r="M1603" s="10"/>
      <c r="N1603" s="10"/>
      <c r="O1603" s="10"/>
      <c r="P1603" s="10"/>
      <c r="Q1603" s="10"/>
      <c r="R1603" s="10"/>
      <c r="S1603" s="10"/>
      <c r="T1603" s="10"/>
      <c r="U1603" s="10"/>
      <c r="V1603" s="10"/>
      <c r="W1603" s="10"/>
      <c r="X1603" s="10"/>
      <c r="Y1603" s="10"/>
      <c r="Z1603" s="10"/>
      <c r="AA1603" s="10"/>
    </row>
    <row r="1604" spans="1:27" x14ac:dyDescent="0.2">
      <c r="A1604" s="23"/>
      <c r="B1604" s="10"/>
      <c r="C1604" s="10"/>
      <c r="D1604" s="10"/>
      <c r="E1604" s="10"/>
      <c r="F1604" s="10"/>
      <c r="G1604" s="10"/>
      <c r="H1604" s="10"/>
      <c r="I1604" s="10"/>
      <c r="J1604" s="10"/>
      <c r="K1604" s="10"/>
      <c r="L1604" s="10"/>
      <c r="M1604" s="10"/>
      <c r="N1604" s="10"/>
      <c r="O1604" s="10"/>
      <c r="P1604" s="10"/>
      <c r="Q1604" s="10"/>
      <c r="R1604" s="10"/>
      <c r="S1604" s="10"/>
      <c r="T1604" s="10"/>
      <c r="U1604" s="10"/>
      <c r="V1604" s="10"/>
      <c r="W1604" s="10"/>
      <c r="X1604" s="10"/>
      <c r="Y1604" s="10"/>
      <c r="Z1604" s="10"/>
      <c r="AA1604" s="10"/>
    </row>
    <row r="1605" spans="1:27" x14ac:dyDescent="0.2">
      <c r="A1605" s="23"/>
      <c r="B1605" s="10"/>
      <c r="C1605" s="10"/>
      <c r="D1605" s="10"/>
      <c r="E1605" s="10"/>
      <c r="F1605" s="10"/>
      <c r="G1605" s="10"/>
      <c r="H1605" s="10"/>
      <c r="I1605" s="10"/>
      <c r="J1605" s="10"/>
      <c r="K1605" s="10"/>
      <c r="L1605" s="10"/>
      <c r="M1605" s="10"/>
      <c r="N1605" s="10"/>
      <c r="O1605" s="10"/>
      <c r="P1605" s="10"/>
      <c r="Q1605" s="10"/>
      <c r="R1605" s="10"/>
      <c r="S1605" s="10"/>
      <c r="T1605" s="10"/>
      <c r="U1605" s="10"/>
      <c r="V1605" s="10"/>
      <c r="W1605" s="10"/>
      <c r="X1605" s="10"/>
      <c r="Y1605" s="10"/>
      <c r="Z1605" s="10"/>
      <c r="AA1605" s="10"/>
    </row>
    <row r="1606" spans="1:27" x14ac:dyDescent="0.2">
      <c r="A1606" s="23"/>
      <c r="B1606" s="10"/>
      <c r="C1606" s="10"/>
      <c r="D1606" s="10"/>
      <c r="E1606" s="10"/>
      <c r="F1606" s="10"/>
      <c r="G1606" s="10"/>
      <c r="H1606" s="10"/>
      <c r="I1606" s="10"/>
      <c r="J1606" s="10"/>
      <c r="K1606" s="10"/>
      <c r="L1606" s="10"/>
      <c r="M1606" s="10"/>
      <c r="N1606" s="10"/>
      <c r="O1606" s="10"/>
      <c r="P1606" s="10"/>
      <c r="Q1606" s="10"/>
      <c r="R1606" s="10"/>
      <c r="S1606" s="10"/>
      <c r="T1606" s="10"/>
      <c r="U1606" s="10"/>
      <c r="V1606" s="10"/>
      <c r="W1606" s="10"/>
      <c r="X1606" s="10"/>
      <c r="Y1606" s="10"/>
      <c r="Z1606" s="10"/>
      <c r="AA1606" s="10"/>
    </row>
    <row r="1607" spans="1:27" x14ac:dyDescent="0.2">
      <c r="A1607" s="23"/>
      <c r="B1607" s="10"/>
      <c r="C1607" s="10"/>
      <c r="D1607" s="10"/>
      <c r="E1607" s="10"/>
      <c r="F1607" s="10"/>
      <c r="G1607" s="10"/>
      <c r="H1607" s="10"/>
      <c r="I1607" s="10"/>
      <c r="J1607" s="10"/>
      <c r="K1607" s="10"/>
      <c r="L1607" s="10"/>
      <c r="M1607" s="10"/>
      <c r="N1607" s="10"/>
      <c r="O1607" s="10"/>
      <c r="P1607" s="10"/>
      <c r="Q1607" s="10"/>
      <c r="R1607" s="10"/>
      <c r="S1607" s="10"/>
      <c r="T1607" s="10"/>
      <c r="U1607" s="10"/>
      <c r="V1607" s="10"/>
      <c r="W1607" s="10"/>
      <c r="X1607" s="10"/>
      <c r="Y1607" s="10"/>
      <c r="Z1607" s="10"/>
      <c r="AA1607" s="10"/>
    </row>
    <row r="1608" spans="1:27" x14ac:dyDescent="0.2">
      <c r="A1608" s="23"/>
      <c r="B1608" s="10"/>
      <c r="C1608" s="10"/>
      <c r="D1608" s="10"/>
      <c r="E1608" s="10"/>
      <c r="F1608" s="10"/>
      <c r="G1608" s="10"/>
      <c r="H1608" s="10"/>
      <c r="I1608" s="10"/>
      <c r="J1608" s="10"/>
      <c r="K1608" s="10"/>
      <c r="L1608" s="10"/>
      <c r="M1608" s="10"/>
      <c r="N1608" s="10"/>
      <c r="O1608" s="10"/>
      <c r="P1608" s="10"/>
      <c r="Q1608" s="10"/>
      <c r="R1608" s="10"/>
      <c r="S1608" s="10"/>
      <c r="T1608" s="10"/>
      <c r="U1608" s="10"/>
      <c r="V1608" s="10"/>
      <c r="W1608" s="10"/>
      <c r="X1608" s="10"/>
      <c r="Y1608" s="10"/>
      <c r="Z1608" s="10"/>
      <c r="AA1608" s="10"/>
    </row>
    <row r="1609" spans="1:27" x14ac:dyDescent="0.2">
      <c r="A1609" s="23"/>
      <c r="B1609" s="10"/>
      <c r="C1609" s="10"/>
      <c r="D1609" s="10"/>
      <c r="E1609" s="10"/>
      <c r="F1609" s="10"/>
      <c r="G1609" s="10"/>
      <c r="H1609" s="10"/>
      <c r="I1609" s="10"/>
      <c r="J1609" s="10"/>
      <c r="K1609" s="10"/>
      <c r="L1609" s="10"/>
      <c r="M1609" s="10"/>
      <c r="N1609" s="10"/>
      <c r="O1609" s="10"/>
      <c r="P1609" s="10"/>
      <c r="Q1609" s="10"/>
      <c r="R1609" s="10"/>
      <c r="S1609" s="10"/>
      <c r="T1609" s="10"/>
      <c r="U1609" s="10"/>
      <c r="V1609" s="10"/>
      <c r="W1609" s="10"/>
      <c r="X1609" s="10"/>
      <c r="Y1609" s="10"/>
      <c r="Z1609" s="10"/>
      <c r="AA1609" s="10"/>
    </row>
    <row r="1610" spans="1:27" x14ac:dyDescent="0.2">
      <c r="A1610" s="23"/>
      <c r="B1610" s="10"/>
      <c r="C1610" s="10"/>
      <c r="D1610" s="10"/>
      <c r="E1610" s="10"/>
      <c r="F1610" s="10"/>
      <c r="G1610" s="10"/>
      <c r="H1610" s="10"/>
      <c r="I1610" s="10"/>
      <c r="J1610" s="10"/>
      <c r="K1610" s="10"/>
      <c r="L1610" s="10"/>
      <c r="M1610" s="10"/>
      <c r="N1610" s="10"/>
      <c r="O1610" s="10"/>
      <c r="P1610" s="10"/>
      <c r="Q1610" s="10"/>
      <c r="R1610" s="10"/>
      <c r="S1610" s="10"/>
      <c r="T1610" s="10"/>
      <c r="U1610" s="10"/>
      <c r="V1610" s="10"/>
      <c r="W1610" s="10"/>
      <c r="X1610" s="10"/>
      <c r="Y1610" s="10"/>
      <c r="Z1610" s="10"/>
      <c r="AA1610" s="10"/>
    </row>
    <row r="1611" spans="1:27" x14ac:dyDescent="0.2">
      <c r="A1611" s="23"/>
      <c r="B1611" s="10"/>
      <c r="C1611" s="10"/>
      <c r="D1611" s="10"/>
      <c r="E1611" s="10"/>
      <c r="F1611" s="10"/>
      <c r="G1611" s="10"/>
      <c r="H1611" s="10"/>
      <c r="I1611" s="10"/>
      <c r="J1611" s="10"/>
      <c r="K1611" s="10"/>
      <c r="L1611" s="10"/>
      <c r="M1611" s="10"/>
      <c r="N1611" s="10"/>
      <c r="O1611" s="10"/>
      <c r="P1611" s="10"/>
      <c r="Q1611" s="10"/>
      <c r="R1611" s="10"/>
      <c r="S1611" s="10"/>
      <c r="T1611" s="10"/>
      <c r="U1611" s="10"/>
      <c r="V1611" s="10"/>
      <c r="W1611" s="10"/>
      <c r="X1611" s="10"/>
      <c r="Y1611" s="10"/>
      <c r="Z1611" s="10"/>
      <c r="AA1611" s="10"/>
    </row>
    <row r="1612" spans="1:27" x14ac:dyDescent="0.2">
      <c r="A1612" s="23"/>
      <c r="B1612" s="10"/>
      <c r="C1612" s="10"/>
      <c r="D1612" s="10"/>
      <c r="E1612" s="10"/>
      <c r="F1612" s="10"/>
      <c r="G1612" s="10"/>
      <c r="H1612" s="10"/>
      <c r="I1612" s="10"/>
      <c r="J1612" s="10"/>
      <c r="K1612" s="10"/>
      <c r="L1612" s="10"/>
      <c r="M1612" s="10"/>
      <c r="N1612" s="10"/>
      <c r="O1612" s="10"/>
      <c r="P1612" s="10"/>
      <c r="Q1612" s="10"/>
      <c r="R1612" s="10"/>
      <c r="S1612" s="10"/>
      <c r="T1612" s="10"/>
      <c r="U1612" s="10"/>
      <c r="V1612" s="10"/>
      <c r="W1612" s="10"/>
      <c r="X1612" s="10"/>
      <c r="Y1612" s="10"/>
      <c r="Z1612" s="10"/>
      <c r="AA1612" s="10"/>
    </row>
    <row r="1613" spans="1:27" x14ac:dyDescent="0.2">
      <c r="A1613" s="23"/>
      <c r="B1613" s="10"/>
      <c r="C1613" s="10"/>
      <c r="D1613" s="10"/>
      <c r="E1613" s="10"/>
      <c r="F1613" s="10"/>
      <c r="G1613" s="10"/>
      <c r="H1613" s="10"/>
      <c r="I1613" s="10"/>
      <c r="J1613" s="10"/>
      <c r="K1613" s="10"/>
      <c r="L1613" s="10"/>
      <c r="M1613" s="10"/>
      <c r="N1613" s="10"/>
      <c r="O1613" s="10"/>
      <c r="P1613" s="10"/>
      <c r="Q1613" s="10"/>
      <c r="R1613" s="10"/>
      <c r="S1613" s="10"/>
      <c r="T1613" s="10"/>
      <c r="U1613" s="10"/>
      <c r="V1613" s="10"/>
      <c r="W1613" s="10"/>
      <c r="X1613" s="10"/>
      <c r="Y1613" s="10"/>
      <c r="Z1613" s="10"/>
      <c r="AA1613" s="10"/>
    </row>
    <row r="1614" spans="1:27" x14ac:dyDescent="0.2">
      <c r="A1614" s="23"/>
      <c r="B1614" s="10"/>
      <c r="C1614" s="10"/>
      <c r="D1614" s="10"/>
      <c r="E1614" s="10"/>
      <c r="F1614" s="10"/>
      <c r="G1614" s="10"/>
      <c r="H1614" s="10"/>
      <c r="I1614" s="10"/>
      <c r="J1614" s="10"/>
      <c r="K1614" s="10"/>
      <c r="L1614" s="10"/>
      <c r="M1614" s="10"/>
      <c r="N1614" s="10"/>
      <c r="O1614" s="10"/>
      <c r="P1614" s="10"/>
      <c r="Q1614" s="10"/>
      <c r="R1614" s="10"/>
      <c r="S1614" s="10"/>
      <c r="T1614" s="10"/>
      <c r="U1614" s="10"/>
      <c r="V1614" s="10"/>
      <c r="W1614" s="10"/>
      <c r="X1614" s="10"/>
      <c r="Y1614" s="10"/>
      <c r="Z1614" s="10"/>
      <c r="AA1614" s="10"/>
    </row>
    <row r="1615" spans="1:27" x14ac:dyDescent="0.2">
      <c r="A1615" s="23"/>
      <c r="B1615" s="10"/>
      <c r="C1615" s="10"/>
      <c r="D1615" s="10"/>
      <c r="E1615" s="10"/>
      <c r="F1615" s="10"/>
      <c r="G1615" s="10"/>
      <c r="H1615" s="10"/>
      <c r="I1615" s="10"/>
      <c r="J1615" s="10"/>
      <c r="K1615" s="10"/>
      <c r="L1615" s="10"/>
      <c r="M1615" s="10"/>
      <c r="N1615" s="10"/>
      <c r="O1615" s="10"/>
      <c r="P1615" s="10"/>
      <c r="Q1615" s="10"/>
      <c r="R1615" s="10"/>
      <c r="S1615" s="10"/>
      <c r="T1615" s="10"/>
      <c r="U1615" s="10"/>
      <c r="V1615" s="10"/>
      <c r="W1615" s="10"/>
      <c r="X1615" s="10"/>
      <c r="Y1615" s="10"/>
      <c r="Z1615" s="10"/>
      <c r="AA1615" s="10"/>
    </row>
    <row r="1616" spans="1:27" x14ac:dyDescent="0.2">
      <c r="A1616" s="23"/>
      <c r="B1616" s="10"/>
      <c r="C1616" s="10"/>
      <c r="D1616" s="10"/>
      <c r="E1616" s="10"/>
      <c r="F1616" s="10"/>
      <c r="G1616" s="10"/>
      <c r="H1616" s="10"/>
      <c r="I1616" s="10"/>
      <c r="J1616" s="10"/>
      <c r="K1616" s="10"/>
      <c r="L1616" s="10"/>
      <c r="M1616" s="10"/>
      <c r="N1616" s="10"/>
      <c r="O1616" s="10"/>
      <c r="P1616" s="10"/>
      <c r="Q1616" s="10"/>
      <c r="R1616" s="10"/>
      <c r="S1616" s="10"/>
      <c r="T1616" s="10"/>
      <c r="U1616" s="10"/>
      <c r="V1616" s="10"/>
      <c r="W1616" s="10"/>
      <c r="X1616" s="10"/>
      <c r="Y1616" s="10"/>
      <c r="Z1616" s="10"/>
      <c r="AA1616" s="10"/>
    </row>
    <row r="1617" spans="1:27" x14ac:dyDescent="0.2">
      <c r="A1617" s="23"/>
      <c r="B1617" s="10"/>
      <c r="C1617" s="10"/>
      <c r="D1617" s="10"/>
      <c r="E1617" s="10"/>
      <c r="F1617" s="10"/>
      <c r="G1617" s="10"/>
      <c r="H1617" s="10"/>
      <c r="I1617" s="10"/>
      <c r="J1617" s="10"/>
      <c r="K1617" s="10"/>
      <c r="L1617" s="10"/>
      <c r="M1617" s="10"/>
      <c r="N1617" s="10"/>
      <c r="O1617" s="10"/>
      <c r="P1617" s="10"/>
      <c r="Q1617" s="10"/>
      <c r="R1617" s="10"/>
      <c r="S1617" s="10"/>
      <c r="T1617" s="10"/>
      <c r="U1617" s="10"/>
      <c r="V1617" s="10"/>
      <c r="W1617" s="10"/>
      <c r="X1617" s="10"/>
      <c r="Y1617" s="10"/>
      <c r="Z1617" s="10"/>
      <c r="AA1617" s="10"/>
    </row>
    <row r="1618" spans="1:27" x14ac:dyDescent="0.2">
      <c r="A1618" s="23"/>
      <c r="B1618" s="10"/>
      <c r="C1618" s="10"/>
      <c r="D1618" s="10"/>
      <c r="E1618" s="10"/>
      <c r="F1618" s="10"/>
      <c r="G1618" s="10"/>
      <c r="H1618" s="10"/>
      <c r="I1618" s="10"/>
      <c r="J1618" s="10"/>
      <c r="K1618" s="10"/>
      <c r="L1618" s="10"/>
      <c r="M1618" s="10"/>
      <c r="N1618" s="10"/>
      <c r="O1618" s="10"/>
      <c r="P1618" s="10"/>
      <c r="Q1618" s="10"/>
      <c r="R1618" s="10"/>
      <c r="S1618" s="10"/>
      <c r="T1618" s="10"/>
      <c r="U1618" s="10"/>
      <c r="V1618" s="10"/>
      <c r="W1618" s="10"/>
      <c r="X1618" s="10"/>
      <c r="Y1618" s="10"/>
      <c r="Z1618" s="10"/>
      <c r="AA1618" s="10"/>
    </row>
    <row r="1619" spans="1:27" x14ac:dyDescent="0.2">
      <c r="A1619" s="23"/>
      <c r="B1619" s="10"/>
      <c r="C1619" s="10"/>
      <c r="D1619" s="10"/>
      <c r="E1619" s="10"/>
      <c r="F1619" s="10"/>
      <c r="G1619" s="10"/>
      <c r="H1619" s="10"/>
      <c r="I1619" s="10"/>
      <c r="J1619" s="10"/>
      <c r="K1619" s="10"/>
      <c r="L1619" s="10"/>
      <c r="M1619" s="10"/>
      <c r="N1619" s="10"/>
      <c r="O1619" s="10"/>
      <c r="P1619" s="10"/>
      <c r="Q1619" s="10"/>
      <c r="R1619" s="10"/>
      <c r="S1619" s="10"/>
      <c r="T1619" s="10"/>
      <c r="U1619" s="10"/>
      <c r="V1619" s="10"/>
      <c r="W1619" s="10"/>
      <c r="X1619" s="10"/>
      <c r="Y1619" s="10"/>
      <c r="Z1619" s="10"/>
      <c r="AA1619" s="10"/>
    </row>
    <row r="1620" spans="1:27" x14ac:dyDescent="0.2">
      <c r="A1620" s="23"/>
      <c r="B1620" s="10"/>
      <c r="C1620" s="10"/>
      <c r="D1620" s="10"/>
      <c r="E1620" s="10"/>
      <c r="F1620" s="10"/>
      <c r="G1620" s="10"/>
      <c r="H1620" s="10"/>
      <c r="I1620" s="10"/>
      <c r="J1620" s="10"/>
      <c r="K1620" s="10"/>
      <c r="L1620" s="10"/>
      <c r="M1620" s="10"/>
      <c r="N1620" s="10"/>
      <c r="O1620" s="10"/>
      <c r="P1620" s="10"/>
      <c r="Q1620" s="10"/>
      <c r="R1620" s="10"/>
      <c r="S1620" s="10"/>
      <c r="T1620" s="10"/>
      <c r="U1620" s="10"/>
      <c r="V1620" s="10"/>
      <c r="W1620" s="10"/>
      <c r="X1620" s="10"/>
      <c r="Y1620" s="10"/>
      <c r="Z1620" s="10"/>
      <c r="AA1620" s="10"/>
    </row>
    <row r="1621" spans="1:27" x14ac:dyDescent="0.2">
      <c r="A1621" s="23"/>
      <c r="B1621" s="10"/>
      <c r="C1621" s="10"/>
      <c r="D1621" s="10"/>
      <c r="E1621" s="10"/>
      <c r="F1621" s="10"/>
      <c r="G1621" s="10"/>
      <c r="H1621" s="10"/>
      <c r="I1621" s="10"/>
      <c r="J1621" s="10"/>
      <c r="K1621" s="10"/>
      <c r="L1621" s="10"/>
      <c r="M1621" s="10"/>
      <c r="N1621" s="10"/>
      <c r="O1621" s="10"/>
      <c r="P1621" s="10"/>
      <c r="Q1621" s="10"/>
      <c r="R1621" s="10"/>
      <c r="S1621" s="10"/>
      <c r="T1621" s="10"/>
      <c r="U1621" s="10"/>
      <c r="V1621" s="10"/>
      <c r="W1621" s="10"/>
      <c r="X1621" s="10"/>
      <c r="Y1621" s="10"/>
      <c r="Z1621" s="10"/>
      <c r="AA1621" s="10"/>
    </row>
    <row r="1622" spans="1:27" x14ac:dyDescent="0.2">
      <c r="A1622" s="23"/>
      <c r="B1622" s="10"/>
      <c r="C1622" s="10"/>
      <c r="D1622" s="10"/>
      <c r="E1622" s="10"/>
      <c r="F1622" s="10"/>
      <c r="G1622" s="10"/>
      <c r="H1622" s="10"/>
      <c r="I1622" s="10"/>
      <c r="J1622" s="10"/>
      <c r="K1622" s="10"/>
      <c r="L1622" s="10"/>
      <c r="M1622" s="10"/>
      <c r="N1622" s="10"/>
      <c r="O1622" s="10"/>
      <c r="P1622" s="10"/>
      <c r="Q1622" s="10"/>
      <c r="R1622" s="10"/>
      <c r="S1622" s="10"/>
      <c r="T1622" s="10"/>
      <c r="U1622" s="10"/>
      <c r="V1622" s="10"/>
      <c r="W1622" s="10"/>
      <c r="X1622" s="10"/>
      <c r="Y1622" s="10"/>
      <c r="Z1622" s="10"/>
      <c r="AA1622" s="10"/>
    </row>
    <row r="1623" spans="1:27" x14ac:dyDescent="0.2">
      <c r="A1623" s="23"/>
      <c r="B1623" s="10"/>
      <c r="C1623" s="10"/>
      <c r="D1623" s="10"/>
      <c r="E1623" s="10"/>
      <c r="F1623" s="10"/>
      <c r="G1623" s="10"/>
      <c r="H1623" s="10"/>
      <c r="I1623" s="10"/>
      <c r="J1623" s="10"/>
      <c r="K1623" s="10"/>
      <c r="L1623" s="10"/>
      <c r="M1623" s="10"/>
      <c r="N1623" s="10"/>
      <c r="O1623" s="10"/>
      <c r="P1623" s="10"/>
      <c r="Q1623" s="10"/>
      <c r="R1623" s="10"/>
      <c r="S1623" s="10"/>
      <c r="T1623" s="10"/>
      <c r="U1623" s="10"/>
      <c r="V1623" s="10"/>
      <c r="W1623" s="10"/>
      <c r="X1623" s="10"/>
      <c r="Y1623" s="10"/>
      <c r="Z1623" s="10"/>
      <c r="AA1623" s="10"/>
    </row>
    <row r="1624" spans="1:27" x14ac:dyDescent="0.2">
      <c r="A1624" s="23"/>
      <c r="B1624" s="10"/>
      <c r="C1624" s="10"/>
      <c r="D1624" s="10"/>
      <c r="E1624" s="10"/>
      <c r="F1624" s="10"/>
      <c r="G1624" s="10"/>
      <c r="H1624" s="10"/>
      <c r="I1624" s="10"/>
      <c r="J1624" s="10"/>
      <c r="K1624" s="10"/>
      <c r="L1624" s="10"/>
      <c r="M1624" s="10"/>
      <c r="N1624" s="10"/>
      <c r="O1624" s="10"/>
      <c r="P1624" s="10"/>
      <c r="Q1624" s="10"/>
      <c r="R1624" s="10"/>
      <c r="S1624" s="10"/>
      <c r="T1624" s="10"/>
      <c r="U1624" s="10"/>
      <c r="V1624" s="10"/>
      <c r="W1624" s="10"/>
      <c r="X1624" s="10"/>
      <c r="Y1624" s="10"/>
      <c r="Z1624" s="10"/>
      <c r="AA1624" s="10"/>
    </row>
    <row r="1625" spans="1:27" x14ac:dyDescent="0.2">
      <c r="A1625" s="23"/>
      <c r="B1625" s="10"/>
      <c r="C1625" s="10"/>
      <c r="D1625" s="10"/>
      <c r="E1625" s="10"/>
      <c r="F1625" s="10"/>
      <c r="G1625" s="10"/>
      <c r="H1625" s="10"/>
      <c r="I1625" s="10"/>
      <c r="J1625" s="10"/>
      <c r="K1625" s="10"/>
      <c r="L1625" s="10"/>
      <c r="M1625" s="10"/>
      <c r="N1625" s="10"/>
      <c r="O1625" s="10"/>
      <c r="P1625" s="10"/>
      <c r="Q1625" s="10"/>
      <c r="R1625" s="10"/>
      <c r="S1625" s="10"/>
      <c r="T1625" s="10"/>
      <c r="U1625" s="10"/>
      <c r="V1625" s="10"/>
      <c r="W1625" s="10"/>
      <c r="X1625" s="10"/>
      <c r="Y1625" s="10"/>
      <c r="Z1625" s="10"/>
      <c r="AA1625" s="10"/>
    </row>
    <row r="1626" spans="1:27" x14ac:dyDescent="0.2">
      <c r="A1626" s="23"/>
      <c r="B1626" s="10"/>
      <c r="C1626" s="10"/>
      <c r="D1626" s="10"/>
      <c r="E1626" s="10"/>
      <c r="F1626" s="10"/>
      <c r="G1626" s="10"/>
      <c r="H1626" s="10"/>
      <c r="I1626" s="10"/>
      <c r="J1626" s="10"/>
      <c r="K1626" s="10"/>
      <c r="L1626" s="10"/>
      <c r="M1626" s="10"/>
      <c r="N1626" s="10"/>
      <c r="O1626" s="10"/>
      <c r="P1626" s="10"/>
      <c r="Q1626" s="10"/>
      <c r="R1626" s="10"/>
      <c r="S1626" s="10"/>
      <c r="T1626" s="10"/>
      <c r="U1626" s="10"/>
      <c r="V1626" s="10"/>
      <c r="W1626" s="10"/>
      <c r="X1626" s="10"/>
      <c r="Y1626" s="10"/>
      <c r="Z1626" s="10"/>
      <c r="AA1626" s="10"/>
    </row>
    <row r="1627" spans="1:27" x14ac:dyDescent="0.2">
      <c r="A1627" s="23"/>
      <c r="B1627" s="10"/>
      <c r="C1627" s="10"/>
      <c r="D1627" s="10"/>
      <c r="E1627" s="10"/>
      <c r="F1627" s="10"/>
      <c r="G1627" s="10"/>
      <c r="H1627" s="10"/>
      <c r="I1627" s="10"/>
      <c r="J1627" s="10"/>
      <c r="K1627" s="10"/>
      <c r="L1627" s="10"/>
      <c r="M1627" s="10"/>
      <c r="N1627" s="10"/>
      <c r="O1627" s="10"/>
      <c r="P1627" s="10"/>
      <c r="Q1627" s="10"/>
      <c r="R1627" s="10"/>
      <c r="S1627" s="10"/>
      <c r="T1627" s="10"/>
      <c r="U1627" s="10"/>
      <c r="V1627" s="10"/>
      <c r="W1627" s="10"/>
      <c r="X1627" s="10"/>
      <c r="Y1627" s="10"/>
      <c r="Z1627" s="10"/>
      <c r="AA1627" s="10"/>
    </row>
    <row r="1628" spans="1:27" x14ac:dyDescent="0.2">
      <c r="A1628" s="23"/>
      <c r="B1628" s="10"/>
      <c r="C1628" s="10"/>
      <c r="D1628" s="10"/>
      <c r="E1628" s="10"/>
      <c r="F1628" s="10"/>
      <c r="G1628" s="10"/>
      <c r="H1628" s="10"/>
      <c r="I1628" s="10"/>
      <c r="J1628" s="10"/>
      <c r="K1628" s="10"/>
      <c r="L1628" s="10"/>
      <c r="M1628" s="10"/>
      <c r="N1628" s="10"/>
      <c r="O1628" s="10"/>
      <c r="P1628" s="10"/>
      <c r="Q1628" s="10"/>
      <c r="R1628" s="10"/>
      <c r="S1628" s="10"/>
      <c r="T1628" s="10"/>
      <c r="U1628" s="10"/>
      <c r="V1628" s="10"/>
      <c r="W1628" s="10"/>
      <c r="X1628" s="10"/>
      <c r="Y1628" s="10"/>
      <c r="Z1628" s="10"/>
      <c r="AA1628" s="10"/>
    </row>
    <row r="1629" spans="1:27" x14ac:dyDescent="0.2">
      <c r="A1629" s="23"/>
      <c r="B1629" s="10"/>
      <c r="C1629" s="10"/>
      <c r="D1629" s="10"/>
      <c r="E1629" s="10"/>
      <c r="F1629" s="10"/>
      <c r="G1629" s="10"/>
      <c r="H1629" s="10"/>
      <c r="I1629" s="10"/>
      <c r="J1629" s="10"/>
      <c r="K1629" s="10"/>
      <c r="L1629" s="10"/>
      <c r="M1629" s="10"/>
      <c r="N1629" s="10"/>
      <c r="O1629" s="10"/>
      <c r="P1629" s="10"/>
      <c r="Q1629" s="10"/>
      <c r="R1629" s="10"/>
      <c r="S1629" s="10"/>
      <c r="T1629" s="10"/>
      <c r="U1629" s="10"/>
      <c r="V1629" s="10"/>
      <c r="W1629" s="10"/>
      <c r="X1629" s="10"/>
      <c r="Y1629" s="10"/>
      <c r="Z1629" s="10"/>
      <c r="AA1629" s="10"/>
    </row>
    <row r="1630" spans="1:27" x14ac:dyDescent="0.2">
      <c r="A1630" s="23"/>
      <c r="B1630" s="10"/>
      <c r="C1630" s="10"/>
      <c r="D1630" s="10"/>
      <c r="E1630" s="10"/>
      <c r="F1630" s="10"/>
      <c r="G1630" s="10"/>
      <c r="H1630" s="10"/>
      <c r="I1630" s="10"/>
      <c r="J1630" s="10"/>
      <c r="K1630" s="10"/>
      <c r="L1630" s="10"/>
      <c r="M1630" s="10"/>
      <c r="N1630" s="10"/>
      <c r="O1630" s="10"/>
      <c r="P1630" s="10"/>
      <c r="Q1630" s="10"/>
      <c r="R1630" s="10"/>
      <c r="S1630" s="10"/>
      <c r="T1630" s="10"/>
      <c r="U1630" s="10"/>
      <c r="V1630" s="10"/>
      <c r="W1630" s="10"/>
      <c r="X1630" s="10"/>
      <c r="Y1630" s="10"/>
      <c r="Z1630" s="10"/>
      <c r="AA1630" s="10"/>
    </row>
    <row r="1631" spans="1:27" x14ac:dyDescent="0.2">
      <c r="A1631" s="23"/>
      <c r="B1631" s="10"/>
      <c r="C1631" s="10"/>
      <c r="D1631" s="10"/>
      <c r="E1631" s="10"/>
      <c r="F1631" s="10"/>
      <c r="G1631" s="10"/>
      <c r="H1631" s="10"/>
      <c r="I1631" s="10"/>
      <c r="J1631" s="10"/>
      <c r="K1631" s="10"/>
      <c r="L1631" s="10"/>
      <c r="M1631" s="10"/>
      <c r="N1631" s="10"/>
      <c r="O1631" s="10"/>
      <c r="P1631" s="10"/>
      <c r="Q1631" s="10"/>
      <c r="R1631" s="10"/>
      <c r="S1631" s="10"/>
      <c r="T1631" s="10"/>
      <c r="U1631" s="10"/>
      <c r="V1631" s="10"/>
      <c r="W1631" s="10"/>
      <c r="X1631" s="10"/>
      <c r="Y1631" s="10"/>
      <c r="Z1631" s="10"/>
      <c r="AA1631" s="10"/>
    </row>
    <row r="1632" spans="1:27" x14ac:dyDescent="0.2">
      <c r="A1632" s="23"/>
      <c r="B1632" s="10"/>
      <c r="C1632" s="10"/>
      <c r="D1632" s="10"/>
      <c r="E1632" s="10"/>
      <c r="F1632" s="10"/>
      <c r="G1632" s="10"/>
      <c r="H1632" s="10"/>
      <c r="I1632" s="10"/>
      <c r="J1632" s="10"/>
      <c r="K1632" s="10"/>
      <c r="L1632" s="10"/>
      <c r="M1632" s="10"/>
      <c r="N1632" s="10"/>
      <c r="O1632" s="10"/>
      <c r="P1632" s="10"/>
      <c r="Q1632" s="10"/>
      <c r="R1632" s="10"/>
      <c r="S1632" s="10"/>
      <c r="T1632" s="10"/>
      <c r="U1632" s="10"/>
      <c r="V1632" s="10"/>
      <c r="W1632" s="10"/>
      <c r="X1632" s="10"/>
      <c r="Y1632" s="10"/>
      <c r="Z1632" s="10"/>
      <c r="AA1632" s="10"/>
    </row>
    <row r="1633" spans="1:27" x14ac:dyDescent="0.2">
      <c r="A1633" s="23"/>
      <c r="B1633" s="10"/>
      <c r="C1633" s="10"/>
      <c r="D1633" s="10"/>
      <c r="E1633" s="10"/>
      <c r="F1633" s="10"/>
      <c r="G1633" s="10"/>
      <c r="H1633" s="10"/>
      <c r="I1633" s="10"/>
      <c r="J1633" s="10"/>
      <c r="K1633" s="10"/>
      <c r="L1633" s="10"/>
      <c r="M1633" s="10"/>
      <c r="N1633" s="10"/>
      <c r="O1633" s="10"/>
      <c r="P1633" s="10"/>
      <c r="Q1633" s="10"/>
      <c r="R1633" s="10"/>
      <c r="S1633" s="10"/>
      <c r="T1633" s="10"/>
      <c r="U1633" s="10"/>
      <c r="V1633" s="10"/>
      <c r="W1633" s="10"/>
      <c r="X1633" s="10"/>
      <c r="Y1633" s="10"/>
      <c r="Z1633" s="10"/>
      <c r="AA1633" s="10"/>
    </row>
    <row r="1634" spans="1:27" x14ac:dyDescent="0.2">
      <c r="A1634" s="23"/>
      <c r="B1634" s="10"/>
      <c r="C1634" s="10"/>
      <c r="D1634" s="10"/>
      <c r="E1634" s="10"/>
      <c r="F1634" s="10"/>
      <c r="G1634" s="10"/>
      <c r="H1634" s="10"/>
      <c r="I1634" s="10"/>
      <c r="J1634" s="10"/>
      <c r="K1634" s="10"/>
      <c r="L1634" s="10"/>
      <c r="M1634" s="10"/>
      <c r="N1634" s="10"/>
      <c r="O1634" s="10"/>
      <c r="P1634" s="10"/>
      <c r="Q1634" s="10"/>
      <c r="R1634" s="10"/>
      <c r="S1634" s="10"/>
      <c r="T1634" s="10"/>
      <c r="U1634" s="10"/>
      <c r="V1634" s="10"/>
      <c r="W1634" s="10"/>
      <c r="X1634" s="10"/>
      <c r="Y1634" s="10"/>
      <c r="Z1634" s="10"/>
      <c r="AA1634" s="10"/>
    </row>
    <row r="1635" spans="1:27" x14ac:dyDescent="0.2">
      <c r="A1635" s="23"/>
      <c r="B1635" s="10"/>
      <c r="C1635" s="10"/>
      <c r="D1635" s="10"/>
      <c r="E1635" s="10"/>
      <c r="F1635" s="10"/>
      <c r="G1635" s="10"/>
      <c r="H1635" s="10"/>
      <c r="I1635" s="10"/>
      <c r="J1635" s="10"/>
      <c r="K1635" s="10"/>
      <c r="L1635" s="10"/>
      <c r="M1635" s="10"/>
      <c r="N1635" s="10"/>
      <c r="O1635" s="10"/>
      <c r="P1635" s="10"/>
      <c r="Q1635" s="10"/>
      <c r="R1635" s="10"/>
      <c r="S1635" s="10"/>
      <c r="T1635" s="10"/>
      <c r="U1635" s="10"/>
      <c r="V1635" s="10"/>
      <c r="W1635" s="10"/>
      <c r="X1635" s="10"/>
      <c r="Y1635" s="10"/>
      <c r="Z1635" s="10"/>
      <c r="AA1635" s="10"/>
    </row>
    <row r="1636" spans="1:27" x14ac:dyDescent="0.2">
      <c r="A1636" s="23"/>
      <c r="B1636" s="10"/>
      <c r="C1636" s="10"/>
      <c r="D1636" s="10"/>
      <c r="E1636" s="10"/>
      <c r="F1636" s="10"/>
      <c r="G1636" s="10"/>
      <c r="H1636" s="10"/>
      <c r="I1636" s="10"/>
      <c r="J1636" s="10"/>
      <c r="K1636" s="10"/>
      <c r="L1636" s="10"/>
      <c r="M1636" s="10"/>
      <c r="N1636" s="10"/>
      <c r="O1636" s="10"/>
      <c r="P1636" s="10"/>
      <c r="Q1636" s="10"/>
      <c r="R1636" s="10"/>
      <c r="S1636" s="10"/>
      <c r="T1636" s="10"/>
      <c r="U1636" s="10"/>
      <c r="V1636" s="10"/>
      <c r="W1636" s="10"/>
      <c r="X1636" s="10"/>
      <c r="Y1636" s="10"/>
      <c r="Z1636" s="10"/>
      <c r="AA1636" s="10"/>
    </row>
    <row r="1637" spans="1:27" x14ac:dyDescent="0.2">
      <c r="A1637" s="23"/>
      <c r="B1637" s="10"/>
      <c r="C1637" s="10"/>
      <c r="D1637" s="10"/>
      <c r="E1637" s="10"/>
      <c r="F1637" s="10"/>
      <c r="G1637" s="10"/>
      <c r="H1637" s="10"/>
      <c r="I1637" s="10"/>
      <c r="J1637" s="10"/>
      <c r="K1637" s="10"/>
      <c r="L1637" s="10"/>
      <c r="M1637" s="10"/>
      <c r="N1637" s="10"/>
      <c r="O1637" s="10"/>
      <c r="P1637" s="10"/>
      <c r="Q1637" s="10"/>
      <c r="R1637" s="10"/>
      <c r="S1637" s="10"/>
      <c r="T1637" s="10"/>
      <c r="U1637" s="10"/>
      <c r="V1637" s="10"/>
      <c r="W1637" s="10"/>
      <c r="X1637" s="10"/>
      <c r="Y1637" s="10"/>
      <c r="Z1637" s="10"/>
      <c r="AA1637" s="10"/>
    </row>
    <row r="1638" spans="1:27" x14ac:dyDescent="0.2">
      <c r="A1638" s="23"/>
      <c r="B1638" s="10"/>
      <c r="C1638" s="10"/>
      <c r="D1638" s="10"/>
      <c r="E1638" s="10"/>
      <c r="F1638" s="10"/>
      <c r="G1638" s="10"/>
      <c r="H1638" s="10"/>
      <c r="I1638" s="10"/>
      <c r="J1638" s="10"/>
      <c r="K1638" s="10"/>
      <c r="L1638" s="10"/>
      <c r="M1638" s="10"/>
      <c r="N1638" s="10"/>
      <c r="O1638" s="10"/>
      <c r="P1638" s="10"/>
      <c r="Q1638" s="10"/>
      <c r="R1638" s="10"/>
      <c r="S1638" s="10"/>
      <c r="T1638" s="10"/>
      <c r="U1638" s="10"/>
      <c r="V1638" s="10"/>
      <c r="W1638" s="10"/>
      <c r="X1638" s="10"/>
      <c r="Y1638" s="10"/>
      <c r="Z1638" s="10"/>
      <c r="AA1638" s="10"/>
    </row>
    <row r="1639" spans="1:27" x14ac:dyDescent="0.2">
      <c r="A1639" s="23"/>
      <c r="B1639" s="10"/>
      <c r="C1639" s="10"/>
      <c r="D1639" s="10"/>
      <c r="E1639" s="10"/>
      <c r="F1639" s="10"/>
      <c r="G1639" s="10"/>
      <c r="H1639" s="10"/>
      <c r="I1639" s="10"/>
      <c r="J1639" s="10"/>
      <c r="K1639" s="10"/>
      <c r="L1639" s="10"/>
      <c r="M1639" s="10"/>
      <c r="N1639" s="10"/>
      <c r="O1639" s="10"/>
      <c r="P1639" s="10"/>
      <c r="Q1639" s="10"/>
      <c r="R1639" s="10"/>
      <c r="S1639" s="10"/>
      <c r="T1639" s="10"/>
      <c r="U1639" s="10"/>
      <c r="V1639" s="10"/>
      <c r="W1639" s="10"/>
      <c r="X1639" s="10"/>
      <c r="Y1639" s="10"/>
      <c r="Z1639" s="10"/>
      <c r="AA1639" s="10"/>
    </row>
    <row r="1640" spans="1:27" x14ac:dyDescent="0.2">
      <c r="A1640" s="23"/>
      <c r="B1640" s="10"/>
      <c r="C1640" s="10"/>
      <c r="D1640" s="10"/>
      <c r="E1640" s="10"/>
      <c r="F1640" s="10"/>
      <c r="G1640" s="10"/>
      <c r="H1640" s="10"/>
      <c r="I1640" s="10"/>
      <c r="J1640" s="10"/>
      <c r="K1640" s="10"/>
      <c r="L1640" s="10"/>
      <c r="M1640" s="10"/>
      <c r="N1640" s="10"/>
      <c r="O1640" s="10"/>
      <c r="P1640" s="10"/>
      <c r="Q1640" s="10"/>
      <c r="R1640" s="10"/>
      <c r="S1640" s="10"/>
      <c r="T1640" s="10"/>
      <c r="U1640" s="10"/>
      <c r="V1640" s="10"/>
      <c r="W1640" s="10"/>
      <c r="X1640" s="10"/>
      <c r="Y1640" s="10"/>
      <c r="Z1640" s="10"/>
      <c r="AA1640" s="10"/>
    </row>
    <row r="1641" spans="1:27" x14ac:dyDescent="0.2">
      <c r="A1641" s="23"/>
      <c r="B1641" s="10"/>
      <c r="C1641" s="10"/>
      <c r="D1641" s="10"/>
      <c r="E1641" s="10"/>
      <c r="F1641" s="10"/>
      <c r="G1641" s="10"/>
      <c r="H1641" s="10"/>
      <c r="I1641" s="10"/>
      <c r="J1641" s="10"/>
      <c r="K1641" s="10"/>
      <c r="L1641" s="10"/>
      <c r="M1641" s="10"/>
      <c r="N1641" s="10"/>
      <c r="O1641" s="10"/>
      <c r="P1641" s="10"/>
      <c r="Q1641" s="10"/>
      <c r="R1641" s="10"/>
      <c r="S1641" s="10"/>
      <c r="T1641" s="10"/>
      <c r="U1641" s="10"/>
      <c r="V1641" s="10"/>
      <c r="W1641" s="10"/>
      <c r="X1641" s="10"/>
      <c r="Y1641" s="10"/>
      <c r="Z1641" s="10"/>
      <c r="AA1641" s="10"/>
    </row>
    <row r="1642" spans="1:27" x14ac:dyDescent="0.2">
      <c r="A1642" s="23"/>
      <c r="B1642" s="10"/>
      <c r="C1642" s="10"/>
      <c r="D1642" s="10"/>
      <c r="E1642" s="10"/>
      <c r="F1642" s="10"/>
      <c r="G1642" s="10"/>
      <c r="H1642" s="10"/>
      <c r="I1642" s="10"/>
      <c r="J1642" s="10"/>
      <c r="K1642" s="10"/>
      <c r="L1642" s="10"/>
      <c r="M1642" s="10"/>
      <c r="N1642" s="10"/>
      <c r="O1642" s="10"/>
      <c r="P1642" s="10"/>
      <c r="Q1642" s="10"/>
      <c r="R1642" s="10"/>
      <c r="S1642" s="10"/>
      <c r="T1642" s="10"/>
      <c r="U1642" s="10"/>
      <c r="V1642" s="10"/>
      <c r="W1642" s="10"/>
      <c r="X1642" s="10"/>
      <c r="Y1642" s="10"/>
      <c r="Z1642" s="10"/>
      <c r="AA1642" s="10"/>
    </row>
    <row r="1643" spans="1:27" x14ac:dyDescent="0.2">
      <c r="A1643" s="23"/>
      <c r="B1643" s="10"/>
      <c r="C1643" s="10"/>
      <c r="D1643" s="10"/>
      <c r="E1643" s="10"/>
      <c r="F1643" s="10"/>
      <c r="G1643" s="10"/>
      <c r="H1643" s="10"/>
      <c r="I1643" s="10"/>
      <c r="J1643" s="10"/>
      <c r="K1643" s="10"/>
      <c r="L1643" s="10"/>
      <c r="M1643" s="10"/>
      <c r="N1643" s="10"/>
      <c r="O1643" s="10"/>
      <c r="P1643" s="10"/>
      <c r="Q1643" s="10"/>
      <c r="R1643" s="10"/>
      <c r="S1643" s="10"/>
      <c r="T1643" s="10"/>
      <c r="U1643" s="10"/>
      <c r="V1643" s="10"/>
      <c r="W1643" s="10"/>
      <c r="X1643" s="10"/>
      <c r="Y1643" s="10"/>
      <c r="Z1643" s="10"/>
      <c r="AA1643" s="10"/>
    </row>
    <row r="1644" spans="1:27" x14ac:dyDescent="0.2">
      <c r="A1644" s="23"/>
      <c r="B1644" s="10"/>
      <c r="C1644" s="10"/>
      <c r="D1644" s="10"/>
      <c r="E1644" s="10"/>
      <c r="F1644" s="10"/>
      <c r="G1644" s="10"/>
      <c r="H1644" s="10"/>
      <c r="I1644" s="10"/>
      <c r="J1644" s="10"/>
      <c r="K1644" s="10"/>
      <c r="L1644" s="10"/>
      <c r="M1644" s="10"/>
      <c r="N1644" s="10"/>
      <c r="O1644" s="10"/>
      <c r="P1644" s="10"/>
      <c r="Q1644" s="10"/>
      <c r="R1644" s="10"/>
      <c r="S1644" s="10"/>
      <c r="T1644" s="10"/>
      <c r="U1644" s="10"/>
      <c r="V1644" s="10"/>
      <c r="W1644" s="10"/>
      <c r="X1644" s="10"/>
      <c r="Y1644" s="10"/>
      <c r="Z1644" s="10"/>
      <c r="AA1644" s="10"/>
    </row>
    <row r="1645" spans="1:27" x14ac:dyDescent="0.2">
      <c r="A1645" s="23"/>
      <c r="B1645" s="10"/>
      <c r="C1645" s="10"/>
      <c r="D1645" s="10"/>
      <c r="E1645" s="10"/>
      <c r="F1645" s="10"/>
      <c r="G1645" s="10"/>
      <c r="H1645" s="10"/>
      <c r="I1645" s="10"/>
      <c r="J1645" s="10"/>
      <c r="K1645" s="10"/>
      <c r="L1645" s="10"/>
      <c r="M1645" s="10"/>
      <c r="N1645" s="10"/>
      <c r="O1645" s="10"/>
      <c r="P1645" s="10"/>
      <c r="Q1645" s="10"/>
      <c r="R1645" s="10"/>
      <c r="S1645" s="10"/>
      <c r="T1645" s="10"/>
      <c r="U1645" s="10"/>
      <c r="V1645" s="10"/>
      <c r="W1645" s="10"/>
      <c r="X1645" s="10"/>
      <c r="Y1645" s="10"/>
      <c r="Z1645" s="10"/>
      <c r="AA1645" s="10"/>
    </row>
    <row r="1646" spans="1:27" x14ac:dyDescent="0.2">
      <c r="A1646" s="23"/>
      <c r="B1646" s="10"/>
      <c r="C1646" s="10"/>
      <c r="D1646" s="10"/>
      <c r="E1646" s="10"/>
      <c r="F1646" s="10"/>
      <c r="G1646" s="10"/>
      <c r="H1646" s="10"/>
      <c r="I1646" s="10"/>
      <c r="J1646" s="10"/>
      <c r="K1646" s="10"/>
      <c r="L1646" s="10"/>
      <c r="M1646" s="10"/>
      <c r="N1646" s="10"/>
      <c r="O1646" s="10"/>
      <c r="P1646" s="10"/>
      <c r="Q1646" s="10"/>
      <c r="R1646" s="10"/>
      <c r="S1646" s="10"/>
      <c r="T1646" s="10"/>
      <c r="U1646" s="10"/>
      <c r="V1646" s="10"/>
      <c r="W1646" s="10"/>
      <c r="X1646" s="10"/>
      <c r="Y1646" s="10"/>
      <c r="Z1646" s="10"/>
      <c r="AA1646" s="10"/>
    </row>
    <row r="1647" spans="1:27" x14ac:dyDescent="0.2">
      <c r="A1647" s="23"/>
      <c r="B1647" s="10"/>
      <c r="C1647" s="10"/>
      <c r="D1647" s="10"/>
      <c r="E1647" s="10"/>
      <c r="F1647" s="10"/>
      <c r="G1647" s="10"/>
      <c r="H1647" s="10"/>
      <c r="I1647" s="10"/>
      <c r="J1647" s="10"/>
      <c r="K1647" s="10"/>
      <c r="L1647" s="10"/>
      <c r="M1647" s="10"/>
      <c r="N1647" s="10"/>
      <c r="O1647" s="10"/>
      <c r="P1647" s="10"/>
      <c r="Q1647" s="10"/>
      <c r="R1647" s="10"/>
      <c r="S1647" s="10"/>
      <c r="T1647" s="10"/>
      <c r="U1647" s="10"/>
      <c r="V1647" s="10"/>
      <c r="W1647" s="10"/>
      <c r="X1647" s="10"/>
      <c r="Y1647" s="10"/>
      <c r="Z1647" s="10"/>
      <c r="AA1647" s="10"/>
    </row>
    <row r="1648" spans="1:27" x14ac:dyDescent="0.2">
      <c r="A1648" s="23"/>
      <c r="B1648" s="10"/>
      <c r="C1648" s="10"/>
      <c r="D1648" s="10"/>
      <c r="E1648" s="10"/>
      <c r="F1648" s="10"/>
      <c r="G1648" s="10"/>
      <c r="H1648" s="10"/>
      <c r="I1648" s="10"/>
      <c r="J1648" s="10"/>
      <c r="K1648" s="10"/>
      <c r="L1648" s="10"/>
      <c r="M1648" s="10"/>
      <c r="N1648" s="10"/>
      <c r="O1648" s="10"/>
      <c r="P1648" s="10"/>
      <c r="Q1648" s="10"/>
      <c r="R1648" s="10"/>
      <c r="S1648" s="10"/>
      <c r="T1648" s="10"/>
      <c r="U1648" s="10"/>
      <c r="V1648" s="10"/>
      <c r="W1648" s="10"/>
      <c r="X1648" s="10"/>
      <c r="Y1648" s="10"/>
      <c r="Z1648" s="10"/>
      <c r="AA1648" s="10"/>
    </row>
    <row r="1649" spans="1:27" x14ac:dyDescent="0.2">
      <c r="A1649" s="23"/>
      <c r="B1649" s="10"/>
      <c r="C1649" s="10"/>
      <c r="D1649" s="10"/>
      <c r="E1649" s="10"/>
      <c r="F1649" s="10"/>
      <c r="G1649" s="10"/>
      <c r="H1649" s="10"/>
      <c r="I1649" s="10"/>
      <c r="J1649" s="10"/>
      <c r="K1649" s="10"/>
      <c r="L1649" s="10"/>
      <c r="M1649" s="10"/>
      <c r="N1649" s="10"/>
      <c r="O1649" s="10"/>
      <c r="P1649" s="10"/>
      <c r="Q1649" s="10"/>
      <c r="R1649" s="10"/>
      <c r="S1649" s="10"/>
      <c r="T1649" s="10"/>
      <c r="U1649" s="10"/>
      <c r="V1649" s="10"/>
      <c r="W1649" s="10"/>
      <c r="X1649" s="10"/>
      <c r="Y1649" s="10"/>
      <c r="Z1649" s="10"/>
      <c r="AA1649" s="10"/>
    </row>
    <row r="1650" spans="1:27" x14ac:dyDescent="0.2">
      <c r="A1650" s="23"/>
      <c r="B1650" s="10"/>
      <c r="C1650" s="10"/>
      <c r="D1650" s="10"/>
      <c r="E1650" s="10"/>
      <c r="F1650" s="10"/>
      <c r="G1650" s="10"/>
      <c r="H1650" s="10"/>
      <c r="I1650" s="10"/>
      <c r="J1650" s="10"/>
      <c r="K1650" s="10"/>
      <c r="L1650" s="10"/>
      <c r="M1650" s="10"/>
      <c r="N1650" s="10"/>
      <c r="O1650" s="10"/>
      <c r="P1650" s="10"/>
      <c r="Q1650" s="10"/>
      <c r="R1650" s="10"/>
      <c r="S1650" s="10"/>
      <c r="T1650" s="10"/>
      <c r="U1650" s="10"/>
      <c r="V1650" s="10"/>
      <c r="W1650" s="10"/>
      <c r="X1650" s="10"/>
      <c r="Y1650" s="10"/>
      <c r="Z1650" s="10"/>
      <c r="AA1650" s="10"/>
    </row>
    <row r="1651" spans="1:27" x14ac:dyDescent="0.2">
      <c r="A1651" s="23"/>
      <c r="B1651" s="10"/>
      <c r="C1651" s="10"/>
      <c r="D1651" s="10"/>
      <c r="E1651" s="10"/>
      <c r="F1651" s="10"/>
      <c r="G1651" s="10"/>
      <c r="H1651" s="10"/>
      <c r="I1651" s="10"/>
      <c r="J1651" s="10"/>
      <c r="K1651" s="10"/>
      <c r="L1651" s="10"/>
      <c r="M1651" s="10"/>
      <c r="N1651" s="10"/>
      <c r="O1651" s="10"/>
      <c r="P1651" s="10"/>
      <c r="Q1651" s="10"/>
      <c r="R1651" s="10"/>
      <c r="S1651" s="10"/>
      <c r="T1651" s="10"/>
      <c r="U1651" s="10"/>
      <c r="V1651" s="10"/>
      <c r="W1651" s="10"/>
      <c r="X1651" s="10"/>
      <c r="Y1651" s="10"/>
      <c r="Z1651" s="10"/>
      <c r="AA1651" s="10"/>
    </row>
    <row r="1652" spans="1:27" x14ac:dyDescent="0.2">
      <c r="A1652" s="23"/>
      <c r="B1652" s="10"/>
      <c r="C1652" s="10"/>
      <c r="D1652" s="10"/>
      <c r="E1652" s="10"/>
      <c r="F1652" s="10"/>
      <c r="G1652" s="10"/>
      <c r="H1652" s="10"/>
      <c r="I1652" s="10"/>
      <c r="J1652" s="10"/>
      <c r="K1652" s="10"/>
      <c r="L1652" s="10"/>
      <c r="M1652" s="10"/>
      <c r="N1652" s="10"/>
      <c r="O1652" s="10"/>
      <c r="P1652" s="10"/>
      <c r="Q1652" s="10"/>
      <c r="R1652" s="10"/>
      <c r="S1652" s="10"/>
      <c r="T1652" s="10"/>
      <c r="U1652" s="10"/>
      <c r="V1652" s="10"/>
      <c r="W1652" s="10"/>
      <c r="X1652" s="10"/>
      <c r="Y1652" s="10"/>
      <c r="Z1652" s="10"/>
      <c r="AA1652" s="10"/>
    </row>
    <row r="1653" spans="1:27" x14ac:dyDescent="0.2">
      <c r="A1653" s="23"/>
      <c r="B1653" s="10"/>
      <c r="C1653" s="10"/>
      <c r="D1653" s="10"/>
      <c r="E1653" s="10"/>
      <c r="F1653" s="10"/>
      <c r="G1653" s="10"/>
      <c r="H1653" s="10"/>
      <c r="I1653" s="10"/>
      <c r="J1653" s="10"/>
      <c r="K1653" s="10"/>
      <c r="L1653" s="10"/>
      <c r="M1653" s="10"/>
      <c r="N1653" s="10"/>
      <c r="O1653" s="10"/>
      <c r="P1653" s="10"/>
      <c r="Q1653" s="10"/>
      <c r="R1653" s="10"/>
      <c r="S1653" s="10"/>
      <c r="T1653" s="10"/>
      <c r="U1653" s="10"/>
      <c r="V1653" s="10"/>
      <c r="W1653" s="10"/>
      <c r="X1653" s="10"/>
      <c r="Y1653" s="10"/>
      <c r="Z1653" s="10"/>
      <c r="AA1653" s="10"/>
    </row>
    <row r="1654" spans="1:27" x14ac:dyDescent="0.2">
      <c r="A1654" s="23"/>
      <c r="B1654" s="10"/>
      <c r="C1654" s="10"/>
      <c r="D1654" s="10"/>
      <c r="E1654" s="10"/>
      <c r="F1654" s="10"/>
      <c r="G1654" s="10"/>
      <c r="H1654" s="10"/>
      <c r="I1654" s="10"/>
      <c r="J1654" s="10"/>
      <c r="K1654" s="10"/>
      <c r="L1654" s="10"/>
      <c r="M1654" s="10"/>
      <c r="N1654" s="10"/>
      <c r="O1654" s="10"/>
      <c r="P1654" s="10"/>
      <c r="Q1654" s="10"/>
      <c r="R1654" s="10"/>
      <c r="S1654" s="10"/>
      <c r="T1654" s="10"/>
      <c r="U1654" s="10"/>
      <c r="V1654" s="10"/>
      <c r="W1654" s="10"/>
      <c r="X1654" s="10"/>
      <c r="Y1654" s="10"/>
      <c r="Z1654" s="10"/>
      <c r="AA1654" s="10"/>
    </row>
    <row r="1655" spans="1:27" x14ac:dyDescent="0.2">
      <c r="A1655" s="23"/>
      <c r="B1655" s="10"/>
      <c r="C1655" s="10"/>
      <c r="D1655" s="10"/>
      <c r="E1655" s="10"/>
      <c r="F1655" s="10"/>
      <c r="G1655" s="10"/>
      <c r="H1655" s="10"/>
      <c r="I1655" s="10"/>
      <c r="J1655" s="10"/>
      <c r="K1655" s="10"/>
      <c r="L1655" s="10"/>
      <c r="M1655" s="10"/>
      <c r="N1655" s="10"/>
      <c r="O1655" s="10"/>
      <c r="P1655" s="10"/>
      <c r="Q1655" s="10"/>
      <c r="R1655" s="10"/>
      <c r="S1655" s="10"/>
      <c r="T1655" s="10"/>
      <c r="U1655" s="10"/>
      <c r="V1655" s="10"/>
      <c r="W1655" s="10"/>
      <c r="X1655" s="10"/>
      <c r="Y1655" s="10"/>
      <c r="Z1655" s="10"/>
      <c r="AA1655" s="10"/>
    </row>
    <row r="1656" spans="1:27" x14ac:dyDescent="0.2">
      <c r="A1656" s="23"/>
      <c r="B1656" s="10"/>
      <c r="C1656" s="10"/>
      <c r="D1656" s="10"/>
      <c r="E1656" s="10"/>
      <c r="F1656" s="10"/>
      <c r="G1656" s="10"/>
      <c r="H1656" s="10"/>
      <c r="I1656" s="10"/>
      <c r="J1656" s="10"/>
      <c r="K1656" s="10"/>
      <c r="L1656" s="10"/>
      <c r="M1656" s="10"/>
      <c r="N1656" s="10"/>
      <c r="O1656" s="10"/>
      <c r="P1656" s="10"/>
      <c r="Q1656" s="10"/>
      <c r="R1656" s="10"/>
      <c r="S1656" s="10"/>
      <c r="T1656" s="10"/>
      <c r="U1656" s="10"/>
      <c r="V1656" s="10"/>
      <c r="W1656" s="10"/>
      <c r="X1656" s="10"/>
      <c r="Y1656" s="10"/>
      <c r="Z1656" s="10"/>
      <c r="AA1656" s="10"/>
    </row>
    <row r="1657" spans="1:27" x14ac:dyDescent="0.2">
      <c r="A1657" s="23"/>
      <c r="B1657" s="10"/>
      <c r="C1657" s="10"/>
      <c r="D1657" s="10"/>
      <c r="E1657" s="10"/>
      <c r="F1657" s="10"/>
      <c r="G1657" s="10"/>
      <c r="H1657" s="10"/>
      <c r="I1657" s="10"/>
      <c r="J1657" s="10"/>
      <c r="K1657" s="10"/>
      <c r="L1657" s="10"/>
      <c r="M1657" s="10"/>
      <c r="N1657" s="10"/>
      <c r="O1657" s="10"/>
      <c r="P1657" s="10"/>
      <c r="Q1657" s="10"/>
      <c r="R1657" s="10"/>
      <c r="S1657" s="10"/>
      <c r="T1657" s="10"/>
      <c r="U1657" s="10"/>
      <c r="V1657" s="10"/>
      <c r="W1657" s="10"/>
      <c r="X1657" s="10"/>
      <c r="Y1657" s="10"/>
      <c r="Z1657" s="10"/>
      <c r="AA1657" s="10"/>
    </row>
    <row r="1658" spans="1:27" x14ac:dyDescent="0.2">
      <c r="A1658" s="23"/>
      <c r="B1658" s="10"/>
      <c r="C1658" s="10"/>
      <c r="D1658" s="10"/>
      <c r="E1658" s="10"/>
      <c r="F1658" s="10"/>
      <c r="G1658" s="10"/>
      <c r="H1658" s="10"/>
      <c r="I1658" s="10"/>
      <c r="J1658" s="10"/>
      <c r="K1658" s="10"/>
      <c r="L1658" s="10"/>
      <c r="M1658" s="10"/>
      <c r="N1658" s="10"/>
      <c r="O1658" s="10"/>
      <c r="P1658" s="10"/>
      <c r="Q1658" s="10"/>
      <c r="R1658" s="10"/>
      <c r="S1658" s="10"/>
      <c r="T1658" s="10"/>
      <c r="U1658" s="10"/>
      <c r="V1658" s="10"/>
      <c r="W1658" s="10"/>
      <c r="X1658" s="10"/>
      <c r="Y1658" s="10"/>
      <c r="Z1658" s="10"/>
      <c r="AA1658" s="10"/>
    </row>
    <row r="1659" spans="1:27" x14ac:dyDescent="0.2">
      <c r="A1659" s="23"/>
      <c r="B1659" s="10"/>
      <c r="C1659" s="10"/>
      <c r="D1659" s="10"/>
      <c r="E1659" s="10"/>
      <c r="F1659" s="10"/>
      <c r="G1659" s="10"/>
      <c r="H1659" s="10"/>
      <c r="I1659" s="10"/>
      <c r="J1659" s="10"/>
      <c r="K1659" s="10"/>
      <c r="L1659" s="10"/>
      <c r="M1659" s="10"/>
      <c r="N1659" s="10"/>
      <c r="O1659" s="10"/>
      <c r="P1659" s="10"/>
      <c r="Q1659" s="10"/>
      <c r="R1659" s="10"/>
      <c r="S1659" s="10"/>
      <c r="T1659" s="10"/>
      <c r="U1659" s="10"/>
      <c r="V1659" s="10"/>
      <c r="W1659" s="10"/>
      <c r="X1659" s="10"/>
      <c r="Y1659" s="10"/>
      <c r="Z1659" s="10"/>
      <c r="AA1659" s="10"/>
    </row>
    <row r="1660" spans="1:27" x14ac:dyDescent="0.2">
      <c r="A1660" s="23"/>
      <c r="B1660" s="10"/>
      <c r="C1660" s="10"/>
      <c r="D1660" s="10"/>
      <c r="E1660" s="10"/>
      <c r="F1660" s="10"/>
      <c r="G1660" s="10"/>
      <c r="H1660" s="10"/>
      <c r="I1660" s="10"/>
      <c r="J1660" s="10"/>
      <c r="K1660" s="10"/>
      <c r="L1660" s="10"/>
      <c r="M1660" s="10"/>
      <c r="N1660" s="10"/>
      <c r="O1660" s="10"/>
      <c r="P1660" s="10"/>
      <c r="Q1660" s="10"/>
      <c r="R1660" s="10"/>
      <c r="S1660" s="10"/>
      <c r="T1660" s="10"/>
      <c r="U1660" s="10"/>
      <c r="V1660" s="10"/>
      <c r="W1660" s="10"/>
      <c r="X1660" s="10"/>
      <c r="Y1660" s="10"/>
      <c r="Z1660" s="10"/>
      <c r="AA1660" s="10"/>
    </row>
    <row r="1661" spans="1:27" x14ac:dyDescent="0.2">
      <c r="A1661" s="23"/>
      <c r="B1661" s="10"/>
      <c r="C1661" s="10"/>
      <c r="D1661" s="10"/>
      <c r="E1661" s="10"/>
      <c r="F1661" s="10"/>
      <c r="G1661" s="10"/>
      <c r="H1661" s="10"/>
      <c r="I1661" s="10"/>
      <c r="J1661" s="10"/>
      <c r="K1661" s="10"/>
      <c r="L1661" s="10"/>
      <c r="M1661" s="10"/>
      <c r="N1661" s="10"/>
      <c r="O1661" s="10"/>
      <c r="P1661" s="10"/>
      <c r="Q1661" s="10"/>
      <c r="R1661" s="10"/>
      <c r="S1661" s="10"/>
      <c r="T1661" s="10"/>
      <c r="U1661" s="10"/>
      <c r="V1661" s="10"/>
      <c r="W1661" s="10"/>
      <c r="X1661" s="10"/>
      <c r="Y1661" s="10"/>
      <c r="Z1661" s="10"/>
      <c r="AA1661" s="10"/>
    </row>
    <row r="1662" spans="1:27" x14ac:dyDescent="0.2">
      <c r="A1662" s="23"/>
      <c r="B1662" s="10"/>
      <c r="C1662" s="10"/>
      <c r="D1662" s="10"/>
      <c r="E1662" s="10"/>
      <c r="F1662" s="10"/>
      <c r="G1662" s="10"/>
      <c r="H1662" s="10"/>
      <c r="I1662" s="10"/>
      <c r="J1662" s="10"/>
      <c r="K1662" s="10"/>
      <c r="L1662" s="10"/>
      <c r="M1662" s="10"/>
      <c r="N1662" s="10"/>
      <c r="O1662" s="10"/>
      <c r="P1662" s="10"/>
      <c r="Q1662" s="10"/>
      <c r="R1662" s="10"/>
      <c r="S1662" s="10"/>
      <c r="T1662" s="10"/>
      <c r="U1662" s="10"/>
      <c r="V1662" s="10"/>
      <c r="W1662" s="10"/>
      <c r="X1662" s="10"/>
      <c r="Y1662" s="10"/>
      <c r="Z1662" s="10"/>
      <c r="AA1662" s="10"/>
    </row>
    <row r="1663" spans="1:27" x14ac:dyDescent="0.2">
      <c r="A1663" s="23"/>
      <c r="B1663" s="10"/>
      <c r="C1663" s="10"/>
      <c r="D1663" s="10"/>
      <c r="E1663" s="10"/>
      <c r="F1663" s="10"/>
      <c r="G1663" s="10"/>
      <c r="H1663" s="10"/>
      <c r="I1663" s="10"/>
      <c r="J1663" s="10"/>
      <c r="K1663" s="10"/>
      <c r="L1663" s="10"/>
      <c r="M1663" s="10"/>
      <c r="N1663" s="10"/>
      <c r="O1663" s="10"/>
      <c r="P1663" s="10"/>
      <c r="Q1663" s="10"/>
      <c r="R1663" s="10"/>
      <c r="S1663" s="10"/>
      <c r="T1663" s="10"/>
      <c r="U1663" s="10"/>
      <c r="V1663" s="10"/>
      <c r="W1663" s="10"/>
      <c r="X1663" s="10"/>
      <c r="Y1663" s="10"/>
      <c r="Z1663" s="10"/>
      <c r="AA1663" s="10"/>
    </row>
    <row r="1664" spans="1:27" x14ac:dyDescent="0.2">
      <c r="A1664" s="23"/>
      <c r="B1664" s="10"/>
      <c r="C1664" s="10"/>
      <c r="D1664" s="10"/>
      <c r="E1664" s="10"/>
      <c r="F1664" s="10"/>
      <c r="G1664" s="10"/>
      <c r="H1664" s="10"/>
      <c r="I1664" s="10"/>
      <c r="J1664" s="10"/>
      <c r="K1664" s="10"/>
      <c r="L1664" s="10"/>
      <c r="M1664" s="10"/>
      <c r="N1664" s="10"/>
      <c r="O1664" s="10"/>
      <c r="P1664" s="10"/>
      <c r="Q1664" s="10"/>
      <c r="R1664" s="10"/>
      <c r="S1664" s="10"/>
      <c r="T1664" s="10"/>
      <c r="U1664" s="10"/>
      <c r="V1664" s="10"/>
      <c r="W1664" s="10"/>
      <c r="X1664" s="10"/>
      <c r="Y1664" s="10"/>
      <c r="Z1664" s="10"/>
      <c r="AA1664" s="10"/>
    </row>
    <row r="1665" spans="1:27" x14ac:dyDescent="0.2">
      <c r="A1665" s="23"/>
      <c r="B1665" s="10"/>
      <c r="C1665" s="10"/>
      <c r="D1665" s="10"/>
      <c r="E1665" s="10"/>
      <c r="F1665" s="10"/>
      <c r="G1665" s="10"/>
      <c r="H1665" s="10"/>
      <c r="I1665" s="10"/>
      <c r="J1665" s="10"/>
      <c r="K1665" s="10"/>
      <c r="L1665" s="10"/>
      <c r="M1665" s="10"/>
      <c r="N1665" s="10"/>
      <c r="O1665" s="10"/>
      <c r="P1665" s="10"/>
      <c r="Q1665" s="10"/>
      <c r="R1665" s="10"/>
      <c r="S1665" s="10"/>
      <c r="T1665" s="10"/>
      <c r="U1665" s="10"/>
      <c r="V1665" s="10"/>
      <c r="W1665" s="10"/>
      <c r="X1665" s="10"/>
      <c r="Y1665" s="10"/>
      <c r="Z1665" s="10"/>
      <c r="AA1665" s="10"/>
    </row>
    <row r="1666" spans="1:27" x14ac:dyDescent="0.2">
      <c r="A1666" s="23"/>
      <c r="B1666" s="10"/>
      <c r="C1666" s="10"/>
      <c r="D1666" s="10"/>
      <c r="E1666" s="10"/>
      <c r="F1666" s="10"/>
      <c r="G1666" s="10"/>
      <c r="H1666" s="10"/>
      <c r="I1666" s="10"/>
      <c r="J1666" s="10"/>
      <c r="K1666" s="10"/>
      <c r="L1666" s="10"/>
      <c r="M1666" s="10"/>
      <c r="N1666" s="10"/>
      <c r="O1666" s="10"/>
      <c r="P1666" s="10"/>
      <c r="Q1666" s="10"/>
      <c r="R1666" s="10"/>
      <c r="S1666" s="10"/>
      <c r="T1666" s="10"/>
      <c r="U1666" s="10"/>
      <c r="V1666" s="10"/>
      <c r="W1666" s="10"/>
      <c r="X1666" s="10"/>
      <c r="Y1666" s="10"/>
      <c r="Z1666" s="10"/>
      <c r="AA1666" s="10"/>
    </row>
    <row r="1667" spans="1:27" x14ac:dyDescent="0.2">
      <c r="A1667" s="23"/>
      <c r="B1667" s="10"/>
      <c r="C1667" s="10"/>
      <c r="D1667" s="10"/>
      <c r="E1667" s="10"/>
      <c r="F1667" s="10"/>
      <c r="G1667" s="10"/>
      <c r="H1667" s="10"/>
      <c r="I1667" s="10"/>
      <c r="J1667" s="10"/>
      <c r="K1667" s="10"/>
      <c r="L1667" s="10"/>
      <c r="M1667" s="10"/>
      <c r="N1667" s="10"/>
      <c r="O1667" s="10"/>
      <c r="P1667" s="10"/>
      <c r="Q1667" s="10"/>
      <c r="R1667" s="10"/>
      <c r="S1667" s="10"/>
      <c r="T1667" s="10"/>
      <c r="U1667" s="10"/>
      <c r="V1667" s="10"/>
      <c r="W1667" s="10"/>
      <c r="X1667" s="10"/>
      <c r="Y1667" s="10"/>
      <c r="Z1667" s="10"/>
      <c r="AA1667" s="10"/>
    </row>
    <row r="1668" spans="1:27" x14ac:dyDescent="0.2">
      <c r="A1668" s="23"/>
      <c r="B1668" s="10"/>
      <c r="C1668" s="10"/>
      <c r="D1668" s="10"/>
      <c r="E1668" s="10"/>
      <c r="F1668" s="10"/>
      <c r="G1668" s="10"/>
      <c r="H1668" s="10"/>
      <c r="I1668" s="10"/>
      <c r="J1668" s="10"/>
      <c r="K1668" s="10"/>
      <c r="L1668" s="10"/>
      <c r="M1668" s="10"/>
      <c r="N1668" s="10"/>
      <c r="O1668" s="10"/>
      <c r="P1668" s="10"/>
      <c r="Q1668" s="10"/>
      <c r="R1668" s="10"/>
      <c r="S1668" s="10"/>
      <c r="T1668" s="10"/>
      <c r="U1668" s="10"/>
      <c r="V1668" s="10"/>
      <c r="W1668" s="10"/>
      <c r="X1668" s="10"/>
      <c r="Y1668" s="10"/>
      <c r="Z1668" s="10"/>
      <c r="AA1668" s="10"/>
    </row>
    <row r="1669" spans="1:27" x14ac:dyDescent="0.2">
      <c r="A1669" s="23"/>
      <c r="B1669" s="10"/>
      <c r="C1669" s="10"/>
      <c r="D1669" s="10"/>
      <c r="E1669" s="10"/>
      <c r="F1669" s="10"/>
      <c r="G1669" s="10"/>
      <c r="H1669" s="10"/>
      <c r="I1669" s="10"/>
      <c r="J1669" s="10"/>
      <c r="K1669" s="10"/>
      <c r="L1669" s="10"/>
      <c r="M1669" s="10"/>
      <c r="N1669" s="10"/>
      <c r="O1669" s="10"/>
      <c r="P1669" s="10"/>
      <c r="Q1669" s="10"/>
      <c r="R1669" s="10"/>
      <c r="S1669" s="10"/>
      <c r="T1669" s="10"/>
      <c r="U1669" s="10"/>
      <c r="V1669" s="10"/>
      <c r="W1669" s="10"/>
      <c r="X1669" s="10"/>
      <c r="Y1669" s="10"/>
      <c r="Z1669" s="10"/>
      <c r="AA1669" s="10"/>
    </row>
    <row r="1670" spans="1:27" x14ac:dyDescent="0.2">
      <c r="A1670" s="23"/>
      <c r="B1670" s="10"/>
      <c r="C1670" s="10"/>
      <c r="D1670" s="10"/>
      <c r="E1670" s="10"/>
      <c r="F1670" s="10"/>
      <c r="G1670" s="10"/>
      <c r="H1670" s="10"/>
      <c r="I1670" s="10"/>
      <c r="J1670" s="10"/>
      <c r="K1670" s="10"/>
      <c r="L1670" s="10"/>
      <c r="M1670" s="10"/>
      <c r="N1670" s="10"/>
      <c r="O1670" s="10"/>
      <c r="P1670" s="10"/>
      <c r="Q1670" s="10"/>
      <c r="R1670" s="10"/>
      <c r="S1670" s="10"/>
      <c r="T1670" s="10"/>
      <c r="U1670" s="10"/>
      <c r="V1670" s="10"/>
      <c r="W1670" s="10"/>
      <c r="X1670" s="10"/>
      <c r="Y1670" s="10"/>
      <c r="Z1670" s="10"/>
      <c r="AA1670" s="10"/>
    </row>
    <row r="1671" spans="1:27" x14ac:dyDescent="0.2">
      <c r="A1671" s="23"/>
      <c r="B1671" s="10"/>
      <c r="C1671" s="10"/>
      <c r="D1671" s="10"/>
      <c r="E1671" s="10"/>
      <c r="F1671" s="10"/>
      <c r="G1671" s="10"/>
      <c r="H1671" s="10"/>
      <c r="I1671" s="10"/>
      <c r="J1671" s="10"/>
      <c r="K1671" s="10"/>
      <c r="L1671" s="10"/>
      <c r="M1671" s="10"/>
      <c r="N1671" s="10"/>
      <c r="O1671" s="10"/>
      <c r="P1671" s="10"/>
      <c r="Q1671" s="10"/>
      <c r="R1671" s="10"/>
      <c r="S1671" s="10"/>
      <c r="T1671" s="10"/>
      <c r="U1671" s="10"/>
      <c r="V1671" s="10"/>
      <c r="W1671" s="10"/>
      <c r="X1671" s="10"/>
      <c r="Y1671" s="10"/>
      <c r="Z1671" s="10"/>
      <c r="AA1671" s="10"/>
    </row>
    <row r="1672" spans="1:27" x14ac:dyDescent="0.2">
      <c r="A1672" s="23"/>
      <c r="B1672" s="10"/>
      <c r="C1672" s="10"/>
      <c r="D1672" s="10"/>
      <c r="E1672" s="10"/>
      <c r="F1672" s="10"/>
      <c r="G1672" s="10"/>
      <c r="H1672" s="10"/>
      <c r="I1672" s="10"/>
      <c r="J1672" s="10"/>
      <c r="K1672" s="10"/>
      <c r="L1672" s="10"/>
      <c r="M1672" s="10"/>
      <c r="N1672" s="10"/>
      <c r="O1672" s="10"/>
      <c r="P1672" s="10"/>
      <c r="Q1672" s="10"/>
      <c r="R1672" s="10"/>
      <c r="S1672" s="10"/>
      <c r="T1672" s="10"/>
      <c r="U1672" s="10"/>
      <c r="V1672" s="10"/>
      <c r="W1672" s="10"/>
      <c r="X1672" s="10"/>
      <c r="Y1672" s="10"/>
      <c r="Z1672" s="10"/>
      <c r="AA1672" s="10"/>
    </row>
    <row r="1673" spans="1:27" x14ac:dyDescent="0.2">
      <c r="A1673" s="23"/>
      <c r="B1673" s="10"/>
      <c r="C1673" s="10"/>
      <c r="D1673" s="10"/>
      <c r="E1673" s="10"/>
      <c r="F1673" s="10"/>
      <c r="G1673" s="10"/>
      <c r="H1673" s="10"/>
      <c r="I1673" s="10"/>
      <c r="J1673" s="10"/>
      <c r="K1673" s="10"/>
      <c r="L1673" s="10"/>
      <c r="M1673" s="10"/>
      <c r="N1673" s="10"/>
      <c r="O1673" s="10"/>
      <c r="P1673" s="10"/>
      <c r="Q1673" s="10"/>
      <c r="R1673" s="10"/>
      <c r="S1673" s="10"/>
      <c r="T1673" s="10"/>
      <c r="U1673" s="10"/>
      <c r="V1673" s="10"/>
      <c r="W1673" s="10"/>
      <c r="X1673" s="10"/>
      <c r="Y1673" s="10"/>
      <c r="Z1673" s="10"/>
      <c r="AA1673" s="10"/>
    </row>
    <row r="1674" spans="1:27" x14ac:dyDescent="0.2">
      <c r="A1674" s="23"/>
      <c r="B1674" s="10"/>
      <c r="C1674" s="10"/>
      <c r="D1674" s="10"/>
      <c r="E1674" s="10"/>
      <c r="F1674" s="10"/>
      <c r="G1674" s="10"/>
      <c r="H1674" s="10"/>
      <c r="I1674" s="10"/>
      <c r="J1674" s="10"/>
      <c r="K1674" s="10"/>
      <c r="L1674" s="10"/>
      <c r="M1674" s="10"/>
      <c r="N1674" s="10"/>
      <c r="O1674" s="10"/>
      <c r="P1674" s="10"/>
      <c r="Q1674" s="10"/>
      <c r="R1674" s="10"/>
      <c r="S1674" s="10"/>
      <c r="T1674" s="10"/>
      <c r="U1674" s="10"/>
      <c r="V1674" s="10"/>
      <c r="W1674" s="10"/>
      <c r="X1674" s="10"/>
      <c r="Y1674" s="10"/>
      <c r="Z1674" s="10"/>
      <c r="AA1674" s="10"/>
    </row>
    <row r="1675" spans="1:27" x14ac:dyDescent="0.2">
      <c r="A1675" s="23"/>
      <c r="B1675" s="10"/>
      <c r="C1675" s="10"/>
      <c r="D1675" s="10"/>
      <c r="E1675" s="10"/>
      <c r="F1675" s="10"/>
      <c r="G1675" s="10"/>
      <c r="H1675" s="10"/>
      <c r="I1675" s="10"/>
      <c r="J1675" s="10"/>
      <c r="K1675" s="10"/>
      <c r="L1675" s="10"/>
      <c r="M1675" s="10"/>
      <c r="N1675" s="10"/>
      <c r="O1675" s="10"/>
      <c r="P1675" s="10"/>
      <c r="Q1675" s="10"/>
      <c r="R1675" s="10"/>
      <c r="S1675" s="10"/>
      <c r="T1675" s="10"/>
      <c r="U1675" s="10"/>
      <c r="V1675" s="10"/>
      <c r="W1675" s="10"/>
      <c r="X1675" s="10"/>
      <c r="Y1675" s="10"/>
      <c r="Z1675" s="10"/>
      <c r="AA1675" s="10"/>
    </row>
    <row r="1676" spans="1:27" x14ac:dyDescent="0.2">
      <c r="A1676" s="23"/>
      <c r="B1676" s="10"/>
      <c r="C1676" s="10"/>
      <c r="D1676" s="10"/>
      <c r="E1676" s="10"/>
      <c r="F1676" s="10"/>
      <c r="G1676" s="10"/>
      <c r="H1676" s="10"/>
      <c r="I1676" s="10"/>
      <c r="J1676" s="10"/>
      <c r="K1676" s="10"/>
      <c r="L1676" s="10"/>
      <c r="M1676" s="10"/>
      <c r="N1676" s="10"/>
      <c r="O1676" s="10"/>
      <c r="P1676" s="10"/>
      <c r="Q1676" s="10"/>
      <c r="R1676" s="10"/>
      <c r="S1676" s="10"/>
      <c r="T1676" s="10"/>
      <c r="U1676" s="10"/>
      <c r="V1676" s="10"/>
      <c r="W1676" s="10"/>
      <c r="X1676" s="10"/>
      <c r="Y1676" s="10"/>
      <c r="Z1676" s="10"/>
      <c r="AA1676" s="10"/>
    </row>
    <row r="1677" spans="1:27" x14ac:dyDescent="0.2">
      <c r="A1677" s="23"/>
      <c r="B1677" s="10"/>
      <c r="C1677" s="10"/>
      <c r="D1677" s="10"/>
      <c r="E1677" s="10"/>
      <c r="F1677" s="10"/>
      <c r="G1677" s="10"/>
      <c r="H1677" s="10"/>
      <c r="I1677" s="10"/>
      <c r="J1677" s="10"/>
      <c r="K1677" s="10"/>
      <c r="L1677" s="10"/>
      <c r="M1677" s="10"/>
      <c r="N1677" s="10"/>
      <c r="O1677" s="10"/>
      <c r="P1677" s="10"/>
      <c r="Q1677" s="10"/>
      <c r="R1677" s="10"/>
      <c r="S1677" s="10"/>
      <c r="T1677" s="10"/>
      <c r="U1677" s="10"/>
      <c r="V1677" s="10"/>
      <c r="W1677" s="10"/>
      <c r="X1677" s="10"/>
      <c r="Y1677" s="10"/>
      <c r="Z1677" s="10"/>
      <c r="AA1677" s="10"/>
    </row>
    <row r="1678" spans="1:27" x14ac:dyDescent="0.2">
      <c r="A1678" s="23"/>
      <c r="B1678" s="10"/>
      <c r="C1678" s="10"/>
      <c r="D1678" s="10"/>
      <c r="E1678" s="10"/>
      <c r="F1678" s="10"/>
      <c r="G1678" s="10"/>
      <c r="H1678" s="10"/>
      <c r="I1678" s="10"/>
      <c r="J1678" s="10"/>
      <c r="K1678" s="10"/>
      <c r="L1678" s="10"/>
      <c r="M1678" s="10"/>
      <c r="N1678" s="10"/>
      <c r="O1678" s="10"/>
      <c r="P1678" s="10"/>
      <c r="Q1678" s="10"/>
      <c r="R1678" s="10"/>
      <c r="S1678" s="10"/>
      <c r="T1678" s="10"/>
      <c r="U1678" s="10"/>
      <c r="V1678" s="10"/>
      <c r="W1678" s="10"/>
      <c r="X1678" s="10"/>
      <c r="Y1678" s="10"/>
      <c r="Z1678" s="10"/>
      <c r="AA1678" s="10"/>
    </row>
    <row r="1679" spans="1:27" x14ac:dyDescent="0.2">
      <c r="A1679" s="23"/>
      <c r="B1679" s="10"/>
      <c r="C1679" s="10"/>
      <c r="D1679" s="10"/>
      <c r="E1679" s="10"/>
      <c r="F1679" s="10"/>
      <c r="G1679" s="10"/>
      <c r="H1679" s="10"/>
      <c r="I1679" s="10"/>
      <c r="J1679" s="10"/>
      <c r="K1679" s="10"/>
      <c r="L1679" s="10"/>
      <c r="M1679" s="10"/>
      <c r="N1679" s="10"/>
      <c r="O1679" s="10"/>
      <c r="P1679" s="10"/>
      <c r="Q1679" s="10"/>
      <c r="R1679" s="10"/>
      <c r="S1679" s="10"/>
      <c r="T1679" s="10"/>
      <c r="U1679" s="10"/>
      <c r="V1679" s="10"/>
      <c r="W1679" s="10"/>
      <c r="X1679" s="10"/>
      <c r="Y1679" s="10"/>
      <c r="Z1679" s="10"/>
      <c r="AA1679" s="10"/>
    </row>
    <row r="1680" spans="1:27" x14ac:dyDescent="0.2">
      <c r="A1680" s="23"/>
      <c r="B1680" s="10"/>
      <c r="C1680" s="10"/>
      <c r="D1680" s="10"/>
      <c r="E1680" s="10"/>
      <c r="F1680" s="10"/>
      <c r="G1680" s="10"/>
      <c r="H1680" s="10"/>
      <c r="I1680" s="10"/>
      <c r="J1680" s="10"/>
      <c r="K1680" s="10"/>
      <c r="L1680" s="10"/>
      <c r="M1680" s="10"/>
      <c r="N1680" s="10"/>
      <c r="O1680" s="10"/>
      <c r="P1680" s="10"/>
      <c r="Q1680" s="10"/>
      <c r="R1680" s="10"/>
      <c r="S1680" s="10"/>
      <c r="T1680" s="10"/>
      <c r="U1680" s="10"/>
      <c r="V1680" s="10"/>
      <c r="W1680" s="10"/>
      <c r="X1680" s="10"/>
      <c r="Y1680" s="10"/>
      <c r="Z1680" s="10"/>
      <c r="AA1680" s="10"/>
    </row>
    <row r="1681" spans="1:27" x14ac:dyDescent="0.2">
      <c r="A1681" s="23"/>
      <c r="B1681" s="10"/>
      <c r="C1681" s="10"/>
      <c r="D1681" s="10"/>
      <c r="E1681" s="10"/>
      <c r="F1681" s="10"/>
      <c r="G1681" s="10"/>
      <c r="H1681" s="10"/>
      <c r="I1681" s="10"/>
      <c r="J1681" s="10"/>
      <c r="K1681" s="10"/>
      <c r="L1681" s="10"/>
      <c r="M1681" s="10"/>
      <c r="N1681" s="10"/>
      <c r="O1681" s="10"/>
      <c r="P1681" s="10"/>
      <c r="Q1681" s="10"/>
      <c r="R1681" s="10"/>
      <c r="S1681" s="10"/>
      <c r="T1681" s="10"/>
      <c r="U1681" s="10"/>
      <c r="V1681" s="10"/>
      <c r="W1681" s="10"/>
      <c r="X1681" s="10"/>
      <c r="Y1681" s="10"/>
      <c r="Z1681" s="10"/>
      <c r="AA1681" s="10"/>
    </row>
    <row r="1682" spans="1:27" x14ac:dyDescent="0.2">
      <c r="A1682" s="23"/>
      <c r="B1682" s="10"/>
      <c r="C1682" s="10"/>
      <c r="D1682" s="10"/>
      <c r="E1682" s="10"/>
      <c r="F1682" s="10"/>
      <c r="G1682" s="10"/>
      <c r="H1682" s="10"/>
      <c r="I1682" s="10"/>
      <c r="J1682" s="10"/>
      <c r="K1682" s="10"/>
      <c r="L1682" s="10"/>
      <c r="M1682" s="10"/>
      <c r="N1682" s="10"/>
      <c r="O1682" s="10"/>
      <c r="P1682" s="10"/>
      <c r="Q1682" s="10"/>
      <c r="R1682" s="10"/>
      <c r="S1682" s="10"/>
      <c r="T1682" s="10"/>
      <c r="U1682" s="10"/>
      <c r="V1682" s="10"/>
      <c r="W1682" s="10"/>
      <c r="X1682" s="10"/>
      <c r="Y1682" s="10"/>
      <c r="Z1682" s="10"/>
      <c r="AA1682" s="10"/>
    </row>
    <row r="1683" spans="1:27" x14ac:dyDescent="0.2">
      <c r="A1683" s="23"/>
      <c r="B1683" s="10"/>
      <c r="C1683" s="10"/>
      <c r="D1683" s="10"/>
      <c r="E1683" s="10"/>
      <c r="F1683" s="10"/>
      <c r="G1683" s="10"/>
      <c r="H1683" s="10"/>
      <c r="I1683" s="10"/>
      <c r="J1683" s="10"/>
      <c r="K1683" s="10"/>
      <c r="L1683" s="10"/>
      <c r="M1683" s="10"/>
      <c r="N1683" s="10"/>
      <c r="O1683" s="10"/>
      <c r="P1683" s="10"/>
      <c r="Q1683" s="10"/>
      <c r="R1683" s="10"/>
      <c r="S1683" s="10"/>
      <c r="T1683" s="10"/>
      <c r="U1683" s="10"/>
      <c r="V1683" s="10"/>
      <c r="W1683" s="10"/>
      <c r="X1683" s="10"/>
      <c r="Y1683" s="10"/>
      <c r="Z1683" s="10"/>
      <c r="AA1683" s="10"/>
    </row>
    <row r="1702" spans="1:27" x14ac:dyDescent="0.2">
      <c r="A1702" s="23"/>
      <c r="B1702" s="10"/>
      <c r="C1702" s="10"/>
      <c r="D1702" s="10"/>
      <c r="E1702" s="10"/>
      <c r="F1702" s="10"/>
      <c r="G1702" s="10"/>
      <c r="H1702" s="10"/>
      <c r="I1702" s="10"/>
      <c r="J1702" s="10"/>
      <c r="K1702" s="10"/>
      <c r="L1702" s="10"/>
      <c r="M1702" s="10"/>
      <c r="N1702" s="10"/>
      <c r="O1702" s="10"/>
      <c r="P1702" s="10"/>
      <c r="Q1702" s="10"/>
      <c r="R1702" s="10"/>
      <c r="S1702" s="10"/>
      <c r="T1702" s="10"/>
      <c r="U1702" s="10"/>
      <c r="V1702" s="10"/>
      <c r="W1702" s="10"/>
      <c r="X1702" s="10"/>
      <c r="Y1702" s="10"/>
      <c r="Z1702" s="10"/>
      <c r="AA1702" s="10"/>
    </row>
    <row r="1703" spans="1:27" x14ac:dyDescent="0.2">
      <c r="A1703" s="23"/>
      <c r="B1703" s="10"/>
      <c r="C1703" s="10"/>
      <c r="D1703" s="10"/>
      <c r="E1703" s="10"/>
      <c r="F1703" s="10"/>
      <c r="G1703" s="10"/>
      <c r="H1703" s="10"/>
      <c r="I1703" s="10"/>
      <c r="J1703" s="10"/>
      <c r="K1703" s="10"/>
      <c r="L1703" s="10"/>
      <c r="M1703" s="10"/>
      <c r="N1703" s="10"/>
      <c r="O1703" s="10"/>
      <c r="P1703" s="10"/>
      <c r="Q1703" s="10"/>
      <c r="R1703" s="10"/>
      <c r="S1703" s="10"/>
      <c r="T1703" s="10"/>
      <c r="U1703" s="10"/>
      <c r="V1703" s="10"/>
      <c r="W1703" s="10"/>
      <c r="X1703" s="10"/>
      <c r="Y1703" s="10"/>
      <c r="Z1703" s="10"/>
      <c r="AA1703" s="10"/>
    </row>
    <row r="1704" spans="1:27" x14ac:dyDescent="0.2">
      <c r="A1704" s="23"/>
      <c r="B1704" s="10"/>
      <c r="C1704" s="10"/>
      <c r="D1704" s="10"/>
      <c r="E1704" s="10"/>
      <c r="F1704" s="10"/>
      <c r="G1704" s="10"/>
      <c r="H1704" s="10"/>
      <c r="I1704" s="10"/>
      <c r="J1704" s="10"/>
      <c r="K1704" s="10"/>
      <c r="L1704" s="10"/>
      <c r="M1704" s="10"/>
      <c r="N1704" s="10"/>
      <c r="O1704" s="10"/>
      <c r="P1704" s="10"/>
      <c r="Q1704" s="10"/>
      <c r="R1704" s="10"/>
      <c r="S1704" s="10"/>
      <c r="T1704" s="10"/>
      <c r="U1704" s="10"/>
      <c r="V1704" s="10"/>
      <c r="W1704" s="10"/>
      <c r="X1704" s="10"/>
      <c r="Y1704" s="10"/>
      <c r="Z1704" s="10"/>
      <c r="AA1704" s="10"/>
    </row>
    <row r="1705" spans="1:27" x14ac:dyDescent="0.2">
      <c r="A1705" s="23"/>
      <c r="B1705" s="10"/>
      <c r="C1705" s="10"/>
      <c r="D1705" s="10"/>
      <c r="E1705" s="10"/>
      <c r="F1705" s="10"/>
      <c r="G1705" s="10"/>
      <c r="H1705" s="10"/>
      <c r="I1705" s="10"/>
      <c r="J1705" s="10"/>
      <c r="K1705" s="10"/>
      <c r="L1705" s="10"/>
      <c r="M1705" s="10"/>
      <c r="N1705" s="10"/>
      <c r="O1705" s="10"/>
      <c r="P1705" s="10"/>
      <c r="Q1705" s="10"/>
      <c r="R1705" s="10"/>
      <c r="S1705" s="10"/>
      <c r="T1705" s="10"/>
      <c r="U1705" s="10"/>
      <c r="V1705" s="10"/>
      <c r="W1705" s="10"/>
      <c r="X1705" s="10"/>
      <c r="Y1705" s="10"/>
      <c r="Z1705" s="10"/>
      <c r="AA1705" s="10"/>
    </row>
    <row r="1706" spans="1:27" x14ac:dyDescent="0.2">
      <c r="A1706" s="23"/>
      <c r="B1706" s="10"/>
      <c r="C1706" s="10"/>
      <c r="D1706" s="10"/>
      <c r="E1706" s="10"/>
      <c r="F1706" s="10"/>
      <c r="G1706" s="10"/>
      <c r="H1706" s="10"/>
      <c r="I1706" s="10"/>
      <c r="J1706" s="10"/>
      <c r="K1706" s="10"/>
      <c r="L1706" s="10"/>
      <c r="M1706" s="10"/>
      <c r="N1706" s="10"/>
      <c r="O1706" s="10"/>
      <c r="P1706" s="10"/>
      <c r="Q1706" s="10"/>
      <c r="R1706" s="10"/>
      <c r="S1706" s="10"/>
      <c r="T1706" s="10"/>
      <c r="U1706" s="10"/>
      <c r="V1706" s="10"/>
      <c r="W1706" s="10"/>
      <c r="X1706" s="10"/>
      <c r="Y1706" s="10"/>
      <c r="Z1706" s="10"/>
      <c r="AA1706" s="10"/>
    </row>
    <row r="1707" spans="1:27" x14ac:dyDescent="0.2">
      <c r="A1707" s="23"/>
      <c r="B1707" s="10"/>
      <c r="C1707" s="10"/>
      <c r="D1707" s="10"/>
      <c r="E1707" s="10"/>
      <c r="F1707" s="10"/>
      <c r="G1707" s="10"/>
      <c r="H1707" s="10"/>
      <c r="I1707" s="10"/>
      <c r="J1707" s="10"/>
      <c r="K1707" s="10"/>
      <c r="L1707" s="10"/>
      <c r="M1707" s="10"/>
      <c r="N1707" s="10"/>
      <c r="O1707" s="10"/>
      <c r="P1707" s="10"/>
      <c r="Q1707" s="10"/>
      <c r="R1707" s="10"/>
      <c r="S1707" s="10"/>
      <c r="T1707" s="10"/>
      <c r="U1707" s="10"/>
      <c r="V1707" s="10"/>
      <c r="W1707" s="10"/>
      <c r="X1707" s="10"/>
      <c r="Y1707" s="10"/>
      <c r="Z1707" s="10"/>
      <c r="AA1707" s="10"/>
    </row>
    <row r="1708" spans="1:27" x14ac:dyDescent="0.2">
      <c r="A1708" s="23"/>
      <c r="B1708" s="10"/>
      <c r="C1708" s="10"/>
      <c r="D1708" s="10"/>
      <c r="E1708" s="10"/>
      <c r="F1708" s="10"/>
      <c r="G1708" s="10"/>
      <c r="H1708" s="10"/>
      <c r="I1708" s="10"/>
      <c r="J1708" s="10"/>
      <c r="K1708" s="10"/>
      <c r="L1708" s="10"/>
      <c r="M1708" s="10"/>
      <c r="N1708" s="10"/>
      <c r="O1708" s="10"/>
      <c r="P1708" s="10"/>
      <c r="Q1708" s="10"/>
      <c r="R1708" s="10"/>
      <c r="S1708" s="10"/>
      <c r="T1708" s="10"/>
      <c r="U1708" s="10"/>
      <c r="V1708" s="10"/>
      <c r="W1708" s="10"/>
      <c r="X1708" s="10"/>
      <c r="Y1708" s="10"/>
      <c r="Z1708" s="10"/>
      <c r="AA1708" s="10"/>
    </row>
    <row r="1709" spans="1:27" x14ac:dyDescent="0.2">
      <c r="A1709" s="23"/>
      <c r="B1709" s="10"/>
      <c r="C1709" s="10"/>
      <c r="D1709" s="10"/>
      <c r="E1709" s="10"/>
      <c r="F1709" s="10"/>
      <c r="G1709" s="10"/>
      <c r="H1709" s="10"/>
      <c r="I1709" s="10"/>
      <c r="J1709" s="10"/>
      <c r="K1709" s="10"/>
      <c r="L1709" s="10"/>
      <c r="M1709" s="10"/>
      <c r="N1709" s="10"/>
      <c r="O1709" s="10"/>
      <c r="P1709" s="10"/>
      <c r="Q1709" s="10"/>
      <c r="R1709" s="10"/>
      <c r="S1709" s="10"/>
      <c r="T1709" s="10"/>
      <c r="U1709" s="10"/>
      <c r="V1709" s="10"/>
      <c r="W1709" s="10"/>
      <c r="X1709" s="10"/>
      <c r="Y1709" s="10"/>
      <c r="Z1709" s="10"/>
      <c r="AA1709" s="10"/>
    </row>
    <row r="1710" spans="1:27" x14ac:dyDescent="0.2">
      <c r="A1710" s="23"/>
      <c r="B1710" s="10"/>
      <c r="C1710" s="10"/>
      <c r="D1710" s="10"/>
      <c r="E1710" s="10"/>
      <c r="F1710" s="10"/>
      <c r="G1710" s="10"/>
      <c r="H1710" s="10"/>
      <c r="I1710" s="10"/>
      <c r="J1710" s="10"/>
      <c r="K1710" s="10"/>
      <c r="L1710" s="10"/>
      <c r="M1710" s="10"/>
      <c r="N1710" s="10"/>
      <c r="O1710" s="10"/>
      <c r="P1710" s="10"/>
      <c r="Q1710" s="10"/>
      <c r="R1710" s="10"/>
      <c r="S1710" s="10"/>
      <c r="T1710" s="10"/>
      <c r="U1710" s="10"/>
      <c r="V1710" s="10"/>
      <c r="W1710" s="10"/>
      <c r="X1710" s="10"/>
      <c r="Y1710" s="10"/>
      <c r="Z1710" s="10"/>
      <c r="AA1710" s="10"/>
    </row>
    <row r="1711" spans="1:27" x14ac:dyDescent="0.2">
      <c r="A1711" s="23"/>
      <c r="B1711" s="10"/>
      <c r="C1711" s="10"/>
      <c r="D1711" s="10"/>
      <c r="E1711" s="10"/>
      <c r="F1711" s="10"/>
      <c r="G1711" s="10"/>
      <c r="H1711" s="10"/>
      <c r="I1711" s="10"/>
      <c r="J1711" s="10"/>
      <c r="K1711" s="10"/>
      <c r="L1711" s="10"/>
      <c r="M1711" s="10"/>
      <c r="N1711" s="10"/>
      <c r="O1711" s="10"/>
      <c r="P1711" s="10"/>
      <c r="Q1711" s="10"/>
      <c r="R1711" s="10"/>
      <c r="S1711" s="10"/>
      <c r="T1711" s="10"/>
      <c r="U1711" s="10"/>
      <c r="V1711" s="10"/>
      <c r="W1711" s="10"/>
      <c r="X1711" s="10"/>
      <c r="Y1711" s="10"/>
      <c r="Z1711" s="10"/>
      <c r="AA1711" s="10"/>
    </row>
    <row r="1712" spans="1:27" x14ac:dyDescent="0.2">
      <c r="A1712" s="23"/>
      <c r="B1712" s="10"/>
      <c r="C1712" s="10"/>
      <c r="D1712" s="10"/>
      <c r="E1712" s="10"/>
      <c r="F1712" s="10"/>
      <c r="G1712" s="10"/>
      <c r="H1712" s="10"/>
      <c r="I1712" s="10"/>
      <c r="J1712" s="10"/>
      <c r="K1712" s="10"/>
      <c r="L1712" s="10"/>
      <c r="M1712" s="10"/>
      <c r="N1712" s="10"/>
      <c r="O1712" s="10"/>
      <c r="P1712" s="10"/>
      <c r="Q1712" s="10"/>
      <c r="R1712" s="10"/>
      <c r="S1712" s="10"/>
      <c r="T1712" s="10"/>
      <c r="U1712" s="10"/>
      <c r="V1712" s="10"/>
      <c r="W1712" s="10"/>
      <c r="X1712" s="10"/>
      <c r="Y1712" s="10"/>
      <c r="Z1712" s="10"/>
      <c r="AA1712" s="10"/>
    </row>
    <row r="1713" spans="1:27" x14ac:dyDescent="0.2">
      <c r="A1713" s="23"/>
      <c r="B1713" s="10"/>
      <c r="C1713" s="10"/>
      <c r="D1713" s="10"/>
      <c r="E1713" s="10"/>
      <c r="F1713" s="10"/>
      <c r="G1713" s="10"/>
      <c r="H1713" s="10"/>
      <c r="I1713" s="10"/>
      <c r="J1713" s="10"/>
      <c r="K1713" s="10"/>
      <c r="L1713" s="10"/>
      <c r="M1713" s="10"/>
      <c r="N1713" s="10"/>
      <c r="O1713" s="10"/>
      <c r="P1713" s="10"/>
      <c r="Q1713" s="10"/>
      <c r="R1713" s="10"/>
      <c r="S1713" s="10"/>
      <c r="T1713" s="10"/>
      <c r="U1713" s="10"/>
      <c r="V1713" s="10"/>
      <c r="W1713" s="10"/>
      <c r="X1713" s="10"/>
      <c r="Y1713" s="10"/>
      <c r="Z1713" s="10"/>
      <c r="AA1713" s="10"/>
    </row>
    <row r="1714" spans="1:27" x14ac:dyDescent="0.2">
      <c r="A1714" s="23"/>
      <c r="B1714" s="10"/>
      <c r="C1714" s="10"/>
      <c r="D1714" s="10"/>
      <c r="E1714" s="10"/>
      <c r="F1714" s="10"/>
      <c r="G1714" s="10"/>
      <c r="H1714" s="10"/>
      <c r="I1714" s="10"/>
      <c r="J1714" s="10"/>
      <c r="K1714" s="10"/>
      <c r="L1714" s="10"/>
      <c r="M1714" s="10"/>
      <c r="N1714" s="10"/>
      <c r="O1714" s="10"/>
      <c r="P1714" s="10"/>
      <c r="Q1714" s="10"/>
      <c r="R1714" s="10"/>
      <c r="S1714" s="10"/>
      <c r="T1714" s="10"/>
      <c r="U1714" s="10"/>
      <c r="V1714" s="10"/>
      <c r="W1714" s="10"/>
      <c r="X1714" s="10"/>
      <c r="Y1714" s="10"/>
      <c r="Z1714" s="10"/>
      <c r="AA1714" s="10"/>
    </row>
    <row r="1715" spans="1:27" x14ac:dyDescent="0.2">
      <c r="A1715" s="23"/>
      <c r="B1715" s="10"/>
      <c r="C1715" s="10"/>
      <c r="D1715" s="10"/>
      <c r="E1715" s="10"/>
      <c r="F1715" s="10"/>
      <c r="G1715" s="10"/>
      <c r="H1715" s="10"/>
      <c r="I1715" s="10"/>
      <c r="J1715" s="10"/>
      <c r="K1715" s="10"/>
      <c r="L1715" s="10"/>
      <c r="M1715" s="10"/>
      <c r="N1715" s="10"/>
      <c r="O1715" s="10"/>
      <c r="P1715" s="10"/>
      <c r="Q1715" s="10"/>
      <c r="R1715" s="10"/>
      <c r="S1715" s="10"/>
      <c r="T1715" s="10"/>
      <c r="U1715" s="10"/>
      <c r="V1715" s="10"/>
      <c r="W1715" s="10"/>
      <c r="X1715" s="10"/>
      <c r="Y1715" s="10"/>
      <c r="Z1715" s="10"/>
      <c r="AA1715" s="10"/>
    </row>
    <row r="1716" spans="1:27" x14ac:dyDescent="0.2">
      <c r="A1716" s="23"/>
      <c r="B1716" s="10"/>
      <c r="C1716" s="10"/>
      <c r="D1716" s="10"/>
      <c r="E1716" s="10"/>
      <c r="F1716" s="10"/>
      <c r="G1716" s="10"/>
      <c r="H1716" s="10"/>
      <c r="I1716" s="10"/>
      <c r="J1716" s="10"/>
      <c r="K1716" s="10"/>
      <c r="L1716" s="10"/>
      <c r="M1716" s="10"/>
      <c r="N1716" s="10"/>
      <c r="O1716" s="10"/>
      <c r="P1716" s="10"/>
      <c r="Q1716" s="10"/>
      <c r="R1716" s="10"/>
      <c r="S1716" s="10"/>
      <c r="T1716" s="10"/>
      <c r="U1716" s="10"/>
      <c r="V1716" s="10"/>
      <c r="W1716" s="10"/>
      <c r="X1716" s="10"/>
      <c r="Y1716" s="10"/>
      <c r="Z1716" s="10"/>
      <c r="AA1716" s="10"/>
    </row>
    <row r="1717" spans="1:27" x14ac:dyDescent="0.2">
      <c r="A1717" s="23"/>
      <c r="B1717" s="10"/>
      <c r="C1717" s="10"/>
      <c r="D1717" s="10"/>
      <c r="E1717" s="10"/>
      <c r="F1717" s="10"/>
      <c r="G1717" s="10"/>
      <c r="H1717" s="10"/>
      <c r="I1717" s="10"/>
      <c r="J1717" s="10"/>
      <c r="K1717" s="10"/>
      <c r="L1717" s="10"/>
      <c r="M1717" s="10"/>
      <c r="N1717" s="10"/>
      <c r="O1717" s="10"/>
      <c r="P1717" s="10"/>
      <c r="Q1717" s="10"/>
      <c r="R1717" s="10"/>
      <c r="S1717" s="10"/>
      <c r="T1717" s="10"/>
      <c r="U1717" s="10"/>
      <c r="V1717" s="10"/>
      <c r="W1717" s="10"/>
      <c r="X1717" s="10"/>
      <c r="Y1717" s="10"/>
      <c r="Z1717" s="10"/>
      <c r="AA1717" s="10"/>
    </row>
    <row r="1718" spans="1:27" x14ac:dyDescent="0.2">
      <c r="A1718" s="23"/>
      <c r="B1718" s="10"/>
      <c r="C1718" s="10"/>
      <c r="D1718" s="10"/>
      <c r="E1718" s="10"/>
      <c r="F1718" s="10"/>
      <c r="G1718" s="10"/>
      <c r="H1718" s="10"/>
      <c r="I1718" s="10"/>
      <c r="J1718" s="10"/>
      <c r="K1718" s="10"/>
      <c r="L1718" s="10"/>
      <c r="M1718" s="10"/>
      <c r="N1718" s="10"/>
      <c r="O1718" s="10"/>
      <c r="P1718" s="10"/>
      <c r="Q1718" s="10"/>
      <c r="R1718" s="10"/>
      <c r="S1718" s="10"/>
      <c r="T1718" s="10"/>
      <c r="U1718" s="10"/>
      <c r="V1718" s="10"/>
      <c r="W1718" s="10"/>
      <c r="X1718" s="10"/>
      <c r="Y1718" s="10"/>
      <c r="Z1718" s="10"/>
      <c r="AA1718" s="10"/>
    </row>
    <row r="1719" spans="1:27" x14ac:dyDescent="0.2">
      <c r="A1719" s="23"/>
      <c r="B1719" s="10"/>
      <c r="C1719" s="10"/>
      <c r="D1719" s="10"/>
      <c r="E1719" s="10"/>
      <c r="F1719" s="10"/>
      <c r="G1719" s="10"/>
      <c r="H1719" s="10"/>
      <c r="I1719" s="10"/>
      <c r="J1719" s="10"/>
      <c r="K1719" s="10"/>
      <c r="L1719" s="10"/>
      <c r="M1719" s="10"/>
      <c r="N1719" s="10"/>
      <c r="O1719" s="10"/>
      <c r="P1719" s="10"/>
      <c r="Q1719" s="10"/>
      <c r="R1719" s="10"/>
      <c r="S1719" s="10"/>
      <c r="T1719" s="10"/>
      <c r="U1719" s="10"/>
      <c r="V1719" s="10"/>
      <c r="W1719" s="10"/>
      <c r="X1719" s="10"/>
      <c r="Y1719" s="10"/>
      <c r="Z1719" s="10"/>
      <c r="AA1719" s="10"/>
    </row>
    <row r="1744" spans="1:27" x14ac:dyDescent="0.2">
      <c r="A1744" s="23"/>
      <c r="B1744" s="10"/>
      <c r="C1744" s="10"/>
      <c r="D1744" s="10"/>
      <c r="E1744" s="10"/>
      <c r="F1744" s="10"/>
      <c r="G1744" s="10"/>
      <c r="H1744" s="10"/>
      <c r="I1744" s="10"/>
      <c r="J1744" s="10"/>
      <c r="K1744" s="10"/>
      <c r="L1744" s="10"/>
      <c r="M1744" s="10"/>
      <c r="N1744" s="10"/>
      <c r="O1744" s="10"/>
      <c r="P1744" s="10"/>
      <c r="Q1744" s="10"/>
      <c r="R1744" s="10"/>
      <c r="S1744" s="10"/>
      <c r="T1744" s="10"/>
      <c r="U1744" s="10"/>
      <c r="V1744" s="10"/>
      <c r="W1744" s="10"/>
      <c r="X1744" s="10"/>
      <c r="Y1744" s="10"/>
      <c r="Z1744" s="10"/>
      <c r="AA1744" s="10"/>
    </row>
    <row r="1745" spans="1:27" x14ac:dyDescent="0.2">
      <c r="A1745" s="23"/>
      <c r="B1745" s="10"/>
      <c r="C1745" s="10"/>
      <c r="D1745" s="10"/>
      <c r="E1745" s="10"/>
      <c r="F1745" s="10"/>
      <c r="G1745" s="10"/>
      <c r="H1745" s="10"/>
      <c r="I1745" s="10"/>
      <c r="J1745" s="10"/>
      <c r="K1745" s="10"/>
      <c r="L1745" s="10"/>
      <c r="M1745" s="10"/>
      <c r="N1745" s="10"/>
      <c r="O1745" s="10"/>
      <c r="P1745" s="10"/>
      <c r="Q1745" s="10"/>
      <c r="R1745" s="10"/>
      <c r="S1745" s="10"/>
      <c r="T1745" s="10"/>
      <c r="U1745" s="10"/>
      <c r="V1745" s="10"/>
      <c r="W1745" s="10"/>
      <c r="X1745" s="10"/>
      <c r="Y1745" s="10"/>
      <c r="Z1745" s="10"/>
      <c r="AA1745" s="10"/>
    </row>
    <row r="1746" spans="1:27" x14ac:dyDescent="0.2">
      <c r="A1746" s="23"/>
      <c r="B1746" s="10"/>
      <c r="C1746" s="10"/>
      <c r="D1746" s="10"/>
      <c r="E1746" s="10"/>
      <c r="F1746" s="10"/>
      <c r="G1746" s="10"/>
      <c r="H1746" s="10"/>
      <c r="I1746" s="10"/>
      <c r="J1746" s="10"/>
      <c r="K1746" s="10"/>
      <c r="L1746" s="10"/>
      <c r="M1746" s="10"/>
      <c r="N1746" s="10"/>
      <c r="O1746" s="10"/>
      <c r="P1746" s="10"/>
      <c r="Q1746" s="10"/>
      <c r="R1746" s="10"/>
      <c r="S1746" s="10"/>
      <c r="T1746" s="10"/>
      <c r="U1746" s="10"/>
      <c r="V1746" s="10"/>
      <c r="W1746" s="10"/>
      <c r="X1746" s="10"/>
      <c r="Y1746" s="10"/>
      <c r="Z1746" s="10"/>
      <c r="AA1746" s="10"/>
    </row>
    <row r="1747" spans="1:27" x14ac:dyDescent="0.2">
      <c r="A1747" s="23"/>
      <c r="B1747" s="10"/>
      <c r="C1747" s="10"/>
      <c r="D1747" s="10"/>
      <c r="E1747" s="10"/>
      <c r="F1747" s="10"/>
      <c r="G1747" s="10"/>
      <c r="H1747" s="10"/>
      <c r="I1747" s="10"/>
      <c r="J1747" s="10"/>
      <c r="K1747" s="10"/>
      <c r="L1747" s="10"/>
      <c r="M1747" s="10"/>
      <c r="N1747" s="10"/>
      <c r="O1747" s="10"/>
      <c r="P1747" s="10"/>
      <c r="Q1747" s="10"/>
      <c r="R1747" s="10"/>
      <c r="S1747" s="10"/>
      <c r="T1747" s="10"/>
      <c r="U1747" s="10"/>
      <c r="V1747" s="10"/>
      <c r="W1747" s="10"/>
      <c r="X1747" s="10"/>
      <c r="Y1747" s="10"/>
      <c r="Z1747" s="10"/>
      <c r="AA1747" s="10"/>
    </row>
    <row r="1748" spans="1:27" x14ac:dyDescent="0.2">
      <c r="A1748" s="23"/>
      <c r="B1748" s="10"/>
      <c r="C1748" s="10"/>
      <c r="D1748" s="10"/>
      <c r="E1748" s="10"/>
      <c r="F1748" s="10"/>
      <c r="G1748" s="10"/>
      <c r="H1748" s="10"/>
      <c r="I1748" s="10"/>
      <c r="J1748" s="10"/>
      <c r="K1748" s="10"/>
      <c r="L1748" s="10"/>
      <c r="M1748" s="10"/>
      <c r="N1748" s="10"/>
      <c r="O1748" s="10"/>
      <c r="P1748" s="10"/>
      <c r="Q1748" s="10"/>
      <c r="R1748" s="10"/>
      <c r="S1748" s="10"/>
      <c r="T1748" s="10"/>
      <c r="U1748" s="10"/>
      <c r="V1748" s="10"/>
      <c r="W1748" s="10"/>
      <c r="X1748" s="10"/>
      <c r="Y1748" s="10"/>
      <c r="Z1748" s="10"/>
      <c r="AA1748" s="10"/>
    </row>
    <row r="1749" spans="1:27" x14ac:dyDescent="0.2">
      <c r="A1749" s="23"/>
      <c r="B1749" s="10"/>
      <c r="C1749" s="10"/>
      <c r="D1749" s="10"/>
      <c r="E1749" s="10"/>
      <c r="F1749" s="10"/>
      <c r="G1749" s="10"/>
      <c r="H1749" s="10"/>
      <c r="I1749" s="10"/>
      <c r="J1749" s="10"/>
      <c r="K1749" s="10"/>
      <c r="L1749" s="10"/>
      <c r="M1749" s="10"/>
      <c r="N1749" s="10"/>
      <c r="O1749" s="10"/>
      <c r="P1749" s="10"/>
      <c r="Q1749" s="10"/>
      <c r="R1749" s="10"/>
      <c r="S1749" s="10"/>
      <c r="T1749" s="10"/>
      <c r="U1749" s="10"/>
      <c r="V1749" s="10"/>
      <c r="W1749" s="10"/>
      <c r="X1749" s="10"/>
      <c r="Y1749" s="10"/>
      <c r="Z1749" s="10"/>
      <c r="AA1749" s="10"/>
    </row>
    <row r="1750" spans="1:27" x14ac:dyDescent="0.2">
      <c r="A1750" s="23"/>
      <c r="B1750" s="10"/>
      <c r="C1750" s="10"/>
      <c r="D1750" s="10"/>
      <c r="E1750" s="10"/>
      <c r="F1750" s="10"/>
      <c r="G1750" s="10"/>
      <c r="H1750" s="10"/>
      <c r="I1750" s="10"/>
      <c r="J1750" s="10"/>
      <c r="K1750" s="10"/>
      <c r="L1750" s="10"/>
      <c r="M1750" s="10"/>
      <c r="N1750" s="10"/>
      <c r="O1750" s="10"/>
      <c r="P1750" s="10"/>
      <c r="Q1750" s="10"/>
      <c r="R1750" s="10"/>
      <c r="S1750" s="10"/>
      <c r="T1750" s="10"/>
      <c r="U1750" s="10"/>
      <c r="V1750" s="10"/>
      <c r="W1750" s="10"/>
      <c r="X1750" s="10"/>
      <c r="Y1750" s="10"/>
      <c r="Z1750" s="10"/>
      <c r="AA1750" s="10"/>
    </row>
    <row r="1751" spans="1:27" x14ac:dyDescent="0.2">
      <c r="A1751" s="23"/>
      <c r="B1751" s="10"/>
      <c r="C1751" s="10"/>
      <c r="D1751" s="10"/>
      <c r="E1751" s="10"/>
      <c r="F1751" s="10"/>
      <c r="G1751" s="10"/>
      <c r="H1751" s="10"/>
      <c r="I1751" s="10"/>
      <c r="J1751" s="10"/>
      <c r="K1751" s="10"/>
      <c r="L1751" s="10"/>
      <c r="M1751" s="10"/>
      <c r="N1751" s="10"/>
      <c r="O1751" s="10"/>
      <c r="P1751" s="10"/>
      <c r="Q1751" s="10"/>
      <c r="R1751" s="10"/>
      <c r="S1751" s="10"/>
      <c r="T1751" s="10"/>
      <c r="U1751" s="10"/>
      <c r="V1751" s="10"/>
      <c r="W1751" s="10"/>
      <c r="X1751" s="10"/>
      <c r="Y1751" s="10"/>
      <c r="Z1751" s="10"/>
      <c r="AA1751" s="10"/>
    </row>
    <row r="1752" spans="1:27" x14ac:dyDescent="0.2">
      <c r="A1752" s="23"/>
      <c r="B1752" s="10"/>
      <c r="C1752" s="10"/>
      <c r="D1752" s="10"/>
      <c r="E1752" s="10"/>
      <c r="F1752" s="10"/>
      <c r="G1752" s="10"/>
      <c r="H1752" s="10"/>
      <c r="I1752" s="10"/>
      <c r="J1752" s="10"/>
      <c r="K1752" s="10"/>
      <c r="L1752" s="10"/>
      <c r="M1752" s="10"/>
      <c r="N1752" s="10"/>
      <c r="O1752" s="10"/>
      <c r="P1752" s="10"/>
      <c r="Q1752" s="10"/>
      <c r="R1752" s="10"/>
      <c r="S1752" s="10"/>
      <c r="T1752" s="10"/>
      <c r="U1752" s="10"/>
      <c r="V1752" s="10"/>
      <c r="W1752" s="10"/>
      <c r="X1752" s="10"/>
      <c r="Y1752" s="10"/>
      <c r="Z1752" s="10"/>
      <c r="AA1752" s="10"/>
    </row>
    <row r="1753" spans="1:27" x14ac:dyDescent="0.2">
      <c r="A1753" s="23"/>
      <c r="B1753" s="10"/>
      <c r="C1753" s="10"/>
      <c r="D1753" s="10"/>
      <c r="E1753" s="10"/>
      <c r="F1753" s="10"/>
      <c r="G1753" s="10"/>
      <c r="H1753" s="10"/>
      <c r="I1753" s="10"/>
      <c r="J1753" s="10"/>
      <c r="K1753" s="10"/>
      <c r="L1753" s="10"/>
      <c r="M1753" s="10"/>
      <c r="N1753" s="10"/>
      <c r="O1753" s="10"/>
      <c r="P1753" s="10"/>
      <c r="Q1753" s="10"/>
      <c r="R1753" s="10"/>
      <c r="S1753" s="10"/>
      <c r="T1753" s="10"/>
      <c r="U1753" s="10"/>
      <c r="V1753" s="10"/>
      <c r="W1753" s="10"/>
      <c r="X1753" s="10"/>
      <c r="Y1753" s="10"/>
      <c r="Z1753" s="10"/>
      <c r="AA1753" s="10"/>
    </row>
    <row r="1754" spans="1:27" x14ac:dyDescent="0.2">
      <c r="A1754" s="23"/>
      <c r="B1754" s="10"/>
      <c r="C1754" s="10"/>
      <c r="D1754" s="10"/>
      <c r="E1754" s="10"/>
      <c r="F1754" s="10"/>
      <c r="G1754" s="10"/>
      <c r="H1754" s="10"/>
      <c r="I1754" s="10"/>
      <c r="J1754" s="10"/>
      <c r="K1754" s="10"/>
      <c r="L1754" s="10"/>
      <c r="M1754" s="10"/>
      <c r="N1754" s="10"/>
      <c r="O1754" s="10"/>
      <c r="P1754" s="10"/>
      <c r="Q1754" s="10"/>
      <c r="R1754" s="10"/>
      <c r="S1754" s="10"/>
      <c r="T1754" s="10"/>
      <c r="U1754" s="10"/>
      <c r="V1754" s="10"/>
      <c r="W1754" s="10"/>
      <c r="X1754" s="10"/>
      <c r="Y1754" s="10"/>
      <c r="Z1754" s="10"/>
      <c r="AA1754" s="10"/>
    </row>
    <row r="1755" spans="1:27" x14ac:dyDescent="0.2">
      <c r="A1755" s="23"/>
      <c r="B1755" s="10"/>
      <c r="C1755" s="10"/>
      <c r="D1755" s="10"/>
      <c r="E1755" s="10"/>
      <c r="F1755" s="10"/>
      <c r="G1755" s="10"/>
      <c r="H1755" s="10"/>
      <c r="I1755" s="10"/>
      <c r="J1755" s="10"/>
      <c r="K1755" s="10"/>
      <c r="L1755" s="10"/>
      <c r="M1755" s="10"/>
      <c r="N1755" s="10"/>
      <c r="O1755" s="10"/>
      <c r="P1755" s="10"/>
      <c r="Q1755" s="10"/>
      <c r="R1755" s="10"/>
      <c r="S1755" s="10"/>
      <c r="T1755" s="10"/>
      <c r="U1755" s="10"/>
      <c r="V1755" s="10"/>
      <c r="W1755" s="10"/>
      <c r="X1755" s="10"/>
      <c r="Y1755" s="10"/>
      <c r="Z1755" s="10"/>
      <c r="AA1755" s="10"/>
    </row>
    <row r="1756" spans="1:27" x14ac:dyDescent="0.2">
      <c r="A1756" s="23"/>
      <c r="B1756" s="10"/>
      <c r="C1756" s="10"/>
      <c r="D1756" s="10"/>
      <c r="E1756" s="10"/>
      <c r="F1756" s="10"/>
      <c r="G1756" s="10"/>
      <c r="H1756" s="10"/>
      <c r="I1756" s="10"/>
      <c r="J1756" s="10"/>
      <c r="K1756" s="10"/>
      <c r="L1756" s="10"/>
      <c r="M1756" s="10"/>
      <c r="N1756" s="10"/>
      <c r="O1756" s="10"/>
      <c r="P1756" s="10"/>
      <c r="Q1756" s="10"/>
      <c r="R1756" s="10"/>
      <c r="S1756" s="10"/>
      <c r="T1756" s="10"/>
      <c r="U1756" s="10"/>
      <c r="V1756" s="10"/>
      <c r="W1756" s="10"/>
      <c r="X1756" s="10"/>
      <c r="Y1756" s="10"/>
      <c r="Z1756" s="10"/>
      <c r="AA1756" s="10"/>
    </row>
    <row r="1757" spans="1:27" x14ac:dyDescent="0.2">
      <c r="A1757" s="23"/>
      <c r="B1757" s="10"/>
      <c r="C1757" s="10"/>
      <c r="D1757" s="10"/>
      <c r="E1757" s="10"/>
      <c r="F1757" s="10"/>
      <c r="G1757" s="10"/>
      <c r="H1757" s="10"/>
      <c r="I1757" s="10"/>
      <c r="J1757" s="10"/>
      <c r="K1757" s="10"/>
      <c r="L1757" s="10"/>
      <c r="M1757" s="10"/>
      <c r="N1757" s="10"/>
      <c r="O1757" s="10"/>
      <c r="P1757" s="10"/>
      <c r="Q1757" s="10"/>
      <c r="R1757" s="10"/>
      <c r="S1757" s="10"/>
      <c r="T1757" s="10"/>
      <c r="U1757" s="10"/>
      <c r="V1757" s="10"/>
      <c r="W1757" s="10"/>
      <c r="X1757" s="10"/>
      <c r="Y1757" s="10"/>
      <c r="Z1757" s="10"/>
      <c r="AA1757" s="10"/>
    </row>
    <row r="1758" spans="1:27" x14ac:dyDescent="0.2">
      <c r="A1758" s="23"/>
      <c r="B1758" s="10"/>
      <c r="C1758" s="10"/>
      <c r="D1758" s="10"/>
      <c r="E1758" s="10"/>
      <c r="F1758" s="10"/>
      <c r="G1758" s="10"/>
      <c r="H1758" s="10"/>
      <c r="I1758" s="10"/>
      <c r="J1758" s="10"/>
      <c r="K1758" s="10"/>
      <c r="L1758" s="10"/>
      <c r="M1758" s="10"/>
      <c r="N1758" s="10"/>
      <c r="O1758" s="10"/>
      <c r="P1758" s="10"/>
      <c r="Q1758" s="10"/>
      <c r="R1758" s="10"/>
      <c r="S1758" s="10"/>
      <c r="T1758" s="10"/>
      <c r="U1758" s="10"/>
      <c r="V1758" s="10"/>
      <c r="W1758" s="10"/>
      <c r="X1758" s="10"/>
      <c r="Y1758" s="10"/>
      <c r="Z1758" s="10"/>
      <c r="AA1758" s="10"/>
    </row>
    <row r="1759" spans="1:27" x14ac:dyDescent="0.2">
      <c r="A1759" s="23"/>
      <c r="B1759" s="10"/>
      <c r="C1759" s="10"/>
      <c r="D1759" s="10"/>
      <c r="E1759" s="10"/>
      <c r="F1759" s="10"/>
      <c r="G1759" s="10"/>
      <c r="H1759" s="10"/>
      <c r="I1759" s="10"/>
      <c r="J1759" s="10"/>
      <c r="K1759" s="10"/>
      <c r="L1759" s="10"/>
      <c r="M1759" s="10"/>
      <c r="N1759" s="10"/>
      <c r="O1759" s="10"/>
      <c r="P1759" s="10"/>
      <c r="Q1759" s="10"/>
      <c r="R1759" s="10"/>
      <c r="S1759" s="10"/>
      <c r="T1759" s="10"/>
      <c r="U1759" s="10"/>
      <c r="V1759" s="10"/>
      <c r="W1759" s="10"/>
      <c r="X1759" s="10"/>
      <c r="Y1759" s="10"/>
      <c r="Z1759" s="10"/>
      <c r="AA1759" s="10"/>
    </row>
    <row r="1760" spans="1:27" x14ac:dyDescent="0.2">
      <c r="A1760" s="23"/>
      <c r="B1760" s="10"/>
      <c r="C1760" s="10"/>
      <c r="D1760" s="10"/>
      <c r="E1760" s="10"/>
      <c r="F1760" s="10"/>
      <c r="G1760" s="10"/>
      <c r="H1760" s="10"/>
      <c r="I1760" s="10"/>
      <c r="J1760" s="10"/>
      <c r="K1760" s="10"/>
      <c r="L1760" s="10"/>
      <c r="M1760" s="10"/>
      <c r="N1760" s="10"/>
      <c r="O1760" s="10"/>
      <c r="P1760" s="10"/>
      <c r="Q1760" s="10"/>
      <c r="R1760" s="10"/>
      <c r="S1760" s="10"/>
      <c r="T1760" s="10"/>
      <c r="U1760" s="10"/>
      <c r="V1760" s="10"/>
      <c r="W1760" s="10"/>
      <c r="X1760" s="10"/>
      <c r="Y1760" s="10"/>
      <c r="Z1760" s="10"/>
      <c r="AA1760" s="10"/>
    </row>
    <row r="1761" spans="1:27" x14ac:dyDescent="0.2">
      <c r="A1761" s="23"/>
      <c r="B1761" s="10"/>
      <c r="C1761" s="10"/>
      <c r="D1761" s="10"/>
      <c r="E1761" s="10"/>
      <c r="F1761" s="10"/>
      <c r="G1761" s="10"/>
      <c r="H1761" s="10"/>
      <c r="I1761" s="10"/>
      <c r="J1761" s="10"/>
      <c r="K1761" s="10"/>
      <c r="L1761" s="10"/>
      <c r="M1761" s="10"/>
      <c r="N1761" s="10"/>
      <c r="O1761" s="10"/>
      <c r="P1761" s="10"/>
      <c r="Q1761" s="10"/>
      <c r="R1761" s="10"/>
      <c r="S1761" s="10"/>
      <c r="T1761" s="10"/>
      <c r="U1761" s="10"/>
      <c r="V1761" s="10"/>
      <c r="W1761" s="10"/>
      <c r="X1761" s="10"/>
      <c r="Y1761" s="10"/>
      <c r="Z1761" s="10"/>
      <c r="AA1761" s="10"/>
    </row>
    <row r="1762" spans="1:27" x14ac:dyDescent="0.2">
      <c r="A1762" s="23"/>
      <c r="B1762" s="10"/>
      <c r="C1762" s="10"/>
      <c r="D1762" s="10"/>
      <c r="E1762" s="10"/>
      <c r="F1762" s="10"/>
      <c r="G1762" s="10"/>
      <c r="H1762" s="10"/>
      <c r="I1762" s="10"/>
      <c r="J1762" s="10"/>
      <c r="K1762" s="10"/>
      <c r="L1762" s="10"/>
      <c r="M1762" s="10"/>
      <c r="N1762" s="10"/>
      <c r="O1762" s="10"/>
      <c r="P1762" s="10"/>
      <c r="Q1762" s="10"/>
      <c r="R1762" s="10"/>
      <c r="S1762" s="10"/>
      <c r="T1762" s="10"/>
      <c r="U1762" s="10"/>
      <c r="V1762" s="10"/>
      <c r="W1762" s="10"/>
      <c r="X1762" s="10"/>
      <c r="Y1762" s="10"/>
      <c r="Z1762" s="10"/>
      <c r="AA1762" s="10"/>
    </row>
    <row r="1763" spans="1:27" x14ac:dyDescent="0.2">
      <c r="A1763" s="23"/>
      <c r="B1763" s="10"/>
      <c r="C1763" s="10"/>
      <c r="D1763" s="10"/>
      <c r="E1763" s="10"/>
      <c r="F1763" s="10"/>
      <c r="G1763" s="10"/>
      <c r="H1763" s="10"/>
      <c r="I1763" s="10"/>
      <c r="J1763" s="10"/>
      <c r="K1763" s="10"/>
      <c r="L1763" s="10"/>
      <c r="M1763" s="10"/>
      <c r="N1763" s="10"/>
      <c r="O1763" s="10"/>
      <c r="P1763" s="10"/>
      <c r="Q1763" s="10"/>
      <c r="R1763" s="10"/>
      <c r="S1763" s="10"/>
      <c r="T1763" s="10"/>
      <c r="U1763" s="10"/>
      <c r="V1763" s="10"/>
      <c r="W1763" s="10"/>
      <c r="X1763" s="10"/>
      <c r="Y1763" s="10"/>
      <c r="Z1763" s="10"/>
      <c r="AA1763" s="10"/>
    </row>
    <row r="1764" spans="1:27" x14ac:dyDescent="0.2">
      <c r="A1764" s="23"/>
      <c r="B1764" s="10"/>
      <c r="C1764" s="10"/>
      <c r="D1764" s="10"/>
      <c r="E1764" s="10"/>
      <c r="F1764" s="10"/>
      <c r="G1764" s="10"/>
      <c r="H1764" s="10"/>
      <c r="I1764" s="10"/>
      <c r="J1764" s="10"/>
      <c r="K1764" s="10"/>
      <c r="L1764" s="10"/>
      <c r="M1764" s="10"/>
      <c r="N1764" s="10"/>
      <c r="O1764" s="10"/>
      <c r="P1764" s="10"/>
      <c r="Q1764" s="10"/>
      <c r="R1764" s="10"/>
      <c r="S1764" s="10"/>
      <c r="T1764" s="10"/>
      <c r="U1764" s="10"/>
      <c r="V1764" s="10"/>
      <c r="W1764" s="10"/>
      <c r="X1764" s="10"/>
      <c r="Y1764" s="10"/>
      <c r="Z1764" s="10"/>
      <c r="AA1764" s="10"/>
    </row>
    <row r="1765" spans="1:27" x14ac:dyDescent="0.2">
      <c r="A1765" s="23"/>
      <c r="B1765" s="10"/>
      <c r="C1765" s="10"/>
      <c r="D1765" s="10"/>
      <c r="E1765" s="10"/>
      <c r="F1765" s="10"/>
      <c r="G1765" s="10"/>
      <c r="H1765" s="10"/>
      <c r="I1765" s="10"/>
      <c r="J1765" s="10"/>
      <c r="K1765" s="10"/>
      <c r="L1765" s="10"/>
      <c r="M1765" s="10"/>
      <c r="N1765" s="10"/>
      <c r="O1765" s="10"/>
      <c r="P1765" s="10"/>
      <c r="Q1765" s="10"/>
      <c r="R1765" s="10"/>
      <c r="S1765" s="10"/>
      <c r="T1765" s="10"/>
      <c r="U1765" s="10"/>
      <c r="V1765" s="10"/>
      <c r="W1765" s="10"/>
      <c r="X1765" s="10"/>
      <c r="Y1765" s="10"/>
      <c r="Z1765" s="10"/>
      <c r="AA1765" s="10"/>
    </row>
    <row r="1766" spans="1:27" x14ac:dyDescent="0.2">
      <c r="A1766" s="23"/>
      <c r="B1766" s="10"/>
      <c r="C1766" s="10"/>
      <c r="D1766" s="10"/>
      <c r="E1766" s="10"/>
      <c r="F1766" s="10"/>
      <c r="G1766" s="10"/>
      <c r="H1766" s="10"/>
      <c r="I1766" s="10"/>
      <c r="J1766" s="10"/>
      <c r="K1766" s="10"/>
      <c r="L1766" s="10"/>
      <c r="M1766" s="10"/>
      <c r="N1766" s="10"/>
      <c r="O1766" s="10"/>
      <c r="P1766" s="10"/>
      <c r="Q1766" s="10"/>
      <c r="R1766" s="10"/>
      <c r="S1766" s="10"/>
      <c r="T1766" s="10"/>
      <c r="U1766" s="10"/>
      <c r="V1766" s="10"/>
      <c r="W1766" s="10"/>
      <c r="X1766" s="10"/>
      <c r="Y1766" s="10"/>
      <c r="Z1766" s="10"/>
      <c r="AA1766" s="10"/>
    </row>
    <row r="1767" spans="1:27" x14ac:dyDescent="0.2">
      <c r="A1767" s="23"/>
      <c r="B1767" s="10"/>
      <c r="C1767" s="10"/>
      <c r="D1767" s="10"/>
      <c r="E1767" s="10"/>
      <c r="F1767" s="10"/>
      <c r="G1767" s="10"/>
      <c r="H1767" s="10"/>
      <c r="I1767" s="10"/>
      <c r="J1767" s="10"/>
      <c r="K1767" s="10"/>
      <c r="L1767" s="10"/>
      <c r="M1767" s="10"/>
      <c r="N1767" s="10"/>
      <c r="O1767" s="10"/>
      <c r="P1767" s="10"/>
      <c r="Q1767" s="10"/>
      <c r="R1767" s="10"/>
      <c r="S1767" s="10"/>
      <c r="T1767" s="10"/>
      <c r="U1767" s="10"/>
      <c r="V1767" s="10"/>
      <c r="W1767" s="10"/>
      <c r="X1767" s="10"/>
      <c r="Y1767" s="10"/>
      <c r="Z1767" s="10"/>
      <c r="AA1767" s="10"/>
    </row>
    <row r="1768" spans="1:27" x14ac:dyDescent="0.2">
      <c r="A1768" s="23"/>
      <c r="B1768" s="10"/>
      <c r="C1768" s="10"/>
      <c r="D1768" s="10"/>
      <c r="E1768" s="10"/>
      <c r="F1768" s="10"/>
      <c r="G1768" s="10"/>
      <c r="H1768" s="10"/>
      <c r="I1768" s="10"/>
      <c r="J1768" s="10"/>
      <c r="K1768" s="10"/>
      <c r="L1768" s="10"/>
      <c r="M1768" s="10"/>
      <c r="N1768" s="10"/>
      <c r="O1768" s="10"/>
      <c r="P1768" s="10"/>
      <c r="Q1768" s="10"/>
      <c r="R1768" s="10"/>
      <c r="S1768" s="10"/>
      <c r="T1768" s="10"/>
      <c r="U1768" s="10"/>
      <c r="V1768" s="10"/>
      <c r="W1768" s="10"/>
      <c r="X1768" s="10"/>
      <c r="Y1768" s="10"/>
      <c r="Z1768" s="10"/>
      <c r="AA1768" s="10"/>
    </row>
    <row r="1769" spans="1:27" x14ac:dyDescent="0.2">
      <c r="A1769" s="23"/>
      <c r="B1769" s="10"/>
      <c r="C1769" s="10"/>
      <c r="D1769" s="10"/>
      <c r="E1769" s="10"/>
      <c r="F1769" s="10"/>
      <c r="G1769" s="10"/>
      <c r="H1769" s="10"/>
      <c r="I1769" s="10"/>
      <c r="J1769" s="10"/>
      <c r="K1769" s="10"/>
      <c r="L1769" s="10"/>
      <c r="M1769" s="10"/>
      <c r="N1769" s="10"/>
      <c r="O1769" s="10"/>
      <c r="P1769" s="10"/>
      <c r="Q1769" s="10"/>
      <c r="R1769" s="10"/>
      <c r="S1769" s="10"/>
      <c r="T1769" s="10"/>
      <c r="U1769" s="10"/>
      <c r="V1769" s="10"/>
      <c r="W1769" s="10"/>
      <c r="X1769" s="10"/>
      <c r="Y1769" s="10"/>
      <c r="Z1769" s="10"/>
      <c r="AA1769" s="10"/>
    </row>
    <row r="1770" spans="1:27" x14ac:dyDescent="0.2">
      <c r="A1770" s="23"/>
      <c r="B1770" s="10"/>
      <c r="C1770" s="10"/>
      <c r="D1770" s="10"/>
      <c r="E1770" s="10"/>
      <c r="F1770" s="10"/>
      <c r="G1770" s="10"/>
      <c r="H1770" s="10"/>
      <c r="I1770" s="10"/>
      <c r="J1770" s="10"/>
      <c r="K1770" s="10"/>
      <c r="L1770" s="10"/>
      <c r="M1770" s="10"/>
      <c r="N1770" s="10"/>
      <c r="O1770" s="10"/>
      <c r="P1770" s="10"/>
      <c r="Q1770" s="10"/>
      <c r="R1770" s="10"/>
      <c r="S1770" s="10"/>
      <c r="T1770" s="10"/>
      <c r="U1770" s="10"/>
      <c r="V1770" s="10"/>
      <c r="W1770" s="10"/>
      <c r="X1770" s="10"/>
      <c r="Y1770" s="10"/>
      <c r="Z1770" s="10"/>
      <c r="AA1770" s="10"/>
    </row>
    <row r="1771" spans="1:27" x14ac:dyDescent="0.2">
      <c r="A1771" s="23"/>
      <c r="B1771" s="10"/>
      <c r="C1771" s="10"/>
      <c r="D1771" s="10"/>
      <c r="E1771" s="10"/>
      <c r="F1771" s="10"/>
      <c r="G1771" s="10"/>
      <c r="H1771" s="10"/>
      <c r="I1771" s="10"/>
      <c r="J1771" s="10"/>
      <c r="K1771" s="10"/>
      <c r="L1771" s="10"/>
      <c r="M1771" s="10"/>
      <c r="N1771" s="10"/>
      <c r="O1771" s="10"/>
      <c r="P1771" s="10"/>
      <c r="Q1771" s="10"/>
      <c r="R1771" s="10"/>
      <c r="S1771" s="10"/>
      <c r="T1771" s="10"/>
      <c r="U1771" s="10"/>
      <c r="V1771" s="10"/>
      <c r="W1771" s="10"/>
      <c r="X1771" s="10"/>
      <c r="Y1771" s="10"/>
      <c r="Z1771" s="10"/>
      <c r="AA1771" s="10"/>
    </row>
    <row r="1772" spans="1:27" x14ac:dyDescent="0.2">
      <c r="A1772" s="23"/>
      <c r="B1772" s="10"/>
      <c r="C1772" s="10"/>
      <c r="D1772" s="10"/>
      <c r="E1772" s="10"/>
      <c r="F1772" s="10"/>
      <c r="G1772" s="10"/>
      <c r="H1772" s="10"/>
      <c r="I1772" s="10"/>
      <c r="J1772" s="10"/>
      <c r="K1772" s="10"/>
      <c r="L1772" s="10"/>
      <c r="M1772" s="10"/>
      <c r="N1772" s="10"/>
      <c r="O1772" s="10"/>
      <c r="P1772" s="10"/>
      <c r="Q1772" s="10"/>
      <c r="R1772" s="10"/>
      <c r="S1772" s="10"/>
      <c r="T1772" s="10"/>
      <c r="U1772" s="10"/>
      <c r="V1772" s="10"/>
      <c r="W1772" s="10"/>
      <c r="X1772" s="10"/>
      <c r="Y1772" s="10"/>
      <c r="Z1772" s="10"/>
      <c r="AA1772" s="10"/>
    </row>
    <row r="1773" spans="1:27" x14ac:dyDescent="0.2">
      <c r="A1773" s="23"/>
      <c r="B1773" s="10"/>
      <c r="C1773" s="10"/>
      <c r="D1773" s="10"/>
      <c r="E1773" s="10"/>
      <c r="F1773" s="10"/>
      <c r="G1773" s="10"/>
      <c r="H1773" s="10"/>
      <c r="I1773" s="10"/>
      <c r="J1773" s="10"/>
      <c r="K1773" s="10"/>
      <c r="L1773" s="10"/>
      <c r="M1773" s="10"/>
      <c r="N1773" s="10"/>
      <c r="O1773" s="10"/>
      <c r="P1773" s="10"/>
      <c r="Q1773" s="10"/>
      <c r="R1773" s="10"/>
      <c r="S1773" s="10"/>
      <c r="T1773" s="10"/>
      <c r="U1773" s="10"/>
      <c r="V1773" s="10"/>
      <c r="W1773" s="10"/>
      <c r="X1773" s="10"/>
      <c r="Y1773" s="10"/>
      <c r="Z1773" s="10"/>
      <c r="AA1773" s="10"/>
    </row>
    <row r="1774" spans="1:27" x14ac:dyDescent="0.2">
      <c r="A1774" s="23"/>
      <c r="B1774" s="10"/>
      <c r="C1774" s="10"/>
      <c r="D1774" s="10"/>
      <c r="E1774" s="10"/>
      <c r="F1774" s="10"/>
      <c r="G1774" s="10"/>
      <c r="H1774" s="10"/>
      <c r="I1774" s="10"/>
      <c r="J1774" s="10"/>
      <c r="K1774" s="10"/>
      <c r="L1774" s="10"/>
      <c r="M1774" s="10"/>
      <c r="N1774" s="10"/>
      <c r="O1774" s="10"/>
      <c r="P1774" s="10"/>
      <c r="Q1774" s="10"/>
      <c r="R1774" s="10"/>
      <c r="S1774" s="10"/>
      <c r="T1774" s="10"/>
      <c r="U1774" s="10"/>
      <c r="V1774" s="10"/>
      <c r="W1774" s="10"/>
      <c r="X1774" s="10"/>
      <c r="Y1774" s="10"/>
      <c r="Z1774" s="10"/>
      <c r="AA1774" s="10"/>
    </row>
    <row r="1775" spans="1:27" x14ac:dyDescent="0.2">
      <c r="A1775" s="23"/>
      <c r="B1775" s="10"/>
      <c r="C1775" s="10"/>
      <c r="D1775" s="10"/>
      <c r="E1775" s="10"/>
      <c r="F1775" s="10"/>
      <c r="G1775" s="10"/>
      <c r="H1775" s="10"/>
      <c r="I1775" s="10"/>
      <c r="J1775" s="10"/>
      <c r="K1775" s="10"/>
      <c r="L1775" s="10"/>
      <c r="M1775" s="10"/>
      <c r="N1775" s="10"/>
      <c r="O1775" s="10"/>
      <c r="P1775" s="10"/>
      <c r="Q1775" s="10"/>
      <c r="R1775" s="10"/>
      <c r="S1775" s="10"/>
      <c r="T1775" s="10"/>
      <c r="U1775" s="10"/>
      <c r="V1775" s="10"/>
      <c r="W1775" s="10"/>
      <c r="X1775" s="10"/>
      <c r="Y1775" s="10"/>
      <c r="Z1775" s="10"/>
      <c r="AA1775" s="10"/>
    </row>
    <row r="1776" spans="1:27" x14ac:dyDescent="0.2">
      <c r="A1776" s="23"/>
      <c r="B1776" s="10"/>
      <c r="C1776" s="10"/>
      <c r="D1776" s="10"/>
      <c r="E1776" s="10"/>
      <c r="F1776" s="10"/>
      <c r="G1776" s="10"/>
      <c r="H1776" s="10"/>
      <c r="I1776" s="10"/>
      <c r="J1776" s="10"/>
      <c r="K1776" s="10"/>
      <c r="L1776" s="10"/>
      <c r="M1776" s="10"/>
      <c r="N1776" s="10"/>
      <c r="O1776" s="10"/>
      <c r="P1776" s="10"/>
      <c r="Q1776" s="10"/>
      <c r="R1776" s="10"/>
      <c r="S1776" s="10"/>
      <c r="T1776" s="10"/>
      <c r="U1776" s="10"/>
      <c r="V1776" s="10"/>
      <c r="W1776" s="10"/>
      <c r="X1776" s="10"/>
      <c r="Y1776" s="10"/>
      <c r="Z1776" s="10"/>
      <c r="AA1776" s="10"/>
    </row>
    <row r="1777" spans="1:27" x14ac:dyDescent="0.2">
      <c r="A1777" s="23"/>
      <c r="B1777" s="10"/>
      <c r="C1777" s="10"/>
      <c r="D1777" s="10"/>
      <c r="E1777" s="10"/>
      <c r="F1777" s="10"/>
      <c r="G1777" s="10"/>
      <c r="H1777" s="10"/>
      <c r="I1777" s="10"/>
      <c r="J1777" s="10"/>
      <c r="K1777" s="10"/>
      <c r="L1777" s="10"/>
      <c r="M1777" s="10"/>
      <c r="N1777" s="10"/>
      <c r="O1777" s="10"/>
      <c r="P1777" s="10"/>
      <c r="Q1777" s="10"/>
      <c r="R1777" s="10"/>
      <c r="S1777" s="10"/>
      <c r="T1777" s="10"/>
      <c r="U1777" s="10"/>
      <c r="V1777" s="10"/>
      <c r="W1777" s="10"/>
      <c r="X1777" s="10"/>
      <c r="Y1777" s="10"/>
      <c r="Z1777" s="10"/>
      <c r="AA1777" s="10"/>
    </row>
    <row r="1778" spans="1:27" x14ac:dyDescent="0.2">
      <c r="A1778" s="23"/>
      <c r="B1778" s="10"/>
      <c r="C1778" s="10"/>
      <c r="D1778" s="10"/>
      <c r="E1778" s="10"/>
      <c r="F1778" s="10"/>
      <c r="G1778" s="10"/>
      <c r="H1778" s="10"/>
      <c r="I1778" s="10"/>
      <c r="J1778" s="10"/>
      <c r="K1778" s="10"/>
      <c r="L1778" s="10"/>
      <c r="M1778" s="10"/>
      <c r="N1778" s="10"/>
      <c r="O1778" s="10"/>
      <c r="P1778" s="10"/>
      <c r="Q1778" s="10"/>
      <c r="R1778" s="10"/>
      <c r="S1778" s="10"/>
      <c r="T1778" s="10"/>
      <c r="U1778" s="10"/>
      <c r="V1778" s="10"/>
      <c r="W1778" s="10"/>
      <c r="X1778" s="10"/>
      <c r="Y1778" s="10"/>
      <c r="Z1778" s="10"/>
      <c r="AA1778" s="10"/>
    </row>
    <row r="1779" spans="1:27" x14ac:dyDescent="0.2">
      <c r="A1779" s="23"/>
      <c r="B1779" s="10"/>
      <c r="C1779" s="10"/>
      <c r="D1779" s="10"/>
      <c r="E1779" s="10"/>
      <c r="F1779" s="10"/>
      <c r="G1779" s="10"/>
      <c r="H1779" s="10"/>
      <c r="I1779" s="10"/>
      <c r="J1779" s="10"/>
      <c r="K1779" s="10"/>
      <c r="L1779" s="10"/>
      <c r="M1779" s="10"/>
      <c r="N1779" s="10"/>
      <c r="O1779" s="10"/>
      <c r="P1779" s="10"/>
      <c r="Q1779" s="10"/>
      <c r="R1779" s="10"/>
      <c r="S1779" s="10"/>
      <c r="T1779" s="10"/>
      <c r="U1779" s="10"/>
      <c r="V1779" s="10"/>
      <c r="W1779" s="10"/>
      <c r="X1779" s="10"/>
      <c r="Y1779" s="10"/>
      <c r="Z1779" s="10"/>
      <c r="AA1779" s="10"/>
    </row>
    <row r="1780" spans="1:27" x14ac:dyDescent="0.2">
      <c r="A1780" s="23"/>
      <c r="B1780" s="10"/>
      <c r="C1780" s="10"/>
      <c r="D1780" s="10"/>
      <c r="E1780" s="10"/>
      <c r="F1780" s="10"/>
      <c r="G1780" s="10"/>
      <c r="H1780" s="10"/>
      <c r="I1780" s="10"/>
      <c r="J1780" s="10"/>
      <c r="K1780" s="10"/>
      <c r="L1780" s="10"/>
      <c r="M1780" s="10"/>
      <c r="N1780" s="10"/>
      <c r="O1780" s="10"/>
      <c r="P1780" s="10"/>
      <c r="Q1780" s="10"/>
      <c r="R1780" s="10"/>
      <c r="S1780" s="10"/>
      <c r="T1780" s="10"/>
      <c r="U1780" s="10"/>
      <c r="V1780" s="10"/>
      <c r="W1780" s="10"/>
      <c r="X1780" s="10"/>
      <c r="Y1780" s="10"/>
      <c r="Z1780" s="10"/>
      <c r="AA1780" s="10"/>
    </row>
    <row r="1781" spans="1:27" x14ac:dyDescent="0.2">
      <c r="A1781" s="23"/>
      <c r="B1781" s="10"/>
      <c r="C1781" s="10"/>
      <c r="D1781" s="10"/>
      <c r="E1781" s="10"/>
      <c r="F1781" s="10"/>
      <c r="G1781" s="10"/>
      <c r="H1781" s="10"/>
      <c r="I1781" s="10"/>
      <c r="J1781" s="10"/>
      <c r="K1781" s="10"/>
      <c r="L1781" s="10"/>
      <c r="M1781" s="10"/>
      <c r="N1781" s="10"/>
      <c r="O1781" s="10"/>
      <c r="P1781" s="10"/>
      <c r="Q1781" s="10"/>
      <c r="R1781" s="10"/>
      <c r="S1781" s="10"/>
      <c r="T1781" s="10"/>
      <c r="U1781" s="10"/>
      <c r="V1781" s="10"/>
      <c r="W1781" s="10"/>
      <c r="X1781" s="10"/>
      <c r="Y1781" s="10"/>
      <c r="Z1781" s="10"/>
      <c r="AA1781" s="10"/>
    </row>
    <row r="1782" spans="1:27" x14ac:dyDescent="0.2">
      <c r="A1782" s="23"/>
      <c r="B1782" s="10"/>
      <c r="C1782" s="10"/>
      <c r="D1782" s="10"/>
      <c r="E1782" s="10"/>
      <c r="F1782" s="10"/>
      <c r="G1782" s="10"/>
      <c r="H1782" s="10"/>
      <c r="I1782" s="10"/>
      <c r="J1782" s="10"/>
      <c r="K1782" s="10"/>
      <c r="L1782" s="10"/>
      <c r="M1782" s="10"/>
      <c r="N1782" s="10"/>
      <c r="O1782" s="10"/>
      <c r="P1782" s="10"/>
      <c r="Q1782" s="10"/>
      <c r="R1782" s="10"/>
      <c r="S1782" s="10"/>
      <c r="T1782" s="10"/>
      <c r="U1782" s="10"/>
      <c r="V1782" s="10"/>
      <c r="W1782" s="10"/>
      <c r="X1782" s="10"/>
      <c r="Y1782" s="10"/>
      <c r="Z1782" s="10"/>
      <c r="AA1782" s="10"/>
    </row>
    <row r="1783" spans="1:27" x14ac:dyDescent="0.2">
      <c r="A1783" s="23"/>
      <c r="B1783" s="10"/>
      <c r="C1783" s="10"/>
      <c r="D1783" s="10"/>
      <c r="E1783" s="10"/>
      <c r="F1783" s="10"/>
      <c r="G1783" s="10"/>
      <c r="H1783" s="10"/>
      <c r="I1783" s="10"/>
      <c r="J1783" s="10"/>
      <c r="K1783" s="10"/>
      <c r="L1783" s="10"/>
      <c r="M1783" s="10"/>
      <c r="N1783" s="10"/>
      <c r="O1783" s="10"/>
      <c r="P1783" s="10"/>
      <c r="Q1783" s="10"/>
      <c r="R1783" s="10"/>
      <c r="S1783" s="10"/>
      <c r="T1783" s="10"/>
      <c r="U1783" s="10"/>
      <c r="V1783" s="10"/>
      <c r="W1783" s="10"/>
      <c r="X1783" s="10"/>
      <c r="Y1783" s="10"/>
      <c r="Z1783" s="10"/>
      <c r="AA1783" s="10"/>
    </row>
    <row r="1784" spans="1:27" x14ac:dyDescent="0.2">
      <c r="A1784" s="23"/>
      <c r="B1784" s="10"/>
      <c r="C1784" s="10"/>
      <c r="D1784" s="10"/>
      <c r="E1784" s="10"/>
      <c r="F1784" s="10"/>
      <c r="G1784" s="10"/>
      <c r="H1784" s="10"/>
      <c r="I1784" s="10"/>
      <c r="J1784" s="10"/>
      <c r="K1784" s="10"/>
      <c r="L1784" s="10"/>
      <c r="M1784" s="10"/>
      <c r="N1784" s="10"/>
      <c r="O1784" s="10"/>
      <c r="P1784" s="10"/>
      <c r="Q1784" s="10"/>
      <c r="R1784" s="10"/>
      <c r="S1784" s="10"/>
      <c r="T1784" s="10"/>
      <c r="U1784" s="10"/>
      <c r="V1784" s="10"/>
      <c r="W1784" s="10"/>
      <c r="X1784" s="10"/>
      <c r="Y1784" s="10"/>
      <c r="Z1784" s="10"/>
      <c r="AA1784" s="10"/>
    </row>
    <row r="1785" spans="1:27" x14ac:dyDescent="0.2">
      <c r="A1785" s="23"/>
      <c r="B1785" s="10"/>
      <c r="C1785" s="10"/>
      <c r="D1785" s="10"/>
      <c r="E1785" s="10"/>
      <c r="F1785" s="10"/>
      <c r="G1785" s="10"/>
      <c r="H1785" s="10"/>
      <c r="I1785" s="10"/>
      <c r="J1785" s="10"/>
      <c r="K1785" s="10"/>
      <c r="L1785" s="10"/>
      <c r="M1785" s="10"/>
      <c r="N1785" s="10"/>
      <c r="O1785" s="10"/>
      <c r="P1785" s="10"/>
      <c r="Q1785" s="10"/>
      <c r="R1785" s="10"/>
      <c r="S1785" s="10"/>
      <c r="T1785" s="10"/>
      <c r="U1785" s="10"/>
      <c r="V1785" s="10"/>
      <c r="W1785" s="10"/>
      <c r="X1785" s="10"/>
      <c r="Y1785" s="10"/>
      <c r="Z1785" s="10"/>
      <c r="AA1785" s="10"/>
    </row>
    <row r="1792" spans="1:27" x14ac:dyDescent="0.2">
      <c r="A1792" s="23"/>
      <c r="B1792" s="10"/>
      <c r="C1792" s="10"/>
      <c r="D1792" s="10"/>
      <c r="E1792" s="10"/>
      <c r="F1792" s="10"/>
      <c r="G1792" s="10"/>
      <c r="H1792" s="10"/>
      <c r="I1792" s="10"/>
      <c r="J1792" s="10"/>
      <c r="K1792" s="10"/>
      <c r="L1792" s="10"/>
      <c r="M1792" s="10"/>
      <c r="N1792" s="10"/>
      <c r="O1792" s="10"/>
      <c r="P1792" s="10"/>
      <c r="Q1792" s="10"/>
      <c r="R1792" s="10"/>
      <c r="S1792" s="10"/>
      <c r="T1792" s="10"/>
      <c r="U1792" s="10"/>
      <c r="V1792" s="10"/>
      <c r="W1792" s="10"/>
      <c r="X1792" s="10"/>
      <c r="Y1792" s="10"/>
      <c r="Z1792" s="10"/>
      <c r="AA1792" s="10"/>
    </row>
    <row r="1793" spans="1:27" x14ac:dyDescent="0.2">
      <c r="A1793" s="23"/>
      <c r="B1793" s="10"/>
      <c r="C1793" s="10"/>
      <c r="D1793" s="10"/>
      <c r="E1793" s="10"/>
      <c r="F1793" s="10"/>
      <c r="G1793" s="10"/>
      <c r="H1793" s="10"/>
      <c r="I1793" s="10"/>
      <c r="J1793" s="10"/>
      <c r="K1793" s="10"/>
      <c r="L1793" s="10"/>
      <c r="M1793" s="10"/>
      <c r="N1793" s="10"/>
      <c r="O1793" s="10"/>
      <c r="P1793" s="10"/>
      <c r="Q1793" s="10"/>
      <c r="R1793" s="10"/>
      <c r="S1793" s="10"/>
      <c r="T1793" s="10"/>
      <c r="U1793" s="10"/>
      <c r="V1793" s="10"/>
      <c r="W1793" s="10"/>
      <c r="X1793" s="10"/>
      <c r="Y1793" s="10"/>
      <c r="Z1793" s="10"/>
      <c r="AA1793" s="10"/>
    </row>
    <row r="1794" spans="1:27" x14ac:dyDescent="0.2">
      <c r="A1794" s="23"/>
      <c r="B1794" s="10"/>
      <c r="C1794" s="10"/>
      <c r="D1794" s="10"/>
      <c r="E1794" s="10"/>
      <c r="F1794" s="10"/>
      <c r="G1794" s="10"/>
      <c r="H1794" s="10"/>
      <c r="I1794" s="10"/>
      <c r="J1794" s="10"/>
      <c r="K1794" s="10"/>
      <c r="L1794" s="10"/>
      <c r="M1794" s="10"/>
      <c r="N1794" s="10"/>
      <c r="O1794" s="10"/>
      <c r="P1794" s="10"/>
      <c r="Q1794" s="10"/>
      <c r="R1794" s="10"/>
      <c r="S1794" s="10"/>
      <c r="T1794" s="10"/>
      <c r="U1794" s="10"/>
      <c r="V1794" s="10"/>
      <c r="W1794" s="10"/>
      <c r="X1794" s="10"/>
      <c r="Y1794" s="10"/>
      <c r="Z1794" s="10"/>
      <c r="AA1794" s="10"/>
    </row>
    <row r="1795" spans="1:27" x14ac:dyDescent="0.2">
      <c r="A1795" s="23"/>
      <c r="B1795" s="10"/>
      <c r="C1795" s="10"/>
      <c r="D1795" s="10"/>
      <c r="E1795" s="10"/>
      <c r="F1795" s="10"/>
      <c r="G1795" s="10"/>
      <c r="H1795" s="10"/>
      <c r="I1795" s="10"/>
      <c r="J1795" s="10"/>
      <c r="K1795" s="10"/>
      <c r="L1795" s="10"/>
      <c r="M1795" s="10"/>
      <c r="N1795" s="10"/>
      <c r="O1795" s="10"/>
      <c r="P1795" s="10"/>
      <c r="Q1795" s="10"/>
      <c r="R1795" s="10"/>
      <c r="S1795" s="10"/>
      <c r="T1795" s="10"/>
      <c r="U1795" s="10"/>
      <c r="V1795" s="10"/>
      <c r="W1795" s="10"/>
      <c r="X1795" s="10"/>
      <c r="Y1795" s="10"/>
      <c r="Z1795" s="10"/>
      <c r="AA1795" s="10"/>
    </row>
    <row r="1796" spans="1:27" x14ac:dyDescent="0.2">
      <c r="A1796" s="23"/>
      <c r="B1796" s="10"/>
      <c r="C1796" s="10"/>
      <c r="D1796" s="10"/>
      <c r="E1796" s="10"/>
      <c r="F1796" s="10"/>
      <c r="G1796" s="10"/>
      <c r="H1796" s="10"/>
      <c r="I1796" s="10"/>
      <c r="J1796" s="10"/>
      <c r="K1796" s="10"/>
      <c r="L1796" s="10"/>
      <c r="M1796" s="10"/>
      <c r="N1796" s="10"/>
      <c r="O1796" s="10"/>
      <c r="P1796" s="10"/>
      <c r="Q1796" s="10"/>
      <c r="R1796" s="10"/>
      <c r="S1796" s="10"/>
      <c r="T1796" s="10"/>
      <c r="U1796" s="10"/>
      <c r="V1796" s="10"/>
      <c r="W1796" s="10"/>
      <c r="X1796" s="10"/>
      <c r="Y1796" s="10"/>
      <c r="Z1796" s="10"/>
      <c r="AA1796" s="10"/>
    </row>
    <row r="1797" spans="1:27" x14ac:dyDescent="0.2">
      <c r="A1797" s="23"/>
      <c r="B1797" s="10"/>
      <c r="C1797" s="10"/>
      <c r="D1797" s="10"/>
      <c r="E1797" s="10"/>
      <c r="F1797" s="10"/>
      <c r="G1797" s="10"/>
      <c r="H1797" s="10"/>
      <c r="I1797" s="10"/>
      <c r="J1797" s="10"/>
      <c r="K1797" s="10"/>
      <c r="L1797" s="10"/>
      <c r="M1797" s="10"/>
      <c r="N1797" s="10"/>
      <c r="O1797" s="10"/>
      <c r="P1797" s="10"/>
      <c r="Q1797" s="10"/>
      <c r="R1797" s="10"/>
      <c r="S1797" s="10"/>
      <c r="T1797" s="10"/>
      <c r="U1797" s="10"/>
      <c r="V1797" s="10"/>
      <c r="W1797" s="10"/>
      <c r="X1797" s="10"/>
      <c r="Y1797" s="10"/>
      <c r="Z1797" s="10"/>
      <c r="AA1797" s="10"/>
    </row>
    <row r="1798" spans="1:27" x14ac:dyDescent="0.2">
      <c r="A1798" s="23"/>
      <c r="B1798" s="10"/>
      <c r="C1798" s="10"/>
      <c r="D1798" s="10"/>
      <c r="E1798" s="10"/>
      <c r="F1798" s="10"/>
      <c r="G1798" s="10"/>
      <c r="H1798" s="10"/>
      <c r="I1798" s="10"/>
      <c r="J1798" s="10"/>
      <c r="K1798" s="10"/>
      <c r="L1798" s="10"/>
      <c r="M1798" s="10"/>
      <c r="N1798" s="10"/>
      <c r="O1798" s="10"/>
      <c r="P1798" s="10"/>
      <c r="Q1798" s="10"/>
      <c r="R1798" s="10"/>
      <c r="S1798" s="10"/>
      <c r="T1798" s="10"/>
      <c r="U1798" s="10"/>
      <c r="V1798" s="10"/>
      <c r="W1798" s="10"/>
      <c r="X1798" s="10"/>
      <c r="Y1798" s="10"/>
      <c r="Z1798" s="10"/>
      <c r="AA1798" s="10"/>
    </row>
    <row r="1799" spans="1:27" x14ac:dyDescent="0.2">
      <c r="A1799" s="23"/>
      <c r="B1799" s="10"/>
      <c r="C1799" s="10"/>
      <c r="D1799" s="10"/>
      <c r="E1799" s="10"/>
      <c r="F1799" s="10"/>
      <c r="G1799" s="10"/>
      <c r="H1799" s="10"/>
      <c r="I1799" s="10"/>
      <c r="J1799" s="10"/>
      <c r="K1799" s="10"/>
      <c r="L1799" s="10"/>
      <c r="M1799" s="10"/>
      <c r="N1799" s="10"/>
      <c r="O1799" s="10"/>
      <c r="P1799" s="10"/>
      <c r="Q1799" s="10"/>
      <c r="R1799" s="10"/>
      <c r="S1799" s="10"/>
      <c r="T1799" s="10"/>
      <c r="U1799" s="10"/>
      <c r="V1799" s="10"/>
      <c r="W1799" s="10"/>
      <c r="X1799" s="10"/>
      <c r="Y1799" s="10"/>
      <c r="Z1799" s="10"/>
      <c r="AA1799" s="10"/>
    </row>
    <row r="1800" spans="1:27" x14ac:dyDescent="0.2">
      <c r="A1800" s="23"/>
      <c r="B1800" s="10"/>
      <c r="C1800" s="10"/>
      <c r="D1800" s="10"/>
      <c r="E1800" s="10"/>
      <c r="F1800" s="10"/>
      <c r="G1800" s="10"/>
      <c r="H1800" s="10"/>
      <c r="I1800" s="10"/>
      <c r="J1800" s="10"/>
      <c r="K1800" s="10"/>
      <c r="L1800" s="10"/>
      <c r="M1800" s="10"/>
      <c r="N1800" s="10"/>
      <c r="O1800" s="10"/>
      <c r="P1800" s="10"/>
      <c r="Q1800" s="10"/>
      <c r="R1800" s="10"/>
      <c r="S1800" s="10"/>
      <c r="T1800" s="10"/>
      <c r="U1800" s="10"/>
      <c r="V1800" s="10"/>
      <c r="W1800" s="10"/>
      <c r="X1800" s="10"/>
      <c r="Y1800" s="10"/>
      <c r="Z1800" s="10"/>
      <c r="AA1800" s="10"/>
    </row>
    <row r="1801" spans="1:27" x14ac:dyDescent="0.2">
      <c r="A1801" s="23"/>
      <c r="B1801" s="10"/>
      <c r="C1801" s="10"/>
      <c r="D1801" s="10"/>
      <c r="E1801" s="10"/>
      <c r="F1801" s="10"/>
      <c r="G1801" s="10"/>
      <c r="H1801" s="10"/>
      <c r="I1801" s="10"/>
      <c r="J1801" s="10"/>
      <c r="K1801" s="10"/>
      <c r="L1801" s="10"/>
      <c r="M1801" s="10"/>
      <c r="N1801" s="10"/>
      <c r="O1801" s="10"/>
      <c r="P1801" s="10"/>
      <c r="Q1801" s="10"/>
      <c r="R1801" s="10"/>
      <c r="S1801" s="10"/>
      <c r="T1801" s="10"/>
      <c r="U1801" s="10"/>
      <c r="V1801" s="10"/>
      <c r="W1801" s="10"/>
      <c r="X1801" s="10"/>
      <c r="Y1801" s="10"/>
      <c r="Z1801" s="10"/>
      <c r="AA1801" s="10"/>
    </row>
    <row r="1802" spans="1:27" x14ac:dyDescent="0.2">
      <c r="A1802" s="23"/>
      <c r="B1802" s="10"/>
      <c r="C1802" s="10"/>
      <c r="D1802" s="10"/>
      <c r="E1802" s="10"/>
      <c r="F1802" s="10"/>
      <c r="G1802" s="10"/>
      <c r="H1802" s="10"/>
      <c r="I1802" s="10"/>
      <c r="J1802" s="10"/>
      <c r="K1802" s="10"/>
      <c r="L1802" s="10"/>
      <c r="M1802" s="10"/>
      <c r="N1802" s="10"/>
      <c r="O1802" s="10"/>
      <c r="P1802" s="10"/>
      <c r="Q1802" s="10"/>
      <c r="R1802" s="10"/>
      <c r="S1802" s="10"/>
      <c r="T1802" s="10"/>
      <c r="U1802" s="10"/>
      <c r="V1802" s="10"/>
      <c r="W1802" s="10"/>
      <c r="X1802" s="10"/>
      <c r="Y1802" s="10"/>
      <c r="Z1802" s="10"/>
      <c r="AA1802" s="10"/>
    </row>
    <row r="1803" spans="1:27" x14ac:dyDescent="0.2">
      <c r="A1803" s="23"/>
      <c r="B1803" s="10"/>
      <c r="C1803" s="10"/>
      <c r="D1803" s="10"/>
      <c r="E1803" s="10"/>
      <c r="F1803" s="10"/>
      <c r="G1803" s="10"/>
      <c r="H1803" s="10"/>
      <c r="I1803" s="10"/>
      <c r="J1803" s="10"/>
      <c r="K1803" s="10"/>
      <c r="L1803" s="10"/>
      <c r="M1803" s="10"/>
      <c r="N1803" s="10"/>
      <c r="O1803" s="10"/>
      <c r="P1803" s="10"/>
      <c r="Q1803" s="10"/>
      <c r="R1803" s="10"/>
      <c r="S1803" s="10"/>
      <c r="T1803" s="10"/>
      <c r="U1803" s="10"/>
      <c r="V1803" s="10"/>
      <c r="W1803" s="10"/>
      <c r="X1803" s="10"/>
      <c r="Y1803" s="10"/>
      <c r="Z1803" s="10"/>
      <c r="AA1803" s="10"/>
    </row>
    <row r="1804" spans="1:27" x14ac:dyDescent="0.2">
      <c r="A1804" s="23"/>
      <c r="B1804" s="10"/>
      <c r="C1804" s="10"/>
      <c r="D1804" s="10"/>
      <c r="E1804" s="10"/>
      <c r="F1804" s="10"/>
      <c r="G1804" s="10"/>
      <c r="H1804" s="10"/>
      <c r="I1804" s="10"/>
      <c r="J1804" s="10"/>
      <c r="K1804" s="10"/>
      <c r="L1804" s="10"/>
      <c r="M1804" s="10"/>
      <c r="N1804" s="10"/>
      <c r="O1804" s="10"/>
      <c r="P1804" s="10"/>
      <c r="Q1804" s="10"/>
      <c r="R1804" s="10"/>
      <c r="S1804" s="10"/>
      <c r="T1804" s="10"/>
      <c r="U1804" s="10"/>
      <c r="V1804" s="10"/>
      <c r="W1804" s="10"/>
      <c r="X1804" s="10"/>
      <c r="Y1804" s="10"/>
      <c r="Z1804" s="10"/>
      <c r="AA1804" s="10"/>
    </row>
    <row r="1805" spans="1:27" x14ac:dyDescent="0.2">
      <c r="A1805" s="23"/>
      <c r="B1805" s="10"/>
      <c r="C1805" s="10"/>
      <c r="D1805" s="10"/>
      <c r="E1805" s="10"/>
      <c r="F1805" s="10"/>
      <c r="G1805" s="10"/>
      <c r="H1805" s="10"/>
      <c r="I1805" s="10"/>
      <c r="J1805" s="10"/>
      <c r="K1805" s="10"/>
      <c r="L1805" s="10"/>
      <c r="M1805" s="10"/>
      <c r="N1805" s="10"/>
      <c r="O1805" s="10"/>
      <c r="P1805" s="10"/>
      <c r="Q1805" s="10"/>
      <c r="R1805" s="10"/>
      <c r="S1805" s="10"/>
      <c r="T1805" s="10"/>
      <c r="U1805" s="10"/>
      <c r="V1805" s="10"/>
      <c r="W1805" s="10"/>
      <c r="X1805" s="10"/>
      <c r="Y1805" s="10"/>
      <c r="Z1805" s="10"/>
      <c r="AA1805" s="10"/>
    </row>
    <row r="1806" spans="1:27" x14ac:dyDescent="0.2">
      <c r="A1806" s="23"/>
      <c r="B1806" s="10"/>
      <c r="C1806" s="10"/>
      <c r="D1806" s="10"/>
      <c r="E1806" s="10"/>
      <c r="F1806" s="10"/>
      <c r="G1806" s="10"/>
      <c r="H1806" s="10"/>
      <c r="I1806" s="10"/>
      <c r="J1806" s="10"/>
      <c r="K1806" s="10"/>
      <c r="L1806" s="10"/>
      <c r="M1806" s="10"/>
      <c r="N1806" s="10"/>
      <c r="O1806" s="10"/>
      <c r="P1806" s="10"/>
      <c r="Q1806" s="10"/>
      <c r="R1806" s="10"/>
      <c r="S1806" s="10"/>
      <c r="T1806" s="10"/>
      <c r="U1806" s="10"/>
      <c r="V1806" s="10"/>
      <c r="W1806" s="10"/>
      <c r="X1806" s="10"/>
      <c r="Y1806" s="10"/>
      <c r="Z1806" s="10"/>
      <c r="AA1806" s="10"/>
    </row>
    <row r="1807" spans="1:27" x14ac:dyDescent="0.2">
      <c r="A1807" s="23"/>
      <c r="B1807" s="10"/>
      <c r="C1807" s="10"/>
      <c r="D1807" s="10"/>
      <c r="E1807" s="10"/>
      <c r="F1807" s="10"/>
      <c r="G1807" s="10"/>
      <c r="H1807" s="10"/>
      <c r="I1807" s="10"/>
      <c r="J1807" s="10"/>
      <c r="K1807" s="10"/>
      <c r="L1807" s="10"/>
      <c r="M1807" s="10"/>
      <c r="N1807" s="10"/>
      <c r="O1807" s="10"/>
      <c r="P1807" s="10"/>
      <c r="Q1807" s="10"/>
      <c r="R1807" s="10"/>
      <c r="S1807" s="10"/>
      <c r="T1807" s="10"/>
      <c r="U1807" s="10"/>
      <c r="V1807" s="10"/>
      <c r="W1807" s="10"/>
      <c r="X1807" s="10"/>
      <c r="Y1807" s="10"/>
      <c r="Z1807" s="10"/>
      <c r="AA1807" s="10"/>
    </row>
    <row r="1808" spans="1:27" x14ac:dyDescent="0.2">
      <c r="A1808" s="23"/>
      <c r="B1808" s="10"/>
      <c r="C1808" s="10"/>
      <c r="D1808" s="10"/>
      <c r="E1808" s="10"/>
      <c r="F1808" s="10"/>
      <c r="G1808" s="10"/>
      <c r="H1808" s="10"/>
      <c r="I1808" s="10"/>
      <c r="J1808" s="10"/>
      <c r="K1808" s="10"/>
      <c r="L1808" s="10"/>
      <c r="M1808" s="10"/>
      <c r="N1808" s="10"/>
      <c r="O1808" s="10"/>
      <c r="P1808" s="10"/>
      <c r="Q1808" s="10"/>
      <c r="R1808" s="10"/>
      <c r="S1808" s="10"/>
      <c r="T1808" s="10"/>
      <c r="U1808" s="10"/>
      <c r="V1808" s="10"/>
      <c r="W1808" s="10"/>
      <c r="X1808" s="10"/>
      <c r="Y1808" s="10"/>
      <c r="Z1808" s="10"/>
      <c r="AA1808" s="10"/>
    </row>
    <row r="1809" spans="1:27" x14ac:dyDescent="0.2">
      <c r="A1809" s="23"/>
      <c r="B1809" s="10"/>
      <c r="C1809" s="10"/>
      <c r="D1809" s="10"/>
      <c r="E1809" s="10"/>
      <c r="F1809" s="10"/>
      <c r="G1809" s="10"/>
      <c r="H1809" s="10"/>
      <c r="I1809" s="10"/>
      <c r="J1809" s="10"/>
      <c r="K1809" s="10"/>
      <c r="L1809" s="10"/>
      <c r="M1809" s="10"/>
      <c r="N1809" s="10"/>
      <c r="O1809" s="10"/>
      <c r="P1809" s="10"/>
      <c r="Q1809" s="10"/>
      <c r="R1809" s="10"/>
      <c r="S1809" s="10"/>
      <c r="T1809" s="10"/>
      <c r="U1809" s="10"/>
      <c r="V1809" s="10"/>
      <c r="W1809" s="10"/>
      <c r="X1809" s="10"/>
      <c r="Y1809" s="10"/>
      <c r="Z1809" s="10"/>
      <c r="AA1809" s="10"/>
    </row>
    <row r="1810" spans="1:27" x14ac:dyDescent="0.2">
      <c r="A1810" s="23"/>
      <c r="B1810" s="10"/>
      <c r="C1810" s="10"/>
      <c r="D1810" s="10"/>
      <c r="E1810" s="10"/>
      <c r="F1810" s="10"/>
      <c r="G1810" s="10"/>
      <c r="H1810" s="10"/>
      <c r="I1810" s="10"/>
      <c r="J1810" s="10"/>
      <c r="K1810" s="10"/>
      <c r="L1810" s="10"/>
      <c r="M1810" s="10"/>
      <c r="N1810" s="10"/>
      <c r="O1810" s="10"/>
      <c r="P1810" s="10"/>
      <c r="Q1810" s="10"/>
      <c r="R1810" s="10"/>
      <c r="S1810" s="10"/>
      <c r="T1810" s="10"/>
      <c r="U1810" s="10"/>
      <c r="V1810" s="10"/>
      <c r="W1810" s="10"/>
      <c r="X1810" s="10"/>
      <c r="Y1810" s="10"/>
      <c r="Z1810" s="10"/>
      <c r="AA1810" s="10"/>
    </row>
    <row r="1811" spans="1:27" x14ac:dyDescent="0.2">
      <c r="A1811" s="23"/>
      <c r="B1811" s="10"/>
      <c r="C1811" s="10"/>
      <c r="D1811" s="10"/>
      <c r="E1811" s="10"/>
      <c r="F1811" s="10"/>
      <c r="G1811" s="10"/>
      <c r="H1811" s="10"/>
      <c r="I1811" s="10"/>
      <c r="J1811" s="10"/>
      <c r="K1811" s="10"/>
      <c r="L1811" s="10"/>
      <c r="M1811" s="10"/>
      <c r="N1811" s="10"/>
      <c r="O1811" s="10"/>
      <c r="P1811" s="10"/>
      <c r="Q1811" s="10"/>
      <c r="R1811" s="10"/>
      <c r="S1811" s="10"/>
      <c r="T1811" s="10"/>
      <c r="U1811" s="10"/>
      <c r="V1811" s="10"/>
      <c r="W1811" s="10"/>
      <c r="X1811" s="10"/>
      <c r="Y1811" s="10"/>
      <c r="Z1811" s="10"/>
      <c r="AA1811" s="10"/>
    </row>
    <row r="1812" spans="1:27" x14ac:dyDescent="0.2">
      <c r="A1812" s="23"/>
      <c r="B1812" s="10"/>
      <c r="C1812" s="10"/>
      <c r="D1812" s="10"/>
      <c r="E1812" s="10"/>
      <c r="F1812" s="10"/>
      <c r="G1812" s="10"/>
      <c r="H1812" s="10"/>
      <c r="I1812" s="10"/>
      <c r="J1812" s="10"/>
      <c r="K1812" s="10"/>
      <c r="L1812" s="10"/>
      <c r="M1812" s="10"/>
      <c r="N1812" s="10"/>
      <c r="O1812" s="10"/>
      <c r="P1812" s="10"/>
      <c r="Q1812" s="10"/>
      <c r="R1812" s="10"/>
      <c r="S1812" s="10"/>
      <c r="T1812" s="10"/>
      <c r="U1812" s="10"/>
      <c r="V1812" s="10"/>
      <c r="W1812" s="10"/>
      <c r="X1812" s="10"/>
      <c r="Y1812" s="10"/>
      <c r="Z1812" s="10"/>
      <c r="AA1812" s="10"/>
    </row>
    <row r="1813" spans="1:27" x14ac:dyDescent="0.2">
      <c r="A1813" s="23"/>
      <c r="B1813" s="10"/>
      <c r="C1813" s="10"/>
      <c r="D1813" s="10"/>
      <c r="E1813" s="10"/>
      <c r="F1813" s="10"/>
      <c r="G1813" s="10"/>
      <c r="H1813" s="10"/>
      <c r="I1813" s="10"/>
      <c r="J1813" s="10"/>
      <c r="K1813" s="10"/>
      <c r="L1813" s="10"/>
      <c r="M1813" s="10"/>
      <c r="N1813" s="10"/>
      <c r="O1813" s="10"/>
      <c r="P1813" s="10"/>
      <c r="Q1813" s="10"/>
      <c r="R1813" s="10"/>
      <c r="S1813" s="10"/>
      <c r="T1813" s="10"/>
      <c r="U1813" s="10"/>
      <c r="V1813" s="10"/>
      <c r="W1813" s="10"/>
      <c r="X1813" s="10"/>
      <c r="Y1813" s="10"/>
      <c r="Z1813" s="10"/>
      <c r="AA1813" s="10"/>
    </row>
    <row r="1814" spans="1:27" x14ac:dyDescent="0.2">
      <c r="A1814" s="23"/>
      <c r="B1814" s="10"/>
      <c r="C1814" s="10"/>
      <c r="D1814" s="10"/>
      <c r="E1814" s="10"/>
      <c r="F1814" s="10"/>
      <c r="G1814" s="10"/>
      <c r="H1814" s="10"/>
      <c r="I1814" s="10"/>
      <c r="J1814" s="10"/>
      <c r="K1814" s="10"/>
      <c r="L1814" s="10"/>
      <c r="M1814" s="10"/>
      <c r="N1814" s="10"/>
      <c r="O1814" s="10"/>
      <c r="P1814" s="10"/>
      <c r="Q1814" s="10"/>
      <c r="R1814" s="10"/>
      <c r="S1814" s="10"/>
      <c r="T1814" s="10"/>
      <c r="U1814" s="10"/>
      <c r="V1814" s="10"/>
      <c r="W1814" s="10"/>
      <c r="X1814" s="10"/>
      <c r="Y1814" s="10"/>
      <c r="Z1814" s="10"/>
      <c r="AA1814" s="10"/>
    </row>
    <row r="1815" spans="1:27" x14ac:dyDescent="0.2">
      <c r="A1815" s="23"/>
      <c r="B1815" s="10"/>
      <c r="C1815" s="10"/>
      <c r="D1815" s="10"/>
      <c r="E1815" s="10"/>
      <c r="F1815" s="10"/>
      <c r="G1815" s="10"/>
      <c r="H1815" s="10"/>
      <c r="I1815" s="10"/>
      <c r="J1815" s="10"/>
      <c r="K1815" s="10"/>
      <c r="L1815" s="10"/>
      <c r="M1815" s="10"/>
      <c r="N1815" s="10"/>
      <c r="O1815" s="10"/>
      <c r="P1815" s="10"/>
      <c r="Q1815" s="10"/>
      <c r="R1815" s="10"/>
      <c r="S1815" s="10"/>
      <c r="T1815" s="10"/>
      <c r="U1815" s="10"/>
      <c r="V1815" s="10"/>
      <c r="W1815" s="10"/>
      <c r="X1815" s="10"/>
      <c r="Y1815" s="10"/>
      <c r="Z1815" s="10"/>
      <c r="AA1815" s="10"/>
    </row>
    <row r="1816" spans="1:27" x14ac:dyDescent="0.2">
      <c r="A1816" s="23"/>
      <c r="B1816" s="10"/>
      <c r="C1816" s="10"/>
      <c r="D1816" s="10"/>
      <c r="E1816" s="10"/>
      <c r="F1816" s="10"/>
      <c r="G1816" s="10"/>
      <c r="H1816" s="10"/>
      <c r="I1816" s="10"/>
      <c r="J1816" s="10"/>
      <c r="K1816" s="10"/>
      <c r="L1816" s="10"/>
      <c r="M1816" s="10"/>
      <c r="N1816" s="10"/>
      <c r="O1816" s="10"/>
      <c r="P1816" s="10"/>
      <c r="Q1816" s="10"/>
      <c r="R1816" s="10"/>
      <c r="S1816" s="10"/>
      <c r="T1816" s="10"/>
      <c r="U1816" s="10"/>
      <c r="V1816" s="10"/>
      <c r="W1816" s="10"/>
      <c r="X1816" s="10"/>
      <c r="Y1816" s="10"/>
      <c r="Z1816" s="10"/>
      <c r="AA1816" s="10"/>
    </row>
    <row r="1817" spans="1:27" x14ac:dyDescent="0.2">
      <c r="A1817" s="23"/>
      <c r="B1817" s="10"/>
      <c r="C1817" s="10"/>
      <c r="D1817" s="10"/>
      <c r="E1817" s="10"/>
      <c r="F1817" s="10"/>
      <c r="G1817" s="10"/>
      <c r="H1817" s="10"/>
      <c r="I1817" s="10"/>
      <c r="J1817" s="10"/>
      <c r="K1817" s="10"/>
      <c r="L1817" s="10"/>
      <c r="M1817" s="10"/>
      <c r="N1817" s="10"/>
      <c r="O1817" s="10"/>
      <c r="P1817" s="10"/>
      <c r="Q1817" s="10"/>
      <c r="R1817" s="10"/>
      <c r="S1817" s="10"/>
      <c r="T1817" s="10"/>
      <c r="U1817" s="10"/>
      <c r="V1817" s="10"/>
      <c r="W1817" s="10"/>
      <c r="X1817" s="10"/>
      <c r="Y1817" s="10"/>
      <c r="Z1817" s="10"/>
      <c r="AA1817" s="10"/>
    </row>
    <row r="1818" spans="1:27" x14ac:dyDescent="0.2">
      <c r="A1818" s="23"/>
      <c r="B1818" s="10"/>
      <c r="C1818" s="10"/>
      <c r="D1818" s="10"/>
      <c r="E1818" s="10"/>
      <c r="F1818" s="10"/>
      <c r="G1818" s="10"/>
      <c r="H1818" s="10"/>
      <c r="I1818" s="10"/>
      <c r="J1818" s="10"/>
      <c r="K1818" s="10"/>
      <c r="L1818" s="10"/>
      <c r="M1818" s="10"/>
      <c r="N1818" s="10"/>
      <c r="O1818" s="10"/>
      <c r="P1818" s="10"/>
      <c r="Q1818" s="10"/>
      <c r="R1818" s="10"/>
      <c r="S1818" s="10"/>
      <c r="T1818" s="10"/>
      <c r="U1818" s="10"/>
      <c r="V1818" s="10"/>
      <c r="W1818" s="10"/>
      <c r="X1818" s="10"/>
      <c r="Y1818" s="10"/>
      <c r="Z1818" s="10"/>
      <c r="AA1818" s="10"/>
    </row>
    <row r="1819" spans="1:27" x14ac:dyDescent="0.2">
      <c r="A1819" s="23"/>
      <c r="B1819" s="10"/>
      <c r="C1819" s="10"/>
      <c r="D1819" s="10"/>
      <c r="E1819" s="10"/>
      <c r="F1819" s="10"/>
      <c r="G1819" s="10"/>
      <c r="H1819" s="10"/>
      <c r="I1819" s="10"/>
      <c r="J1819" s="10"/>
      <c r="K1819" s="10"/>
      <c r="L1819" s="10"/>
      <c r="M1819" s="10"/>
      <c r="N1819" s="10"/>
      <c r="O1819" s="10"/>
      <c r="P1819" s="10"/>
      <c r="Q1819" s="10"/>
      <c r="R1819" s="10"/>
      <c r="S1819" s="10"/>
      <c r="T1819" s="10"/>
      <c r="U1819" s="10"/>
      <c r="V1819" s="10"/>
      <c r="W1819" s="10"/>
      <c r="X1819" s="10"/>
      <c r="Y1819" s="10"/>
      <c r="Z1819" s="10"/>
      <c r="AA1819" s="10"/>
    </row>
    <row r="1820" spans="1:27" x14ac:dyDescent="0.2">
      <c r="A1820" s="23"/>
      <c r="B1820" s="10"/>
      <c r="C1820" s="10"/>
      <c r="D1820" s="10"/>
      <c r="E1820" s="10"/>
      <c r="F1820" s="10"/>
      <c r="G1820" s="10"/>
      <c r="H1820" s="10"/>
      <c r="I1820" s="10"/>
      <c r="J1820" s="10"/>
      <c r="K1820" s="10"/>
      <c r="L1820" s="10"/>
      <c r="M1820" s="10"/>
      <c r="N1820" s="10"/>
      <c r="O1820" s="10"/>
      <c r="P1820" s="10"/>
      <c r="Q1820" s="10"/>
      <c r="R1820" s="10"/>
      <c r="S1820" s="10"/>
      <c r="T1820" s="10"/>
      <c r="U1820" s="10"/>
      <c r="V1820" s="10"/>
      <c r="W1820" s="10"/>
      <c r="X1820" s="10"/>
      <c r="Y1820" s="10"/>
      <c r="Z1820" s="10"/>
      <c r="AA1820" s="10"/>
    </row>
    <row r="1821" spans="1:27" x14ac:dyDescent="0.2">
      <c r="A1821" s="23"/>
      <c r="B1821" s="10"/>
      <c r="C1821" s="10"/>
      <c r="D1821" s="10"/>
      <c r="E1821" s="10"/>
      <c r="F1821" s="10"/>
      <c r="G1821" s="10"/>
      <c r="H1821" s="10"/>
      <c r="I1821" s="10"/>
      <c r="J1821" s="10"/>
      <c r="K1821" s="10"/>
      <c r="L1821" s="10"/>
      <c r="M1821" s="10"/>
      <c r="N1821" s="10"/>
      <c r="O1821" s="10"/>
      <c r="P1821" s="10"/>
      <c r="Q1821" s="10"/>
      <c r="R1821" s="10"/>
      <c r="S1821" s="10"/>
      <c r="T1821" s="10"/>
      <c r="U1821" s="10"/>
      <c r="V1821" s="10"/>
      <c r="W1821" s="10"/>
      <c r="X1821" s="10"/>
      <c r="Y1821" s="10"/>
      <c r="Z1821" s="10"/>
      <c r="AA1821" s="10"/>
    </row>
    <row r="1822" spans="1:27" x14ac:dyDescent="0.2">
      <c r="A1822" s="23"/>
      <c r="B1822" s="10"/>
      <c r="C1822" s="10"/>
      <c r="D1822" s="10"/>
      <c r="E1822" s="10"/>
      <c r="F1822" s="10"/>
      <c r="G1822" s="10"/>
      <c r="H1822" s="10"/>
      <c r="I1822" s="10"/>
      <c r="J1822" s="10"/>
      <c r="K1822" s="10"/>
      <c r="L1822" s="10"/>
      <c r="M1822" s="10"/>
      <c r="N1822" s="10"/>
      <c r="O1822" s="10"/>
      <c r="P1822" s="10"/>
      <c r="Q1822" s="10"/>
      <c r="R1822" s="10"/>
      <c r="S1822" s="10"/>
      <c r="T1822" s="10"/>
      <c r="U1822" s="10"/>
      <c r="V1822" s="10"/>
      <c r="W1822" s="10"/>
      <c r="X1822" s="10"/>
      <c r="Y1822" s="10"/>
      <c r="Z1822" s="10"/>
      <c r="AA1822" s="10"/>
    </row>
    <row r="1823" spans="1:27" x14ac:dyDescent="0.2">
      <c r="A1823" s="23"/>
      <c r="B1823" s="10"/>
      <c r="C1823" s="10"/>
      <c r="D1823" s="10"/>
      <c r="E1823" s="10"/>
      <c r="F1823" s="10"/>
      <c r="G1823" s="10"/>
      <c r="H1823" s="10"/>
      <c r="I1823" s="10"/>
      <c r="J1823" s="10"/>
      <c r="K1823" s="10"/>
      <c r="L1823" s="10"/>
      <c r="M1823" s="10"/>
      <c r="N1823" s="10"/>
      <c r="O1823" s="10"/>
      <c r="P1823" s="10"/>
      <c r="Q1823" s="10"/>
      <c r="R1823" s="10"/>
      <c r="S1823" s="10"/>
      <c r="T1823" s="10"/>
      <c r="U1823" s="10"/>
      <c r="V1823" s="10"/>
      <c r="W1823" s="10"/>
      <c r="X1823" s="10"/>
      <c r="Y1823" s="10"/>
      <c r="Z1823" s="10"/>
      <c r="AA1823" s="10"/>
    </row>
    <row r="1824" spans="1:27" x14ac:dyDescent="0.2">
      <c r="A1824" s="23"/>
      <c r="B1824" s="10"/>
      <c r="C1824" s="10"/>
      <c r="D1824" s="10"/>
      <c r="E1824" s="10"/>
      <c r="F1824" s="10"/>
      <c r="G1824" s="10"/>
      <c r="H1824" s="10"/>
      <c r="I1824" s="10"/>
      <c r="J1824" s="10"/>
      <c r="K1824" s="10"/>
      <c r="L1824" s="10"/>
      <c r="M1824" s="10"/>
      <c r="N1824" s="10"/>
      <c r="O1824" s="10"/>
      <c r="P1824" s="10"/>
      <c r="Q1824" s="10"/>
      <c r="R1824" s="10"/>
      <c r="S1824" s="10"/>
      <c r="T1824" s="10"/>
      <c r="U1824" s="10"/>
      <c r="V1824" s="10"/>
      <c r="W1824" s="10"/>
      <c r="X1824" s="10"/>
      <c r="Y1824" s="10"/>
      <c r="Z1824" s="10"/>
      <c r="AA1824" s="10"/>
    </row>
    <row r="1825" spans="1:27" x14ac:dyDescent="0.2">
      <c r="A1825" s="23"/>
      <c r="B1825" s="10"/>
      <c r="C1825" s="10"/>
      <c r="D1825" s="10"/>
      <c r="E1825" s="10"/>
      <c r="F1825" s="10"/>
      <c r="G1825" s="10"/>
      <c r="H1825" s="10"/>
      <c r="I1825" s="10"/>
      <c r="J1825" s="10"/>
      <c r="K1825" s="10"/>
      <c r="L1825" s="10"/>
      <c r="M1825" s="10"/>
      <c r="N1825" s="10"/>
      <c r="O1825" s="10"/>
      <c r="P1825" s="10"/>
      <c r="Q1825" s="10"/>
      <c r="R1825" s="10"/>
      <c r="S1825" s="10"/>
      <c r="T1825" s="10"/>
      <c r="U1825" s="10"/>
      <c r="V1825" s="10"/>
      <c r="W1825" s="10"/>
      <c r="X1825" s="10"/>
      <c r="Y1825" s="10"/>
      <c r="Z1825" s="10"/>
      <c r="AA1825" s="10"/>
    </row>
    <row r="1826" spans="1:27" x14ac:dyDescent="0.2">
      <c r="A1826" s="23"/>
      <c r="B1826" s="10"/>
      <c r="C1826" s="10"/>
      <c r="D1826" s="10"/>
      <c r="E1826" s="10"/>
      <c r="F1826" s="10"/>
      <c r="G1826" s="10"/>
      <c r="H1826" s="10"/>
      <c r="I1826" s="10"/>
      <c r="J1826" s="10"/>
      <c r="K1826" s="10"/>
      <c r="L1826" s="10"/>
      <c r="M1826" s="10"/>
      <c r="N1826" s="10"/>
      <c r="O1826" s="10"/>
      <c r="P1826" s="10"/>
      <c r="Q1826" s="10"/>
      <c r="R1826" s="10"/>
      <c r="S1826" s="10"/>
      <c r="T1826" s="10"/>
      <c r="U1826" s="10"/>
      <c r="V1826" s="10"/>
      <c r="W1826" s="10"/>
      <c r="X1826" s="10"/>
      <c r="Y1826" s="10"/>
      <c r="Z1826" s="10"/>
      <c r="AA1826" s="10"/>
    </row>
    <row r="1827" spans="1:27" x14ac:dyDescent="0.2">
      <c r="A1827" s="23"/>
      <c r="B1827" s="10"/>
      <c r="C1827" s="10"/>
      <c r="D1827" s="10"/>
      <c r="E1827" s="10"/>
      <c r="F1827" s="10"/>
      <c r="G1827" s="10"/>
      <c r="H1827" s="10"/>
      <c r="I1827" s="10"/>
      <c r="J1827" s="10"/>
      <c r="K1827" s="10"/>
      <c r="L1827" s="10"/>
      <c r="M1827" s="10"/>
      <c r="N1827" s="10"/>
      <c r="O1827" s="10"/>
      <c r="P1827" s="10"/>
      <c r="Q1827" s="10"/>
      <c r="R1827" s="10"/>
      <c r="S1827" s="10"/>
      <c r="T1827" s="10"/>
      <c r="U1827" s="10"/>
      <c r="V1827" s="10"/>
      <c r="W1827" s="10"/>
      <c r="X1827" s="10"/>
      <c r="Y1827" s="10"/>
      <c r="Z1827" s="10"/>
      <c r="AA1827" s="10"/>
    </row>
    <row r="1828" spans="1:27" x14ac:dyDescent="0.2">
      <c r="A1828" s="23"/>
      <c r="B1828" s="10"/>
      <c r="C1828" s="10"/>
      <c r="D1828" s="10"/>
      <c r="E1828" s="10"/>
      <c r="F1828" s="10"/>
      <c r="G1828" s="10"/>
      <c r="H1828" s="10"/>
      <c r="I1828" s="10"/>
      <c r="J1828" s="10"/>
      <c r="K1828" s="10"/>
      <c r="L1828" s="10"/>
      <c r="M1828" s="10"/>
      <c r="N1828" s="10"/>
      <c r="O1828" s="10"/>
      <c r="P1828" s="10"/>
      <c r="Q1828" s="10"/>
      <c r="R1828" s="10"/>
      <c r="S1828" s="10"/>
      <c r="T1828" s="10"/>
      <c r="U1828" s="10"/>
      <c r="V1828" s="10"/>
      <c r="W1828" s="10"/>
      <c r="X1828" s="10"/>
      <c r="Y1828" s="10"/>
      <c r="Z1828" s="10"/>
      <c r="AA1828" s="10"/>
    </row>
    <row r="1829" spans="1:27" x14ac:dyDescent="0.2">
      <c r="A1829" s="23"/>
      <c r="B1829" s="10"/>
      <c r="C1829" s="10"/>
      <c r="D1829" s="10"/>
      <c r="E1829" s="10"/>
      <c r="F1829" s="10"/>
      <c r="G1829" s="10"/>
      <c r="H1829" s="10"/>
      <c r="I1829" s="10"/>
      <c r="J1829" s="10"/>
      <c r="K1829" s="10"/>
      <c r="L1829" s="10"/>
      <c r="M1829" s="10"/>
      <c r="N1829" s="10"/>
      <c r="O1829" s="10"/>
      <c r="P1829" s="10"/>
      <c r="Q1829" s="10"/>
      <c r="R1829" s="10"/>
      <c r="S1829" s="10"/>
      <c r="T1829" s="10"/>
      <c r="U1829" s="10"/>
      <c r="V1829" s="10"/>
      <c r="W1829" s="10"/>
      <c r="X1829" s="10"/>
      <c r="Y1829" s="10"/>
      <c r="Z1829" s="10"/>
      <c r="AA1829" s="10"/>
    </row>
    <row r="1830" spans="1:27" x14ac:dyDescent="0.2">
      <c r="A1830" s="23"/>
      <c r="B1830" s="10"/>
      <c r="C1830" s="10"/>
      <c r="D1830" s="10"/>
      <c r="E1830" s="10"/>
      <c r="F1830" s="10"/>
      <c r="G1830" s="10"/>
      <c r="H1830" s="10"/>
      <c r="I1830" s="10"/>
      <c r="J1830" s="10"/>
      <c r="K1830" s="10"/>
      <c r="L1830" s="10"/>
      <c r="M1830" s="10"/>
      <c r="N1830" s="10"/>
      <c r="O1830" s="10"/>
      <c r="P1830" s="10"/>
      <c r="Q1830" s="10"/>
      <c r="R1830" s="10"/>
      <c r="S1830" s="10"/>
      <c r="T1830" s="10"/>
      <c r="U1830" s="10"/>
      <c r="V1830" s="10"/>
      <c r="W1830" s="10"/>
      <c r="X1830" s="10"/>
      <c r="Y1830" s="10"/>
      <c r="Z1830" s="10"/>
      <c r="AA1830" s="10"/>
    </row>
    <row r="1831" spans="1:27" x14ac:dyDescent="0.2">
      <c r="A1831" s="23"/>
      <c r="B1831" s="10"/>
      <c r="C1831" s="10"/>
      <c r="D1831" s="10"/>
      <c r="E1831" s="10"/>
      <c r="F1831" s="10"/>
      <c r="G1831" s="10"/>
      <c r="H1831" s="10"/>
      <c r="I1831" s="10"/>
      <c r="J1831" s="10"/>
      <c r="K1831" s="10"/>
      <c r="L1831" s="10"/>
      <c r="M1831" s="10"/>
      <c r="N1831" s="10"/>
      <c r="O1831" s="10"/>
      <c r="P1831" s="10"/>
      <c r="Q1831" s="10"/>
      <c r="R1831" s="10"/>
      <c r="S1831" s="10"/>
      <c r="T1831" s="10"/>
      <c r="U1831" s="10"/>
      <c r="V1831" s="10"/>
      <c r="W1831" s="10"/>
      <c r="X1831" s="10"/>
      <c r="Y1831" s="10"/>
      <c r="Z1831" s="10"/>
      <c r="AA1831" s="10"/>
    </row>
    <row r="1832" spans="1:27" x14ac:dyDescent="0.2">
      <c r="A1832" s="23"/>
      <c r="B1832" s="10"/>
      <c r="C1832" s="10"/>
      <c r="D1832" s="10"/>
      <c r="E1832" s="10"/>
      <c r="F1832" s="10"/>
      <c r="G1832" s="10"/>
      <c r="H1832" s="10"/>
      <c r="I1832" s="10"/>
      <c r="J1832" s="10"/>
      <c r="K1832" s="10"/>
      <c r="L1832" s="10"/>
      <c r="M1832" s="10"/>
      <c r="N1832" s="10"/>
      <c r="O1832" s="10"/>
      <c r="P1832" s="10"/>
      <c r="Q1832" s="10"/>
      <c r="R1832" s="10"/>
      <c r="S1832" s="10"/>
      <c r="T1832" s="10"/>
      <c r="U1832" s="10"/>
      <c r="V1832" s="10"/>
      <c r="W1832" s="10"/>
      <c r="X1832" s="10"/>
      <c r="Y1832" s="10"/>
      <c r="Z1832" s="10"/>
      <c r="AA1832" s="10"/>
    </row>
    <row r="1833" spans="1:27" x14ac:dyDescent="0.2">
      <c r="A1833" s="23"/>
      <c r="B1833" s="10"/>
      <c r="C1833" s="10"/>
      <c r="D1833" s="10"/>
      <c r="E1833" s="10"/>
      <c r="F1833" s="10"/>
      <c r="G1833" s="10"/>
      <c r="H1833" s="10"/>
      <c r="I1833" s="10"/>
      <c r="J1833" s="10"/>
      <c r="K1833" s="10"/>
      <c r="L1833" s="10"/>
      <c r="M1833" s="10"/>
      <c r="N1833" s="10"/>
      <c r="O1833" s="10"/>
      <c r="P1833" s="10"/>
      <c r="Q1833" s="10"/>
      <c r="R1833" s="10"/>
      <c r="S1833" s="10"/>
      <c r="T1833" s="10"/>
      <c r="U1833" s="10"/>
      <c r="V1833" s="10"/>
      <c r="W1833" s="10"/>
      <c r="X1833" s="10"/>
      <c r="Y1833" s="10"/>
      <c r="Z1833" s="10"/>
      <c r="AA1833" s="10"/>
    </row>
    <row r="1834" spans="1:27" x14ac:dyDescent="0.2">
      <c r="A1834" s="23"/>
      <c r="B1834" s="10"/>
      <c r="C1834" s="10"/>
      <c r="D1834" s="10"/>
      <c r="E1834" s="10"/>
      <c r="F1834" s="10"/>
      <c r="G1834" s="10"/>
      <c r="H1834" s="10"/>
      <c r="I1834" s="10"/>
      <c r="J1834" s="10"/>
      <c r="K1834" s="10"/>
      <c r="L1834" s="10"/>
      <c r="M1834" s="10"/>
      <c r="N1834" s="10"/>
      <c r="O1834" s="10"/>
      <c r="P1834" s="10"/>
      <c r="Q1834" s="10"/>
      <c r="R1834" s="10"/>
      <c r="S1834" s="10"/>
      <c r="T1834" s="10"/>
      <c r="U1834" s="10"/>
      <c r="V1834" s="10"/>
      <c r="W1834" s="10"/>
      <c r="X1834" s="10"/>
      <c r="Y1834" s="10"/>
      <c r="Z1834" s="10"/>
      <c r="AA1834" s="10"/>
    </row>
    <row r="1835" spans="1:27" x14ac:dyDescent="0.2">
      <c r="A1835" s="23"/>
      <c r="B1835" s="10"/>
      <c r="C1835" s="10"/>
      <c r="D1835" s="10"/>
      <c r="E1835" s="10"/>
      <c r="F1835" s="10"/>
      <c r="G1835" s="10"/>
      <c r="H1835" s="10"/>
      <c r="I1835" s="10"/>
      <c r="J1835" s="10"/>
      <c r="K1835" s="10"/>
      <c r="L1835" s="10"/>
      <c r="M1835" s="10"/>
      <c r="N1835" s="10"/>
      <c r="O1835" s="10"/>
      <c r="P1835" s="10"/>
      <c r="Q1835" s="10"/>
      <c r="R1835" s="10"/>
      <c r="S1835" s="10"/>
      <c r="T1835" s="10"/>
      <c r="U1835" s="10"/>
      <c r="V1835" s="10"/>
      <c r="W1835" s="10"/>
      <c r="X1835" s="10"/>
      <c r="Y1835" s="10"/>
      <c r="Z1835" s="10"/>
      <c r="AA1835" s="10"/>
    </row>
    <row r="1836" spans="1:27" x14ac:dyDescent="0.2">
      <c r="A1836" s="23"/>
      <c r="B1836" s="10"/>
      <c r="C1836" s="10"/>
      <c r="D1836" s="10"/>
      <c r="E1836" s="10"/>
      <c r="F1836" s="10"/>
      <c r="G1836" s="10"/>
      <c r="H1836" s="10"/>
      <c r="I1836" s="10"/>
      <c r="J1836" s="10"/>
      <c r="K1836" s="10"/>
      <c r="L1836" s="10"/>
      <c r="M1836" s="10"/>
      <c r="N1836" s="10"/>
      <c r="O1836" s="10"/>
      <c r="P1836" s="10"/>
      <c r="Q1836" s="10"/>
      <c r="R1836" s="10"/>
      <c r="S1836" s="10"/>
      <c r="T1836" s="10"/>
      <c r="U1836" s="10"/>
      <c r="V1836" s="10"/>
      <c r="W1836" s="10"/>
      <c r="X1836" s="10"/>
      <c r="Y1836" s="10"/>
      <c r="Z1836" s="10"/>
      <c r="AA1836" s="10"/>
    </row>
    <row r="1837" spans="1:27" x14ac:dyDescent="0.2">
      <c r="A1837" s="23"/>
      <c r="B1837" s="10"/>
      <c r="C1837" s="10"/>
      <c r="D1837" s="10"/>
      <c r="E1837" s="10"/>
      <c r="F1837" s="10"/>
      <c r="G1837" s="10"/>
      <c r="H1837" s="10"/>
      <c r="I1837" s="10"/>
      <c r="J1837" s="10"/>
      <c r="K1837" s="10"/>
      <c r="L1837" s="10"/>
      <c r="M1837" s="10"/>
      <c r="N1837" s="10"/>
      <c r="O1837" s="10"/>
      <c r="P1837" s="10"/>
      <c r="Q1837" s="10"/>
      <c r="R1837" s="10"/>
      <c r="S1837" s="10"/>
      <c r="T1837" s="10"/>
      <c r="U1837" s="10"/>
      <c r="V1837" s="10"/>
      <c r="W1837" s="10"/>
      <c r="X1837" s="10"/>
      <c r="Y1837" s="10"/>
      <c r="Z1837" s="10"/>
      <c r="AA1837" s="10"/>
    </row>
    <row r="1838" spans="1:27" x14ac:dyDescent="0.2">
      <c r="A1838" s="23"/>
      <c r="B1838" s="10"/>
      <c r="C1838" s="10"/>
      <c r="D1838" s="10"/>
      <c r="E1838" s="10"/>
      <c r="F1838" s="10"/>
      <c r="G1838" s="10"/>
      <c r="H1838" s="10"/>
      <c r="I1838" s="10"/>
      <c r="J1838" s="10"/>
      <c r="K1838" s="10"/>
      <c r="L1838" s="10"/>
      <c r="M1838" s="10"/>
      <c r="N1838" s="10"/>
      <c r="O1838" s="10"/>
      <c r="P1838" s="10"/>
      <c r="Q1838" s="10"/>
      <c r="R1838" s="10"/>
      <c r="S1838" s="10"/>
      <c r="T1838" s="10"/>
      <c r="U1838" s="10"/>
      <c r="V1838" s="10"/>
      <c r="W1838" s="10"/>
      <c r="X1838" s="10"/>
      <c r="Y1838" s="10"/>
      <c r="Z1838" s="10"/>
      <c r="AA1838" s="10"/>
    </row>
    <row r="1839" spans="1:27" x14ac:dyDescent="0.2">
      <c r="A1839" s="23"/>
      <c r="B1839" s="10"/>
      <c r="C1839" s="10"/>
      <c r="D1839" s="10"/>
      <c r="E1839" s="10"/>
      <c r="F1839" s="10"/>
      <c r="G1839" s="10"/>
      <c r="H1839" s="10"/>
      <c r="I1839" s="10"/>
      <c r="J1839" s="10"/>
      <c r="K1839" s="10"/>
      <c r="L1839" s="10"/>
      <c r="M1839" s="10"/>
      <c r="N1839" s="10"/>
      <c r="O1839" s="10"/>
      <c r="P1839" s="10"/>
      <c r="Q1839" s="10"/>
      <c r="R1839" s="10"/>
      <c r="S1839" s="10"/>
      <c r="T1839" s="10"/>
      <c r="U1839" s="10"/>
      <c r="V1839" s="10"/>
      <c r="W1839" s="10"/>
      <c r="X1839" s="10"/>
      <c r="Y1839" s="10"/>
      <c r="Z1839" s="10"/>
      <c r="AA1839" s="10"/>
    </row>
    <row r="1840" spans="1:27" x14ac:dyDescent="0.2">
      <c r="A1840" s="23"/>
      <c r="B1840" s="10"/>
      <c r="C1840" s="10"/>
      <c r="D1840" s="10"/>
      <c r="E1840" s="10"/>
      <c r="F1840" s="10"/>
      <c r="G1840" s="10"/>
      <c r="H1840" s="10"/>
      <c r="I1840" s="10"/>
      <c r="J1840" s="10"/>
      <c r="K1840" s="10"/>
      <c r="L1840" s="10"/>
      <c r="M1840" s="10"/>
      <c r="N1840" s="10"/>
      <c r="O1840" s="10"/>
      <c r="P1840" s="10"/>
      <c r="Q1840" s="10"/>
      <c r="R1840" s="10"/>
      <c r="S1840" s="10"/>
      <c r="T1840" s="10"/>
      <c r="U1840" s="10"/>
      <c r="V1840" s="10"/>
      <c r="W1840" s="10"/>
      <c r="X1840" s="10"/>
      <c r="Y1840" s="10"/>
      <c r="Z1840" s="10"/>
      <c r="AA1840" s="10"/>
    </row>
    <row r="1841" spans="1:27" x14ac:dyDescent="0.2">
      <c r="A1841" s="23"/>
      <c r="B1841" s="10"/>
      <c r="C1841" s="10"/>
      <c r="D1841" s="10"/>
      <c r="E1841" s="10"/>
      <c r="F1841" s="10"/>
      <c r="G1841" s="10"/>
      <c r="H1841" s="10"/>
      <c r="I1841" s="10"/>
      <c r="J1841" s="10"/>
      <c r="K1841" s="10"/>
      <c r="L1841" s="10"/>
      <c r="M1841" s="10"/>
      <c r="N1841" s="10"/>
      <c r="O1841" s="10"/>
      <c r="P1841" s="10"/>
      <c r="Q1841" s="10"/>
      <c r="R1841" s="10"/>
      <c r="S1841" s="10"/>
      <c r="T1841" s="10"/>
      <c r="U1841" s="10"/>
      <c r="V1841" s="10"/>
      <c r="W1841" s="10"/>
      <c r="X1841" s="10"/>
      <c r="Y1841" s="10"/>
      <c r="Z1841" s="10"/>
      <c r="AA1841" s="10"/>
    </row>
    <row r="1842" spans="1:27" x14ac:dyDescent="0.2">
      <c r="A1842" s="23"/>
      <c r="B1842" s="10"/>
      <c r="C1842" s="10"/>
      <c r="D1842" s="10"/>
      <c r="E1842" s="10"/>
      <c r="F1842" s="10"/>
      <c r="G1842" s="10"/>
      <c r="H1842" s="10"/>
      <c r="I1842" s="10"/>
      <c r="J1842" s="10"/>
      <c r="K1842" s="10"/>
      <c r="L1842" s="10"/>
      <c r="M1842" s="10"/>
      <c r="N1842" s="10"/>
      <c r="O1842" s="10"/>
      <c r="P1842" s="10"/>
      <c r="Q1842" s="10"/>
      <c r="R1842" s="10"/>
      <c r="S1842" s="10"/>
      <c r="T1842" s="10"/>
      <c r="U1842" s="10"/>
      <c r="V1842" s="10"/>
      <c r="W1842" s="10"/>
      <c r="X1842" s="10"/>
      <c r="Y1842" s="10"/>
      <c r="Z1842" s="10"/>
      <c r="AA1842" s="10"/>
    </row>
    <row r="1843" spans="1:27" x14ac:dyDescent="0.2">
      <c r="A1843" s="23"/>
      <c r="B1843" s="10"/>
      <c r="C1843" s="10"/>
      <c r="D1843" s="10"/>
      <c r="E1843" s="10"/>
      <c r="F1843" s="10"/>
      <c r="G1843" s="10"/>
      <c r="H1843" s="10"/>
      <c r="I1843" s="10"/>
      <c r="J1843" s="10"/>
      <c r="K1843" s="10"/>
      <c r="L1843" s="10"/>
      <c r="M1843" s="10"/>
      <c r="N1843" s="10"/>
      <c r="O1843" s="10"/>
      <c r="P1843" s="10"/>
      <c r="Q1843" s="10"/>
      <c r="R1843" s="10"/>
      <c r="S1843" s="10"/>
      <c r="T1843" s="10"/>
      <c r="U1843" s="10"/>
      <c r="V1843" s="10"/>
      <c r="W1843" s="10"/>
      <c r="X1843" s="10"/>
      <c r="Y1843" s="10"/>
      <c r="Z1843" s="10"/>
      <c r="AA1843" s="10"/>
    </row>
    <row r="1844" spans="1:27" x14ac:dyDescent="0.2">
      <c r="A1844" s="23"/>
      <c r="B1844" s="10"/>
      <c r="C1844" s="10"/>
      <c r="D1844" s="10"/>
      <c r="E1844" s="10"/>
      <c r="F1844" s="10"/>
      <c r="G1844" s="10"/>
      <c r="H1844" s="10"/>
      <c r="I1844" s="10"/>
      <c r="J1844" s="10"/>
      <c r="K1844" s="10"/>
      <c r="L1844" s="10"/>
      <c r="M1844" s="10"/>
      <c r="N1844" s="10"/>
      <c r="O1844" s="10"/>
      <c r="P1844" s="10"/>
      <c r="Q1844" s="10"/>
      <c r="R1844" s="10"/>
      <c r="S1844" s="10"/>
      <c r="T1844" s="10"/>
      <c r="U1844" s="10"/>
      <c r="V1844" s="10"/>
      <c r="W1844" s="10"/>
      <c r="X1844" s="10"/>
      <c r="Y1844" s="10"/>
      <c r="Z1844" s="10"/>
      <c r="AA1844" s="10"/>
    </row>
    <row r="1845" spans="1:27" x14ac:dyDescent="0.2">
      <c r="A1845" s="23"/>
      <c r="B1845" s="10"/>
      <c r="C1845" s="10"/>
      <c r="D1845" s="10"/>
      <c r="E1845" s="10"/>
      <c r="F1845" s="10"/>
      <c r="G1845" s="10"/>
      <c r="H1845" s="10"/>
      <c r="I1845" s="10"/>
      <c r="J1845" s="10"/>
      <c r="K1845" s="10"/>
      <c r="L1845" s="10"/>
      <c r="M1845" s="10"/>
      <c r="N1845" s="10"/>
      <c r="O1845" s="10"/>
      <c r="P1845" s="10"/>
      <c r="Q1845" s="10"/>
      <c r="R1845" s="10"/>
      <c r="S1845" s="10"/>
      <c r="T1845" s="10"/>
      <c r="U1845" s="10"/>
      <c r="V1845" s="10"/>
      <c r="W1845" s="10"/>
      <c r="X1845" s="10"/>
      <c r="Y1845" s="10"/>
      <c r="Z1845" s="10"/>
      <c r="AA1845" s="10"/>
    </row>
    <row r="1870" spans="1:27" x14ac:dyDescent="0.2">
      <c r="A1870" s="23"/>
      <c r="B1870" s="10"/>
      <c r="C1870" s="10"/>
      <c r="D1870" s="10"/>
      <c r="E1870" s="10"/>
      <c r="F1870" s="10"/>
      <c r="G1870" s="10"/>
      <c r="H1870" s="10"/>
      <c r="I1870" s="10"/>
      <c r="J1870" s="10"/>
      <c r="K1870" s="10"/>
      <c r="L1870" s="10"/>
      <c r="M1870" s="10"/>
      <c r="N1870" s="10"/>
      <c r="O1870" s="10"/>
      <c r="P1870" s="10"/>
      <c r="Q1870" s="10"/>
      <c r="R1870" s="10"/>
      <c r="S1870" s="10"/>
      <c r="T1870" s="10"/>
      <c r="U1870" s="10"/>
      <c r="V1870" s="10"/>
      <c r="W1870" s="10"/>
      <c r="X1870" s="10"/>
      <c r="Y1870" s="10"/>
      <c r="Z1870" s="10"/>
      <c r="AA1870" s="10"/>
    </row>
    <row r="1871" spans="1:27" x14ac:dyDescent="0.2">
      <c r="A1871" s="23"/>
      <c r="B1871" s="10"/>
      <c r="C1871" s="10"/>
      <c r="D1871" s="10"/>
      <c r="E1871" s="10"/>
      <c r="F1871" s="10"/>
      <c r="G1871" s="10"/>
      <c r="H1871" s="10"/>
      <c r="I1871" s="10"/>
      <c r="J1871" s="10"/>
      <c r="K1871" s="10"/>
      <c r="L1871" s="10"/>
      <c r="M1871" s="10"/>
      <c r="N1871" s="10"/>
      <c r="O1871" s="10"/>
      <c r="P1871" s="10"/>
      <c r="Q1871" s="10"/>
      <c r="R1871" s="10"/>
      <c r="S1871" s="10"/>
      <c r="T1871" s="10"/>
      <c r="U1871" s="10"/>
      <c r="V1871" s="10"/>
      <c r="W1871" s="10"/>
      <c r="X1871" s="10"/>
      <c r="Y1871" s="10"/>
      <c r="Z1871" s="10"/>
      <c r="AA1871" s="10"/>
    </row>
    <row r="1872" spans="1:27" x14ac:dyDescent="0.2">
      <c r="A1872" s="23"/>
      <c r="B1872" s="10"/>
      <c r="C1872" s="10"/>
      <c r="D1872" s="10"/>
      <c r="E1872" s="10"/>
      <c r="F1872" s="10"/>
      <c r="G1872" s="10"/>
      <c r="H1872" s="10"/>
      <c r="I1872" s="10"/>
      <c r="J1872" s="10"/>
      <c r="K1872" s="10"/>
      <c r="L1872" s="10"/>
      <c r="M1872" s="10"/>
      <c r="N1872" s="10"/>
      <c r="O1872" s="10"/>
      <c r="P1872" s="10"/>
      <c r="Q1872" s="10"/>
      <c r="R1872" s="10"/>
      <c r="S1872" s="10"/>
      <c r="T1872" s="10"/>
      <c r="U1872" s="10"/>
      <c r="V1872" s="10"/>
      <c r="W1872" s="10"/>
      <c r="X1872" s="10"/>
      <c r="Y1872" s="10"/>
      <c r="Z1872" s="10"/>
      <c r="AA1872" s="10"/>
    </row>
    <row r="1873" spans="1:27" x14ac:dyDescent="0.2">
      <c r="A1873" s="23"/>
      <c r="B1873" s="10"/>
      <c r="C1873" s="10"/>
      <c r="D1873" s="10"/>
      <c r="E1873" s="10"/>
      <c r="F1873" s="10"/>
      <c r="G1873" s="10"/>
      <c r="H1873" s="10"/>
      <c r="I1873" s="10"/>
      <c r="J1873" s="10"/>
      <c r="K1873" s="10"/>
      <c r="L1873" s="10"/>
      <c r="M1873" s="10"/>
      <c r="N1873" s="10"/>
      <c r="O1873" s="10"/>
      <c r="P1873" s="10"/>
      <c r="Q1873" s="10"/>
      <c r="R1873" s="10"/>
      <c r="S1873" s="10"/>
      <c r="T1873" s="10"/>
      <c r="U1873" s="10"/>
      <c r="V1873" s="10"/>
      <c r="W1873" s="10"/>
      <c r="X1873" s="10"/>
      <c r="Y1873" s="10"/>
      <c r="Z1873" s="10"/>
      <c r="AA1873" s="10"/>
    </row>
    <row r="1874" spans="1:27" x14ac:dyDescent="0.2">
      <c r="A1874" s="23"/>
      <c r="B1874" s="10"/>
      <c r="C1874" s="10"/>
      <c r="D1874" s="10"/>
      <c r="E1874" s="10"/>
      <c r="F1874" s="10"/>
      <c r="G1874" s="10"/>
      <c r="H1874" s="10"/>
      <c r="I1874" s="10"/>
      <c r="J1874" s="10"/>
      <c r="K1874" s="10"/>
      <c r="L1874" s="10"/>
      <c r="M1874" s="10"/>
      <c r="N1874" s="10"/>
      <c r="O1874" s="10"/>
      <c r="P1874" s="10"/>
      <c r="Q1874" s="10"/>
      <c r="R1874" s="10"/>
      <c r="S1874" s="10"/>
      <c r="T1874" s="10"/>
      <c r="U1874" s="10"/>
      <c r="V1874" s="10"/>
      <c r="W1874" s="10"/>
      <c r="X1874" s="10"/>
      <c r="Y1874" s="10"/>
      <c r="Z1874" s="10"/>
      <c r="AA1874" s="10"/>
    </row>
    <row r="1875" spans="1:27" x14ac:dyDescent="0.2">
      <c r="A1875" s="23"/>
      <c r="B1875" s="10"/>
      <c r="C1875" s="10"/>
      <c r="D1875" s="10"/>
      <c r="E1875" s="10"/>
      <c r="F1875" s="10"/>
      <c r="G1875" s="10"/>
      <c r="H1875" s="10"/>
      <c r="I1875" s="10"/>
      <c r="J1875" s="10"/>
      <c r="K1875" s="10"/>
      <c r="L1875" s="10"/>
      <c r="M1875" s="10"/>
      <c r="N1875" s="10"/>
      <c r="O1875" s="10"/>
      <c r="P1875" s="10"/>
      <c r="Q1875" s="10"/>
      <c r="R1875" s="10"/>
      <c r="S1875" s="10"/>
      <c r="T1875" s="10"/>
      <c r="U1875" s="10"/>
      <c r="V1875" s="10"/>
      <c r="W1875" s="10"/>
      <c r="X1875" s="10"/>
      <c r="Y1875" s="10"/>
      <c r="Z1875" s="10"/>
      <c r="AA1875" s="10"/>
    </row>
    <row r="1876" spans="1:27" x14ac:dyDescent="0.2">
      <c r="A1876" s="23"/>
      <c r="B1876" s="10"/>
      <c r="C1876" s="10"/>
      <c r="D1876" s="10"/>
      <c r="E1876" s="10"/>
      <c r="F1876" s="10"/>
      <c r="G1876" s="10"/>
      <c r="H1876" s="10"/>
      <c r="I1876" s="10"/>
      <c r="J1876" s="10"/>
      <c r="K1876" s="10"/>
      <c r="L1876" s="10"/>
      <c r="M1876" s="10"/>
      <c r="N1876" s="10"/>
      <c r="O1876" s="10"/>
      <c r="P1876" s="10"/>
      <c r="Q1876" s="10"/>
      <c r="R1876" s="10"/>
      <c r="S1876" s="10"/>
      <c r="T1876" s="10"/>
      <c r="U1876" s="10"/>
      <c r="V1876" s="10"/>
      <c r="W1876" s="10"/>
      <c r="X1876" s="10"/>
      <c r="Y1876" s="10"/>
      <c r="Z1876" s="10"/>
      <c r="AA1876" s="10"/>
    </row>
    <row r="1877" spans="1:27" x14ac:dyDescent="0.2">
      <c r="A1877" s="23"/>
      <c r="B1877" s="10"/>
      <c r="C1877" s="10"/>
      <c r="D1877" s="10"/>
      <c r="E1877" s="10"/>
      <c r="F1877" s="10"/>
      <c r="G1877" s="10"/>
      <c r="H1877" s="10"/>
      <c r="I1877" s="10"/>
      <c r="J1877" s="10"/>
      <c r="K1877" s="10"/>
      <c r="L1877" s="10"/>
      <c r="M1877" s="10"/>
      <c r="N1877" s="10"/>
      <c r="O1877" s="10"/>
      <c r="P1877" s="10"/>
      <c r="Q1877" s="10"/>
      <c r="R1877" s="10"/>
      <c r="S1877" s="10"/>
      <c r="T1877" s="10"/>
      <c r="U1877" s="10"/>
      <c r="V1877" s="10"/>
      <c r="W1877" s="10"/>
      <c r="X1877" s="10"/>
      <c r="Y1877" s="10"/>
      <c r="Z1877" s="10"/>
      <c r="AA1877" s="10"/>
    </row>
    <row r="1878" spans="1:27" x14ac:dyDescent="0.2">
      <c r="A1878" s="23"/>
      <c r="B1878" s="10"/>
      <c r="C1878" s="10"/>
      <c r="D1878" s="10"/>
      <c r="E1878" s="10"/>
      <c r="F1878" s="10"/>
      <c r="G1878" s="10"/>
      <c r="H1878" s="10"/>
      <c r="I1878" s="10"/>
      <c r="J1878" s="10"/>
      <c r="K1878" s="10"/>
      <c r="L1878" s="10"/>
      <c r="M1878" s="10"/>
      <c r="N1878" s="10"/>
      <c r="O1878" s="10"/>
      <c r="P1878" s="10"/>
      <c r="Q1878" s="10"/>
      <c r="R1878" s="10"/>
      <c r="S1878" s="10"/>
      <c r="T1878" s="10"/>
      <c r="U1878" s="10"/>
      <c r="V1878" s="10"/>
      <c r="W1878" s="10"/>
      <c r="X1878" s="10"/>
      <c r="Y1878" s="10"/>
      <c r="Z1878" s="10"/>
      <c r="AA1878" s="10"/>
    </row>
    <row r="1879" spans="1:27" x14ac:dyDescent="0.2">
      <c r="A1879" s="23"/>
      <c r="B1879" s="10"/>
      <c r="C1879" s="10"/>
      <c r="D1879" s="10"/>
      <c r="E1879" s="10"/>
      <c r="F1879" s="10"/>
      <c r="G1879" s="10"/>
      <c r="H1879" s="10"/>
      <c r="I1879" s="10"/>
      <c r="J1879" s="10"/>
      <c r="K1879" s="10"/>
      <c r="L1879" s="10"/>
      <c r="M1879" s="10"/>
      <c r="N1879" s="10"/>
      <c r="O1879" s="10"/>
      <c r="P1879" s="10"/>
      <c r="Q1879" s="10"/>
      <c r="R1879" s="10"/>
      <c r="S1879" s="10"/>
      <c r="T1879" s="10"/>
      <c r="U1879" s="10"/>
      <c r="V1879" s="10"/>
      <c r="W1879" s="10"/>
      <c r="X1879" s="10"/>
      <c r="Y1879" s="10"/>
      <c r="Z1879" s="10"/>
      <c r="AA1879" s="10"/>
    </row>
    <row r="1880" spans="1:27" x14ac:dyDescent="0.2">
      <c r="A1880" s="23"/>
      <c r="B1880" s="10"/>
      <c r="C1880" s="10"/>
      <c r="D1880" s="10"/>
      <c r="E1880" s="10"/>
      <c r="F1880" s="10"/>
      <c r="G1880" s="10"/>
      <c r="H1880" s="10"/>
      <c r="I1880" s="10"/>
      <c r="J1880" s="10"/>
      <c r="K1880" s="10"/>
      <c r="L1880" s="10"/>
      <c r="M1880" s="10"/>
      <c r="N1880" s="10"/>
      <c r="O1880" s="10"/>
      <c r="P1880" s="10"/>
      <c r="Q1880" s="10"/>
      <c r="R1880" s="10"/>
      <c r="S1880" s="10"/>
      <c r="T1880" s="10"/>
      <c r="U1880" s="10"/>
      <c r="V1880" s="10"/>
      <c r="W1880" s="10"/>
      <c r="X1880" s="10"/>
      <c r="Y1880" s="10"/>
      <c r="Z1880" s="10"/>
      <c r="AA1880" s="10"/>
    </row>
    <row r="1881" spans="1:27" x14ac:dyDescent="0.2">
      <c r="A1881" s="23"/>
      <c r="B1881" s="10"/>
      <c r="C1881" s="10"/>
      <c r="D1881" s="10"/>
      <c r="E1881" s="10"/>
      <c r="F1881" s="10"/>
      <c r="G1881" s="10"/>
      <c r="H1881" s="10"/>
      <c r="I1881" s="10"/>
      <c r="J1881" s="10"/>
      <c r="K1881" s="10"/>
      <c r="L1881" s="10"/>
      <c r="M1881" s="10"/>
      <c r="N1881" s="10"/>
      <c r="O1881" s="10"/>
      <c r="P1881" s="10"/>
      <c r="Q1881" s="10"/>
      <c r="R1881" s="10"/>
      <c r="S1881" s="10"/>
      <c r="T1881" s="10"/>
      <c r="U1881" s="10"/>
      <c r="V1881" s="10"/>
      <c r="W1881" s="10"/>
      <c r="X1881" s="10"/>
      <c r="Y1881" s="10"/>
      <c r="Z1881" s="10"/>
      <c r="AA1881" s="10"/>
    </row>
    <row r="1882" spans="1:27" x14ac:dyDescent="0.2">
      <c r="A1882" s="23"/>
      <c r="B1882" s="10"/>
      <c r="C1882" s="10"/>
      <c r="D1882" s="10"/>
      <c r="E1882" s="10"/>
      <c r="F1882" s="10"/>
      <c r="G1882" s="10"/>
      <c r="H1882" s="10"/>
      <c r="I1882" s="10"/>
      <c r="J1882" s="10"/>
      <c r="K1882" s="10"/>
      <c r="L1882" s="10"/>
      <c r="M1882" s="10"/>
      <c r="N1882" s="10"/>
      <c r="O1882" s="10"/>
      <c r="P1882" s="10"/>
      <c r="Q1882" s="10"/>
      <c r="R1882" s="10"/>
      <c r="S1882" s="10"/>
      <c r="T1882" s="10"/>
      <c r="U1882" s="10"/>
      <c r="V1882" s="10"/>
      <c r="W1882" s="10"/>
      <c r="X1882" s="10"/>
      <c r="Y1882" s="10"/>
      <c r="Z1882" s="10"/>
      <c r="AA1882" s="10"/>
    </row>
    <row r="1883" spans="1:27" x14ac:dyDescent="0.2">
      <c r="A1883" s="23"/>
      <c r="B1883" s="10"/>
      <c r="C1883" s="10"/>
      <c r="D1883" s="10"/>
      <c r="E1883" s="10"/>
      <c r="F1883" s="10"/>
      <c r="G1883" s="10"/>
      <c r="H1883" s="10"/>
      <c r="I1883" s="10"/>
      <c r="J1883" s="10"/>
      <c r="K1883" s="10"/>
      <c r="L1883" s="10"/>
      <c r="M1883" s="10"/>
      <c r="N1883" s="10"/>
      <c r="O1883" s="10"/>
      <c r="P1883" s="10"/>
      <c r="Q1883" s="10"/>
      <c r="R1883" s="10"/>
      <c r="S1883" s="10"/>
      <c r="T1883" s="10"/>
      <c r="U1883" s="10"/>
      <c r="V1883" s="10"/>
      <c r="W1883" s="10"/>
      <c r="X1883" s="10"/>
      <c r="Y1883" s="10"/>
      <c r="Z1883" s="10"/>
      <c r="AA1883" s="10"/>
    </row>
    <row r="1884" spans="1:27" x14ac:dyDescent="0.2">
      <c r="A1884" s="23"/>
      <c r="B1884" s="10"/>
      <c r="C1884" s="10"/>
      <c r="D1884" s="10"/>
      <c r="E1884" s="10"/>
      <c r="F1884" s="10"/>
      <c r="G1884" s="10"/>
      <c r="H1884" s="10"/>
      <c r="I1884" s="10"/>
      <c r="J1884" s="10"/>
      <c r="K1884" s="10"/>
      <c r="L1884" s="10"/>
      <c r="M1884" s="10"/>
      <c r="N1884" s="10"/>
      <c r="O1884" s="10"/>
      <c r="P1884" s="10"/>
      <c r="Q1884" s="10"/>
      <c r="R1884" s="10"/>
      <c r="S1884" s="10"/>
      <c r="T1884" s="10"/>
      <c r="U1884" s="10"/>
      <c r="V1884" s="10"/>
      <c r="W1884" s="10"/>
      <c r="X1884" s="10"/>
      <c r="Y1884" s="10"/>
      <c r="Z1884" s="10"/>
      <c r="AA1884" s="10"/>
    </row>
    <row r="1885" spans="1:27" x14ac:dyDescent="0.2">
      <c r="A1885" s="23"/>
      <c r="B1885" s="10"/>
      <c r="C1885" s="10"/>
      <c r="D1885" s="10"/>
      <c r="E1885" s="10"/>
      <c r="F1885" s="10"/>
      <c r="G1885" s="10"/>
      <c r="H1885" s="10"/>
      <c r="I1885" s="10"/>
      <c r="J1885" s="10"/>
      <c r="K1885" s="10"/>
      <c r="L1885" s="10"/>
      <c r="M1885" s="10"/>
      <c r="N1885" s="10"/>
      <c r="O1885" s="10"/>
      <c r="P1885" s="10"/>
      <c r="Q1885" s="10"/>
      <c r="R1885" s="10"/>
      <c r="S1885" s="10"/>
      <c r="T1885" s="10"/>
      <c r="U1885" s="10"/>
      <c r="V1885" s="10"/>
      <c r="W1885" s="10"/>
      <c r="X1885" s="10"/>
      <c r="Y1885" s="10"/>
      <c r="Z1885" s="10"/>
      <c r="AA1885" s="10"/>
    </row>
    <row r="1886" spans="1:27" x14ac:dyDescent="0.2">
      <c r="A1886" s="23"/>
      <c r="B1886" s="10"/>
      <c r="C1886" s="10"/>
      <c r="D1886" s="10"/>
      <c r="E1886" s="10"/>
      <c r="F1886" s="10"/>
      <c r="G1886" s="10"/>
      <c r="H1886" s="10"/>
      <c r="I1886" s="10"/>
      <c r="J1886" s="10"/>
      <c r="K1886" s="10"/>
      <c r="L1886" s="10"/>
      <c r="M1886" s="10"/>
      <c r="N1886" s="10"/>
      <c r="O1886" s="10"/>
      <c r="P1886" s="10"/>
      <c r="Q1886" s="10"/>
      <c r="R1886" s="10"/>
      <c r="S1886" s="10"/>
      <c r="T1886" s="10"/>
      <c r="U1886" s="10"/>
      <c r="V1886" s="10"/>
      <c r="W1886" s="10"/>
      <c r="X1886" s="10"/>
      <c r="Y1886" s="10"/>
      <c r="Z1886" s="10"/>
      <c r="AA1886" s="10"/>
    </row>
    <row r="1887" spans="1:27" x14ac:dyDescent="0.2">
      <c r="A1887" s="23"/>
      <c r="B1887" s="10"/>
      <c r="C1887" s="10"/>
      <c r="D1887" s="10"/>
      <c r="E1887" s="10"/>
      <c r="F1887" s="10"/>
      <c r="G1887" s="10"/>
      <c r="H1887" s="10"/>
      <c r="I1887" s="10"/>
      <c r="J1887" s="10"/>
      <c r="K1887" s="10"/>
      <c r="L1887" s="10"/>
      <c r="M1887" s="10"/>
      <c r="N1887" s="10"/>
      <c r="O1887" s="10"/>
      <c r="P1887" s="10"/>
      <c r="Q1887" s="10"/>
      <c r="R1887" s="10"/>
      <c r="S1887" s="10"/>
      <c r="T1887" s="10"/>
      <c r="U1887" s="10"/>
      <c r="V1887" s="10"/>
      <c r="W1887" s="10"/>
      <c r="X1887" s="10"/>
      <c r="Y1887" s="10"/>
      <c r="Z1887" s="10"/>
      <c r="AA1887" s="10"/>
    </row>
    <row r="1888" spans="1:27" x14ac:dyDescent="0.2">
      <c r="A1888" s="23"/>
      <c r="B1888" s="10"/>
      <c r="C1888" s="10"/>
      <c r="D1888" s="10"/>
      <c r="E1888" s="10"/>
      <c r="F1888" s="10"/>
      <c r="G1888" s="10"/>
      <c r="H1888" s="10"/>
      <c r="I1888" s="10"/>
      <c r="J1888" s="10"/>
      <c r="K1888" s="10"/>
      <c r="L1888" s="10"/>
      <c r="M1888" s="10"/>
      <c r="N1888" s="10"/>
      <c r="O1888" s="10"/>
      <c r="P1888" s="10"/>
      <c r="Q1888" s="10"/>
      <c r="R1888" s="10"/>
      <c r="S1888" s="10"/>
      <c r="T1888" s="10"/>
      <c r="U1888" s="10"/>
      <c r="V1888" s="10"/>
      <c r="W1888" s="10"/>
      <c r="X1888" s="10"/>
      <c r="Y1888" s="10"/>
      <c r="Z1888" s="10"/>
      <c r="AA1888" s="10"/>
    </row>
    <row r="1889" spans="1:27" x14ac:dyDescent="0.2">
      <c r="A1889" s="23"/>
      <c r="B1889" s="10"/>
      <c r="C1889" s="10"/>
      <c r="D1889" s="10"/>
      <c r="E1889" s="10"/>
      <c r="F1889" s="10"/>
      <c r="G1889" s="10"/>
      <c r="H1889" s="10"/>
      <c r="I1889" s="10"/>
      <c r="J1889" s="10"/>
      <c r="K1889" s="10"/>
      <c r="L1889" s="10"/>
      <c r="M1889" s="10"/>
      <c r="N1889" s="10"/>
      <c r="O1889" s="10"/>
      <c r="P1889" s="10"/>
      <c r="Q1889" s="10"/>
      <c r="R1889" s="10"/>
      <c r="S1889" s="10"/>
      <c r="T1889" s="10"/>
      <c r="U1889" s="10"/>
      <c r="V1889" s="10"/>
      <c r="W1889" s="10"/>
      <c r="X1889" s="10"/>
      <c r="Y1889" s="10"/>
      <c r="Z1889" s="10"/>
      <c r="AA1889" s="10"/>
    </row>
    <row r="1890" spans="1:27" x14ac:dyDescent="0.2">
      <c r="A1890" s="23"/>
      <c r="B1890" s="10"/>
      <c r="C1890" s="10"/>
      <c r="D1890" s="10"/>
      <c r="E1890" s="10"/>
      <c r="F1890" s="10"/>
      <c r="G1890" s="10"/>
      <c r="H1890" s="10"/>
      <c r="I1890" s="10"/>
      <c r="J1890" s="10"/>
      <c r="K1890" s="10"/>
      <c r="L1890" s="10"/>
      <c r="M1890" s="10"/>
      <c r="N1890" s="10"/>
      <c r="O1890" s="10"/>
      <c r="P1890" s="10"/>
      <c r="Q1890" s="10"/>
      <c r="R1890" s="10"/>
      <c r="S1890" s="10"/>
      <c r="T1890" s="10"/>
      <c r="U1890" s="10"/>
      <c r="V1890" s="10"/>
      <c r="W1890" s="10"/>
      <c r="X1890" s="10"/>
      <c r="Y1890" s="10"/>
      <c r="Z1890" s="10"/>
      <c r="AA1890" s="10"/>
    </row>
    <row r="1891" spans="1:27" x14ac:dyDescent="0.2">
      <c r="A1891" s="23"/>
      <c r="B1891" s="10"/>
      <c r="C1891" s="10"/>
      <c r="D1891" s="10"/>
      <c r="E1891" s="10"/>
      <c r="F1891" s="10"/>
      <c r="G1891" s="10"/>
      <c r="H1891" s="10"/>
      <c r="I1891" s="10"/>
      <c r="J1891" s="10"/>
      <c r="K1891" s="10"/>
      <c r="L1891" s="10"/>
      <c r="M1891" s="10"/>
      <c r="N1891" s="10"/>
      <c r="O1891" s="10"/>
      <c r="P1891" s="10"/>
      <c r="Q1891" s="10"/>
      <c r="R1891" s="10"/>
      <c r="S1891" s="10"/>
      <c r="T1891" s="10"/>
      <c r="U1891" s="10"/>
      <c r="V1891" s="10"/>
      <c r="W1891" s="10"/>
      <c r="X1891" s="10"/>
      <c r="Y1891" s="10"/>
      <c r="Z1891" s="10"/>
      <c r="AA1891" s="10"/>
    </row>
    <row r="1892" spans="1:27" x14ac:dyDescent="0.2">
      <c r="A1892" s="23"/>
      <c r="B1892" s="10"/>
      <c r="C1892" s="10"/>
      <c r="D1892" s="10"/>
      <c r="E1892" s="10"/>
      <c r="F1892" s="10"/>
      <c r="G1892" s="10"/>
      <c r="H1892" s="10"/>
      <c r="I1892" s="10"/>
      <c r="J1892" s="10"/>
      <c r="K1892" s="10"/>
      <c r="L1892" s="10"/>
      <c r="M1892" s="10"/>
      <c r="N1892" s="10"/>
      <c r="O1892" s="10"/>
      <c r="P1892" s="10"/>
      <c r="Q1892" s="10"/>
      <c r="R1892" s="10"/>
      <c r="S1892" s="10"/>
      <c r="T1892" s="10"/>
      <c r="U1892" s="10"/>
      <c r="V1892" s="10"/>
      <c r="W1892" s="10"/>
      <c r="X1892" s="10"/>
      <c r="Y1892" s="10"/>
      <c r="Z1892" s="10"/>
      <c r="AA1892" s="10"/>
    </row>
    <row r="1893" spans="1:27" x14ac:dyDescent="0.2">
      <c r="A1893" s="23"/>
      <c r="B1893" s="10"/>
      <c r="C1893" s="10"/>
      <c r="D1893" s="10"/>
      <c r="E1893" s="10"/>
      <c r="F1893" s="10"/>
      <c r="G1893" s="10"/>
      <c r="H1893" s="10"/>
      <c r="I1893" s="10"/>
      <c r="J1893" s="10"/>
      <c r="K1893" s="10"/>
      <c r="L1893" s="10"/>
      <c r="M1893" s="10"/>
      <c r="N1893" s="10"/>
      <c r="O1893" s="10"/>
      <c r="P1893" s="10"/>
      <c r="Q1893" s="10"/>
      <c r="R1893" s="10"/>
      <c r="S1893" s="10"/>
      <c r="T1893" s="10"/>
      <c r="U1893" s="10"/>
      <c r="V1893" s="10"/>
      <c r="W1893" s="10"/>
      <c r="X1893" s="10"/>
      <c r="Y1893" s="10"/>
      <c r="Z1893" s="10"/>
      <c r="AA1893" s="10"/>
    </row>
    <row r="1894" spans="1:27" x14ac:dyDescent="0.2">
      <c r="A1894" s="23"/>
      <c r="B1894" s="10"/>
      <c r="C1894" s="10"/>
      <c r="D1894" s="10"/>
      <c r="E1894" s="10"/>
      <c r="F1894" s="10"/>
      <c r="G1894" s="10"/>
      <c r="H1894" s="10"/>
      <c r="I1894" s="10"/>
      <c r="J1894" s="10"/>
      <c r="K1894" s="10"/>
      <c r="L1894" s="10"/>
      <c r="M1894" s="10"/>
      <c r="N1894" s="10"/>
      <c r="O1894" s="10"/>
      <c r="P1894" s="10"/>
      <c r="Q1894" s="10"/>
      <c r="R1894" s="10"/>
      <c r="S1894" s="10"/>
      <c r="T1894" s="10"/>
      <c r="U1894" s="10"/>
      <c r="V1894" s="10"/>
      <c r="W1894" s="10"/>
      <c r="X1894" s="10"/>
      <c r="Y1894" s="10"/>
      <c r="Z1894" s="10"/>
      <c r="AA1894" s="10"/>
    </row>
    <row r="1895" spans="1:27" x14ac:dyDescent="0.2">
      <c r="A1895" s="23"/>
      <c r="B1895" s="10"/>
      <c r="C1895" s="10"/>
      <c r="D1895" s="10"/>
      <c r="E1895" s="10"/>
      <c r="F1895" s="10"/>
      <c r="G1895" s="10"/>
      <c r="H1895" s="10"/>
      <c r="I1895" s="10"/>
      <c r="J1895" s="10"/>
      <c r="K1895" s="10"/>
      <c r="L1895" s="10"/>
      <c r="M1895" s="10"/>
      <c r="N1895" s="10"/>
      <c r="O1895" s="10"/>
      <c r="P1895" s="10"/>
      <c r="Q1895" s="10"/>
      <c r="R1895" s="10"/>
      <c r="S1895" s="10"/>
      <c r="T1895" s="10"/>
      <c r="U1895" s="10"/>
      <c r="V1895" s="10"/>
      <c r="W1895" s="10"/>
      <c r="X1895" s="10"/>
      <c r="Y1895" s="10"/>
      <c r="Z1895" s="10"/>
      <c r="AA1895" s="10"/>
    </row>
    <row r="1896" spans="1:27" x14ac:dyDescent="0.2">
      <c r="A1896" s="23"/>
      <c r="B1896" s="10"/>
      <c r="C1896" s="10"/>
      <c r="D1896" s="10"/>
      <c r="E1896" s="10"/>
      <c r="F1896" s="10"/>
      <c r="G1896" s="10"/>
      <c r="H1896" s="10"/>
      <c r="I1896" s="10"/>
      <c r="J1896" s="10"/>
      <c r="K1896" s="10"/>
      <c r="L1896" s="10"/>
      <c r="M1896" s="10"/>
      <c r="N1896" s="10"/>
      <c r="O1896" s="10"/>
      <c r="P1896" s="10"/>
      <c r="Q1896" s="10"/>
      <c r="R1896" s="10"/>
      <c r="S1896" s="10"/>
      <c r="T1896" s="10"/>
      <c r="U1896" s="10"/>
      <c r="V1896" s="10"/>
      <c r="W1896" s="10"/>
      <c r="X1896" s="10"/>
      <c r="Y1896" s="10"/>
      <c r="Z1896" s="10"/>
      <c r="AA1896" s="10"/>
    </row>
    <row r="1897" spans="1:27" x14ac:dyDescent="0.2">
      <c r="A1897" s="23"/>
      <c r="B1897" s="10"/>
      <c r="C1897" s="10"/>
      <c r="D1897" s="10"/>
      <c r="E1897" s="10"/>
      <c r="F1897" s="10"/>
      <c r="G1897" s="10"/>
      <c r="H1897" s="10"/>
      <c r="I1897" s="10"/>
      <c r="J1897" s="10"/>
      <c r="K1897" s="10"/>
      <c r="L1897" s="10"/>
      <c r="M1897" s="10"/>
      <c r="N1897" s="10"/>
      <c r="O1897" s="10"/>
      <c r="P1897" s="10"/>
      <c r="Q1897" s="10"/>
      <c r="R1897" s="10"/>
      <c r="S1897" s="10"/>
      <c r="T1897" s="10"/>
      <c r="U1897" s="10"/>
      <c r="V1897" s="10"/>
      <c r="W1897" s="10"/>
      <c r="X1897" s="10"/>
      <c r="Y1897" s="10"/>
      <c r="Z1897" s="10"/>
      <c r="AA1897" s="10"/>
    </row>
    <row r="1898" spans="1:27" x14ac:dyDescent="0.2">
      <c r="A1898" s="23"/>
      <c r="B1898" s="10"/>
      <c r="C1898" s="10"/>
      <c r="D1898" s="10"/>
      <c r="E1898" s="10"/>
      <c r="F1898" s="10"/>
      <c r="G1898" s="10"/>
      <c r="H1898" s="10"/>
      <c r="I1898" s="10"/>
      <c r="J1898" s="10"/>
      <c r="K1898" s="10"/>
      <c r="L1898" s="10"/>
      <c r="M1898" s="10"/>
      <c r="N1898" s="10"/>
      <c r="O1898" s="10"/>
      <c r="P1898" s="10"/>
      <c r="Q1898" s="10"/>
      <c r="R1898" s="10"/>
      <c r="S1898" s="10"/>
      <c r="T1898" s="10"/>
      <c r="U1898" s="10"/>
      <c r="V1898" s="10"/>
      <c r="W1898" s="10"/>
      <c r="X1898" s="10"/>
      <c r="Y1898" s="10"/>
      <c r="Z1898" s="10"/>
      <c r="AA1898" s="10"/>
    </row>
    <row r="1899" spans="1:27" x14ac:dyDescent="0.2">
      <c r="A1899" s="23"/>
      <c r="B1899" s="10"/>
      <c r="C1899" s="10"/>
      <c r="D1899" s="10"/>
      <c r="E1899" s="10"/>
      <c r="F1899" s="10"/>
      <c r="G1899" s="10"/>
      <c r="H1899" s="10"/>
      <c r="I1899" s="10"/>
      <c r="J1899" s="10"/>
      <c r="K1899" s="10"/>
      <c r="L1899" s="10"/>
      <c r="M1899" s="10"/>
      <c r="N1899" s="10"/>
      <c r="O1899" s="10"/>
      <c r="P1899" s="10"/>
      <c r="Q1899" s="10"/>
      <c r="R1899" s="10"/>
      <c r="S1899" s="10"/>
      <c r="T1899" s="10"/>
      <c r="U1899" s="10"/>
      <c r="V1899" s="10"/>
      <c r="W1899" s="10"/>
      <c r="X1899" s="10"/>
      <c r="Y1899" s="10"/>
      <c r="Z1899" s="10"/>
      <c r="AA1899" s="10"/>
    </row>
    <row r="1900" spans="1:27" x14ac:dyDescent="0.2">
      <c r="A1900" s="23"/>
      <c r="B1900" s="10"/>
      <c r="C1900" s="10"/>
      <c r="D1900" s="10"/>
      <c r="E1900" s="10"/>
      <c r="F1900" s="10"/>
      <c r="G1900" s="10"/>
      <c r="H1900" s="10"/>
      <c r="I1900" s="10"/>
      <c r="J1900" s="10"/>
      <c r="K1900" s="10"/>
      <c r="L1900" s="10"/>
      <c r="M1900" s="10"/>
      <c r="N1900" s="10"/>
      <c r="O1900" s="10"/>
      <c r="P1900" s="10"/>
      <c r="Q1900" s="10"/>
      <c r="R1900" s="10"/>
      <c r="S1900" s="10"/>
      <c r="T1900" s="10"/>
      <c r="U1900" s="10"/>
      <c r="V1900" s="10"/>
      <c r="W1900" s="10"/>
      <c r="X1900" s="10"/>
      <c r="Y1900" s="10"/>
      <c r="Z1900" s="10"/>
      <c r="AA1900" s="10"/>
    </row>
    <row r="1901" spans="1:27" x14ac:dyDescent="0.2">
      <c r="A1901" s="23"/>
      <c r="B1901" s="10"/>
      <c r="C1901" s="10"/>
      <c r="D1901" s="10"/>
      <c r="E1901" s="10"/>
      <c r="F1901" s="10"/>
      <c r="G1901" s="10"/>
      <c r="H1901" s="10"/>
      <c r="I1901" s="10"/>
      <c r="J1901" s="10"/>
      <c r="K1901" s="10"/>
      <c r="L1901" s="10"/>
      <c r="M1901" s="10"/>
      <c r="N1901" s="10"/>
      <c r="O1901" s="10"/>
      <c r="P1901" s="10"/>
      <c r="Q1901" s="10"/>
      <c r="R1901" s="10"/>
      <c r="S1901" s="10"/>
      <c r="T1901" s="10"/>
      <c r="U1901" s="10"/>
      <c r="V1901" s="10"/>
      <c r="W1901" s="10"/>
      <c r="X1901" s="10"/>
      <c r="Y1901" s="10"/>
      <c r="Z1901" s="10"/>
      <c r="AA1901" s="10"/>
    </row>
    <row r="1902" spans="1:27" x14ac:dyDescent="0.2">
      <c r="A1902" s="23"/>
      <c r="B1902" s="10"/>
      <c r="C1902" s="10"/>
      <c r="D1902" s="10"/>
      <c r="E1902" s="10"/>
      <c r="F1902" s="10"/>
      <c r="G1902" s="10"/>
      <c r="H1902" s="10"/>
      <c r="I1902" s="10"/>
      <c r="J1902" s="10"/>
      <c r="K1902" s="10"/>
      <c r="L1902" s="10"/>
      <c r="M1902" s="10"/>
      <c r="N1902" s="10"/>
      <c r="O1902" s="10"/>
      <c r="P1902" s="10"/>
      <c r="Q1902" s="10"/>
      <c r="R1902" s="10"/>
      <c r="S1902" s="10"/>
      <c r="T1902" s="10"/>
      <c r="U1902" s="10"/>
      <c r="V1902" s="10"/>
      <c r="W1902" s="10"/>
      <c r="X1902" s="10"/>
      <c r="Y1902" s="10"/>
      <c r="Z1902" s="10"/>
      <c r="AA1902" s="10"/>
    </row>
    <row r="1903" spans="1:27" x14ac:dyDescent="0.2">
      <c r="A1903" s="23"/>
      <c r="B1903" s="10"/>
      <c r="C1903" s="10"/>
      <c r="D1903" s="10"/>
      <c r="E1903" s="10"/>
      <c r="F1903" s="10"/>
      <c r="G1903" s="10"/>
      <c r="H1903" s="10"/>
      <c r="I1903" s="10"/>
      <c r="J1903" s="10"/>
      <c r="K1903" s="10"/>
      <c r="L1903" s="10"/>
      <c r="M1903" s="10"/>
      <c r="N1903" s="10"/>
      <c r="O1903" s="10"/>
      <c r="P1903" s="10"/>
      <c r="Q1903" s="10"/>
      <c r="R1903" s="10"/>
      <c r="S1903" s="10"/>
      <c r="T1903" s="10"/>
      <c r="U1903" s="10"/>
      <c r="V1903" s="10"/>
      <c r="W1903" s="10"/>
      <c r="X1903" s="10"/>
      <c r="Y1903" s="10"/>
      <c r="Z1903" s="10"/>
      <c r="AA1903" s="10"/>
    </row>
    <row r="1904" spans="1:27" x14ac:dyDescent="0.2">
      <c r="A1904" s="23"/>
      <c r="B1904" s="10"/>
      <c r="C1904" s="10"/>
      <c r="D1904" s="10"/>
      <c r="E1904" s="10"/>
      <c r="F1904" s="10"/>
      <c r="G1904" s="10"/>
      <c r="H1904" s="10"/>
      <c r="I1904" s="10"/>
      <c r="J1904" s="10"/>
      <c r="K1904" s="10"/>
      <c r="L1904" s="10"/>
      <c r="M1904" s="10"/>
      <c r="N1904" s="10"/>
      <c r="O1904" s="10"/>
      <c r="P1904" s="10"/>
      <c r="Q1904" s="10"/>
      <c r="R1904" s="10"/>
      <c r="S1904" s="10"/>
      <c r="T1904" s="10"/>
      <c r="U1904" s="10"/>
      <c r="V1904" s="10"/>
      <c r="W1904" s="10"/>
      <c r="X1904" s="10"/>
      <c r="Y1904" s="10"/>
      <c r="Z1904" s="10"/>
      <c r="AA1904" s="10"/>
    </row>
    <row r="1905" spans="1:27" x14ac:dyDescent="0.2">
      <c r="A1905" s="23"/>
      <c r="B1905" s="10"/>
      <c r="C1905" s="10"/>
      <c r="D1905" s="10"/>
      <c r="E1905" s="10"/>
      <c r="F1905" s="10"/>
      <c r="G1905" s="10"/>
      <c r="H1905" s="10"/>
      <c r="I1905" s="10"/>
      <c r="J1905" s="10"/>
      <c r="K1905" s="10"/>
      <c r="L1905" s="10"/>
      <c r="M1905" s="10"/>
      <c r="N1905" s="10"/>
      <c r="O1905" s="10"/>
      <c r="P1905" s="10"/>
      <c r="Q1905" s="10"/>
      <c r="R1905" s="10"/>
      <c r="S1905" s="10"/>
      <c r="T1905" s="10"/>
      <c r="U1905" s="10"/>
      <c r="V1905" s="10"/>
      <c r="W1905" s="10"/>
      <c r="X1905" s="10"/>
      <c r="Y1905" s="10"/>
      <c r="Z1905" s="10"/>
      <c r="AA1905" s="10"/>
    </row>
    <row r="1906" spans="1:27" x14ac:dyDescent="0.2">
      <c r="A1906" s="23"/>
      <c r="B1906" s="10"/>
      <c r="C1906" s="10"/>
      <c r="D1906" s="10"/>
      <c r="E1906" s="10"/>
      <c r="F1906" s="10"/>
      <c r="G1906" s="10"/>
      <c r="H1906" s="10"/>
      <c r="I1906" s="10"/>
      <c r="J1906" s="10"/>
      <c r="K1906" s="10"/>
      <c r="L1906" s="10"/>
      <c r="M1906" s="10"/>
      <c r="N1906" s="10"/>
      <c r="O1906" s="10"/>
      <c r="P1906" s="10"/>
      <c r="Q1906" s="10"/>
      <c r="R1906" s="10"/>
      <c r="S1906" s="10"/>
      <c r="T1906" s="10"/>
      <c r="U1906" s="10"/>
      <c r="V1906" s="10"/>
      <c r="W1906" s="10"/>
      <c r="X1906" s="10"/>
      <c r="Y1906" s="10"/>
      <c r="Z1906" s="10"/>
      <c r="AA1906" s="10"/>
    </row>
    <row r="1907" spans="1:27" x14ac:dyDescent="0.2">
      <c r="A1907" s="23"/>
      <c r="B1907" s="10"/>
      <c r="C1907" s="10"/>
      <c r="D1907" s="10"/>
      <c r="E1907" s="10"/>
      <c r="F1907" s="10"/>
      <c r="G1907" s="10"/>
      <c r="H1907" s="10"/>
      <c r="I1907" s="10"/>
      <c r="J1907" s="10"/>
      <c r="K1907" s="10"/>
      <c r="L1907" s="10"/>
      <c r="M1907" s="10"/>
      <c r="N1907" s="10"/>
      <c r="O1907" s="10"/>
      <c r="P1907" s="10"/>
      <c r="Q1907" s="10"/>
      <c r="R1907" s="10"/>
      <c r="S1907" s="10"/>
      <c r="T1907" s="10"/>
      <c r="U1907" s="10"/>
      <c r="V1907" s="10"/>
      <c r="W1907" s="10"/>
      <c r="X1907" s="10"/>
      <c r="Y1907" s="10"/>
      <c r="Z1907" s="10"/>
      <c r="AA1907" s="10"/>
    </row>
    <row r="1908" spans="1:27" x14ac:dyDescent="0.2">
      <c r="A1908" s="23"/>
      <c r="B1908" s="10"/>
      <c r="C1908" s="10"/>
      <c r="D1908" s="10"/>
      <c r="E1908" s="10"/>
      <c r="F1908" s="10"/>
      <c r="G1908" s="10"/>
      <c r="H1908" s="10"/>
      <c r="I1908" s="10"/>
      <c r="J1908" s="10"/>
      <c r="K1908" s="10"/>
      <c r="L1908" s="10"/>
      <c r="M1908" s="10"/>
      <c r="N1908" s="10"/>
      <c r="O1908" s="10"/>
      <c r="P1908" s="10"/>
      <c r="Q1908" s="10"/>
      <c r="R1908" s="10"/>
      <c r="S1908" s="10"/>
      <c r="T1908" s="10"/>
      <c r="U1908" s="10"/>
      <c r="V1908" s="10"/>
      <c r="W1908" s="10"/>
      <c r="X1908" s="10"/>
      <c r="Y1908" s="10"/>
      <c r="Z1908" s="10"/>
      <c r="AA1908" s="10"/>
    </row>
    <row r="1909" spans="1:27" x14ac:dyDescent="0.2">
      <c r="A1909" s="23"/>
      <c r="B1909" s="10"/>
      <c r="C1909" s="10"/>
      <c r="D1909" s="10"/>
      <c r="E1909" s="10"/>
      <c r="F1909" s="10"/>
      <c r="G1909" s="10"/>
      <c r="H1909" s="10"/>
      <c r="I1909" s="10"/>
      <c r="J1909" s="10"/>
      <c r="K1909" s="10"/>
      <c r="L1909" s="10"/>
      <c r="M1909" s="10"/>
      <c r="N1909" s="10"/>
      <c r="O1909" s="10"/>
      <c r="P1909" s="10"/>
      <c r="Q1909" s="10"/>
      <c r="R1909" s="10"/>
      <c r="S1909" s="10"/>
      <c r="T1909" s="10"/>
      <c r="U1909" s="10"/>
      <c r="V1909" s="10"/>
      <c r="W1909" s="10"/>
      <c r="X1909" s="10"/>
      <c r="Y1909" s="10"/>
      <c r="Z1909" s="10"/>
      <c r="AA1909" s="10"/>
    </row>
    <row r="1910" spans="1:27" x14ac:dyDescent="0.2">
      <c r="A1910" s="23"/>
      <c r="B1910" s="10"/>
      <c r="C1910" s="10"/>
      <c r="D1910" s="10"/>
      <c r="E1910" s="10"/>
      <c r="F1910" s="10"/>
      <c r="G1910" s="10"/>
      <c r="H1910" s="10"/>
      <c r="I1910" s="10"/>
      <c r="J1910" s="10"/>
      <c r="K1910" s="10"/>
      <c r="L1910" s="10"/>
      <c r="M1910" s="10"/>
      <c r="N1910" s="10"/>
      <c r="O1910" s="10"/>
      <c r="P1910" s="10"/>
      <c r="Q1910" s="10"/>
      <c r="R1910" s="10"/>
      <c r="S1910" s="10"/>
      <c r="T1910" s="10"/>
      <c r="U1910" s="10"/>
      <c r="V1910" s="10"/>
      <c r="W1910" s="10"/>
      <c r="X1910" s="10"/>
      <c r="Y1910" s="10"/>
      <c r="Z1910" s="10"/>
      <c r="AA1910" s="10"/>
    </row>
    <row r="1911" spans="1:27" x14ac:dyDescent="0.2">
      <c r="A1911" s="23"/>
      <c r="B1911" s="10"/>
      <c r="C1911" s="10"/>
      <c r="D1911" s="10"/>
      <c r="E1911" s="10"/>
      <c r="F1911" s="10"/>
      <c r="G1911" s="10"/>
      <c r="H1911" s="10"/>
      <c r="I1911" s="10"/>
      <c r="J1911" s="10"/>
      <c r="K1911" s="10"/>
      <c r="L1911" s="10"/>
      <c r="M1911" s="10"/>
      <c r="N1911" s="10"/>
      <c r="O1911" s="10"/>
      <c r="P1911" s="10"/>
      <c r="Q1911" s="10"/>
      <c r="R1911" s="10"/>
      <c r="S1911" s="10"/>
      <c r="T1911" s="10"/>
      <c r="U1911" s="10"/>
      <c r="V1911" s="10"/>
      <c r="W1911" s="10"/>
      <c r="X1911" s="10"/>
      <c r="Y1911" s="10"/>
      <c r="Z1911" s="10"/>
      <c r="AA1911" s="10"/>
    </row>
    <row r="1912" spans="1:27" x14ac:dyDescent="0.2">
      <c r="A1912" s="23"/>
      <c r="B1912" s="10"/>
      <c r="C1912" s="10"/>
      <c r="D1912" s="10"/>
      <c r="E1912" s="10"/>
      <c r="F1912" s="10"/>
      <c r="G1912" s="10"/>
      <c r="H1912" s="10"/>
      <c r="I1912" s="10"/>
      <c r="J1912" s="10"/>
      <c r="K1912" s="10"/>
      <c r="L1912" s="10"/>
      <c r="M1912" s="10"/>
      <c r="N1912" s="10"/>
      <c r="O1912" s="10"/>
      <c r="P1912" s="10"/>
      <c r="Q1912" s="10"/>
      <c r="R1912" s="10"/>
      <c r="S1912" s="10"/>
      <c r="T1912" s="10"/>
      <c r="U1912" s="10"/>
      <c r="V1912" s="10"/>
      <c r="W1912" s="10"/>
      <c r="X1912" s="10"/>
      <c r="Y1912" s="10"/>
      <c r="Z1912" s="10"/>
      <c r="AA1912" s="10"/>
    </row>
    <row r="1913" spans="1:27" x14ac:dyDescent="0.2">
      <c r="A1913" s="23"/>
      <c r="B1913" s="10"/>
      <c r="C1913" s="10"/>
      <c r="D1913" s="10"/>
      <c r="E1913" s="10"/>
      <c r="F1913" s="10"/>
      <c r="G1913" s="10"/>
      <c r="H1913" s="10"/>
      <c r="I1913" s="10"/>
      <c r="J1913" s="10"/>
      <c r="K1913" s="10"/>
      <c r="L1913" s="10"/>
      <c r="M1913" s="10"/>
      <c r="N1913" s="10"/>
      <c r="O1913" s="10"/>
      <c r="P1913" s="10"/>
      <c r="Q1913" s="10"/>
      <c r="R1913" s="10"/>
      <c r="S1913" s="10"/>
      <c r="T1913" s="10"/>
      <c r="U1913" s="10"/>
      <c r="V1913" s="10"/>
      <c r="W1913" s="10"/>
      <c r="X1913" s="10"/>
      <c r="Y1913" s="10"/>
      <c r="Z1913" s="10"/>
      <c r="AA1913" s="10"/>
    </row>
    <row r="1914" spans="1:27" x14ac:dyDescent="0.2">
      <c r="A1914" s="23"/>
      <c r="B1914" s="10"/>
      <c r="C1914" s="10"/>
      <c r="D1914" s="10"/>
      <c r="E1914" s="10"/>
      <c r="F1914" s="10"/>
      <c r="G1914" s="10"/>
      <c r="H1914" s="10"/>
      <c r="I1914" s="10"/>
      <c r="J1914" s="10"/>
      <c r="K1914" s="10"/>
      <c r="L1914" s="10"/>
      <c r="M1914" s="10"/>
      <c r="N1914" s="10"/>
      <c r="O1914" s="10"/>
      <c r="P1914" s="10"/>
      <c r="Q1914" s="10"/>
      <c r="R1914" s="10"/>
      <c r="S1914" s="10"/>
      <c r="T1914" s="10"/>
      <c r="U1914" s="10"/>
      <c r="V1914" s="10"/>
      <c r="W1914" s="10"/>
      <c r="X1914" s="10"/>
      <c r="Y1914" s="10"/>
      <c r="Z1914" s="10"/>
      <c r="AA1914" s="10"/>
    </row>
    <row r="1915" spans="1:27" x14ac:dyDescent="0.2">
      <c r="A1915" s="23"/>
      <c r="B1915" s="10"/>
      <c r="C1915" s="10"/>
      <c r="D1915" s="10"/>
      <c r="E1915" s="10"/>
      <c r="F1915" s="10"/>
      <c r="G1915" s="10"/>
      <c r="H1915" s="10"/>
      <c r="I1915" s="10"/>
      <c r="J1915" s="10"/>
      <c r="K1915" s="10"/>
      <c r="L1915" s="10"/>
      <c r="M1915" s="10"/>
      <c r="N1915" s="10"/>
      <c r="O1915" s="10"/>
      <c r="P1915" s="10"/>
      <c r="Q1915" s="10"/>
      <c r="R1915" s="10"/>
      <c r="S1915" s="10"/>
      <c r="T1915" s="10"/>
      <c r="U1915" s="10"/>
      <c r="V1915" s="10"/>
      <c r="W1915" s="10"/>
      <c r="X1915" s="10"/>
      <c r="Y1915" s="10"/>
      <c r="Z1915" s="10"/>
      <c r="AA1915" s="10"/>
    </row>
    <row r="1916" spans="1:27" x14ac:dyDescent="0.2">
      <c r="A1916" s="23"/>
      <c r="B1916" s="10"/>
      <c r="C1916" s="10"/>
      <c r="D1916" s="10"/>
      <c r="E1916" s="10"/>
      <c r="F1916" s="10"/>
      <c r="G1916" s="10"/>
      <c r="H1916" s="10"/>
      <c r="I1916" s="10"/>
      <c r="J1916" s="10"/>
      <c r="K1916" s="10"/>
      <c r="L1916" s="10"/>
      <c r="M1916" s="10"/>
      <c r="N1916" s="10"/>
      <c r="O1916" s="10"/>
      <c r="P1916" s="10"/>
      <c r="Q1916" s="10"/>
      <c r="R1916" s="10"/>
      <c r="S1916" s="10"/>
      <c r="T1916" s="10"/>
      <c r="U1916" s="10"/>
      <c r="V1916" s="10"/>
      <c r="W1916" s="10"/>
      <c r="X1916" s="10"/>
      <c r="Y1916" s="10"/>
      <c r="Z1916" s="10"/>
      <c r="AA1916" s="10"/>
    </row>
    <row r="1917" spans="1:27" x14ac:dyDescent="0.2">
      <c r="A1917" s="23"/>
      <c r="B1917" s="10"/>
      <c r="C1917" s="10"/>
      <c r="D1917" s="10"/>
      <c r="E1917" s="10"/>
      <c r="F1917" s="10"/>
      <c r="G1917" s="10"/>
      <c r="H1917" s="10"/>
      <c r="I1917" s="10"/>
      <c r="J1917" s="10"/>
      <c r="K1917" s="10"/>
      <c r="L1917" s="10"/>
      <c r="M1917" s="10"/>
      <c r="N1917" s="10"/>
      <c r="O1917" s="10"/>
      <c r="P1917" s="10"/>
      <c r="Q1917" s="10"/>
      <c r="R1917" s="10"/>
      <c r="S1917" s="10"/>
      <c r="T1917" s="10"/>
      <c r="U1917" s="10"/>
      <c r="V1917" s="10"/>
      <c r="W1917" s="10"/>
      <c r="X1917" s="10"/>
      <c r="Y1917" s="10"/>
      <c r="Z1917" s="10"/>
      <c r="AA1917" s="10"/>
    </row>
    <row r="1918" spans="1:27" x14ac:dyDescent="0.2">
      <c r="A1918" s="23"/>
      <c r="B1918" s="10"/>
      <c r="C1918" s="10"/>
      <c r="D1918" s="10"/>
      <c r="E1918" s="10"/>
      <c r="F1918" s="10"/>
      <c r="G1918" s="10"/>
      <c r="H1918" s="10"/>
      <c r="I1918" s="10"/>
      <c r="J1918" s="10"/>
      <c r="K1918" s="10"/>
      <c r="L1918" s="10"/>
      <c r="M1918" s="10"/>
      <c r="N1918" s="10"/>
      <c r="O1918" s="10"/>
      <c r="P1918" s="10"/>
      <c r="Q1918" s="10"/>
      <c r="R1918" s="10"/>
      <c r="S1918" s="10"/>
      <c r="T1918" s="10"/>
      <c r="U1918" s="10"/>
      <c r="V1918" s="10"/>
      <c r="W1918" s="10"/>
      <c r="X1918" s="10"/>
      <c r="Y1918" s="10"/>
      <c r="Z1918" s="10"/>
      <c r="AA1918" s="10"/>
    </row>
    <row r="1919" spans="1:27" x14ac:dyDescent="0.2">
      <c r="A1919" s="23"/>
      <c r="B1919" s="10"/>
      <c r="C1919" s="10"/>
      <c r="D1919" s="10"/>
      <c r="E1919" s="10"/>
      <c r="F1919" s="10"/>
      <c r="G1919" s="10"/>
      <c r="H1919" s="10"/>
      <c r="I1919" s="10"/>
      <c r="J1919" s="10"/>
      <c r="K1919" s="10"/>
      <c r="L1919" s="10"/>
      <c r="M1919" s="10"/>
      <c r="N1919" s="10"/>
      <c r="O1919" s="10"/>
      <c r="P1919" s="10"/>
      <c r="Q1919" s="10"/>
      <c r="R1919" s="10"/>
      <c r="S1919" s="10"/>
      <c r="T1919" s="10"/>
      <c r="U1919" s="10"/>
      <c r="V1919" s="10"/>
      <c r="W1919" s="10"/>
      <c r="X1919" s="10"/>
      <c r="Y1919" s="10"/>
      <c r="Z1919" s="10"/>
      <c r="AA1919" s="10"/>
    </row>
    <row r="1920" spans="1:27" x14ac:dyDescent="0.2">
      <c r="A1920" s="23"/>
      <c r="B1920" s="10"/>
      <c r="C1920" s="10"/>
      <c r="D1920" s="10"/>
      <c r="E1920" s="10"/>
      <c r="F1920" s="10"/>
      <c r="G1920" s="10"/>
      <c r="H1920" s="10"/>
      <c r="I1920" s="10"/>
      <c r="J1920" s="10"/>
      <c r="K1920" s="10"/>
      <c r="L1920" s="10"/>
      <c r="M1920" s="10"/>
      <c r="N1920" s="10"/>
      <c r="O1920" s="10"/>
      <c r="P1920" s="10"/>
      <c r="Q1920" s="10"/>
      <c r="R1920" s="10"/>
      <c r="S1920" s="10"/>
      <c r="T1920" s="10"/>
      <c r="U1920" s="10"/>
      <c r="V1920" s="10"/>
      <c r="W1920" s="10"/>
      <c r="X1920" s="10"/>
      <c r="Y1920" s="10"/>
      <c r="Z1920" s="10"/>
      <c r="AA1920" s="10"/>
    </row>
    <row r="1921" spans="1:27" x14ac:dyDescent="0.2">
      <c r="A1921" s="23"/>
      <c r="B1921" s="10"/>
      <c r="C1921" s="10"/>
      <c r="D1921" s="10"/>
      <c r="E1921" s="10"/>
      <c r="F1921" s="10"/>
      <c r="G1921" s="10"/>
      <c r="H1921" s="10"/>
      <c r="I1921" s="10"/>
      <c r="J1921" s="10"/>
      <c r="K1921" s="10"/>
      <c r="L1921" s="10"/>
      <c r="M1921" s="10"/>
      <c r="N1921" s="10"/>
      <c r="O1921" s="10"/>
      <c r="P1921" s="10"/>
      <c r="Q1921" s="10"/>
      <c r="R1921" s="10"/>
      <c r="S1921" s="10"/>
      <c r="T1921" s="10"/>
      <c r="U1921" s="10"/>
      <c r="V1921" s="10"/>
      <c r="W1921" s="10"/>
      <c r="X1921" s="10"/>
      <c r="Y1921" s="10"/>
      <c r="Z1921" s="10"/>
      <c r="AA1921" s="10"/>
    </row>
    <row r="1922" spans="1:27" x14ac:dyDescent="0.2">
      <c r="A1922" s="23"/>
      <c r="B1922" s="10"/>
      <c r="C1922" s="10"/>
      <c r="D1922" s="10"/>
      <c r="E1922" s="10"/>
      <c r="F1922" s="10"/>
      <c r="G1922" s="10"/>
      <c r="H1922" s="10"/>
      <c r="I1922" s="10"/>
      <c r="J1922" s="10"/>
      <c r="K1922" s="10"/>
      <c r="L1922" s="10"/>
      <c r="M1922" s="10"/>
      <c r="N1922" s="10"/>
      <c r="O1922" s="10"/>
      <c r="P1922" s="10"/>
      <c r="Q1922" s="10"/>
      <c r="R1922" s="10"/>
      <c r="S1922" s="10"/>
      <c r="T1922" s="10"/>
      <c r="U1922" s="10"/>
      <c r="V1922" s="10"/>
      <c r="W1922" s="10"/>
      <c r="X1922" s="10"/>
      <c r="Y1922" s="10"/>
      <c r="Z1922" s="10"/>
      <c r="AA1922" s="10"/>
    </row>
    <row r="1923" spans="1:27" x14ac:dyDescent="0.2">
      <c r="A1923" s="23"/>
      <c r="B1923" s="10"/>
      <c r="C1923" s="10"/>
      <c r="D1923" s="10"/>
      <c r="E1923" s="10"/>
      <c r="F1923" s="10"/>
      <c r="G1923" s="10"/>
      <c r="H1923" s="10"/>
      <c r="I1923" s="10"/>
      <c r="J1923" s="10"/>
      <c r="K1923" s="10"/>
      <c r="L1923" s="10"/>
      <c r="M1923" s="10"/>
      <c r="N1923" s="10"/>
      <c r="O1923" s="10"/>
      <c r="P1923" s="10"/>
      <c r="Q1923" s="10"/>
      <c r="R1923" s="10"/>
      <c r="S1923" s="10"/>
      <c r="T1923" s="10"/>
      <c r="U1923" s="10"/>
      <c r="V1923" s="10"/>
      <c r="W1923" s="10"/>
      <c r="X1923" s="10"/>
      <c r="Y1923" s="10"/>
      <c r="Z1923" s="10"/>
      <c r="AA1923" s="10"/>
    </row>
    <row r="1924" spans="1:27" x14ac:dyDescent="0.2">
      <c r="A1924" s="23"/>
      <c r="B1924" s="10"/>
      <c r="C1924" s="10"/>
      <c r="D1924" s="10"/>
      <c r="E1924" s="10"/>
      <c r="F1924" s="10"/>
      <c r="G1924" s="10"/>
      <c r="H1924" s="10"/>
      <c r="I1924" s="10"/>
      <c r="J1924" s="10"/>
      <c r="K1924" s="10"/>
      <c r="L1924" s="10"/>
      <c r="M1924" s="10"/>
      <c r="N1924" s="10"/>
      <c r="O1924" s="10"/>
      <c r="P1924" s="10"/>
      <c r="Q1924" s="10"/>
      <c r="R1924" s="10"/>
      <c r="S1924" s="10"/>
      <c r="T1924" s="10"/>
      <c r="U1924" s="10"/>
      <c r="V1924" s="10"/>
      <c r="W1924" s="10"/>
      <c r="X1924" s="10"/>
      <c r="Y1924" s="10"/>
      <c r="Z1924" s="10"/>
      <c r="AA1924" s="10"/>
    </row>
    <row r="1925" spans="1:27" x14ac:dyDescent="0.2">
      <c r="A1925" s="23"/>
      <c r="B1925" s="10"/>
      <c r="C1925" s="10"/>
      <c r="D1925" s="10"/>
      <c r="E1925" s="10"/>
      <c r="F1925" s="10"/>
      <c r="G1925" s="10"/>
      <c r="H1925" s="10"/>
      <c r="I1925" s="10"/>
      <c r="J1925" s="10"/>
      <c r="K1925" s="10"/>
      <c r="L1925" s="10"/>
      <c r="M1925" s="10"/>
      <c r="N1925" s="10"/>
      <c r="O1925" s="10"/>
      <c r="P1925" s="10"/>
      <c r="Q1925" s="10"/>
      <c r="R1925" s="10"/>
      <c r="S1925" s="10"/>
      <c r="T1925" s="10"/>
      <c r="U1925" s="10"/>
      <c r="V1925" s="10"/>
      <c r="W1925" s="10"/>
      <c r="X1925" s="10"/>
      <c r="Y1925" s="10"/>
      <c r="Z1925" s="10"/>
      <c r="AA1925" s="10"/>
    </row>
    <row r="1926" spans="1:27" x14ac:dyDescent="0.2">
      <c r="A1926" s="23"/>
      <c r="B1926" s="10"/>
      <c r="C1926" s="10"/>
      <c r="D1926" s="10"/>
      <c r="E1926" s="10"/>
      <c r="F1926" s="10"/>
      <c r="G1926" s="10"/>
      <c r="H1926" s="10"/>
      <c r="I1926" s="10"/>
      <c r="J1926" s="10"/>
      <c r="K1926" s="10"/>
      <c r="L1926" s="10"/>
      <c r="M1926" s="10"/>
      <c r="N1926" s="10"/>
      <c r="O1926" s="10"/>
      <c r="P1926" s="10"/>
      <c r="Q1926" s="10"/>
      <c r="R1926" s="10"/>
      <c r="S1926" s="10"/>
      <c r="T1926" s="10"/>
      <c r="U1926" s="10"/>
      <c r="V1926" s="10"/>
      <c r="W1926" s="10"/>
      <c r="X1926" s="10"/>
      <c r="Y1926" s="10"/>
      <c r="Z1926" s="10"/>
      <c r="AA1926" s="10"/>
    </row>
    <row r="1927" spans="1:27" x14ac:dyDescent="0.2">
      <c r="A1927" s="23"/>
      <c r="B1927" s="10"/>
      <c r="C1927" s="10"/>
      <c r="D1927" s="10"/>
      <c r="E1927" s="10"/>
      <c r="F1927" s="10"/>
      <c r="G1927" s="10"/>
      <c r="H1927" s="10"/>
      <c r="I1927" s="10"/>
      <c r="J1927" s="10"/>
      <c r="K1927" s="10"/>
      <c r="L1927" s="10"/>
      <c r="M1927" s="10"/>
      <c r="N1927" s="10"/>
      <c r="O1927" s="10"/>
      <c r="P1927" s="10"/>
      <c r="Q1927" s="10"/>
      <c r="R1927" s="10"/>
      <c r="S1927" s="10"/>
      <c r="T1927" s="10"/>
      <c r="U1927" s="10"/>
      <c r="V1927" s="10"/>
      <c r="W1927" s="10"/>
      <c r="X1927" s="10"/>
      <c r="Y1927" s="10"/>
      <c r="Z1927" s="10"/>
      <c r="AA1927" s="10"/>
    </row>
    <row r="1928" spans="1:27" x14ac:dyDescent="0.2">
      <c r="A1928" s="23"/>
      <c r="B1928" s="10"/>
      <c r="C1928" s="10"/>
      <c r="D1928" s="10"/>
      <c r="E1928" s="10"/>
      <c r="F1928" s="10"/>
      <c r="G1928" s="10"/>
      <c r="H1928" s="10"/>
      <c r="I1928" s="10"/>
      <c r="J1928" s="10"/>
      <c r="K1928" s="10"/>
      <c r="L1928" s="10"/>
      <c r="M1928" s="10"/>
      <c r="N1928" s="10"/>
      <c r="O1928" s="10"/>
      <c r="P1928" s="10"/>
      <c r="Q1928" s="10"/>
      <c r="R1928" s="10"/>
      <c r="S1928" s="10"/>
      <c r="T1928" s="10"/>
      <c r="U1928" s="10"/>
      <c r="V1928" s="10"/>
      <c r="W1928" s="10"/>
      <c r="X1928" s="10"/>
      <c r="Y1928" s="10"/>
      <c r="Z1928" s="10"/>
      <c r="AA1928" s="10"/>
    </row>
    <row r="1929" spans="1:27" x14ac:dyDescent="0.2">
      <c r="A1929" s="23"/>
      <c r="B1929" s="10"/>
      <c r="C1929" s="10"/>
      <c r="D1929" s="10"/>
      <c r="E1929" s="10"/>
      <c r="F1929" s="10"/>
      <c r="G1929" s="10"/>
      <c r="H1929" s="10"/>
      <c r="I1929" s="10"/>
      <c r="J1929" s="10"/>
      <c r="K1929" s="10"/>
      <c r="L1929" s="10"/>
      <c r="M1929" s="10"/>
      <c r="N1929" s="10"/>
      <c r="O1929" s="10"/>
      <c r="P1929" s="10"/>
      <c r="Q1929" s="10"/>
      <c r="R1929" s="10"/>
      <c r="S1929" s="10"/>
      <c r="T1929" s="10"/>
      <c r="U1929" s="10"/>
      <c r="V1929" s="10"/>
      <c r="W1929" s="10"/>
      <c r="X1929" s="10"/>
      <c r="Y1929" s="10"/>
      <c r="Z1929" s="10"/>
      <c r="AA1929" s="10"/>
    </row>
    <row r="1930" spans="1:27" x14ac:dyDescent="0.2">
      <c r="A1930" s="23"/>
      <c r="B1930" s="10"/>
      <c r="C1930" s="10"/>
      <c r="D1930" s="10"/>
      <c r="E1930" s="10"/>
      <c r="F1930" s="10"/>
      <c r="G1930" s="10"/>
      <c r="H1930" s="10"/>
      <c r="I1930" s="10"/>
      <c r="J1930" s="10"/>
      <c r="K1930" s="10"/>
      <c r="L1930" s="10"/>
      <c r="M1930" s="10"/>
      <c r="N1930" s="10"/>
      <c r="O1930" s="10"/>
      <c r="P1930" s="10"/>
      <c r="Q1930" s="10"/>
      <c r="R1930" s="10"/>
      <c r="S1930" s="10"/>
      <c r="T1930" s="10"/>
      <c r="U1930" s="10"/>
      <c r="V1930" s="10"/>
      <c r="W1930" s="10"/>
      <c r="X1930" s="10"/>
      <c r="Y1930" s="10"/>
      <c r="Z1930" s="10"/>
      <c r="AA1930" s="10"/>
    </row>
    <row r="1931" spans="1:27" x14ac:dyDescent="0.2">
      <c r="A1931" s="23"/>
      <c r="B1931" s="10"/>
      <c r="C1931" s="10"/>
      <c r="D1931" s="10"/>
      <c r="E1931" s="10"/>
      <c r="F1931" s="10"/>
      <c r="G1931" s="10"/>
      <c r="H1931" s="10"/>
      <c r="I1931" s="10"/>
      <c r="J1931" s="10"/>
      <c r="K1931" s="10"/>
      <c r="L1931" s="10"/>
      <c r="M1931" s="10"/>
      <c r="N1931" s="10"/>
      <c r="O1931" s="10"/>
      <c r="P1931" s="10"/>
      <c r="Q1931" s="10"/>
      <c r="R1931" s="10"/>
      <c r="S1931" s="10"/>
      <c r="T1931" s="10"/>
      <c r="U1931" s="10"/>
      <c r="V1931" s="10"/>
      <c r="W1931" s="10"/>
      <c r="X1931" s="10"/>
      <c r="Y1931" s="10"/>
      <c r="Z1931" s="10"/>
      <c r="AA1931" s="10"/>
    </row>
    <row r="1932" spans="1:27" x14ac:dyDescent="0.2">
      <c r="A1932" s="23"/>
      <c r="B1932" s="10"/>
      <c r="C1932" s="10"/>
      <c r="D1932" s="10"/>
      <c r="E1932" s="10"/>
      <c r="F1932" s="10"/>
      <c r="G1932" s="10"/>
      <c r="H1932" s="10"/>
      <c r="I1932" s="10"/>
      <c r="J1932" s="10"/>
      <c r="K1932" s="10"/>
      <c r="L1932" s="10"/>
      <c r="M1932" s="10"/>
      <c r="N1932" s="10"/>
      <c r="O1932" s="10"/>
      <c r="P1932" s="10"/>
      <c r="Q1932" s="10"/>
      <c r="R1932" s="10"/>
      <c r="S1932" s="10"/>
      <c r="T1932" s="10"/>
      <c r="U1932" s="10"/>
      <c r="V1932" s="10"/>
      <c r="W1932" s="10"/>
      <c r="X1932" s="10"/>
      <c r="Y1932" s="10"/>
      <c r="Z1932" s="10"/>
      <c r="AA1932" s="10"/>
    </row>
    <row r="1933" spans="1:27" x14ac:dyDescent="0.2">
      <c r="A1933" s="23"/>
      <c r="B1933" s="10"/>
      <c r="C1933" s="10"/>
      <c r="D1933" s="10"/>
      <c r="E1933" s="10"/>
      <c r="F1933" s="10"/>
      <c r="G1933" s="10"/>
      <c r="H1933" s="10"/>
      <c r="I1933" s="10"/>
      <c r="J1933" s="10"/>
      <c r="K1933" s="10"/>
      <c r="L1933" s="10"/>
      <c r="M1933" s="10"/>
      <c r="N1933" s="10"/>
      <c r="O1933" s="10"/>
      <c r="P1933" s="10"/>
      <c r="Q1933" s="10"/>
      <c r="R1933" s="10"/>
      <c r="S1933" s="10"/>
      <c r="T1933" s="10"/>
      <c r="U1933" s="10"/>
      <c r="V1933" s="10"/>
      <c r="W1933" s="10"/>
      <c r="X1933" s="10"/>
      <c r="Y1933" s="10"/>
      <c r="Z1933" s="10"/>
      <c r="AA1933" s="10"/>
    </row>
    <row r="1934" spans="1:27" x14ac:dyDescent="0.2">
      <c r="A1934" s="23"/>
      <c r="B1934" s="10"/>
      <c r="C1934" s="10"/>
      <c r="D1934" s="10"/>
      <c r="E1934" s="10"/>
      <c r="F1934" s="10"/>
      <c r="G1934" s="10"/>
      <c r="H1934" s="10"/>
      <c r="I1934" s="10"/>
      <c r="J1934" s="10"/>
      <c r="K1934" s="10"/>
      <c r="L1934" s="10"/>
      <c r="M1934" s="10"/>
      <c r="N1934" s="10"/>
      <c r="O1934" s="10"/>
      <c r="P1934" s="10"/>
      <c r="Q1934" s="10"/>
      <c r="R1934" s="10"/>
      <c r="S1934" s="10"/>
      <c r="T1934" s="10"/>
      <c r="U1934" s="10"/>
      <c r="V1934" s="10"/>
      <c r="W1934" s="10"/>
      <c r="X1934" s="10"/>
      <c r="Y1934" s="10"/>
      <c r="Z1934" s="10"/>
      <c r="AA1934" s="10"/>
    </row>
    <row r="1935" spans="1:27" x14ac:dyDescent="0.2">
      <c r="A1935" s="23"/>
      <c r="B1935" s="10"/>
      <c r="C1935" s="10"/>
      <c r="D1935" s="10"/>
      <c r="E1935" s="10"/>
      <c r="F1935" s="10"/>
      <c r="G1935" s="10"/>
      <c r="H1935" s="10"/>
      <c r="I1935" s="10"/>
      <c r="J1935" s="10"/>
      <c r="K1935" s="10"/>
      <c r="L1935" s="10"/>
      <c r="M1935" s="10"/>
      <c r="N1935" s="10"/>
      <c r="O1935" s="10"/>
      <c r="P1935" s="10"/>
      <c r="Q1935" s="10"/>
      <c r="R1935" s="10"/>
      <c r="S1935" s="10"/>
      <c r="T1935" s="10"/>
      <c r="U1935" s="10"/>
      <c r="V1935" s="10"/>
      <c r="W1935" s="10"/>
      <c r="X1935" s="10"/>
      <c r="Y1935" s="10"/>
      <c r="Z1935" s="10"/>
      <c r="AA1935" s="10"/>
    </row>
    <row r="1936" spans="1:27" x14ac:dyDescent="0.2">
      <c r="A1936" s="23"/>
      <c r="B1936" s="10"/>
      <c r="C1936" s="10"/>
      <c r="D1936" s="10"/>
      <c r="E1936" s="10"/>
      <c r="F1936" s="10"/>
      <c r="G1936" s="10"/>
      <c r="H1936" s="10"/>
      <c r="I1936" s="10"/>
      <c r="J1936" s="10"/>
      <c r="K1936" s="10"/>
      <c r="L1936" s="10"/>
      <c r="M1936" s="10"/>
      <c r="N1936" s="10"/>
      <c r="O1936" s="10"/>
      <c r="P1936" s="10"/>
      <c r="Q1936" s="10"/>
      <c r="R1936" s="10"/>
      <c r="S1936" s="10"/>
      <c r="T1936" s="10"/>
      <c r="U1936" s="10"/>
      <c r="V1936" s="10"/>
      <c r="W1936" s="10"/>
      <c r="X1936" s="10"/>
      <c r="Y1936" s="10"/>
      <c r="Z1936" s="10"/>
      <c r="AA1936" s="10"/>
    </row>
    <row r="1937" spans="1:27" x14ac:dyDescent="0.2">
      <c r="A1937" s="23"/>
      <c r="B1937" s="10"/>
      <c r="C1937" s="10"/>
      <c r="D1937" s="10"/>
      <c r="E1937" s="10"/>
      <c r="F1937" s="10"/>
      <c r="G1937" s="10"/>
      <c r="H1937" s="10"/>
      <c r="I1937" s="10"/>
      <c r="J1937" s="10"/>
      <c r="K1937" s="10"/>
      <c r="L1937" s="10"/>
      <c r="M1937" s="10"/>
      <c r="N1937" s="10"/>
      <c r="O1937" s="10"/>
      <c r="P1937" s="10"/>
      <c r="Q1937" s="10"/>
      <c r="R1937" s="10"/>
      <c r="S1937" s="10"/>
      <c r="T1937" s="10"/>
      <c r="U1937" s="10"/>
      <c r="V1937" s="10"/>
      <c r="W1937" s="10"/>
      <c r="X1937" s="10"/>
      <c r="Y1937" s="10"/>
      <c r="Z1937" s="10"/>
      <c r="AA1937" s="10"/>
    </row>
    <row r="1938" spans="1:27" x14ac:dyDescent="0.2">
      <c r="A1938" s="23"/>
      <c r="B1938" s="10"/>
      <c r="C1938" s="10"/>
      <c r="D1938" s="10"/>
      <c r="E1938" s="10"/>
      <c r="F1938" s="10"/>
      <c r="G1938" s="10"/>
      <c r="H1938" s="10"/>
      <c r="I1938" s="10"/>
      <c r="J1938" s="10"/>
      <c r="K1938" s="10"/>
      <c r="L1938" s="10"/>
      <c r="M1938" s="10"/>
      <c r="N1938" s="10"/>
      <c r="O1938" s="10"/>
      <c r="P1938" s="10"/>
      <c r="Q1938" s="10"/>
      <c r="R1938" s="10"/>
      <c r="S1938" s="10"/>
      <c r="T1938" s="10"/>
      <c r="U1938" s="10"/>
      <c r="V1938" s="10"/>
      <c r="W1938" s="10"/>
      <c r="X1938" s="10"/>
      <c r="Y1938" s="10"/>
      <c r="Z1938" s="10"/>
      <c r="AA1938" s="10"/>
    </row>
    <row r="1939" spans="1:27" x14ac:dyDescent="0.2">
      <c r="A1939" s="23"/>
      <c r="B1939" s="10"/>
      <c r="C1939" s="10"/>
      <c r="D1939" s="10"/>
      <c r="E1939" s="10"/>
      <c r="F1939" s="10"/>
      <c r="G1939" s="10"/>
      <c r="H1939" s="10"/>
      <c r="I1939" s="10"/>
      <c r="J1939" s="10"/>
      <c r="K1939" s="10"/>
      <c r="L1939" s="10"/>
      <c r="M1939" s="10"/>
      <c r="N1939" s="10"/>
      <c r="O1939" s="10"/>
      <c r="P1939" s="10"/>
      <c r="Q1939" s="10"/>
      <c r="R1939" s="10"/>
      <c r="S1939" s="10"/>
      <c r="T1939" s="10"/>
      <c r="U1939" s="10"/>
      <c r="V1939" s="10"/>
      <c r="W1939" s="10"/>
      <c r="X1939" s="10"/>
      <c r="Y1939" s="10"/>
      <c r="Z1939" s="10"/>
      <c r="AA1939" s="10"/>
    </row>
    <row r="1940" spans="1:27" x14ac:dyDescent="0.2">
      <c r="A1940" s="23"/>
      <c r="B1940" s="10"/>
      <c r="C1940" s="10"/>
      <c r="D1940" s="10"/>
      <c r="E1940" s="10"/>
      <c r="F1940" s="10"/>
      <c r="G1940" s="10"/>
      <c r="H1940" s="10"/>
      <c r="I1940" s="10"/>
      <c r="J1940" s="10"/>
      <c r="K1940" s="10"/>
      <c r="L1940" s="10"/>
      <c r="M1940" s="10"/>
      <c r="N1940" s="10"/>
      <c r="O1940" s="10"/>
      <c r="P1940" s="10"/>
      <c r="Q1940" s="10"/>
      <c r="R1940" s="10"/>
      <c r="S1940" s="10"/>
      <c r="T1940" s="10"/>
      <c r="U1940" s="10"/>
      <c r="V1940" s="10"/>
      <c r="W1940" s="10"/>
      <c r="X1940" s="10"/>
      <c r="Y1940" s="10"/>
      <c r="Z1940" s="10"/>
      <c r="AA1940" s="10"/>
    </row>
    <row r="1941" spans="1:27" x14ac:dyDescent="0.2">
      <c r="A1941" s="23"/>
      <c r="B1941" s="10"/>
      <c r="C1941" s="10"/>
      <c r="D1941" s="10"/>
      <c r="E1941" s="10"/>
      <c r="F1941" s="10"/>
      <c r="G1941" s="10"/>
      <c r="H1941" s="10"/>
      <c r="I1941" s="10"/>
      <c r="J1941" s="10"/>
      <c r="K1941" s="10"/>
      <c r="L1941" s="10"/>
      <c r="M1941" s="10"/>
      <c r="N1941" s="10"/>
      <c r="O1941" s="10"/>
      <c r="P1941" s="10"/>
      <c r="Q1941" s="10"/>
      <c r="R1941" s="10"/>
      <c r="S1941" s="10"/>
      <c r="T1941" s="10"/>
      <c r="U1941" s="10"/>
      <c r="V1941" s="10"/>
      <c r="W1941" s="10"/>
      <c r="X1941" s="10"/>
      <c r="Y1941" s="10"/>
      <c r="Z1941" s="10"/>
      <c r="AA1941" s="10"/>
    </row>
    <row r="1942" spans="1:27" x14ac:dyDescent="0.2">
      <c r="A1942" s="23"/>
      <c r="B1942" s="10"/>
      <c r="C1942" s="10"/>
      <c r="D1942" s="10"/>
      <c r="E1942" s="10"/>
      <c r="F1942" s="10"/>
      <c r="G1942" s="10"/>
      <c r="H1942" s="10"/>
      <c r="I1942" s="10"/>
      <c r="J1942" s="10"/>
      <c r="K1942" s="10"/>
      <c r="L1942" s="10"/>
      <c r="M1942" s="10"/>
      <c r="N1942" s="10"/>
      <c r="O1942" s="10"/>
      <c r="P1942" s="10"/>
      <c r="Q1942" s="10"/>
      <c r="R1942" s="10"/>
      <c r="S1942" s="10"/>
      <c r="T1942" s="10"/>
      <c r="U1942" s="10"/>
      <c r="V1942" s="10"/>
      <c r="W1942" s="10"/>
      <c r="X1942" s="10"/>
      <c r="Y1942" s="10"/>
      <c r="Z1942" s="10"/>
      <c r="AA1942" s="10"/>
    </row>
    <row r="1943" spans="1:27" x14ac:dyDescent="0.2">
      <c r="A1943" s="23"/>
      <c r="B1943" s="10"/>
      <c r="C1943" s="10"/>
      <c r="D1943" s="10"/>
      <c r="E1943" s="10"/>
      <c r="F1943" s="10"/>
      <c r="G1943" s="10"/>
      <c r="H1943" s="10"/>
      <c r="I1943" s="10"/>
      <c r="J1943" s="10"/>
      <c r="K1943" s="10"/>
      <c r="L1943" s="10"/>
      <c r="M1943" s="10"/>
      <c r="N1943" s="10"/>
      <c r="O1943" s="10"/>
      <c r="P1943" s="10"/>
      <c r="Q1943" s="10"/>
      <c r="R1943" s="10"/>
      <c r="S1943" s="10"/>
      <c r="T1943" s="10"/>
      <c r="U1943" s="10"/>
      <c r="V1943" s="10"/>
      <c r="W1943" s="10"/>
      <c r="X1943" s="10"/>
      <c r="Y1943" s="10"/>
      <c r="Z1943" s="10"/>
      <c r="AA1943" s="10"/>
    </row>
    <row r="1944" spans="1:27" x14ac:dyDescent="0.2">
      <c r="A1944" s="23"/>
      <c r="B1944" s="10"/>
      <c r="C1944" s="10"/>
      <c r="D1944" s="10"/>
      <c r="E1944" s="10"/>
      <c r="F1944" s="10"/>
      <c r="G1944" s="10"/>
      <c r="H1944" s="10"/>
      <c r="I1944" s="10"/>
      <c r="J1944" s="10"/>
      <c r="K1944" s="10"/>
      <c r="L1944" s="10"/>
      <c r="M1944" s="10"/>
      <c r="N1944" s="10"/>
      <c r="O1944" s="10"/>
      <c r="P1944" s="10"/>
      <c r="Q1944" s="10"/>
      <c r="R1944" s="10"/>
      <c r="S1944" s="10"/>
      <c r="T1944" s="10"/>
      <c r="U1944" s="10"/>
      <c r="V1944" s="10"/>
      <c r="W1944" s="10"/>
      <c r="X1944" s="10"/>
      <c r="Y1944" s="10"/>
      <c r="Z1944" s="10"/>
      <c r="AA1944" s="10"/>
    </row>
    <row r="1945" spans="1:27" x14ac:dyDescent="0.2">
      <c r="A1945" s="23"/>
      <c r="B1945" s="10"/>
      <c r="C1945" s="10"/>
      <c r="D1945" s="10"/>
      <c r="E1945" s="10"/>
      <c r="F1945" s="10"/>
      <c r="G1945" s="10"/>
      <c r="H1945" s="10"/>
      <c r="I1945" s="10"/>
      <c r="J1945" s="10"/>
      <c r="K1945" s="10"/>
      <c r="L1945" s="10"/>
      <c r="M1945" s="10"/>
      <c r="N1945" s="10"/>
      <c r="O1945" s="10"/>
      <c r="P1945" s="10"/>
      <c r="Q1945" s="10"/>
      <c r="R1945" s="10"/>
      <c r="S1945" s="10"/>
      <c r="T1945" s="10"/>
      <c r="U1945" s="10"/>
      <c r="V1945" s="10"/>
      <c r="W1945" s="10"/>
      <c r="X1945" s="10"/>
      <c r="Y1945" s="10"/>
      <c r="Z1945" s="10"/>
      <c r="AA1945" s="10"/>
    </row>
    <row r="1946" spans="1:27" x14ac:dyDescent="0.2">
      <c r="A1946" s="23"/>
      <c r="B1946" s="10"/>
      <c r="C1946" s="10"/>
      <c r="D1946" s="10"/>
      <c r="E1946" s="10"/>
      <c r="F1946" s="10"/>
      <c r="G1946" s="10"/>
      <c r="H1946" s="10"/>
      <c r="I1946" s="10"/>
      <c r="J1946" s="10"/>
      <c r="K1946" s="10"/>
      <c r="L1946" s="10"/>
      <c r="M1946" s="10"/>
      <c r="N1946" s="10"/>
      <c r="O1946" s="10"/>
      <c r="P1946" s="10"/>
      <c r="Q1946" s="10"/>
      <c r="R1946" s="10"/>
      <c r="S1946" s="10"/>
      <c r="T1946" s="10"/>
      <c r="U1946" s="10"/>
      <c r="V1946" s="10"/>
      <c r="W1946" s="10"/>
      <c r="X1946" s="10"/>
      <c r="Y1946" s="10"/>
      <c r="Z1946" s="10"/>
      <c r="AA1946" s="10"/>
    </row>
    <row r="1947" spans="1:27" x14ac:dyDescent="0.2">
      <c r="A1947" s="23"/>
      <c r="B1947" s="10"/>
      <c r="C1947" s="10"/>
      <c r="D1947" s="10"/>
      <c r="E1947" s="10"/>
      <c r="F1947" s="10"/>
      <c r="G1947" s="10"/>
      <c r="H1947" s="10"/>
      <c r="I1947" s="10"/>
      <c r="J1947" s="10"/>
      <c r="K1947" s="10"/>
      <c r="L1947" s="10"/>
      <c r="M1947" s="10"/>
      <c r="N1947" s="10"/>
      <c r="O1947" s="10"/>
      <c r="P1947" s="10"/>
      <c r="Q1947" s="10"/>
      <c r="R1947" s="10"/>
      <c r="S1947" s="10"/>
      <c r="T1947" s="10"/>
      <c r="U1947" s="10"/>
      <c r="V1947" s="10"/>
      <c r="W1947" s="10"/>
      <c r="X1947" s="10"/>
      <c r="Y1947" s="10"/>
      <c r="Z1947" s="10"/>
      <c r="AA1947" s="10"/>
    </row>
    <row r="1948" spans="1:27" x14ac:dyDescent="0.2">
      <c r="A1948" s="23"/>
      <c r="B1948" s="10"/>
      <c r="C1948" s="10"/>
      <c r="D1948" s="10"/>
      <c r="E1948" s="10"/>
      <c r="F1948" s="10"/>
      <c r="G1948" s="10"/>
      <c r="H1948" s="10"/>
      <c r="I1948" s="10"/>
      <c r="J1948" s="10"/>
      <c r="K1948" s="10"/>
      <c r="L1948" s="10"/>
      <c r="M1948" s="10"/>
      <c r="N1948" s="10"/>
      <c r="O1948" s="10"/>
      <c r="P1948" s="10"/>
      <c r="Q1948" s="10"/>
      <c r="R1948" s="10"/>
      <c r="S1948" s="10"/>
      <c r="T1948" s="10"/>
      <c r="U1948" s="10"/>
      <c r="V1948" s="10"/>
      <c r="W1948" s="10"/>
      <c r="X1948" s="10"/>
      <c r="Y1948" s="10"/>
      <c r="Z1948" s="10"/>
      <c r="AA1948" s="10"/>
    </row>
    <row r="1949" spans="1:27" x14ac:dyDescent="0.2">
      <c r="A1949" s="23"/>
      <c r="B1949" s="10"/>
      <c r="C1949" s="10"/>
      <c r="D1949" s="10"/>
      <c r="E1949" s="10"/>
      <c r="F1949" s="10"/>
      <c r="G1949" s="10"/>
      <c r="H1949" s="10"/>
      <c r="I1949" s="10"/>
      <c r="J1949" s="10"/>
      <c r="K1949" s="10"/>
      <c r="L1949" s="10"/>
      <c r="M1949" s="10"/>
      <c r="N1949" s="10"/>
      <c r="O1949" s="10"/>
      <c r="P1949" s="10"/>
      <c r="Q1949" s="10"/>
      <c r="R1949" s="10"/>
      <c r="S1949" s="10"/>
      <c r="T1949" s="10"/>
      <c r="U1949" s="10"/>
      <c r="V1949" s="10"/>
      <c r="W1949" s="10"/>
      <c r="X1949" s="10"/>
      <c r="Y1949" s="10"/>
      <c r="Z1949" s="10"/>
      <c r="AA1949" s="10"/>
    </row>
    <row r="1950" spans="1:27" x14ac:dyDescent="0.2">
      <c r="A1950" s="23"/>
      <c r="B1950" s="10"/>
      <c r="C1950" s="10"/>
      <c r="D1950" s="10"/>
      <c r="E1950" s="10"/>
      <c r="F1950" s="10"/>
      <c r="G1950" s="10"/>
      <c r="H1950" s="10"/>
      <c r="I1950" s="10"/>
      <c r="J1950" s="10"/>
      <c r="K1950" s="10"/>
      <c r="L1950" s="10"/>
      <c r="M1950" s="10"/>
      <c r="N1950" s="10"/>
      <c r="O1950" s="10"/>
      <c r="P1950" s="10"/>
      <c r="Q1950" s="10"/>
      <c r="R1950" s="10"/>
      <c r="S1950" s="10"/>
      <c r="T1950" s="10"/>
      <c r="U1950" s="10"/>
      <c r="V1950" s="10"/>
      <c r="W1950" s="10"/>
      <c r="X1950" s="10"/>
      <c r="Y1950" s="10"/>
      <c r="Z1950" s="10"/>
      <c r="AA1950" s="10"/>
    </row>
    <row r="1951" spans="1:27" x14ac:dyDescent="0.2">
      <c r="A1951" s="23"/>
      <c r="B1951" s="10"/>
      <c r="C1951" s="10"/>
      <c r="D1951" s="10"/>
      <c r="E1951" s="10"/>
      <c r="F1951" s="10"/>
      <c r="G1951" s="10"/>
      <c r="H1951" s="10"/>
      <c r="I1951" s="10"/>
      <c r="J1951" s="10"/>
      <c r="K1951" s="10"/>
      <c r="L1951" s="10"/>
      <c r="M1951" s="10"/>
      <c r="N1951" s="10"/>
      <c r="O1951" s="10"/>
      <c r="P1951" s="10"/>
      <c r="Q1951" s="10"/>
      <c r="R1951" s="10"/>
      <c r="S1951" s="10"/>
      <c r="T1951" s="10"/>
      <c r="U1951" s="10"/>
      <c r="V1951" s="10"/>
      <c r="W1951" s="10"/>
      <c r="X1951" s="10"/>
      <c r="Y1951" s="10"/>
      <c r="Z1951" s="10"/>
      <c r="AA1951" s="10"/>
    </row>
    <row r="1952" spans="1:27" x14ac:dyDescent="0.2">
      <c r="A1952" s="23"/>
      <c r="B1952" s="10"/>
      <c r="C1952" s="10"/>
      <c r="D1952" s="10"/>
      <c r="E1952" s="10"/>
      <c r="F1952" s="10"/>
      <c r="G1952" s="10"/>
      <c r="H1952" s="10"/>
      <c r="I1952" s="10"/>
      <c r="J1952" s="10"/>
      <c r="K1952" s="10"/>
      <c r="L1952" s="10"/>
      <c r="M1952" s="10"/>
      <c r="N1952" s="10"/>
      <c r="O1952" s="10"/>
      <c r="P1952" s="10"/>
      <c r="Q1952" s="10"/>
      <c r="R1952" s="10"/>
      <c r="S1952" s="10"/>
      <c r="T1952" s="10"/>
      <c r="U1952" s="10"/>
      <c r="V1952" s="10"/>
      <c r="W1952" s="10"/>
      <c r="X1952" s="10"/>
      <c r="Y1952" s="10"/>
      <c r="Z1952" s="10"/>
      <c r="AA1952" s="10"/>
    </row>
    <row r="1953" spans="1:27" x14ac:dyDescent="0.2">
      <c r="A1953" s="23"/>
      <c r="B1953" s="10"/>
      <c r="C1953" s="10"/>
      <c r="D1953" s="10"/>
      <c r="E1953" s="10"/>
      <c r="F1953" s="10"/>
      <c r="G1953" s="10"/>
      <c r="H1953" s="10"/>
      <c r="I1953" s="10"/>
      <c r="J1953" s="10"/>
      <c r="K1953" s="10"/>
      <c r="L1953" s="10"/>
      <c r="M1953" s="10"/>
      <c r="N1953" s="10"/>
      <c r="O1953" s="10"/>
      <c r="P1953" s="10"/>
      <c r="Q1953" s="10"/>
      <c r="R1953" s="10"/>
      <c r="S1953" s="10"/>
      <c r="T1953" s="10"/>
      <c r="U1953" s="10"/>
      <c r="V1953" s="10"/>
      <c r="W1953" s="10"/>
      <c r="X1953" s="10"/>
      <c r="Y1953" s="10"/>
      <c r="Z1953" s="10"/>
      <c r="AA1953" s="10"/>
    </row>
    <row r="1954" spans="1:27" x14ac:dyDescent="0.2">
      <c r="A1954" s="23"/>
      <c r="B1954" s="10"/>
      <c r="C1954" s="10"/>
      <c r="D1954" s="10"/>
      <c r="E1954" s="10"/>
      <c r="F1954" s="10"/>
      <c r="G1954" s="10"/>
      <c r="H1954" s="10"/>
      <c r="I1954" s="10"/>
      <c r="J1954" s="10"/>
      <c r="K1954" s="10"/>
      <c r="L1954" s="10"/>
      <c r="M1954" s="10"/>
      <c r="N1954" s="10"/>
      <c r="O1954" s="10"/>
      <c r="P1954" s="10"/>
      <c r="Q1954" s="10"/>
      <c r="R1954" s="10"/>
      <c r="S1954" s="10"/>
      <c r="T1954" s="10"/>
      <c r="U1954" s="10"/>
      <c r="V1954" s="10"/>
      <c r="W1954" s="10"/>
      <c r="X1954" s="10"/>
      <c r="Y1954" s="10"/>
      <c r="Z1954" s="10"/>
      <c r="AA1954" s="10"/>
    </row>
    <row r="1955" spans="1:27" x14ac:dyDescent="0.2">
      <c r="A1955" s="23"/>
      <c r="B1955" s="10"/>
      <c r="C1955" s="10"/>
      <c r="D1955" s="10"/>
      <c r="E1955" s="10"/>
      <c r="F1955" s="10"/>
      <c r="G1955" s="10"/>
      <c r="H1955" s="10"/>
      <c r="I1955" s="10"/>
      <c r="J1955" s="10"/>
      <c r="K1955" s="10"/>
      <c r="L1955" s="10"/>
      <c r="M1955" s="10"/>
      <c r="N1955" s="10"/>
      <c r="O1955" s="10"/>
      <c r="P1955" s="10"/>
      <c r="Q1955" s="10"/>
      <c r="R1955" s="10"/>
      <c r="S1955" s="10"/>
      <c r="T1955" s="10"/>
      <c r="U1955" s="10"/>
      <c r="V1955" s="10"/>
      <c r="W1955" s="10"/>
      <c r="X1955" s="10"/>
      <c r="Y1955" s="10"/>
      <c r="Z1955" s="10"/>
      <c r="AA1955" s="10"/>
    </row>
    <row r="1956" spans="1:27" x14ac:dyDescent="0.2">
      <c r="A1956" s="23"/>
      <c r="B1956" s="10"/>
      <c r="C1956" s="10"/>
      <c r="D1956" s="10"/>
      <c r="E1956" s="10"/>
      <c r="F1956" s="10"/>
      <c r="G1956" s="10"/>
      <c r="H1956" s="10"/>
      <c r="I1956" s="10"/>
      <c r="J1956" s="10"/>
      <c r="K1956" s="10"/>
      <c r="L1956" s="10"/>
      <c r="M1956" s="10"/>
      <c r="N1956" s="10"/>
      <c r="O1956" s="10"/>
      <c r="P1956" s="10"/>
      <c r="Q1956" s="10"/>
      <c r="R1956" s="10"/>
      <c r="S1956" s="10"/>
      <c r="T1956" s="10"/>
      <c r="U1956" s="10"/>
      <c r="V1956" s="10"/>
      <c r="W1956" s="10"/>
      <c r="X1956" s="10"/>
      <c r="Y1956" s="10"/>
      <c r="Z1956" s="10"/>
      <c r="AA1956" s="10"/>
    </row>
    <row r="1957" spans="1:27" x14ac:dyDescent="0.2">
      <c r="A1957" s="23"/>
      <c r="B1957" s="10"/>
      <c r="C1957" s="10"/>
      <c r="D1957" s="10"/>
      <c r="E1957" s="10"/>
      <c r="F1957" s="10"/>
      <c r="G1957" s="10"/>
      <c r="H1957" s="10"/>
      <c r="I1957" s="10"/>
      <c r="J1957" s="10"/>
      <c r="K1957" s="10"/>
      <c r="L1957" s="10"/>
      <c r="M1957" s="10"/>
      <c r="N1957" s="10"/>
      <c r="O1957" s="10"/>
      <c r="P1957" s="10"/>
      <c r="Q1957" s="10"/>
      <c r="R1957" s="10"/>
      <c r="S1957" s="10"/>
      <c r="T1957" s="10"/>
      <c r="U1957" s="10"/>
      <c r="V1957" s="10"/>
      <c r="W1957" s="10"/>
      <c r="X1957" s="10"/>
      <c r="Y1957" s="10"/>
      <c r="Z1957" s="10"/>
      <c r="AA1957" s="10"/>
    </row>
    <row r="1958" spans="1:27" x14ac:dyDescent="0.2">
      <c r="A1958" s="23"/>
      <c r="B1958" s="10"/>
      <c r="C1958" s="10"/>
      <c r="D1958" s="10"/>
      <c r="E1958" s="10"/>
      <c r="F1958" s="10"/>
      <c r="G1958" s="10"/>
      <c r="H1958" s="10"/>
      <c r="I1958" s="10"/>
      <c r="J1958" s="10"/>
      <c r="K1958" s="10"/>
      <c r="L1958" s="10"/>
      <c r="M1958" s="10"/>
      <c r="N1958" s="10"/>
      <c r="O1958" s="10"/>
      <c r="P1958" s="10"/>
      <c r="Q1958" s="10"/>
      <c r="R1958" s="10"/>
      <c r="S1958" s="10"/>
      <c r="T1958" s="10"/>
      <c r="U1958" s="10"/>
      <c r="V1958" s="10"/>
      <c r="W1958" s="10"/>
      <c r="X1958" s="10"/>
      <c r="Y1958" s="10"/>
      <c r="Z1958" s="10"/>
      <c r="AA1958" s="10"/>
    </row>
    <row r="1959" spans="1:27" x14ac:dyDescent="0.2">
      <c r="A1959" s="23"/>
      <c r="B1959" s="10"/>
      <c r="C1959" s="10"/>
      <c r="D1959" s="10"/>
      <c r="E1959" s="10"/>
      <c r="F1959" s="10"/>
      <c r="G1959" s="10"/>
      <c r="H1959" s="10"/>
      <c r="I1959" s="10"/>
      <c r="J1959" s="10"/>
      <c r="K1959" s="10"/>
      <c r="L1959" s="10"/>
      <c r="M1959" s="10"/>
      <c r="N1959" s="10"/>
      <c r="O1959" s="10"/>
      <c r="P1959" s="10"/>
      <c r="Q1959" s="10"/>
      <c r="R1959" s="10"/>
      <c r="S1959" s="10"/>
      <c r="T1959" s="10"/>
      <c r="U1959" s="10"/>
      <c r="V1959" s="10"/>
      <c r="W1959" s="10"/>
      <c r="X1959" s="10"/>
      <c r="Y1959" s="10"/>
      <c r="Z1959" s="10"/>
      <c r="AA1959" s="10"/>
    </row>
    <row r="1960" spans="1:27" x14ac:dyDescent="0.2">
      <c r="A1960" s="23"/>
      <c r="B1960" s="10"/>
      <c r="C1960" s="10"/>
      <c r="D1960" s="10"/>
      <c r="E1960" s="10"/>
      <c r="F1960" s="10"/>
      <c r="G1960" s="10"/>
      <c r="H1960" s="10"/>
      <c r="I1960" s="10"/>
      <c r="J1960" s="10"/>
      <c r="K1960" s="10"/>
      <c r="L1960" s="10"/>
      <c r="M1960" s="10"/>
      <c r="N1960" s="10"/>
      <c r="O1960" s="10"/>
      <c r="P1960" s="10"/>
      <c r="Q1960" s="10"/>
      <c r="R1960" s="10"/>
      <c r="S1960" s="10"/>
      <c r="T1960" s="10"/>
      <c r="U1960" s="10"/>
      <c r="V1960" s="10"/>
      <c r="W1960" s="10"/>
      <c r="X1960" s="10"/>
      <c r="Y1960" s="10"/>
      <c r="Z1960" s="10"/>
      <c r="AA1960" s="10"/>
    </row>
    <row r="1961" spans="1:27" x14ac:dyDescent="0.2">
      <c r="A1961" s="23"/>
      <c r="B1961" s="10"/>
      <c r="C1961" s="10"/>
      <c r="D1961" s="10"/>
      <c r="E1961" s="10"/>
      <c r="F1961" s="10"/>
      <c r="G1961" s="10"/>
      <c r="H1961" s="10"/>
      <c r="I1961" s="10"/>
      <c r="J1961" s="10"/>
      <c r="K1961" s="10"/>
      <c r="L1961" s="10"/>
      <c r="M1961" s="10"/>
      <c r="N1961" s="10"/>
      <c r="O1961" s="10"/>
      <c r="P1961" s="10"/>
      <c r="Q1961" s="10"/>
      <c r="R1961" s="10"/>
      <c r="S1961" s="10"/>
      <c r="T1961" s="10"/>
      <c r="U1961" s="10"/>
      <c r="V1961" s="10"/>
      <c r="W1961" s="10"/>
      <c r="X1961" s="10"/>
      <c r="Y1961" s="10"/>
      <c r="Z1961" s="10"/>
      <c r="AA1961" s="10"/>
    </row>
    <row r="1962" spans="1:27" x14ac:dyDescent="0.2">
      <c r="A1962" s="23"/>
      <c r="B1962" s="10"/>
      <c r="C1962" s="10"/>
      <c r="D1962" s="10"/>
      <c r="E1962" s="10"/>
      <c r="F1962" s="10"/>
      <c r="G1962" s="10"/>
      <c r="H1962" s="10"/>
      <c r="I1962" s="10"/>
      <c r="J1962" s="10"/>
      <c r="K1962" s="10"/>
      <c r="L1962" s="10"/>
      <c r="M1962" s="10"/>
      <c r="N1962" s="10"/>
      <c r="O1962" s="10"/>
      <c r="P1962" s="10"/>
      <c r="Q1962" s="10"/>
      <c r="R1962" s="10"/>
      <c r="S1962" s="10"/>
      <c r="T1962" s="10"/>
      <c r="U1962" s="10"/>
      <c r="V1962" s="10"/>
      <c r="W1962" s="10"/>
      <c r="X1962" s="10"/>
      <c r="Y1962" s="10"/>
      <c r="Z1962" s="10"/>
      <c r="AA1962" s="10"/>
    </row>
    <row r="1963" spans="1:27" x14ac:dyDescent="0.2">
      <c r="A1963" s="23"/>
      <c r="B1963" s="10"/>
      <c r="C1963" s="10"/>
      <c r="D1963" s="10"/>
      <c r="E1963" s="10"/>
      <c r="F1963" s="10"/>
      <c r="G1963" s="10"/>
      <c r="H1963" s="10"/>
      <c r="I1963" s="10"/>
      <c r="J1963" s="10"/>
      <c r="K1963" s="10"/>
      <c r="L1963" s="10"/>
      <c r="M1963" s="10"/>
      <c r="N1963" s="10"/>
      <c r="O1963" s="10"/>
      <c r="P1963" s="10"/>
      <c r="Q1963" s="10"/>
      <c r="R1963" s="10"/>
      <c r="S1963" s="10"/>
      <c r="T1963" s="10"/>
      <c r="U1963" s="10"/>
      <c r="V1963" s="10"/>
      <c r="W1963" s="10"/>
      <c r="X1963" s="10"/>
      <c r="Y1963" s="10"/>
      <c r="Z1963" s="10"/>
      <c r="AA1963" s="10"/>
    </row>
    <row r="1964" spans="1:27" x14ac:dyDescent="0.2">
      <c r="A1964" s="23"/>
      <c r="B1964" s="10"/>
      <c r="C1964" s="10"/>
      <c r="D1964" s="10"/>
      <c r="E1964" s="10"/>
      <c r="F1964" s="10"/>
      <c r="G1964" s="10"/>
      <c r="H1964" s="10"/>
      <c r="I1964" s="10"/>
      <c r="J1964" s="10"/>
      <c r="K1964" s="10"/>
      <c r="L1964" s="10"/>
      <c r="M1964" s="10"/>
      <c r="N1964" s="10"/>
      <c r="O1964" s="10"/>
      <c r="P1964" s="10"/>
      <c r="Q1964" s="10"/>
      <c r="R1964" s="10"/>
      <c r="S1964" s="10"/>
      <c r="T1964" s="10"/>
      <c r="U1964" s="10"/>
      <c r="V1964" s="10"/>
      <c r="W1964" s="10"/>
      <c r="X1964" s="10"/>
      <c r="Y1964" s="10"/>
      <c r="Z1964" s="10"/>
      <c r="AA1964" s="10"/>
    </row>
    <row r="1965" spans="1:27" x14ac:dyDescent="0.2">
      <c r="A1965" s="23"/>
      <c r="B1965" s="10"/>
      <c r="C1965" s="10"/>
      <c r="D1965" s="10"/>
      <c r="E1965" s="10"/>
      <c r="F1965" s="10"/>
      <c r="G1965" s="10"/>
      <c r="H1965" s="10"/>
      <c r="I1965" s="10"/>
      <c r="J1965" s="10"/>
      <c r="K1965" s="10"/>
      <c r="L1965" s="10"/>
      <c r="M1965" s="10"/>
      <c r="N1965" s="10"/>
      <c r="O1965" s="10"/>
      <c r="P1965" s="10"/>
      <c r="Q1965" s="10"/>
      <c r="R1965" s="10"/>
      <c r="S1965" s="10"/>
      <c r="T1965" s="10"/>
      <c r="U1965" s="10"/>
      <c r="V1965" s="10"/>
      <c r="W1965" s="10"/>
      <c r="X1965" s="10"/>
      <c r="Y1965" s="10"/>
      <c r="Z1965" s="10"/>
      <c r="AA1965" s="10"/>
    </row>
    <row r="1966" spans="1:27" x14ac:dyDescent="0.2">
      <c r="A1966" s="23"/>
      <c r="B1966" s="10"/>
      <c r="C1966" s="10"/>
      <c r="D1966" s="10"/>
      <c r="E1966" s="10"/>
      <c r="F1966" s="10"/>
      <c r="G1966" s="10"/>
      <c r="H1966" s="10"/>
      <c r="I1966" s="10"/>
      <c r="J1966" s="10"/>
      <c r="K1966" s="10"/>
      <c r="L1966" s="10"/>
      <c r="M1966" s="10"/>
      <c r="N1966" s="10"/>
      <c r="O1966" s="10"/>
      <c r="P1966" s="10"/>
      <c r="Q1966" s="10"/>
      <c r="R1966" s="10"/>
      <c r="S1966" s="10"/>
      <c r="T1966" s="10"/>
      <c r="U1966" s="10"/>
      <c r="V1966" s="10"/>
      <c r="W1966" s="10"/>
      <c r="X1966" s="10"/>
      <c r="Y1966" s="10"/>
      <c r="Z1966" s="10"/>
      <c r="AA1966" s="10"/>
    </row>
    <row r="1967" spans="1:27" x14ac:dyDescent="0.2">
      <c r="A1967" s="23"/>
      <c r="B1967" s="10"/>
      <c r="C1967" s="10"/>
      <c r="D1967" s="10"/>
      <c r="E1967" s="10"/>
      <c r="F1967" s="10"/>
      <c r="G1967" s="10"/>
      <c r="H1967" s="10"/>
      <c r="I1967" s="10"/>
      <c r="J1967" s="10"/>
      <c r="K1967" s="10"/>
      <c r="L1967" s="10"/>
      <c r="M1967" s="10"/>
      <c r="N1967" s="10"/>
      <c r="O1967" s="10"/>
      <c r="P1967" s="10"/>
      <c r="Q1967" s="10"/>
      <c r="R1967" s="10"/>
      <c r="S1967" s="10"/>
      <c r="T1967" s="10"/>
      <c r="U1967" s="10"/>
      <c r="V1967" s="10"/>
      <c r="W1967" s="10"/>
      <c r="X1967" s="10"/>
      <c r="Y1967" s="10"/>
      <c r="Z1967" s="10"/>
      <c r="AA1967" s="10"/>
    </row>
    <row r="1968" spans="1:27" x14ac:dyDescent="0.2">
      <c r="A1968" s="23"/>
      <c r="B1968" s="10"/>
      <c r="C1968" s="10"/>
      <c r="D1968" s="10"/>
      <c r="E1968" s="10"/>
      <c r="F1968" s="10"/>
      <c r="G1968" s="10"/>
      <c r="H1968" s="10"/>
      <c r="I1968" s="10"/>
      <c r="J1968" s="10"/>
      <c r="K1968" s="10"/>
      <c r="L1968" s="10"/>
      <c r="M1968" s="10"/>
      <c r="N1968" s="10"/>
      <c r="O1968" s="10"/>
      <c r="P1968" s="10"/>
      <c r="Q1968" s="10"/>
      <c r="R1968" s="10"/>
      <c r="S1968" s="10"/>
      <c r="T1968" s="10"/>
      <c r="U1968" s="10"/>
      <c r="V1968" s="10"/>
      <c r="W1968" s="10"/>
      <c r="X1968" s="10"/>
      <c r="Y1968" s="10"/>
      <c r="Z1968" s="10"/>
      <c r="AA1968" s="10"/>
    </row>
    <row r="1969" spans="1:27" x14ac:dyDescent="0.2">
      <c r="A1969" s="23"/>
      <c r="B1969" s="10"/>
      <c r="C1969" s="10"/>
      <c r="D1969" s="10"/>
      <c r="E1969" s="10"/>
      <c r="F1969" s="10"/>
      <c r="G1969" s="10"/>
      <c r="H1969" s="10"/>
      <c r="I1969" s="10"/>
      <c r="J1969" s="10"/>
      <c r="K1969" s="10"/>
      <c r="L1969" s="10"/>
      <c r="M1969" s="10"/>
      <c r="N1969" s="10"/>
      <c r="O1969" s="10"/>
      <c r="P1969" s="10"/>
      <c r="Q1969" s="10"/>
      <c r="R1969" s="10"/>
      <c r="S1969" s="10"/>
      <c r="T1969" s="10"/>
      <c r="U1969" s="10"/>
      <c r="V1969" s="10"/>
      <c r="W1969" s="10"/>
      <c r="X1969" s="10"/>
      <c r="Y1969" s="10"/>
      <c r="Z1969" s="10"/>
      <c r="AA1969" s="10"/>
    </row>
    <row r="1970" spans="1:27" x14ac:dyDescent="0.2">
      <c r="A1970" s="23"/>
      <c r="B1970" s="10"/>
      <c r="C1970" s="10"/>
      <c r="D1970" s="10"/>
      <c r="E1970" s="10"/>
      <c r="F1970" s="10"/>
      <c r="G1970" s="10"/>
      <c r="H1970" s="10"/>
      <c r="I1970" s="10"/>
      <c r="J1970" s="10"/>
      <c r="K1970" s="10"/>
      <c r="L1970" s="10"/>
      <c r="M1970" s="10"/>
      <c r="N1970" s="10"/>
      <c r="O1970" s="10"/>
      <c r="P1970" s="10"/>
      <c r="Q1970" s="10"/>
      <c r="R1970" s="10"/>
      <c r="S1970" s="10"/>
      <c r="T1970" s="10"/>
      <c r="U1970" s="10"/>
      <c r="V1970" s="10"/>
      <c r="W1970" s="10"/>
      <c r="X1970" s="10"/>
      <c r="Y1970" s="10"/>
      <c r="Z1970" s="10"/>
      <c r="AA1970" s="10"/>
    </row>
    <row r="1971" spans="1:27" x14ac:dyDescent="0.2">
      <c r="A1971" s="23"/>
      <c r="B1971" s="10"/>
      <c r="C1971" s="10"/>
      <c r="D1971" s="10"/>
      <c r="E1971" s="10"/>
      <c r="F1971" s="10"/>
      <c r="G1971" s="10"/>
      <c r="H1971" s="10"/>
      <c r="I1971" s="10"/>
      <c r="J1971" s="10"/>
      <c r="K1971" s="10"/>
      <c r="L1971" s="10"/>
      <c r="M1971" s="10"/>
      <c r="N1971" s="10"/>
      <c r="O1971" s="10"/>
      <c r="P1971" s="10"/>
      <c r="Q1971" s="10"/>
      <c r="R1971" s="10"/>
      <c r="S1971" s="10"/>
      <c r="T1971" s="10"/>
      <c r="U1971" s="10"/>
      <c r="V1971" s="10"/>
      <c r="W1971" s="10"/>
      <c r="X1971" s="10"/>
      <c r="Y1971" s="10"/>
      <c r="Z1971" s="10"/>
      <c r="AA1971" s="10"/>
    </row>
    <row r="1972" spans="1:27" x14ac:dyDescent="0.2">
      <c r="A1972" s="23"/>
      <c r="B1972" s="10"/>
      <c r="C1972" s="10"/>
      <c r="D1972" s="10"/>
      <c r="E1972" s="10"/>
      <c r="F1972" s="10"/>
      <c r="G1972" s="10"/>
      <c r="H1972" s="10"/>
      <c r="I1972" s="10"/>
      <c r="J1972" s="10"/>
      <c r="K1972" s="10"/>
      <c r="L1972" s="10"/>
      <c r="M1972" s="10"/>
      <c r="N1972" s="10"/>
      <c r="O1972" s="10"/>
      <c r="P1972" s="10"/>
      <c r="Q1972" s="10"/>
      <c r="R1972" s="10"/>
      <c r="S1972" s="10"/>
      <c r="T1972" s="10"/>
      <c r="U1972" s="10"/>
      <c r="V1972" s="10"/>
      <c r="W1972" s="10"/>
      <c r="X1972" s="10"/>
      <c r="Y1972" s="10"/>
      <c r="Z1972" s="10"/>
      <c r="AA1972" s="10"/>
    </row>
    <row r="1973" spans="1:27" x14ac:dyDescent="0.2">
      <c r="A1973" s="23"/>
      <c r="B1973" s="10"/>
      <c r="C1973" s="10"/>
      <c r="D1973" s="10"/>
      <c r="E1973" s="10"/>
      <c r="F1973" s="10"/>
      <c r="G1973" s="10"/>
      <c r="H1973" s="10"/>
      <c r="I1973" s="10"/>
      <c r="J1973" s="10"/>
      <c r="K1973" s="10"/>
      <c r="L1973" s="10"/>
      <c r="M1973" s="10"/>
      <c r="N1973" s="10"/>
      <c r="O1973" s="10"/>
      <c r="P1973" s="10"/>
      <c r="Q1973" s="10"/>
      <c r="R1973" s="10"/>
      <c r="S1973" s="10"/>
      <c r="T1973" s="10"/>
      <c r="U1973" s="10"/>
      <c r="V1973" s="10"/>
      <c r="W1973" s="10"/>
      <c r="X1973" s="10"/>
      <c r="Y1973" s="10"/>
      <c r="Z1973" s="10"/>
      <c r="AA1973" s="10"/>
    </row>
    <row r="1974" spans="1:27" x14ac:dyDescent="0.2">
      <c r="A1974" s="23"/>
      <c r="B1974" s="10"/>
      <c r="C1974" s="10"/>
      <c r="D1974" s="10"/>
      <c r="E1974" s="10"/>
      <c r="F1974" s="10"/>
      <c r="G1974" s="10"/>
      <c r="H1974" s="10"/>
      <c r="I1974" s="10"/>
      <c r="J1974" s="10"/>
      <c r="K1974" s="10"/>
      <c r="L1974" s="10"/>
      <c r="M1974" s="10"/>
      <c r="N1974" s="10"/>
      <c r="O1974" s="10"/>
      <c r="P1974" s="10"/>
      <c r="Q1974" s="10"/>
      <c r="R1974" s="10"/>
      <c r="S1974" s="10"/>
      <c r="T1974" s="10"/>
      <c r="U1974" s="10"/>
      <c r="V1974" s="10"/>
      <c r="W1974" s="10"/>
      <c r="X1974" s="10"/>
      <c r="Y1974" s="10"/>
      <c r="Z1974" s="10"/>
      <c r="AA1974" s="10"/>
    </row>
    <row r="1975" spans="1:27" x14ac:dyDescent="0.2">
      <c r="A1975" s="23"/>
      <c r="B1975" s="10"/>
      <c r="C1975" s="10"/>
      <c r="D1975" s="10"/>
      <c r="E1975" s="10"/>
      <c r="F1975" s="10"/>
      <c r="G1975" s="10"/>
      <c r="H1975" s="10"/>
      <c r="I1975" s="10"/>
      <c r="J1975" s="10"/>
      <c r="K1975" s="10"/>
      <c r="L1975" s="10"/>
      <c r="M1975" s="10"/>
      <c r="N1975" s="10"/>
      <c r="O1975" s="10"/>
      <c r="P1975" s="10"/>
      <c r="Q1975" s="10"/>
      <c r="R1975" s="10"/>
      <c r="S1975" s="10"/>
      <c r="T1975" s="10"/>
      <c r="U1975" s="10"/>
      <c r="V1975" s="10"/>
      <c r="W1975" s="10"/>
      <c r="X1975" s="10"/>
      <c r="Y1975" s="10"/>
      <c r="Z1975" s="10"/>
      <c r="AA1975" s="10"/>
    </row>
    <row r="1976" spans="1:27" x14ac:dyDescent="0.2">
      <c r="A1976" s="23"/>
      <c r="B1976" s="10"/>
      <c r="C1976" s="10"/>
      <c r="D1976" s="10"/>
      <c r="E1976" s="10"/>
      <c r="F1976" s="10"/>
      <c r="G1976" s="10"/>
      <c r="H1976" s="10"/>
      <c r="I1976" s="10"/>
      <c r="J1976" s="10"/>
      <c r="K1976" s="10"/>
      <c r="L1976" s="10"/>
      <c r="M1976" s="10"/>
      <c r="N1976" s="10"/>
      <c r="O1976" s="10"/>
      <c r="P1976" s="10"/>
      <c r="Q1976" s="10"/>
      <c r="R1976" s="10"/>
      <c r="S1976" s="10"/>
      <c r="T1976" s="10"/>
      <c r="U1976" s="10"/>
      <c r="V1976" s="10"/>
      <c r="W1976" s="10"/>
      <c r="X1976" s="10"/>
      <c r="Y1976" s="10"/>
      <c r="Z1976" s="10"/>
      <c r="AA1976" s="10"/>
    </row>
    <row r="1977" spans="1:27" x14ac:dyDescent="0.2">
      <c r="A1977" s="23"/>
      <c r="B1977" s="10"/>
      <c r="C1977" s="10"/>
      <c r="D1977" s="10"/>
      <c r="E1977" s="10"/>
      <c r="F1977" s="10"/>
      <c r="G1977" s="10"/>
      <c r="H1977" s="10"/>
      <c r="I1977" s="10"/>
      <c r="J1977" s="10"/>
      <c r="K1977" s="10"/>
      <c r="L1977" s="10"/>
      <c r="M1977" s="10"/>
      <c r="N1977" s="10"/>
      <c r="O1977" s="10"/>
      <c r="P1977" s="10"/>
      <c r="Q1977" s="10"/>
      <c r="R1977" s="10"/>
      <c r="S1977" s="10"/>
      <c r="T1977" s="10"/>
      <c r="U1977" s="10"/>
      <c r="V1977" s="10"/>
      <c r="W1977" s="10"/>
      <c r="X1977" s="10"/>
      <c r="Y1977" s="10"/>
      <c r="Z1977" s="10"/>
      <c r="AA1977" s="10"/>
    </row>
    <row r="1978" spans="1:27" x14ac:dyDescent="0.2">
      <c r="A1978" s="23"/>
      <c r="B1978" s="10"/>
      <c r="C1978" s="10"/>
      <c r="D1978" s="10"/>
      <c r="E1978" s="10"/>
      <c r="F1978" s="10"/>
      <c r="G1978" s="10"/>
      <c r="H1978" s="10"/>
      <c r="I1978" s="10"/>
      <c r="J1978" s="10"/>
      <c r="K1978" s="10"/>
      <c r="L1978" s="10"/>
      <c r="M1978" s="10"/>
      <c r="N1978" s="10"/>
      <c r="O1978" s="10"/>
      <c r="P1978" s="10"/>
      <c r="Q1978" s="10"/>
      <c r="R1978" s="10"/>
      <c r="S1978" s="10"/>
      <c r="T1978" s="10"/>
      <c r="U1978" s="10"/>
      <c r="V1978" s="10"/>
      <c r="W1978" s="10"/>
      <c r="X1978" s="10"/>
      <c r="Y1978" s="10"/>
      <c r="Z1978" s="10"/>
      <c r="AA1978" s="10"/>
    </row>
    <row r="1979" spans="1:27" x14ac:dyDescent="0.2">
      <c r="A1979" s="23"/>
      <c r="B1979" s="10"/>
      <c r="C1979" s="10"/>
      <c r="D1979" s="10"/>
      <c r="E1979" s="10"/>
      <c r="F1979" s="10"/>
      <c r="G1979" s="10"/>
      <c r="H1979" s="10"/>
      <c r="I1979" s="10"/>
      <c r="J1979" s="10"/>
      <c r="K1979" s="10"/>
      <c r="L1979" s="10"/>
      <c r="M1979" s="10"/>
      <c r="N1979" s="10"/>
      <c r="O1979" s="10"/>
      <c r="P1979" s="10"/>
      <c r="Q1979" s="10"/>
      <c r="R1979" s="10"/>
      <c r="S1979" s="10"/>
      <c r="T1979" s="10"/>
      <c r="U1979" s="10"/>
      <c r="V1979" s="10"/>
      <c r="W1979" s="10"/>
      <c r="X1979" s="10"/>
      <c r="Y1979" s="10"/>
      <c r="Z1979" s="10"/>
      <c r="AA1979" s="10"/>
    </row>
    <row r="1980" spans="1:27" x14ac:dyDescent="0.2">
      <c r="A1980" s="23"/>
      <c r="B1980" s="10"/>
      <c r="C1980" s="10"/>
      <c r="D1980" s="10"/>
      <c r="E1980" s="10"/>
      <c r="F1980" s="10"/>
      <c r="G1980" s="10"/>
      <c r="H1980" s="10"/>
      <c r="I1980" s="10"/>
      <c r="J1980" s="10"/>
      <c r="K1980" s="10"/>
      <c r="L1980" s="10"/>
      <c r="M1980" s="10"/>
      <c r="N1980" s="10"/>
      <c r="O1980" s="10"/>
      <c r="P1980" s="10"/>
      <c r="Q1980" s="10"/>
      <c r="R1980" s="10"/>
      <c r="S1980" s="10"/>
      <c r="T1980" s="10"/>
      <c r="U1980" s="10"/>
      <c r="V1980" s="10"/>
      <c r="W1980" s="10"/>
      <c r="X1980" s="10"/>
      <c r="Y1980" s="10"/>
      <c r="Z1980" s="10"/>
      <c r="AA1980" s="10"/>
    </row>
    <row r="1981" spans="1:27" x14ac:dyDescent="0.2">
      <c r="A1981" s="23"/>
      <c r="B1981" s="10"/>
      <c r="C1981" s="10"/>
      <c r="D1981" s="10"/>
      <c r="E1981" s="10"/>
      <c r="F1981" s="10"/>
      <c r="G1981" s="10"/>
      <c r="H1981" s="10"/>
      <c r="I1981" s="10"/>
      <c r="J1981" s="10"/>
      <c r="K1981" s="10"/>
      <c r="L1981" s="10"/>
      <c r="M1981" s="10"/>
      <c r="N1981" s="10"/>
      <c r="O1981" s="10"/>
      <c r="P1981" s="10"/>
      <c r="Q1981" s="10"/>
      <c r="R1981" s="10"/>
      <c r="S1981" s="10"/>
      <c r="T1981" s="10"/>
      <c r="U1981" s="10"/>
      <c r="V1981" s="10"/>
      <c r="W1981" s="10"/>
      <c r="X1981" s="10"/>
      <c r="Y1981" s="10"/>
      <c r="Z1981" s="10"/>
      <c r="AA1981" s="10"/>
    </row>
    <row r="1982" spans="1:27" x14ac:dyDescent="0.2">
      <c r="A1982" s="23"/>
      <c r="B1982" s="10"/>
      <c r="C1982" s="10"/>
      <c r="D1982" s="10"/>
      <c r="E1982" s="10"/>
      <c r="F1982" s="10"/>
      <c r="G1982" s="10"/>
      <c r="H1982" s="10"/>
      <c r="I1982" s="10"/>
      <c r="J1982" s="10"/>
      <c r="K1982" s="10"/>
      <c r="L1982" s="10"/>
      <c r="M1982" s="10"/>
      <c r="N1982" s="10"/>
      <c r="O1982" s="10"/>
      <c r="P1982" s="10"/>
      <c r="Q1982" s="10"/>
      <c r="R1982" s="10"/>
      <c r="S1982" s="10"/>
      <c r="T1982" s="10"/>
      <c r="U1982" s="10"/>
      <c r="V1982" s="10"/>
      <c r="W1982" s="10"/>
      <c r="X1982" s="10"/>
      <c r="Y1982" s="10"/>
      <c r="Z1982" s="10"/>
      <c r="AA1982" s="10"/>
    </row>
    <row r="1983" spans="1:27" x14ac:dyDescent="0.2">
      <c r="A1983" s="23"/>
      <c r="B1983" s="10"/>
      <c r="C1983" s="10"/>
      <c r="D1983" s="10"/>
      <c r="E1983" s="10"/>
      <c r="F1983" s="10"/>
      <c r="G1983" s="10"/>
      <c r="H1983" s="10"/>
      <c r="I1983" s="10"/>
      <c r="J1983" s="10"/>
      <c r="K1983" s="10"/>
      <c r="L1983" s="10"/>
      <c r="M1983" s="10"/>
      <c r="N1983" s="10"/>
      <c r="O1983" s="10"/>
      <c r="P1983" s="10"/>
      <c r="Q1983" s="10"/>
      <c r="R1983" s="10"/>
      <c r="S1983" s="10"/>
      <c r="T1983" s="10"/>
      <c r="U1983" s="10"/>
      <c r="V1983" s="10"/>
      <c r="W1983" s="10"/>
      <c r="X1983" s="10"/>
      <c r="Y1983" s="10"/>
      <c r="Z1983" s="10"/>
      <c r="AA1983" s="10"/>
    </row>
    <row r="1984" spans="1:27" x14ac:dyDescent="0.2">
      <c r="A1984" s="23"/>
      <c r="B1984" s="10"/>
      <c r="C1984" s="10"/>
      <c r="D1984" s="10"/>
      <c r="E1984" s="10"/>
      <c r="F1984" s="10"/>
      <c r="G1984" s="10"/>
      <c r="H1984" s="10"/>
      <c r="I1984" s="10"/>
      <c r="J1984" s="10"/>
      <c r="K1984" s="10"/>
      <c r="L1984" s="10"/>
      <c r="M1984" s="10"/>
      <c r="N1984" s="10"/>
      <c r="O1984" s="10"/>
      <c r="P1984" s="10"/>
      <c r="Q1984" s="10"/>
      <c r="R1984" s="10"/>
      <c r="S1984" s="10"/>
      <c r="T1984" s="10"/>
      <c r="U1984" s="10"/>
      <c r="V1984" s="10"/>
      <c r="W1984" s="10"/>
      <c r="X1984" s="10"/>
      <c r="Y1984" s="10"/>
      <c r="Z1984" s="10"/>
      <c r="AA1984" s="10"/>
    </row>
    <row r="1985" spans="1:27" x14ac:dyDescent="0.2">
      <c r="A1985" s="23"/>
      <c r="B1985" s="10"/>
      <c r="C1985" s="10"/>
      <c r="D1985" s="10"/>
      <c r="E1985" s="10"/>
      <c r="F1985" s="10"/>
      <c r="G1985" s="10"/>
      <c r="H1985" s="10"/>
      <c r="I1985" s="10"/>
      <c r="J1985" s="10"/>
      <c r="K1985" s="10"/>
      <c r="L1985" s="10"/>
      <c r="M1985" s="10"/>
      <c r="N1985" s="10"/>
      <c r="O1985" s="10"/>
      <c r="P1985" s="10"/>
      <c r="Q1985" s="10"/>
      <c r="R1985" s="10"/>
      <c r="S1985" s="10"/>
      <c r="T1985" s="10"/>
      <c r="U1985" s="10"/>
      <c r="V1985" s="10"/>
      <c r="W1985" s="10"/>
      <c r="X1985" s="10"/>
      <c r="Y1985" s="10"/>
      <c r="Z1985" s="10"/>
      <c r="AA1985" s="10"/>
    </row>
    <row r="1986" spans="1:27" x14ac:dyDescent="0.2">
      <c r="A1986" s="23"/>
      <c r="B1986" s="10"/>
      <c r="C1986" s="10"/>
      <c r="D1986" s="10"/>
      <c r="E1986" s="10"/>
      <c r="F1986" s="10"/>
      <c r="G1986" s="10"/>
      <c r="H1986" s="10"/>
      <c r="I1986" s="10"/>
      <c r="J1986" s="10"/>
      <c r="K1986" s="10"/>
      <c r="L1986" s="10"/>
      <c r="M1986" s="10"/>
      <c r="N1986" s="10"/>
      <c r="O1986" s="10"/>
      <c r="P1986" s="10"/>
      <c r="Q1986" s="10"/>
      <c r="R1986" s="10"/>
      <c r="S1986" s="10"/>
      <c r="T1986" s="10"/>
      <c r="U1986" s="10"/>
      <c r="V1986" s="10"/>
      <c r="W1986" s="10"/>
      <c r="X1986" s="10"/>
      <c r="Y1986" s="10"/>
      <c r="Z1986" s="10"/>
      <c r="AA1986" s="10"/>
    </row>
    <row r="1987" spans="1:27" x14ac:dyDescent="0.2">
      <c r="A1987" s="23"/>
      <c r="B1987" s="10"/>
      <c r="C1987" s="10"/>
      <c r="D1987" s="10"/>
      <c r="E1987" s="10"/>
      <c r="F1987" s="10"/>
      <c r="G1987" s="10"/>
      <c r="H1987" s="10"/>
      <c r="I1987" s="10"/>
      <c r="J1987" s="10"/>
      <c r="K1987" s="10"/>
      <c r="L1987" s="10"/>
      <c r="M1987" s="10"/>
      <c r="N1987" s="10"/>
      <c r="O1987" s="10"/>
      <c r="P1987" s="10"/>
      <c r="Q1987" s="10"/>
      <c r="R1987" s="10"/>
      <c r="S1987" s="10"/>
      <c r="T1987" s="10"/>
      <c r="U1987" s="10"/>
      <c r="V1987" s="10"/>
      <c r="W1987" s="10"/>
      <c r="X1987" s="10"/>
      <c r="Y1987" s="10"/>
      <c r="Z1987" s="10"/>
      <c r="AA1987" s="10"/>
    </row>
    <row r="1988" spans="1:27" x14ac:dyDescent="0.2">
      <c r="A1988" s="23"/>
      <c r="B1988" s="10"/>
      <c r="C1988" s="10"/>
      <c r="D1988" s="10"/>
      <c r="E1988" s="10"/>
      <c r="F1988" s="10"/>
      <c r="G1988" s="10"/>
      <c r="H1988" s="10"/>
      <c r="I1988" s="10"/>
      <c r="J1988" s="10"/>
      <c r="K1988" s="10"/>
      <c r="L1988" s="10"/>
      <c r="M1988" s="10"/>
      <c r="N1988" s="10"/>
      <c r="O1988" s="10"/>
      <c r="P1988" s="10"/>
      <c r="Q1988" s="10"/>
      <c r="R1988" s="10"/>
      <c r="S1988" s="10"/>
      <c r="T1988" s="10"/>
      <c r="U1988" s="10"/>
      <c r="V1988" s="10"/>
      <c r="W1988" s="10"/>
      <c r="X1988" s="10"/>
      <c r="Y1988" s="10"/>
      <c r="Z1988" s="10"/>
      <c r="AA1988" s="10"/>
    </row>
    <row r="1989" spans="1:27" x14ac:dyDescent="0.2">
      <c r="A1989" s="23"/>
      <c r="B1989" s="10"/>
      <c r="C1989" s="10"/>
      <c r="D1989" s="10"/>
      <c r="E1989" s="10"/>
      <c r="F1989" s="10"/>
      <c r="G1989" s="10"/>
      <c r="H1989" s="10"/>
      <c r="I1989" s="10"/>
      <c r="J1989" s="10"/>
      <c r="K1989" s="10"/>
      <c r="L1989" s="10"/>
      <c r="M1989" s="10"/>
      <c r="N1989" s="10"/>
      <c r="O1989" s="10"/>
      <c r="P1989" s="10"/>
      <c r="Q1989" s="10"/>
      <c r="R1989" s="10"/>
      <c r="S1989" s="10"/>
      <c r="T1989" s="10"/>
      <c r="U1989" s="10"/>
      <c r="V1989" s="10"/>
      <c r="W1989" s="10"/>
      <c r="X1989" s="10"/>
      <c r="Y1989" s="10"/>
      <c r="Z1989" s="10"/>
      <c r="AA1989" s="10"/>
    </row>
    <row r="1990" spans="1:27" x14ac:dyDescent="0.2">
      <c r="A1990" s="23"/>
      <c r="B1990" s="10"/>
      <c r="C1990" s="10"/>
      <c r="D1990" s="10"/>
      <c r="E1990" s="10"/>
      <c r="F1990" s="10"/>
      <c r="G1990" s="10"/>
      <c r="H1990" s="10"/>
      <c r="I1990" s="10"/>
      <c r="J1990" s="10"/>
      <c r="K1990" s="10"/>
      <c r="L1990" s="10"/>
      <c r="M1990" s="10"/>
      <c r="N1990" s="10"/>
      <c r="O1990" s="10"/>
      <c r="P1990" s="10"/>
      <c r="Q1990" s="10"/>
      <c r="R1990" s="10"/>
      <c r="S1990" s="10"/>
      <c r="T1990" s="10"/>
      <c r="U1990" s="10"/>
      <c r="V1990" s="10"/>
      <c r="W1990" s="10"/>
      <c r="X1990" s="10"/>
      <c r="Y1990" s="10"/>
      <c r="Z1990" s="10"/>
      <c r="AA1990" s="10"/>
    </row>
    <row r="1991" spans="1:27" x14ac:dyDescent="0.2">
      <c r="A1991" s="23"/>
      <c r="B1991" s="10"/>
      <c r="C1991" s="10"/>
      <c r="D1991" s="10"/>
      <c r="E1991" s="10"/>
      <c r="F1991" s="10"/>
      <c r="G1991" s="10"/>
      <c r="H1991" s="10"/>
      <c r="I1991" s="10"/>
      <c r="J1991" s="10"/>
      <c r="K1991" s="10"/>
      <c r="L1991" s="10"/>
      <c r="M1991" s="10"/>
      <c r="N1991" s="10"/>
      <c r="O1991" s="10"/>
      <c r="P1991" s="10"/>
      <c r="Q1991" s="10"/>
      <c r="R1991" s="10"/>
      <c r="S1991" s="10"/>
      <c r="T1991" s="10"/>
      <c r="U1991" s="10"/>
      <c r="V1991" s="10"/>
      <c r="W1991" s="10"/>
      <c r="X1991" s="10"/>
      <c r="Y1991" s="10"/>
      <c r="Z1991" s="10"/>
      <c r="AA1991" s="10"/>
    </row>
    <row r="1992" spans="1:27" x14ac:dyDescent="0.2">
      <c r="A1992" s="23"/>
      <c r="B1992" s="10"/>
      <c r="C1992" s="10"/>
      <c r="D1992" s="10"/>
      <c r="E1992" s="10"/>
      <c r="F1992" s="10"/>
      <c r="G1992" s="10"/>
      <c r="H1992" s="10"/>
      <c r="I1992" s="10"/>
      <c r="J1992" s="10"/>
      <c r="K1992" s="10"/>
      <c r="L1992" s="10"/>
      <c r="M1992" s="10"/>
      <c r="N1992" s="10"/>
      <c r="O1992" s="10"/>
      <c r="P1992" s="10"/>
      <c r="Q1992" s="10"/>
      <c r="R1992" s="10"/>
      <c r="S1992" s="10"/>
      <c r="T1992" s="10"/>
      <c r="U1992" s="10"/>
      <c r="V1992" s="10"/>
      <c r="W1992" s="10"/>
      <c r="X1992" s="10"/>
      <c r="Y1992" s="10"/>
      <c r="Z1992" s="10"/>
      <c r="AA1992" s="10"/>
    </row>
    <row r="1993" spans="1:27" x14ac:dyDescent="0.2">
      <c r="A1993" s="23"/>
      <c r="B1993" s="10"/>
      <c r="C1993" s="10"/>
      <c r="D1993" s="10"/>
      <c r="E1993" s="10"/>
      <c r="F1993" s="10"/>
      <c r="G1993" s="10"/>
      <c r="H1993" s="10"/>
      <c r="I1993" s="10"/>
      <c r="J1993" s="10"/>
      <c r="K1993" s="10"/>
      <c r="L1993" s="10"/>
      <c r="M1993" s="10"/>
      <c r="N1993" s="10"/>
      <c r="O1993" s="10"/>
      <c r="P1993" s="10"/>
      <c r="Q1993" s="10"/>
      <c r="R1993" s="10"/>
      <c r="S1993" s="10"/>
      <c r="T1993" s="10"/>
      <c r="U1993" s="10"/>
      <c r="V1993" s="10"/>
      <c r="W1993" s="10"/>
      <c r="X1993" s="10"/>
      <c r="Y1993" s="10"/>
      <c r="Z1993" s="10"/>
      <c r="AA1993" s="10"/>
    </row>
    <row r="1994" spans="1:27" x14ac:dyDescent="0.2">
      <c r="A1994" s="23"/>
      <c r="B1994" s="10"/>
      <c r="C1994" s="10"/>
      <c r="D1994" s="10"/>
      <c r="E1994" s="10"/>
      <c r="F1994" s="10"/>
      <c r="G1994" s="10"/>
      <c r="H1994" s="10"/>
      <c r="I1994" s="10"/>
      <c r="J1994" s="10"/>
      <c r="K1994" s="10"/>
      <c r="L1994" s="10"/>
      <c r="M1994" s="10"/>
      <c r="N1994" s="10"/>
      <c r="O1994" s="10"/>
      <c r="P1994" s="10"/>
      <c r="Q1994" s="10"/>
      <c r="R1994" s="10"/>
      <c r="S1994" s="10"/>
      <c r="T1994" s="10"/>
      <c r="U1994" s="10"/>
      <c r="V1994" s="10"/>
      <c r="W1994" s="10"/>
      <c r="X1994" s="10"/>
      <c r="Y1994" s="10"/>
      <c r="Z1994" s="10"/>
      <c r="AA1994" s="10"/>
    </row>
    <row r="1995" spans="1:27" x14ac:dyDescent="0.2">
      <c r="A1995" s="23"/>
      <c r="B1995" s="10"/>
      <c r="C1995" s="10"/>
      <c r="D1995" s="10"/>
      <c r="E1995" s="10"/>
      <c r="F1995" s="10"/>
      <c r="G1995" s="10"/>
      <c r="H1995" s="10"/>
      <c r="I1995" s="10"/>
      <c r="J1995" s="10"/>
      <c r="K1995" s="10"/>
      <c r="L1995" s="10"/>
      <c r="M1995" s="10"/>
      <c r="N1995" s="10"/>
      <c r="O1995" s="10"/>
      <c r="P1995" s="10"/>
      <c r="Q1995" s="10"/>
      <c r="R1995" s="10"/>
      <c r="S1995" s="10"/>
      <c r="T1995" s="10"/>
      <c r="U1995" s="10"/>
      <c r="V1995" s="10"/>
      <c r="W1995" s="10"/>
      <c r="X1995" s="10"/>
      <c r="Y1995" s="10"/>
      <c r="Z1995" s="10"/>
      <c r="AA1995" s="10"/>
    </row>
    <row r="1996" spans="1:27" x14ac:dyDescent="0.2">
      <c r="A1996" s="23"/>
      <c r="B1996" s="10"/>
      <c r="C1996" s="10"/>
      <c r="D1996" s="10"/>
      <c r="E1996" s="10"/>
      <c r="F1996" s="10"/>
      <c r="G1996" s="10"/>
      <c r="H1996" s="10"/>
      <c r="I1996" s="10"/>
      <c r="J1996" s="10"/>
      <c r="K1996" s="10"/>
      <c r="L1996" s="10"/>
      <c r="M1996" s="10"/>
      <c r="N1996" s="10"/>
      <c r="O1996" s="10"/>
      <c r="P1996" s="10"/>
      <c r="Q1996" s="10"/>
      <c r="R1996" s="10"/>
      <c r="S1996" s="10"/>
      <c r="T1996" s="10"/>
      <c r="U1996" s="10"/>
      <c r="V1996" s="10"/>
      <c r="W1996" s="10"/>
      <c r="X1996" s="10"/>
      <c r="Y1996" s="10"/>
      <c r="Z1996" s="10"/>
      <c r="AA1996" s="10"/>
    </row>
    <row r="1997" spans="1:27" x14ac:dyDescent="0.2">
      <c r="A1997" s="23"/>
      <c r="B1997" s="10"/>
      <c r="C1997" s="10"/>
      <c r="D1997" s="10"/>
      <c r="E1997" s="10"/>
      <c r="F1997" s="10"/>
      <c r="G1997" s="10"/>
      <c r="H1997" s="10"/>
      <c r="I1997" s="10"/>
      <c r="J1997" s="10"/>
      <c r="K1997" s="10"/>
      <c r="L1997" s="10"/>
      <c r="M1997" s="10"/>
      <c r="N1997" s="10"/>
      <c r="O1997" s="10"/>
      <c r="P1997" s="10"/>
      <c r="Q1997" s="10"/>
      <c r="R1997" s="10"/>
      <c r="S1997" s="10"/>
      <c r="T1997" s="10"/>
      <c r="U1997" s="10"/>
      <c r="V1997" s="10"/>
      <c r="W1997" s="10"/>
      <c r="X1997" s="10"/>
      <c r="Y1997" s="10"/>
      <c r="Z1997" s="10"/>
      <c r="AA1997" s="10"/>
    </row>
    <row r="1998" spans="1:27" x14ac:dyDescent="0.2">
      <c r="A1998" s="23"/>
      <c r="B1998" s="10"/>
      <c r="C1998" s="10"/>
      <c r="D1998" s="10"/>
      <c r="E1998" s="10"/>
      <c r="F1998" s="10"/>
      <c r="G1998" s="10"/>
      <c r="H1998" s="10"/>
      <c r="I1998" s="10"/>
      <c r="J1998" s="10"/>
      <c r="K1998" s="10"/>
      <c r="L1998" s="10"/>
      <c r="M1998" s="10"/>
      <c r="N1998" s="10"/>
      <c r="O1998" s="10"/>
      <c r="P1998" s="10"/>
      <c r="Q1998" s="10"/>
      <c r="R1998" s="10"/>
      <c r="S1998" s="10"/>
      <c r="T1998" s="10"/>
      <c r="U1998" s="10"/>
      <c r="V1998" s="10"/>
      <c r="W1998" s="10"/>
      <c r="X1998" s="10"/>
      <c r="Y1998" s="10"/>
      <c r="Z1998" s="10"/>
      <c r="AA1998" s="10"/>
    </row>
    <row r="1999" spans="1:27" x14ac:dyDescent="0.2">
      <c r="A1999" s="23"/>
      <c r="B1999" s="10"/>
      <c r="C1999" s="10"/>
      <c r="D1999" s="10"/>
      <c r="E1999" s="10"/>
      <c r="F1999" s="10"/>
      <c r="G1999" s="10"/>
      <c r="H1999" s="10"/>
      <c r="I1999" s="10"/>
      <c r="J1999" s="10"/>
      <c r="K1999" s="10"/>
      <c r="L1999" s="10"/>
      <c r="M1999" s="10"/>
      <c r="N1999" s="10"/>
      <c r="O1999" s="10"/>
      <c r="P1999" s="10"/>
      <c r="Q1999" s="10"/>
      <c r="R1999" s="10"/>
      <c r="S1999" s="10"/>
      <c r="T1999" s="10"/>
      <c r="U1999" s="10"/>
      <c r="V1999" s="10"/>
      <c r="W1999" s="10"/>
      <c r="X1999" s="10"/>
      <c r="Y1999" s="10"/>
      <c r="Z1999" s="10"/>
      <c r="AA1999" s="10"/>
    </row>
    <row r="2000" spans="1:27" x14ac:dyDescent="0.2">
      <c r="A2000" s="23"/>
      <c r="B2000" s="10"/>
      <c r="C2000" s="10"/>
      <c r="D2000" s="10"/>
      <c r="E2000" s="10"/>
      <c r="F2000" s="10"/>
      <c r="G2000" s="10"/>
      <c r="H2000" s="10"/>
      <c r="I2000" s="10"/>
      <c r="J2000" s="10"/>
      <c r="K2000" s="10"/>
      <c r="L2000" s="10"/>
      <c r="M2000" s="10"/>
      <c r="N2000" s="10"/>
      <c r="O2000" s="10"/>
      <c r="P2000" s="10"/>
      <c r="Q2000" s="10"/>
      <c r="R2000" s="10"/>
      <c r="S2000" s="10"/>
      <c r="T2000" s="10"/>
      <c r="U2000" s="10"/>
      <c r="V2000" s="10"/>
      <c r="W2000" s="10"/>
      <c r="X2000" s="10"/>
      <c r="Y2000" s="10"/>
      <c r="Z2000" s="10"/>
      <c r="AA2000" s="10"/>
    </row>
    <row r="2001" spans="1:27" x14ac:dyDescent="0.2">
      <c r="A2001" s="23"/>
      <c r="B2001" s="10"/>
      <c r="C2001" s="10"/>
      <c r="D2001" s="10"/>
      <c r="E2001" s="10"/>
      <c r="F2001" s="10"/>
      <c r="G2001" s="10"/>
      <c r="H2001" s="10"/>
      <c r="I2001" s="10"/>
      <c r="J2001" s="10"/>
      <c r="K2001" s="10"/>
      <c r="L2001" s="10"/>
      <c r="M2001" s="10"/>
      <c r="N2001" s="10"/>
      <c r="O2001" s="10"/>
      <c r="P2001" s="10"/>
      <c r="Q2001" s="10"/>
      <c r="R2001" s="10"/>
      <c r="S2001" s="10"/>
      <c r="T2001" s="10"/>
      <c r="U2001" s="10"/>
      <c r="V2001" s="10"/>
      <c r="W2001" s="10"/>
      <c r="X2001" s="10"/>
      <c r="Y2001" s="10"/>
      <c r="Z2001" s="10"/>
      <c r="AA2001" s="10"/>
    </row>
    <row r="2002" spans="1:27" x14ac:dyDescent="0.2">
      <c r="A2002" s="23"/>
      <c r="B2002" s="10"/>
      <c r="C2002" s="10"/>
      <c r="D2002" s="10"/>
      <c r="E2002" s="10"/>
      <c r="F2002" s="10"/>
      <c r="G2002" s="10"/>
      <c r="H2002" s="10"/>
      <c r="I2002" s="10"/>
      <c r="J2002" s="10"/>
      <c r="K2002" s="10"/>
      <c r="L2002" s="10"/>
      <c r="M2002" s="10"/>
      <c r="N2002" s="10"/>
      <c r="O2002" s="10"/>
      <c r="P2002" s="10"/>
      <c r="Q2002" s="10"/>
      <c r="R2002" s="10"/>
      <c r="S2002" s="10"/>
      <c r="T2002" s="10"/>
      <c r="U2002" s="10"/>
      <c r="V2002" s="10"/>
      <c r="W2002" s="10"/>
      <c r="X2002" s="10"/>
      <c r="Y2002" s="10"/>
      <c r="Z2002" s="10"/>
      <c r="AA2002" s="10"/>
    </row>
    <row r="2003" spans="1:27" x14ac:dyDescent="0.2">
      <c r="A2003" s="23"/>
      <c r="B2003" s="10"/>
      <c r="C2003" s="10"/>
      <c r="D2003" s="10"/>
      <c r="E2003" s="10"/>
      <c r="F2003" s="10"/>
      <c r="G2003" s="10"/>
      <c r="H2003" s="10"/>
      <c r="I2003" s="10"/>
      <c r="J2003" s="10"/>
      <c r="K2003" s="10"/>
      <c r="L2003" s="10"/>
      <c r="M2003" s="10"/>
      <c r="N2003" s="10"/>
      <c r="O2003" s="10"/>
      <c r="P2003" s="10"/>
      <c r="Q2003" s="10"/>
      <c r="R2003" s="10"/>
      <c r="S2003" s="10"/>
      <c r="T2003" s="10"/>
      <c r="U2003" s="10"/>
      <c r="V2003" s="10"/>
      <c r="W2003" s="10"/>
      <c r="X2003" s="10"/>
      <c r="Y2003" s="10"/>
      <c r="Z2003" s="10"/>
      <c r="AA2003" s="10"/>
    </row>
    <row r="2004" spans="1:27" x14ac:dyDescent="0.2">
      <c r="A2004" s="23"/>
      <c r="B2004" s="10"/>
      <c r="C2004" s="10"/>
      <c r="D2004" s="10"/>
      <c r="E2004" s="10"/>
      <c r="F2004" s="10"/>
      <c r="G2004" s="10"/>
      <c r="H2004" s="10"/>
      <c r="I2004" s="10"/>
      <c r="J2004" s="10"/>
      <c r="K2004" s="10"/>
      <c r="L2004" s="10"/>
      <c r="M2004" s="10"/>
      <c r="N2004" s="10"/>
      <c r="O2004" s="10"/>
      <c r="P2004" s="10"/>
      <c r="Q2004" s="10"/>
      <c r="R2004" s="10"/>
      <c r="S2004" s="10"/>
      <c r="T2004" s="10"/>
      <c r="U2004" s="10"/>
      <c r="V2004" s="10"/>
      <c r="W2004" s="10"/>
      <c r="X2004" s="10"/>
      <c r="Y2004" s="10"/>
      <c r="Z2004" s="10"/>
      <c r="AA2004" s="10"/>
    </row>
    <row r="2005" spans="1:27" x14ac:dyDescent="0.2">
      <c r="A2005" s="23"/>
      <c r="B2005" s="10"/>
      <c r="C2005" s="10"/>
      <c r="D2005" s="10"/>
      <c r="E2005" s="10"/>
      <c r="F2005" s="10"/>
      <c r="G2005" s="10"/>
      <c r="H2005" s="10"/>
      <c r="I2005" s="10"/>
      <c r="J2005" s="10"/>
      <c r="K2005" s="10"/>
      <c r="L2005" s="10"/>
      <c r="M2005" s="10"/>
      <c r="N2005" s="10"/>
      <c r="O2005" s="10"/>
      <c r="P2005" s="10"/>
      <c r="Q2005" s="10"/>
      <c r="R2005" s="10"/>
      <c r="S2005" s="10"/>
      <c r="T2005" s="10"/>
      <c r="U2005" s="10"/>
      <c r="V2005" s="10"/>
      <c r="W2005" s="10"/>
      <c r="X2005" s="10"/>
      <c r="Y2005" s="10"/>
      <c r="Z2005" s="10"/>
      <c r="AA2005" s="10"/>
    </row>
    <row r="2006" spans="1:27" x14ac:dyDescent="0.2">
      <c r="A2006" s="23"/>
      <c r="B2006" s="10"/>
      <c r="C2006" s="10"/>
      <c r="D2006" s="10"/>
      <c r="E2006" s="10"/>
      <c r="F2006" s="10"/>
      <c r="G2006" s="10"/>
      <c r="H2006" s="10"/>
      <c r="I2006" s="10"/>
      <c r="J2006" s="10"/>
      <c r="K2006" s="10"/>
      <c r="L2006" s="10"/>
      <c r="M2006" s="10"/>
      <c r="N2006" s="10"/>
      <c r="O2006" s="10"/>
      <c r="P2006" s="10"/>
      <c r="Q2006" s="10"/>
      <c r="R2006" s="10"/>
      <c r="S2006" s="10"/>
      <c r="T2006" s="10"/>
      <c r="U2006" s="10"/>
      <c r="V2006" s="10"/>
      <c r="W2006" s="10"/>
      <c r="X2006" s="10"/>
      <c r="Y2006" s="10"/>
      <c r="Z2006" s="10"/>
      <c r="AA2006" s="10"/>
    </row>
    <row r="2007" spans="1:27" x14ac:dyDescent="0.2">
      <c r="A2007" s="23"/>
      <c r="B2007" s="10"/>
      <c r="C2007" s="10"/>
      <c r="D2007" s="10"/>
      <c r="E2007" s="10"/>
      <c r="F2007" s="10"/>
      <c r="G2007" s="10"/>
      <c r="H2007" s="10"/>
      <c r="I2007" s="10"/>
      <c r="J2007" s="10"/>
      <c r="K2007" s="10"/>
      <c r="L2007" s="10"/>
      <c r="M2007" s="10"/>
      <c r="N2007" s="10"/>
      <c r="O2007" s="10"/>
      <c r="P2007" s="10"/>
      <c r="Q2007" s="10"/>
      <c r="R2007" s="10"/>
      <c r="S2007" s="10"/>
      <c r="T2007" s="10"/>
      <c r="U2007" s="10"/>
      <c r="V2007" s="10"/>
      <c r="W2007" s="10"/>
      <c r="X2007" s="10"/>
      <c r="Y2007" s="10"/>
      <c r="Z2007" s="10"/>
      <c r="AA2007" s="10"/>
    </row>
    <row r="2008" spans="1:27" x14ac:dyDescent="0.2">
      <c r="A2008" s="23"/>
      <c r="B2008" s="10"/>
      <c r="C2008" s="10"/>
      <c r="D2008" s="10"/>
      <c r="E2008" s="10"/>
      <c r="F2008" s="10"/>
      <c r="G2008" s="10"/>
      <c r="H2008" s="10"/>
      <c r="I2008" s="10"/>
      <c r="J2008" s="10"/>
      <c r="K2008" s="10"/>
      <c r="L2008" s="10"/>
      <c r="M2008" s="10"/>
      <c r="N2008" s="10"/>
      <c r="O2008" s="10"/>
      <c r="P2008" s="10"/>
      <c r="Q2008" s="10"/>
      <c r="R2008" s="10"/>
      <c r="S2008" s="10"/>
      <c r="T2008" s="10"/>
      <c r="U2008" s="10"/>
      <c r="V2008" s="10"/>
      <c r="W2008" s="10"/>
      <c r="X2008" s="10"/>
      <c r="Y2008" s="10"/>
      <c r="Z2008" s="10"/>
      <c r="AA2008" s="10"/>
    </row>
    <row r="2009" spans="1:27" x14ac:dyDescent="0.2">
      <c r="A2009" s="23"/>
      <c r="B2009" s="10"/>
      <c r="C2009" s="10"/>
      <c r="D2009" s="10"/>
      <c r="E2009" s="10"/>
      <c r="F2009" s="10"/>
      <c r="G2009" s="10"/>
      <c r="H2009" s="10"/>
      <c r="I2009" s="10"/>
      <c r="J2009" s="10"/>
      <c r="K2009" s="10"/>
      <c r="L2009" s="10"/>
      <c r="M2009" s="10"/>
      <c r="N2009" s="10"/>
      <c r="O2009" s="10"/>
      <c r="P2009" s="10"/>
      <c r="Q2009" s="10"/>
      <c r="R2009" s="10"/>
      <c r="S2009" s="10"/>
      <c r="T2009" s="10"/>
      <c r="U2009" s="10"/>
      <c r="V2009" s="10"/>
      <c r="W2009" s="10"/>
      <c r="X2009" s="10"/>
      <c r="Y2009" s="10"/>
      <c r="Z2009" s="10"/>
      <c r="AA2009" s="10"/>
    </row>
    <row r="2010" spans="1:27" x14ac:dyDescent="0.2">
      <c r="A2010" s="23"/>
      <c r="B2010" s="10"/>
      <c r="C2010" s="10"/>
      <c r="D2010" s="10"/>
      <c r="E2010" s="10"/>
      <c r="F2010" s="10"/>
      <c r="G2010" s="10"/>
      <c r="H2010" s="10"/>
      <c r="I2010" s="10"/>
      <c r="J2010" s="10"/>
      <c r="K2010" s="10"/>
      <c r="L2010" s="10"/>
      <c r="M2010" s="10"/>
      <c r="N2010" s="10"/>
      <c r="O2010" s="10"/>
      <c r="P2010" s="10"/>
      <c r="Q2010" s="10"/>
      <c r="R2010" s="10"/>
      <c r="S2010" s="10"/>
      <c r="T2010" s="10"/>
      <c r="U2010" s="10"/>
      <c r="V2010" s="10"/>
      <c r="W2010" s="10"/>
      <c r="X2010" s="10"/>
      <c r="Y2010" s="10"/>
      <c r="Z2010" s="10"/>
      <c r="AA2010" s="10"/>
    </row>
    <row r="2011" spans="1:27" x14ac:dyDescent="0.2">
      <c r="A2011" s="23"/>
      <c r="B2011" s="10"/>
      <c r="C2011" s="10"/>
      <c r="D2011" s="10"/>
      <c r="E2011" s="10"/>
      <c r="F2011" s="10"/>
      <c r="G2011" s="10"/>
      <c r="H2011" s="10"/>
      <c r="I2011" s="10"/>
      <c r="J2011" s="10"/>
      <c r="K2011" s="10"/>
      <c r="L2011" s="10"/>
      <c r="M2011" s="10"/>
      <c r="N2011" s="10"/>
      <c r="O2011" s="10"/>
      <c r="P2011" s="10"/>
      <c r="Q2011" s="10"/>
      <c r="R2011" s="10"/>
      <c r="S2011" s="10"/>
      <c r="T2011" s="10"/>
      <c r="U2011" s="10"/>
      <c r="V2011" s="10"/>
      <c r="W2011" s="10"/>
      <c r="X2011" s="10"/>
      <c r="Y2011" s="10"/>
      <c r="Z2011" s="10"/>
      <c r="AA2011" s="10"/>
    </row>
    <row r="2012" spans="1:27" x14ac:dyDescent="0.2">
      <c r="A2012" s="23"/>
      <c r="B2012" s="10"/>
      <c r="C2012" s="10"/>
      <c r="D2012" s="10"/>
      <c r="E2012" s="10"/>
      <c r="F2012" s="10"/>
      <c r="G2012" s="10"/>
      <c r="H2012" s="10"/>
      <c r="I2012" s="10"/>
      <c r="J2012" s="10"/>
      <c r="K2012" s="10"/>
      <c r="L2012" s="10"/>
      <c r="M2012" s="10"/>
      <c r="N2012" s="10"/>
      <c r="O2012" s="10"/>
      <c r="P2012" s="10"/>
      <c r="Q2012" s="10"/>
      <c r="R2012" s="10"/>
      <c r="S2012" s="10"/>
      <c r="T2012" s="10"/>
      <c r="U2012" s="10"/>
      <c r="V2012" s="10"/>
      <c r="W2012" s="10"/>
      <c r="X2012" s="10"/>
      <c r="Y2012" s="10"/>
      <c r="Z2012" s="10"/>
      <c r="AA2012" s="10"/>
    </row>
    <row r="2013" spans="1:27" x14ac:dyDescent="0.2">
      <c r="A2013" s="23"/>
      <c r="B2013" s="10"/>
      <c r="C2013" s="10"/>
      <c r="D2013" s="10"/>
      <c r="E2013" s="10"/>
      <c r="F2013" s="10"/>
      <c r="G2013" s="10"/>
      <c r="H2013" s="10"/>
      <c r="I2013" s="10"/>
      <c r="J2013" s="10"/>
      <c r="K2013" s="10"/>
      <c r="L2013" s="10"/>
      <c r="M2013" s="10"/>
      <c r="N2013" s="10"/>
      <c r="O2013" s="10"/>
      <c r="P2013" s="10"/>
      <c r="Q2013" s="10"/>
      <c r="R2013" s="10"/>
      <c r="S2013" s="10"/>
      <c r="T2013" s="10"/>
      <c r="U2013" s="10"/>
      <c r="V2013" s="10"/>
      <c r="W2013" s="10"/>
      <c r="X2013" s="10"/>
      <c r="Y2013" s="10"/>
      <c r="Z2013" s="10"/>
      <c r="AA2013" s="10"/>
    </row>
    <row r="2014" spans="1:27" x14ac:dyDescent="0.2">
      <c r="A2014" s="23"/>
      <c r="B2014" s="10"/>
      <c r="C2014" s="10"/>
      <c r="D2014" s="10"/>
      <c r="E2014" s="10"/>
      <c r="F2014" s="10"/>
      <c r="G2014" s="10"/>
      <c r="H2014" s="10"/>
      <c r="I2014" s="10"/>
      <c r="J2014" s="10"/>
      <c r="K2014" s="10"/>
      <c r="L2014" s="10"/>
      <c r="M2014" s="10"/>
      <c r="N2014" s="10"/>
      <c r="O2014" s="10"/>
      <c r="P2014" s="10"/>
      <c r="Q2014" s="10"/>
      <c r="R2014" s="10"/>
      <c r="S2014" s="10"/>
      <c r="T2014" s="10"/>
      <c r="U2014" s="10"/>
      <c r="V2014" s="10"/>
      <c r="W2014" s="10"/>
      <c r="X2014" s="10"/>
      <c r="Y2014" s="10"/>
      <c r="Z2014" s="10"/>
      <c r="AA2014" s="10"/>
    </row>
    <row r="2015" spans="1:27" x14ac:dyDescent="0.2">
      <c r="A2015" s="23"/>
      <c r="B2015" s="10"/>
      <c r="C2015" s="10"/>
      <c r="D2015" s="10"/>
      <c r="E2015" s="10"/>
      <c r="F2015" s="10"/>
      <c r="G2015" s="10"/>
      <c r="H2015" s="10"/>
      <c r="I2015" s="10"/>
      <c r="J2015" s="10"/>
      <c r="K2015" s="10"/>
      <c r="L2015" s="10"/>
      <c r="M2015" s="10"/>
      <c r="N2015" s="10"/>
      <c r="O2015" s="10"/>
      <c r="P2015" s="10"/>
      <c r="Q2015" s="10"/>
      <c r="R2015" s="10"/>
      <c r="S2015" s="10"/>
      <c r="T2015" s="10"/>
      <c r="U2015" s="10"/>
      <c r="V2015" s="10"/>
      <c r="W2015" s="10"/>
      <c r="X2015" s="10"/>
      <c r="Y2015" s="10"/>
      <c r="Z2015" s="10"/>
      <c r="AA2015" s="10"/>
    </row>
    <row r="2016" spans="1:27" x14ac:dyDescent="0.2">
      <c r="A2016" s="23"/>
      <c r="B2016" s="10"/>
      <c r="C2016" s="10"/>
      <c r="D2016" s="10"/>
      <c r="E2016" s="10"/>
      <c r="F2016" s="10"/>
      <c r="G2016" s="10"/>
      <c r="H2016" s="10"/>
      <c r="I2016" s="10"/>
      <c r="J2016" s="10"/>
      <c r="K2016" s="10"/>
      <c r="L2016" s="10"/>
      <c r="M2016" s="10"/>
      <c r="N2016" s="10"/>
      <c r="O2016" s="10"/>
      <c r="P2016" s="10"/>
      <c r="Q2016" s="10"/>
      <c r="R2016" s="10"/>
      <c r="S2016" s="10"/>
      <c r="T2016" s="10"/>
      <c r="U2016" s="10"/>
      <c r="V2016" s="10"/>
      <c r="W2016" s="10"/>
      <c r="X2016" s="10"/>
      <c r="Y2016" s="10"/>
      <c r="Z2016" s="10"/>
      <c r="AA2016" s="10"/>
    </row>
    <row r="2017" spans="1:27" x14ac:dyDescent="0.2">
      <c r="A2017" s="23"/>
      <c r="B2017" s="10"/>
      <c r="C2017" s="10"/>
      <c r="D2017" s="10"/>
      <c r="E2017" s="10"/>
      <c r="F2017" s="10"/>
      <c r="G2017" s="10"/>
      <c r="H2017" s="10"/>
      <c r="I2017" s="10"/>
      <c r="J2017" s="10"/>
      <c r="K2017" s="10"/>
      <c r="L2017" s="10"/>
      <c r="M2017" s="10"/>
      <c r="N2017" s="10"/>
      <c r="O2017" s="10"/>
      <c r="P2017" s="10"/>
      <c r="Q2017" s="10"/>
      <c r="R2017" s="10"/>
      <c r="S2017" s="10"/>
      <c r="T2017" s="10"/>
      <c r="U2017" s="10"/>
      <c r="V2017" s="10"/>
      <c r="W2017" s="10"/>
      <c r="X2017" s="10"/>
      <c r="Y2017" s="10"/>
      <c r="Z2017" s="10"/>
      <c r="AA2017" s="10"/>
    </row>
    <row r="2018" spans="1:27" x14ac:dyDescent="0.2">
      <c r="A2018" s="23"/>
      <c r="B2018" s="10"/>
      <c r="C2018" s="10"/>
      <c r="D2018" s="10"/>
      <c r="E2018" s="10"/>
      <c r="F2018" s="10"/>
      <c r="G2018" s="10"/>
      <c r="H2018" s="10"/>
      <c r="I2018" s="10"/>
      <c r="J2018" s="10"/>
      <c r="K2018" s="10"/>
      <c r="L2018" s="10"/>
      <c r="M2018" s="10"/>
      <c r="N2018" s="10"/>
      <c r="O2018" s="10"/>
      <c r="P2018" s="10"/>
      <c r="Q2018" s="10"/>
      <c r="R2018" s="10"/>
      <c r="S2018" s="10"/>
      <c r="T2018" s="10"/>
      <c r="U2018" s="10"/>
      <c r="V2018" s="10"/>
      <c r="W2018" s="10"/>
      <c r="X2018" s="10"/>
      <c r="Y2018" s="10"/>
      <c r="Z2018" s="10"/>
      <c r="AA2018" s="10"/>
    </row>
    <row r="2019" spans="1:27" x14ac:dyDescent="0.2">
      <c r="A2019" s="23"/>
      <c r="B2019" s="10"/>
      <c r="C2019" s="10"/>
      <c r="D2019" s="10"/>
      <c r="E2019" s="10"/>
      <c r="F2019" s="10"/>
      <c r="G2019" s="10"/>
      <c r="H2019" s="10"/>
      <c r="I2019" s="10"/>
      <c r="J2019" s="10"/>
      <c r="K2019" s="10"/>
      <c r="L2019" s="10"/>
      <c r="M2019" s="10"/>
      <c r="N2019" s="10"/>
      <c r="O2019" s="10"/>
      <c r="P2019" s="10"/>
      <c r="Q2019" s="10"/>
      <c r="R2019" s="10"/>
      <c r="S2019" s="10"/>
      <c r="T2019" s="10"/>
      <c r="U2019" s="10"/>
      <c r="V2019" s="10"/>
      <c r="W2019" s="10"/>
      <c r="X2019" s="10"/>
      <c r="Y2019" s="10"/>
      <c r="Z2019" s="10"/>
      <c r="AA2019" s="10"/>
    </row>
    <row r="2038" spans="1:27" x14ac:dyDescent="0.2">
      <c r="A2038" s="23"/>
      <c r="B2038" s="10"/>
      <c r="C2038" s="10"/>
      <c r="D2038" s="10"/>
      <c r="E2038" s="10"/>
      <c r="F2038" s="10"/>
      <c r="G2038" s="10"/>
      <c r="H2038" s="10"/>
      <c r="I2038" s="10"/>
      <c r="J2038" s="10"/>
      <c r="K2038" s="10"/>
      <c r="L2038" s="10"/>
      <c r="M2038" s="10"/>
      <c r="N2038" s="10"/>
      <c r="O2038" s="10"/>
      <c r="P2038" s="10"/>
      <c r="Q2038" s="10"/>
      <c r="R2038" s="10"/>
      <c r="S2038" s="10"/>
      <c r="T2038" s="10"/>
      <c r="U2038" s="10"/>
      <c r="V2038" s="10"/>
      <c r="W2038" s="10"/>
      <c r="X2038" s="10"/>
      <c r="Y2038" s="10"/>
      <c r="Z2038" s="10"/>
      <c r="AA2038" s="10"/>
    </row>
    <row r="2039" spans="1:27" x14ac:dyDescent="0.2">
      <c r="A2039" s="23"/>
      <c r="B2039" s="10"/>
      <c r="C2039" s="10"/>
      <c r="D2039" s="10"/>
      <c r="E2039" s="10"/>
      <c r="F2039" s="10"/>
      <c r="G2039" s="10"/>
      <c r="H2039" s="10"/>
      <c r="I2039" s="10"/>
      <c r="J2039" s="10"/>
      <c r="K2039" s="10"/>
      <c r="L2039" s="10"/>
      <c r="M2039" s="10"/>
      <c r="N2039" s="10"/>
      <c r="O2039" s="10"/>
      <c r="P2039" s="10"/>
      <c r="Q2039" s="10"/>
      <c r="R2039" s="10"/>
      <c r="S2039" s="10"/>
      <c r="T2039" s="10"/>
      <c r="U2039" s="10"/>
      <c r="V2039" s="10"/>
      <c r="W2039" s="10"/>
      <c r="X2039" s="10"/>
      <c r="Y2039" s="10"/>
      <c r="Z2039" s="10"/>
      <c r="AA2039" s="10"/>
    </row>
    <row r="2040" spans="1:27" x14ac:dyDescent="0.2">
      <c r="A2040" s="23"/>
      <c r="B2040" s="10"/>
      <c r="C2040" s="10"/>
      <c r="D2040" s="10"/>
      <c r="E2040" s="10"/>
      <c r="F2040" s="10"/>
      <c r="G2040" s="10"/>
      <c r="H2040" s="10"/>
      <c r="I2040" s="10"/>
      <c r="J2040" s="10"/>
      <c r="K2040" s="10"/>
      <c r="L2040" s="10"/>
      <c r="M2040" s="10"/>
      <c r="N2040" s="10"/>
      <c r="O2040" s="10"/>
      <c r="P2040" s="10"/>
      <c r="Q2040" s="10"/>
      <c r="R2040" s="10"/>
      <c r="S2040" s="10"/>
      <c r="T2040" s="10"/>
      <c r="U2040" s="10"/>
      <c r="V2040" s="10"/>
      <c r="W2040" s="10"/>
      <c r="X2040" s="10"/>
      <c r="Y2040" s="10"/>
      <c r="Z2040" s="10"/>
      <c r="AA2040" s="10"/>
    </row>
    <row r="2041" spans="1:27" x14ac:dyDescent="0.2">
      <c r="A2041" s="23"/>
      <c r="B2041" s="10"/>
      <c r="C2041" s="10"/>
      <c r="D2041" s="10"/>
      <c r="E2041" s="10"/>
      <c r="F2041" s="10"/>
      <c r="G2041" s="10"/>
      <c r="H2041" s="10"/>
      <c r="I2041" s="10"/>
      <c r="J2041" s="10"/>
      <c r="K2041" s="10"/>
      <c r="L2041" s="10"/>
      <c r="M2041" s="10"/>
      <c r="N2041" s="10"/>
      <c r="O2041" s="10"/>
      <c r="P2041" s="10"/>
      <c r="Q2041" s="10"/>
      <c r="R2041" s="10"/>
      <c r="S2041" s="10"/>
      <c r="T2041" s="10"/>
      <c r="U2041" s="10"/>
      <c r="V2041" s="10"/>
      <c r="W2041" s="10"/>
      <c r="X2041" s="10"/>
      <c r="Y2041" s="10"/>
      <c r="Z2041" s="10"/>
      <c r="AA2041" s="10"/>
    </row>
    <row r="2042" spans="1:27" x14ac:dyDescent="0.2">
      <c r="A2042" s="23"/>
      <c r="B2042" s="10"/>
      <c r="C2042" s="10"/>
      <c r="D2042" s="10"/>
      <c r="E2042" s="10"/>
      <c r="F2042" s="10"/>
      <c r="G2042" s="10"/>
      <c r="H2042" s="10"/>
      <c r="I2042" s="10"/>
      <c r="J2042" s="10"/>
      <c r="K2042" s="10"/>
      <c r="L2042" s="10"/>
      <c r="M2042" s="10"/>
      <c r="N2042" s="10"/>
      <c r="O2042" s="10"/>
      <c r="P2042" s="10"/>
      <c r="Q2042" s="10"/>
      <c r="R2042" s="10"/>
      <c r="S2042" s="10"/>
      <c r="T2042" s="10"/>
      <c r="U2042" s="10"/>
      <c r="V2042" s="10"/>
      <c r="W2042" s="10"/>
      <c r="X2042" s="10"/>
      <c r="Y2042" s="10"/>
      <c r="Z2042" s="10"/>
      <c r="AA2042" s="10"/>
    </row>
    <row r="2043" spans="1:27" x14ac:dyDescent="0.2">
      <c r="A2043" s="23"/>
      <c r="B2043" s="10"/>
      <c r="C2043" s="10"/>
      <c r="D2043" s="10"/>
      <c r="E2043" s="10"/>
      <c r="F2043" s="10"/>
      <c r="G2043" s="10"/>
      <c r="H2043" s="10"/>
      <c r="I2043" s="10"/>
      <c r="J2043" s="10"/>
      <c r="K2043" s="10"/>
      <c r="L2043" s="10"/>
      <c r="M2043" s="10"/>
      <c r="N2043" s="10"/>
      <c r="O2043" s="10"/>
      <c r="P2043" s="10"/>
      <c r="Q2043" s="10"/>
      <c r="R2043" s="10"/>
      <c r="S2043" s="10"/>
      <c r="T2043" s="10"/>
      <c r="U2043" s="10"/>
      <c r="V2043" s="10"/>
      <c r="W2043" s="10"/>
      <c r="X2043" s="10"/>
      <c r="Y2043" s="10"/>
      <c r="Z2043" s="10"/>
      <c r="AA2043" s="10"/>
    </row>
    <row r="2044" spans="1:27" x14ac:dyDescent="0.2">
      <c r="A2044" s="23"/>
      <c r="B2044" s="10"/>
      <c r="C2044" s="10"/>
      <c r="D2044" s="10"/>
      <c r="E2044" s="10"/>
      <c r="F2044" s="10"/>
      <c r="G2044" s="10"/>
      <c r="H2044" s="10"/>
      <c r="I2044" s="10"/>
      <c r="J2044" s="10"/>
      <c r="K2044" s="10"/>
      <c r="L2044" s="10"/>
      <c r="M2044" s="10"/>
      <c r="N2044" s="10"/>
      <c r="O2044" s="10"/>
      <c r="P2044" s="10"/>
      <c r="Q2044" s="10"/>
      <c r="R2044" s="10"/>
      <c r="S2044" s="10"/>
      <c r="T2044" s="10"/>
      <c r="U2044" s="10"/>
      <c r="V2044" s="10"/>
      <c r="W2044" s="10"/>
      <c r="X2044" s="10"/>
      <c r="Y2044" s="10"/>
      <c r="Z2044" s="10"/>
      <c r="AA2044" s="10"/>
    </row>
    <row r="2045" spans="1:27" x14ac:dyDescent="0.2">
      <c r="A2045" s="23"/>
      <c r="B2045" s="10"/>
      <c r="C2045" s="10"/>
      <c r="D2045" s="10"/>
      <c r="E2045" s="10"/>
      <c r="F2045" s="10"/>
      <c r="G2045" s="10"/>
      <c r="H2045" s="10"/>
      <c r="I2045" s="10"/>
      <c r="J2045" s="10"/>
      <c r="K2045" s="10"/>
      <c r="L2045" s="10"/>
      <c r="M2045" s="10"/>
      <c r="N2045" s="10"/>
      <c r="O2045" s="10"/>
      <c r="P2045" s="10"/>
      <c r="Q2045" s="10"/>
      <c r="R2045" s="10"/>
      <c r="S2045" s="10"/>
      <c r="T2045" s="10"/>
      <c r="U2045" s="10"/>
      <c r="V2045" s="10"/>
      <c r="W2045" s="10"/>
      <c r="X2045" s="10"/>
      <c r="Y2045" s="10"/>
      <c r="Z2045" s="10"/>
      <c r="AA2045" s="10"/>
    </row>
    <row r="2046" spans="1:27" x14ac:dyDescent="0.2">
      <c r="A2046" s="23"/>
      <c r="B2046" s="10"/>
      <c r="C2046" s="10"/>
      <c r="D2046" s="10"/>
      <c r="E2046" s="10"/>
      <c r="F2046" s="10"/>
      <c r="G2046" s="10"/>
      <c r="H2046" s="10"/>
      <c r="I2046" s="10"/>
      <c r="J2046" s="10"/>
      <c r="K2046" s="10"/>
      <c r="L2046" s="10"/>
      <c r="M2046" s="10"/>
      <c r="N2046" s="10"/>
      <c r="O2046" s="10"/>
      <c r="P2046" s="10"/>
      <c r="Q2046" s="10"/>
      <c r="R2046" s="10"/>
      <c r="S2046" s="10"/>
      <c r="T2046" s="10"/>
      <c r="U2046" s="10"/>
      <c r="V2046" s="10"/>
      <c r="W2046" s="10"/>
      <c r="X2046" s="10"/>
      <c r="Y2046" s="10"/>
      <c r="Z2046" s="10"/>
      <c r="AA2046" s="10"/>
    </row>
    <row r="2047" spans="1:27" x14ac:dyDescent="0.2">
      <c r="A2047" s="23"/>
      <c r="B2047" s="10"/>
      <c r="C2047" s="10"/>
      <c r="D2047" s="10"/>
      <c r="E2047" s="10"/>
      <c r="F2047" s="10"/>
      <c r="G2047" s="10"/>
      <c r="H2047" s="10"/>
      <c r="I2047" s="10"/>
      <c r="J2047" s="10"/>
      <c r="K2047" s="10"/>
      <c r="L2047" s="10"/>
      <c r="M2047" s="10"/>
      <c r="N2047" s="10"/>
      <c r="O2047" s="10"/>
      <c r="P2047" s="10"/>
      <c r="Q2047" s="10"/>
      <c r="R2047" s="10"/>
      <c r="S2047" s="10"/>
      <c r="T2047" s="10"/>
      <c r="U2047" s="10"/>
      <c r="V2047" s="10"/>
      <c r="W2047" s="10"/>
      <c r="X2047" s="10"/>
      <c r="Y2047" s="10"/>
      <c r="Z2047" s="10"/>
      <c r="AA2047" s="10"/>
    </row>
    <row r="2048" spans="1:27" x14ac:dyDescent="0.2">
      <c r="A2048" s="23"/>
      <c r="B2048" s="10"/>
      <c r="C2048" s="10"/>
      <c r="D2048" s="10"/>
      <c r="E2048" s="10"/>
      <c r="F2048" s="10"/>
      <c r="G2048" s="10"/>
      <c r="H2048" s="10"/>
      <c r="I2048" s="10"/>
      <c r="J2048" s="10"/>
      <c r="K2048" s="10"/>
      <c r="L2048" s="10"/>
      <c r="M2048" s="10"/>
      <c r="N2048" s="10"/>
      <c r="O2048" s="10"/>
      <c r="P2048" s="10"/>
      <c r="Q2048" s="10"/>
      <c r="R2048" s="10"/>
      <c r="S2048" s="10"/>
      <c r="T2048" s="10"/>
      <c r="U2048" s="10"/>
      <c r="V2048" s="10"/>
      <c r="W2048" s="10"/>
      <c r="X2048" s="10"/>
      <c r="Y2048" s="10"/>
      <c r="Z2048" s="10"/>
      <c r="AA2048" s="10"/>
    </row>
    <row r="2049" spans="1:27" x14ac:dyDescent="0.2">
      <c r="A2049" s="23"/>
      <c r="B2049" s="10"/>
      <c r="C2049" s="10"/>
      <c r="D2049" s="10"/>
      <c r="E2049" s="10"/>
      <c r="F2049" s="10"/>
      <c r="G2049" s="10"/>
      <c r="H2049" s="10"/>
      <c r="I2049" s="10"/>
      <c r="J2049" s="10"/>
      <c r="K2049" s="10"/>
      <c r="L2049" s="10"/>
      <c r="M2049" s="10"/>
      <c r="N2049" s="10"/>
      <c r="O2049" s="10"/>
      <c r="P2049" s="10"/>
      <c r="Q2049" s="10"/>
      <c r="R2049" s="10"/>
      <c r="S2049" s="10"/>
      <c r="T2049" s="10"/>
      <c r="U2049" s="10"/>
      <c r="V2049" s="10"/>
      <c r="W2049" s="10"/>
      <c r="X2049" s="10"/>
      <c r="Y2049" s="10"/>
      <c r="Z2049" s="10"/>
      <c r="AA2049" s="10"/>
    </row>
    <row r="2050" spans="1:27" x14ac:dyDescent="0.2">
      <c r="A2050" s="23"/>
      <c r="B2050" s="10"/>
      <c r="C2050" s="10"/>
      <c r="D2050" s="10"/>
      <c r="E2050" s="10"/>
      <c r="F2050" s="10"/>
      <c r="G2050" s="10"/>
      <c r="H2050" s="10"/>
      <c r="I2050" s="10"/>
      <c r="J2050" s="10"/>
      <c r="K2050" s="10"/>
      <c r="L2050" s="10"/>
      <c r="M2050" s="10"/>
      <c r="N2050" s="10"/>
      <c r="O2050" s="10"/>
      <c r="P2050" s="10"/>
      <c r="Q2050" s="10"/>
      <c r="R2050" s="10"/>
      <c r="S2050" s="10"/>
      <c r="T2050" s="10"/>
      <c r="U2050" s="10"/>
      <c r="V2050" s="10"/>
      <c r="W2050" s="10"/>
      <c r="X2050" s="10"/>
      <c r="Y2050" s="10"/>
      <c r="Z2050" s="10"/>
      <c r="AA2050" s="10"/>
    </row>
    <row r="2051" spans="1:27" x14ac:dyDescent="0.2">
      <c r="A2051" s="23"/>
      <c r="B2051" s="10"/>
      <c r="C2051" s="10"/>
      <c r="D2051" s="10"/>
      <c r="E2051" s="10"/>
      <c r="F2051" s="10"/>
      <c r="G2051" s="10"/>
      <c r="H2051" s="10"/>
      <c r="I2051" s="10"/>
      <c r="J2051" s="10"/>
      <c r="K2051" s="10"/>
      <c r="L2051" s="10"/>
      <c r="M2051" s="10"/>
      <c r="N2051" s="10"/>
      <c r="O2051" s="10"/>
      <c r="P2051" s="10"/>
      <c r="Q2051" s="10"/>
      <c r="R2051" s="10"/>
      <c r="S2051" s="10"/>
      <c r="T2051" s="10"/>
      <c r="U2051" s="10"/>
      <c r="V2051" s="10"/>
      <c r="W2051" s="10"/>
      <c r="X2051" s="10"/>
      <c r="Y2051" s="10"/>
      <c r="Z2051" s="10"/>
      <c r="AA2051" s="10"/>
    </row>
    <row r="2052" spans="1:27" x14ac:dyDescent="0.2">
      <c r="A2052" s="23"/>
      <c r="B2052" s="10"/>
      <c r="C2052" s="10"/>
      <c r="D2052" s="10"/>
      <c r="E2052" s="10"/>
      <c r="F2052" s="10"/>
      <c r="G2052" s="10"/>
      <c r="H2052" s="10"/>
      <c r="I2052" s="10"/>
      <c r="J2052" s="10"/>
      <c r="K2052" s="10"/>
      <c r="L2052" s="10"/>
      <c r="M2052" s="10"/>
      <c r="N2052" s="10"/>
      <c r="O2052" s="10"/>
      <c r="P2052" s="10"/>
      <c r="Q2052" s="10"/>
      <c r="R2052" s="10"/>
      <c r="S2052" s="10"/>
      <c r="T2052" s="10"/>
      <c r="U2052" s="10"/>
      <c r="V2052" s="10"/>
      <c r="W2052" s="10"/>
      <c r="X2052" s="10"/>
      <c r="Y2052" s="10"/>
      <c r="Z2052" s="10"/>
      <c r="AA2052" s="10"/>
    </row>
    <row r="2053" spans="1:27" x14ac:dyDescent="0.2">
      <c r="A2053" s="23"/>
      <c r="B2053" s="10"/>
      <c r="C2053" s="10"/>
      <c r="D2053" s="10"/>
      <c r="E2053" s="10"/>
      <c r="F2053" s="10"/>
      <c r="G2053" s="10"/>
      <c r="H2053" s="10"/>
      <c r="I2053" s="10"/>
      <c r="J2053" s="10"/>
      <c r="K2053" s="10"/>
      <c r="L2053" s="10"/>
      <c r="M2053" s="10"/>
      <c r="N2053" s="10"/>
      <c r="O2053" s="10"/>
      <c r="P2053" s="10"/>
      <c r="Q2053" s="10"/>
      <c r="R2053" s="10"/>
      <c r="S2053" s="10"/>
      <c r="T2053" s="10"/>
      <c r="U2053" s="10"/>
      <c r="V2053" s="10"/>
      <c r="W2053" s="10"/>
      <c r="X2053" s="10"/>
      <c r="Y2053" s="10"/>
      <c r="Z2053" s="10"/>
      <c r="AA2053" s="10"/>
    </row>
    <row r="2054" spans="1:27" x14ac:dyDescent="0.2">
      <c r="A2054" s="23"/>
      <c r="B2054" s="10"/>
      <c r="C2054" s="10"/>
      <c r="D2054" s="10"/>
      <c r="E2054" s="10"/>
      <c r="F2054" s="10"/>
      <c r="G2054" s="10"/>
      <c r="H2054" s="10"/>
      <c r="I2054" s="10"/>
      <c r="J2054" s="10"/>
      <c r="K2054" s="10"/>
      <c r="L2054" s="10"/>
      <c r="M2054" s="10"/>
      <c r="N2054" s="10"/>
      <c r="O2054" s="10"/>
      <c r="P2054" s="10"/>
      <c r="Q2054" s="10"/>
      <c r="R2054" s="10"/>
      <c r="S2054" s="10"/>
      <c r="T2054" s="10"/>
      <c r="U2054" s="10"/>
      <c r="V2054" s="10"/>
      <c r="W2054" s="10"/>
      <c r="X2054" s="10"/>
      <c r="Y2054" s="10"/>
      <c r="Z2054" s="10"/>
      <c r="AA2054" s="10"/>
    </row>
    <row r="2055" spans="1:27" x14ac:dyDescent="0.2">
      <c r="A2055" s="23"/>
      <c r="B2055" s="10"/>
      <c r="C2055" s="10"/>
      <c r="D2055" s="10"/>
      <c r="E2055" s="10"/>
      <c r="F2055" s="10"/>
      <c r="G2055" s="10"/>
      <c r="H2055" s="10"/>
      <c r="I2055" s="10"/>
      <c r="J2055" s="10"/>
      <c r="K2055" s="10"/>
      <c r="L2055" s="10"/>
      <c r="M2055" s="10"/>
      <c r="N2055" s="10"/>
      <c r="O2055" s="10"/>
      <c r="P2055" s="10"/>
      <c r="Q2055" s="10"/>
      <c r="R2055" s="10"/>
      <c r="S2055" s="10"/>
      <c r="T2055" s="10"/>
      <c r="U2055" s="10"/>
      <c r="V2055" s="10"/>
      <c r="W2055" s="10"/>
      <c r="X2055" s="10"/>
      <c r="Y2055" s="10"/>
      <c r="Z2055" s="10"/>
      <c r="AA2055" s="10"/>
    </row>
    <row r="2056" spans="1:27" x14ac:dyDescent="0.2">
      <c r="A2056" s="23"/>
      <c r="B2056" s="10"/>
      <c r="C2056" s="10"/>
      <c r="D2056" s="10"/>
      <c r="E2056" s="10"/>
      <c r="F2056" s="10"/>
      <c r="G2056" s="10"/>
      <c r="H2056" s="10"/>
      <c r="I2056" s="10"/>
      <c r="J2056" s="10"/>
      <c r="K2056" s="10"/>
      <c r="L2056" s="10"/>
      <c r="M2056" s="10"/>
      <c r="N2056" s="10"/>
      <c r="O2056" s="10"/>
      <c r="P2056" s="10"/>
      <c r="Q2056" s="10"/>
      <c r="R2056" s="10"/>
      <c r="S2056" s="10"/>
      <c r="T2056" s="10"/>
      <c r="U2056" s="10"/>
      <c r="V2056" s="10"/>
      <c r="W2056" s="10"/>
      <c r="X2056" s="10"/>
      <c r="Y2056" s="10"/>
      <c r="Z2056" s="10"/>
      <c r="AA2056" s="10"/>
    </row>
    <row r="2057" spans="1:27" x14ac:dyDescent="0.2">
      <c r="A2057" s="23"/>
      <c r="B2057" s="10"/>
      <c r="C2057" s="10"/>
      <c r="D2057" s="10"/>
      <c r="E2057" s="10"/>
      <c r="F2057" s="10"/>
      <c r="G2057" s="10"/>
      <c r="H2057" s="10"/>
      <c r="I2057" s="10"/>
      <c r="J2057" s="10"/>
      <c r="K2057" s="10"/>
      <c r="L2057" s="10"/>
      <c r="M2057" s="10"/>
      <c r="N2057" s="10"/>
      <c r="O2057" s="10"/>
      <c r="P2057" s="10"/>
      <c r="Q2057" s="10"/>
      <c r="R2057" s="10"/>
      <c r="S2057" s="10"/>
      <c r="T2057" s="10"/>
      <c r="U2057" s="10"/>
      <c r="V2057" s="10"/>
      <c r="W2057" s="10"/>
      <c r="X2057" s="10"/>
      <c r="Y2057" s="10"/>
      <c r="Z2057" s="10"/>
      <c r="AA2057" s="10"/>
    </row>
    <row r="2058" spans="1:27" x14ac:dyDescent="0.2">
      <c r="A2058" s="23"/>
      <c r="B2058" s="10"/>
      <c r="C2058" s="10"/>
      <c r="D2058" s="10"/>
      <c r="E2058" s="10"/>
      <c r="F2058" s="10"/>
      <c r="G2058" s="10"/>
      <c r="H2058" s="10"/>
      <c r="I2058" s="10"/>
      <c r="J2058" s="10"/>
      <c r="K2058" s="10"/>
      <c r="L2058" s="10"/>
      <c r="M2058" s="10"/>
      <c r="N2058" s="10"/>
      <c r="O2058" s="10"/>
      <c r="P2058" s="10"/>
      <c r="Q2058" s="10"/>
      <c r="R2058" s="10"/>
      <c r="S2058" s="10"/>
      <c r="T2058" s="10"/>
      <c r="U2058" s="10"/>
      <c r="V2058" s="10"/>
      <c r="W2058" s="10"/>
      <c r="X2058" s="10"/>
      <c r="Y2058" s="10"/>
      <c r="Z2058" s="10"/>
      <c r="AA2058" s="10"/>
    </row>
    <row r="2059" spans="1:27" x14ac:dyDescent="0.2">
      <c r="A2059" s="23"/>
      <c r="B2059" s="10"/>
      <c r="C2059" s="10"/>
      <c r="D2059" s="10"/>
      <c r="E2059" s="10"/>
      <c r="F2059" s="10"/>
      <c r="G2059" s="10"/>
      <c r="H2059" s="10"/>
      <c r="I2059" s="10"/>
      <c r="J2059" s="10"/>
      <c r="K2059" s="10"/>
      <c r="L2059" s="10"/>
      <c r="M2059" s="10"/>
      <c r="N2059" s="10"/>
      <c r="O2059" s="10"/>
      <c r="P2059" s="10"/>
      <c r="Q2059" s="10"/>
      <c r="R2059" s="10"/>
      <c r="S2059" s="10"/>
      <c r="T2059" s="10"/>
      <c r="U2059" s="10"/>
      <c r="V2059" s="10"/>
      <c r="W2059" s="10"/>
      <c r="X2059" s="10"/>
      <c r="Y2059" s="10"/>
      <c r="Z2059" s="10"/>
      <c r="AA2059" s="10"/>
    </row>
    <row r="2060" spans="1:27" x14ac:dyDescent="0.2">
      <c r="A2060" s="23"/>
      <c r="B2060" s="10"/>
      <c r="C2060" s="10"/>
      <c r="D2060" s="10"/>
      <c r="E2060" s="10"/>
      <c r="F2060" s="10"/>
      <c r="G2060" s="10"/>
      <c r="H2060" s="10"/>
      <c r="I2060" s="10"/>
      <c r="J2060" s="10"/>
      <c r="K2060" s="10"/>
      <c r="L2060" s="10"/>
      <c r="M2060" s="10"/>
      <c r="N2060" s="10"/>
      <c r="O2060" s="10"/>
      <c r="P2060" s="10"/>
      <c r="Q2060" s="10"/>
      <c r="R2060" s="10"/>
      <c r="S2060" s="10"/>
      <c r="T2060" s="10"/>
      <c r="U2060" s="10"/>
      <c r="V2060" s="10"/>
      <c r="W2060" s="10"/>
      <c r="X2060" s="10"/>
      <c r="Y2060" s="10"/>
      <c r="Z2060" s="10"/>
      <c r="AA2060" s="10"/>
    </row>
    <row r="2061" spans="1:27" x14ac:dyDescent="0.2">
      <c r="A2061" s="23"/>
      <c r="B2061" s="10"/>
      <c r="C2061" s="10"/>
      <c r="D2061" s="10"/>
      <c r="E2061" s="10"/>
      <c r="F2061" s="10"/>
      <c r="G2061" s="10"/>
      <c r="H2061" s="10"/>
      <c r="I2061" s="10"/>
      <c r="J2061" s="10"/>
      <c r="K2061" s="10"/>
      <c r="L2061" s="10"/>
      <c r="M2061" s="10"/>
      <c r="N2061" s="10"/>
      <c r="O2061" s="10"/>
      <c r="P2061" s="10"/>
      <c r="Q2061" s="10"/>
      <c r="R2061" s="10"/>
      <c r="S2061" s="10"/>
      <c r="T2061" s="10"/>
      <c r="U2061" s="10"/>
      <c r="V2061" s="10"/>
      <c r="W2061" s="10"/>
      <c r="X2061" s="10"/>
      <c r="Y2061" s="10"/>
      <c r="Z2061" s="10"/>
      <c r="AA2061" s="10"/>
    </row>
    <row r="2062" spans="1:27" x14ac:dyDescent="0.2">
      <c r="A2062" s="23"/>
      <c r="B2062" s="10"/>
      <c r="C2062" s="10"/>
      <c r="D2062" s="10"/>
      <c r="E2062" s="10"/>
      <c r="F2062" s="10"/>
      <c r="G2062" s="10"/>
      <c r="H2062" s="10"/>
      <c r="I2062" s="10"/>
      <c r="J2062" s="10"/>
      <c r="K2062" s="10"/>
      <c r="L2062" s="10"/>
      <c r="M2062" s="10"/>
      <c r="N2062" s="10"/>
      <c r="O2062" s="10"/>
      <c r="P2062" s="10"/>
      <c r="Q2062" s="10"/>
      <c r="R2062" s="10"/>
      <c r="S2062" s="10"/>
      <c r="T2062" s="10"/>
      <c r="U2062" s="10"/>
      <c r="V2062" s="10"/>
      <c r="W2062" s="10"/>
      <c r="X2062" s="10"/>
      <c r="Y2062" s="10"/>
      <c r="Z2062" s="10"/>
      <c r="AA2062" s="10"/>
    </row>
    <row r="2063" spans="1:27" x14ac:dyDescent="0.2">
      <c r="A2063" s="23"/>
      <c r="B2063" s="10"/>
      <c r="C2063" s="10"/>
      <c r="D2063" s="10"/>
      <c r="E2063" s="10"/>
      <c r="F2063" s="10"/>
      <c r="G2063" s="10"/>
      <c r="H2063" s="10"/>
      <c r="I2063" s="10"/>
      <c r="J2063" s="10"/>
      <c r="K2063" s="10"/>
      <c r="L2063" s="10"/>
      <c r="M2063" s="10"/>
      <c r="N2063" s="10"/>
      <c r="O2063" s="10"/>
      <c r="P2063" s="10"/>
      <c r="Q2063" s="10"/>
      <c r="R2063" s="10"/>
      <c r="S2063" s="10"/>
      <c r="T2063" s="10"/>
      <c r="U2063" s="10"/>
      <c r="V2063" s="10"/>
      <c r="W2063" s="10"/>
      <c r="X2063" s="10"/>
      <c r="Y2063" s="10"/>
      <c r="Z2063" s="10"/>
      <c r="AA2063" s="10"/>
    </row>
    <row r="2064" spans="1:27" x14ac:dyDescent="0.2">
      <c r="A2064" s="23"/>
      <c r="B2064" s="10"/>
      <c r="C2064" s="10"/>
      <c r="D2064" s="10"/>
      <c r="E2064" s="10"/>
      <c r="F2064" s="10"/>
      <c r="G2064" s="10"/>
      <c r="H2064" s="10"/>
      <c r="I2064" s="10"/>
      <c r="J2064" s="10"/>
      <c r="K2064" s="10"/>
      <c r="L2064" s="10"/>
      <c r="M2064" s="10"/>
      <c r="N2064" s="10"/>
      <c r="O2064" s="10"/>
      <c r="P2064" s="10"/>
      <c r="Q2064" s="10"/>
      <c r="R2064" s="10"/>
      <c r="S2064" s="10"/>
      <c r="T2064" s="10"/>
      <c r="U2064" s="10"/>
      <c r="V2064" s="10"/>
      <c r="W2064" s="10"/>
      <c r="X2064" s="10"/>
      <c r="Y2064" s="10"/>
      <c r="Z2064" s="10"/>
      <c r="AA2064" s="10"/>
    </row>
    <row r="2065" spans="1:27" x14ac:dyDescent="0.2">
      <c r="A2065" s="23"/>
      <c r="B2065" s="10"/>
      <c r="C2065" s="10"/>
      <c r="D2065" s="10"/>
      <c r="E2065" s="10"/>
      <c r="F2065" s="10"/>
      <c r="G2065" s="10"/>
      <c r="H2065" s="10"/>
      <c r="I2065" s="10"/>
      <c r="J2065" s="10"/>
      <c r="K2065" s="10"/>
      <c r="L2065" s="10"/>
      <c r="M2065" s="10"/>
      <c r="N2065" s="10"/>
      <c r="O2065" s="10"/>
      <c r="P2065" s="10"/>
      <c r="Q2065" s="10"/>
      <c r="R2065" s="10"/>
      <c r="S2065" s="10"/>
      <c r="T2065" s="10"/>
      <c r="U2065" s="10"/>
      <c r="V2065" s="10"/>
      <c r="W2065" s="10"/>
      <c r="X2065" s="10"/>
      <c r="Y2065" s="10"/>
      <c r="Z2065" s="10"/>
      <c r="AA2065" s="10"/>
    </row>
    <row r="2066" spans="1:27" x14ac:dyDescent="0.2">
      <c r="A2066" s="23"/>
      <c r="B2066" s="10"/>
      <c r="C2066" s="10"/>
      <c r="D2066" s="10"/>
      <c r="E2066" s="10"/>
      <c r="F2066" s="10"/>
      <c r="G2066" s="10"/>
      <c r="H2066" s="10"/>
      <c r="I2066" s="10"/>
      <c r="J2066" s="10"/>
      <c r="K2066" s="10"/>
      <c r="L2066" s="10"/>
      <c r="M2066" s="10"/>
      <c r="N2066" s="10"/>
      <c r="O2066" s="10"/>
      <c r="P2066" s="10"/>
      <c r="Q2066" s="10"/>
      <c r="R2066" s="10"/>
      <c r="S2066" s="10"/>
      <c r="T2066" s="10"/>
      <c r="U2066" s="10"/>
      <c r="V2066" s="10"/>
      <c r="W2066" s="10"/>
      <c r="X2066" s="10"/>
      <c r="Y2066" s="10"/>
      <c r="Z2066" s="10"/>
      <c r="AA2066" s="10"/>
    </row>
    <row r="2067" spans="1:27" x14ac:dyDescent="0.2">
      <c r="A2067" s="23"/>
      <c r="B2067" s="10"/>
      <c r="C2067" s="10"/>
      <c r="D2067" s="10"/>
      <c r="E2067" s="10"/>
      <c r="F2067" s="10"/>
      <c r="G2067" s="10"/>
      <c r="H2067" s="10"/>
      <c r="I2067" s="10"/>
      <c r="J2067" s="10"/>
      <c r="K2067" s="10"/>
      <c r="L2067" s="10"/>
      <c r="M2067" s="10"/>
      <c r="N2067" s="10"/>
      <c r="O2067" s="10"/>
      <c r="P2067" s="10"/>
      <c r="Q2067" s="10"/>
      <c r="R2067" s="10"/>
      <c r="S2067" s="10"/>
      <c r="T2067" s="10"/>
      <c r="U2067" s="10"/>
      <c r="V2067" s="10"/>
      <c r="W2067" s="10"/>
      <c r="X2067" s="10"/>
      <c r="Y2067" s="10"/>
      <c r="Z2067" s="10"/>
      <c r="AA2067" s="10"/>
    </row>
    <row r="2068" spans="1:27" x14ac:dyDescent="0.2">
      <c r="A2068" s="23"/>
      <c r="B2068" s="10"/>
      <c r="C2068" s="10"/>
      <c r="D2068" s="10"/>
      <c r="E2068" s="10"/>
      <c r="F2068" s="10"/>
      <c r="G2068" s="10"/>
      <c r="H2068" s="10"/>
      <c r="I2068" s="10"/>
      <c r="J2068" s="10"/>
      <c r="K2068" s="10"/>
      <c r="L2068" s="10"/>
      <c r="M2068" s="10"/>
      <c r="N2068" s="10"/>
      <c r="O2068" s="10"/>
      <c r="P2068" s="10"/>
      <c r="Q2068" s="10"/>
      <c r="R2068" s="10"/>
      <c r="S2068" s="10"/>
      <c r="T2068" s="10"/>
      <c r="U2068" s="10"/>
      <c r="V2068" s="10"/>
      <c r="W2068" s="10"/>
      <c r="X2068" s="10"/>
      <c r="Y2068" s="10"/>
      <c r="Z2068" s="10"/>
      <c r="AA2068" s="10"/>
    </row>
    <row r="2069" spans="1:27" x14ac:dyDescent="0.2">
      <c r="A2069" s="23"/>
      <c r="B2069" s="10"/>
      <c r="C2069" s="10"/>
      <c r="D2069" s="10"/>
      <c r="E2069" s="10"/>
      <c r="F2069" s="10"/>
      <c r="G2069" s="10"/>
      <c r="H2069" s="10"/>
      <c r="I2069" s="10"/>
      <c r="J2069" s="10"/>
      <c r="K2069" s="10"/>
      <c r="L2069" s="10"/>
      <c r="M2069" s="10"/>
      <c r="N2069" s="10"/>
      <c r="O2069" s="10"/>
      <c r="P2069" s="10"/>
      <c r="Q2069" s="10"/>
      <c r="R2069" s="10"/>
      <c r="S2069" s="10"/>
      <c r="T2069" s="10"/>
      <c r="U2069" s="10"/>
      <c r="V2069" s="10"/>
      <c r="W2069" s="10"/>
      <c r="X2069" s="10"/>
      <c r="Y2069" s="10"/>
      <c r="Z2069" s="10"/>
      <c r="AA2069" s="10"/>
    </row>
    <row r="2070" spans="1:27" x14ac:dyDescent="0.2">
      <c r="A2070" s="23"/>
      <c r="B2070" s="10"/>
      <c r="C2070" s="10"/>
      <c r="D2070" s="10"/>
      <c r="E2070" s="10"/>
      <c r="F2070" s="10"/>
      <c r="G2070" s="10"/>
      <c r="H2070" s="10"/>
      <c r="I2070" s="10"/>
      <c r="J2070" s="10"/>
      <c r="K2070" s="10"/>
      <c r="L2070" s="10"/>
      <c r="M2070" s="10"/>
      <c r="N2070" s="10"/>
      <c r="O2070" s="10"/>
      <c r="P2070" s="10"/>
      <c r="Q2070" s="10"/>
      <c r="R2070" s="10"/>
      <c r="S2070" s="10"/>
      <c r="T2070" s="10"/>
      <c r="U2070" s="10"/>
      <c r="V2070" s="10"/>
      <c r="W2070" s="10"/>
      <c r="X2070" s="10"/>
      <c r="Y2070" s="10"/>
      <c r="Z2070" s="10"/>
      <c r="AA2070" s="10"/>
    </row>
    <row r="2071" spans="1:27" x14ac:dyDescent="0.2">
      <c r="A2071" s="23"/>
      <c r="B2071" s="10"/>
      <c r="C2071" s="10"/>
      <c r="D2071" s="10"/>
      <c r="E2071" s="10"/>
      <c r="F2071" s="10"/>
      <c r="G2071" s="10"/>
      <c r="H2071" s="10"/>
      <c r="I2071" s="10"/>
      <c r="J2071" s="10"/>
      <c r="K2071" s="10"/>
      <c r="L2071" s="10"/>
      <c r="M2071" s="10"/>
      <c r="N2071" s="10"/>
      <c r="O2071" s="10"/>
      <c r="P2071" s="10"/>
      <c r="Q2071" s="10"/>
      <c r="R2071" s="10"/>
      <c r="S2071" s="10"/>
      <c r="T2071" s="10"/>
      <c r="U2071" s="10"/>
      <c r="V2071" s="10"/>
      <c r="W2071" s="10"/>
      <c r="X2071" s="10"/>
      <c r="Y2071" s="10"/>
      <c r="Z2071" s="10"/>
      <c r="AA2071" s="10"/>
    </row>
    <row r="2072" spans="1:27" x14ac:dyDescent="0.2">
      <c r="A2072" s="23"/>
      <c r="B2072" s="10"/>
      <c r="C2072" s="10"/>
      <c r="D2072" s="10"/>
      <c r="E2072" s="10"/>
      <c r="F2072" s="10"/>
      <c r="G2072" s="10"/>
      <c r="H2072" s="10"/>
      <c r="I2072" s="10"/>
      <c r="J2072" s="10"/>
      <c r="K2072" s="10"/>
      <c r="L2072" s="10"/>
      <c r="M2072" s="10"/>
      <c r="N2072" s="10"/>
      <c r="O2072" s="10"/>
      <c r="P2072" s="10"/>
      <c r="Q2072" s="10"/>
      <c r="R2072" s="10"/>
      <c r="S2072" s="10"/>
      <c r="T2072" s="10"/>
      <c r="U2072" s="10"/>
      <c r="V2072" s="10"/>
      <c r="W2072" s="10"/>
      <c r="X2072" s="10"/>
      <c r="Y2072" s="10"/>
      <c r="Z2072" s="10"/>
      <c r="AA2072" s="10"/>
    </row>
    <row r="2073" spans="1:27" x14ac:dyDescent="0.2">
      <c r="A2073" s="23"/>
      <c r="B2073" s="10"/>
      <c r="C2073" s="10"/>
      <c r="D2073" s="10"/>
      <c r="E2073" s="10"/>
      <c r="F2073" s="10"/>
      <c r="G2073" s="10"/>
      <c r="H2073" s="10"/>
      <c r="I2073" s="10"/>
      <c r="J2073" s="10"/>
      <c r="K2073" s="10"/>
      <c r="L2073" s="10"/>
      <c r="M2073" s="10"/>
      <c r="N2073" s="10"/>
      <c r="O2073" s="10"/>
      <c r="P2073" s="10"/>
      <c r="Q2073" s="10"/>
      <c r="R2073" s="10"/>
      <c r="S2073" s="10"/>
      <c r="T2073" s="10"/>
      <c r="U2073" s="10"/>
      <c r="V2073" s="10"/>
      <c r="W2073" s="10"/>
      <c r="X2073" s="10"/>
      <c r="Y2073" s="10"/>
      <c r="Z2073" s="10"/>
      <c r="AA2073" s="10"/>
    </row>
    <row r="2074" spans="1:27" x14ac:dyDescent="0.2">
      <c r="A2074" s="23"/>
      <c r="B2074" s="10"/>
      <c r="C2074" s="10"/>
      <c r="D2074" s="10"/>
      <c r="E2074" s="10"/>
      <c r="F2074" s="10"/>
      <c r="G2074" s="10"/>
      <c r="H2074" s="10"/>
      <c r="I2074" s="10"/>
      <c r="J2074" s="10"/>
      <c r="K2074" s="10"/>
      <c r="L2074" s="10"/>
      <c r="M2074" s="10"/>
      <c r="N2074" s="10"/>
      <c r="O2074" s="10"/>
      <c r="P2074" s="10"/>
      <c r="Q2074" s="10"/>
      <c r="R2074" s="10"/>
      <c r="S2074" s="10"/>
      <c r="T2074" s="10"/>
      <c r="U2074" s="10"/>
      <c r="V2074" s="10"/>
      <c r="W2074" s="10"/>
      <c r="X2074" s="10"/>
      <c r="Y2074" s="10"/>
      <c r="Z2074" s="10"/>
      <c r="AA2074" s="10"/>
    </row>
    <row r="2075" spans="1:27" x14ac:dyDescent="0.2">
      <c r="A2075" s="23"/>
      <c r="B2075" s="10"/>
      <c r="C2075" s="10"/>
      <c r="D2075" s="10"/>
      <c r="E2075" s="10"/>
      <c r="F2075" s="10"/>
      <c r="G2075" s="10"/>
      <c r="H2075" s="10"/>
      <c r="I2075" s="10"/>
      <c r="J2075" s="10"/>
      <c r="K2075" s="10"/>
      <c r="L2075" s="10"/>
      <c r="M2075" s="10"/>
      <c r="N2075" s="10"/>
      <c r="O2075" s="10"/>
      <c r="P2075" s="10"/>
      <c r="Q2075" s="10"/>
      <c r="R2075" s="10"/>
      <c r="S2075" s="10"/>
      <c r="T2075" s="10"/>
      <c r="U2075" s="10"/>
      <c r="V2075" s="10"/>
      <c r="W2075" s="10"/>
      <c r="X2075" s="10"/>
      <c r="Y2075" s="10"/>
      <c r="Z2075" s="10"/>
      <c r="AA2075" s="10"/>
    </row>
    <row r="2076" spans="1:27" x14ac:dyDescent="0.2">
      <c r="A2076" s="23"/>
      <c r="B2076" s="10"/>
      <c r="C2076" s="10"/>
      <c r="D2076" s="10"/>
      <c r="E2076" s="10"/>
      <c r="F2076" s="10"/>
      <c r="G2076" s="10"/>
      <c r="H2076" s="10"/>
      <c r="I2076" s="10"/>
      <c r="J2076" s="10"/>
      <c r="K2076" s="10"/>
      <c r="L2076" s="10"/>
      <c r="M2076" s="10"/>
      <c r="N2076" s="10"/>
      <c r="O2076" s="10"/>
      <c r="P2076" s="10"/>
      <c r="Q2076" s="10"/>
      <c r="R2076" s="10"/>
      <c r="S2076" s="10"/>
      <c r="T2076" s="10"/>
      <c r="U2076" s="10"/>
      <c r="V2076" s="10"/>
      <c r="W2076" s="10"/>
      <c r="X2076" s="10"/>
      <c r="Y2076" s="10"/>
      <c r="Z2076" s="10"/>
      <c r="AA2076" s="10"/>
    </row>
    <row r="2077" spans="1:27" x14ac:dyDescent="0.2">
      <c r="A2077" s="23"/>
      <c r="B2077" s="10"/>
      <c r="C2077" s="10"/>
      <c r="D2077" s="10"/>
      <c r="E2077" s="10"/>
      <c r="F2077" s="10"/>
      <c r="G2077" s="10"/>
      <c r="H2077" s="10"/>
      <c r="I2077" s="10"/>
      <c r="J2077" s="10"/>
      <c r="K2077" s="10"/>
      <c r="L2077" s="10"/>
      <c r="M2077" s="10"/>
      <c r="N2077" s="10"/>
      <c r="O2077" s="10"/>
      <c r="P2077" s="10"/>
      <c r="Q2077" s="10"/>
      <c r="R2077" s="10"/>
      <c r="S2077" s="10"/>
      <c r="T2077" s="10"/>
      <c r="U2077" s="10"/>
      <c r="V2077" s="10"/>
      <c r="W2077" s="10"/>
      <c r="X2077" s="10"/>
      <c r="Y2077" s="10"/>
      <c r="Z2077" s="10"/>
      <c r="AA2077" s="10"/>
    </row>
    <row r="2078" spans="1:27" x14ac:dyDescent="0.2">
      <c r="A2078" s="23"/>
      <c r="B2078" s="10"/>
      <c r="C2078" s="10"/>
      <c r="D2078" s="10"/>
      <c r="E2078" s="10"/>
      <c r="F2078" s="10"/>
      <c r="G2078" s="10"/>
      <c r="H2078" s="10"/>
      <c r="I2078" s="10"/>
      <c r="J2078" s="10"/>
      <c r="K2078" s="10"/>
      <c r="L2078" s="10"/>
      <c r="M2078" s="10"/>
      <c r="N2078" s="10"/>
      <c r="O2078" s="10"/>
      <c r="P2078" s="10"/>
      <c r="Q2078" s="10"/>
      <c r="R2078" s="10"/>
      <c r="S2078" s="10"/>
      <c r="T2078" s="10"/>
      <c r="U2078" s="10"/>
      <c r="V2078" s="10"/>
      <c r="W2078" s="10"/>
      <c r="X2078" s="10"/>
      <c r="Y2078" s="10"/>
      <c r="Z2078" s="10"/>
      <c r="AA2078" s="10"/>
    </row>
    <row r="2079" spans="1:27" x14ac:dyDescent="0.2">
      <c r="A2079" s="23"/>
      <c r="B2079" s="10"/>
      <c r="C2079" s="10"/>
      <c r="D2079" s="10"/>
      <c r="E2079" s="10"/>
      <c r="F2079" s="10"/>
      <c r="G2079" s="10"/>
      <c r="H2079" s="10"/>
      <c r="I2079" s="10"/>
      <c r="J2079" s="10"/>
      <c r="K2079" s="10"/>
      <c r="L2079" s="10"/>
      <c r="M2079" s="10"/>
      <c r="N2079" s="10"/>
      <c r="O2079" s="10"/>
      <c r="P2079" s="10"/>
      <c r="Q2079" s="10"/>
      <c r="R2079" s="10"/>
      <c r="S2079" s="10"/>
      <c r="T2079" s="10"/>
      <c r="U2079" s="10"/>
      <c r="V2079" s="10"/>
      <c r="W2079" s="10"/>
      <c r="X2079" s="10"/>
      <c r="Y2079" s="10"/>
      <c r="Z2079" s="10"/>
      <c r="AA2079" s="10"/>
    </row>
    <row r="2080" spans="1:27" x14ac:dyDescent="0.2">
      <c r="A2080" s="23"/>
      <c r="B2080" s="10"/>
      <c r="C2080" s="10"/>
      <c r="D2080" s="10"/>
      <c r="E2080" s="10"/>
      <c r="F2080" s="10"/>
      <c r="G2080" s="10"/>
      <c r="H2080" s="10"/>
      <c r="I2080" s="10"/>
      <c r="J2080" s="10"/>
      <c r="K2080" s="10"/>
      <c r="L2080" s="10"/>
      <c r="M2080" s="10"/>
      <c r="N2080" s="10"/>
      <c r="O2080" s="10"/>
      <c r="P2080" s="10"/>
      <c r="Q2080" s="10"/>
      <c r="R2080" s="10"/>
      <c r="S2080" s="10"/>
      <c r="T2080" s="10"/>
      <c r="U2080" s="10"/>
      <c r="V2080" s="10"/>
      <c r="W2080" s="10"/>
      <c r="X2080" s="10"/>
      <c r="Y2080" s="10"/>
      <c r="Z2080" s="10"/>
      <c r="AA2080" s="10"/>
    </row>
    <row r="2081" spans="1:27" x14ac:dyDescent="0.2">
      <c r="A2081" s="23"/>
      <c r="B2081" s="10"/>
      <c r="C2081" s="10"/>
      <c r="D2081" s="10"/>
      <c r="E2081" s="10"/>
      <c r="F2081" s="10"/>
      <c r="G2081" s="10"/>
      <c r="H2081" s="10"/>
      <c r="I2081" s="10"/>
      <c r="J2081" s="10"/>
      <c r="K2081" s="10"/>
      <c r="L2081" s="10"/>
      <c r="M2081" s="10"/>
      <c r="N2081" s="10"/>
      <c r="O2081" s="10"/>
      <c r="P2081" s="10"/>
      <c r="Q2081" s="10"/>
      <c r="R2081" s="10"/>
      <c r="S2081" s="10"/>
      <c r="T2081" s="10"/>
      <c r="U2081" s="10"/>
      <c r="V2081" s="10"/>
      <c r="W2081" s="10"/>
      <c r="X2081" s="10"/>
      <c r="Y2081" s="10"/>
      <c r="Z2081" s="10"/>
      <c r="AA2081" s="10"/>
    </row>
    <row r="2082" spans="1:27" x14ac:dyDescent="0.2">
      <c r="A2082" s="23"/>
      <c r="B2082" s="10"/>
      <c r="C2082" s="10"/>
      <c r="D2082" s="10"/>
      <c r="E2082" s="10"/>
      <c r="F2082" s="10"/>
      <c r="G2082" s="10"/>
      <c r="H2082" s="10"/>
      <c r="I2082" s="10"/>
      <c r="J2082" s="10"/>
      <c r="K2082" s="10"/>
      <c r="L2082" s="10"/>
      <c r="M2082" s="10"/>
      <c r="N2082" s="10"/>
      <c r="O2082" s="10"/>
      <c r="P2082" s="10"/>
      <c r="Q2082" s="10"/>
      <c r="R2082" s="10"/>
      <c r="S2082" s="10"/>
      <c r="T2082" s="10"/>
      <c r="U2082" s="10"/>
      <c r="V2082" s="10"/>
      <c r="W2082" s="10"/>
      <c r="X2082" s="10"/>
      <c r="Y2082" s="10"/>
      <c r="Z2082" s="10"/>
      <c r="AA2082" s="10"/>
    </row>
    <row r="2083" spans="1:27" x14ac:dyDescent="0.2">
      <c r="A2083" s="23"/>
      <c r="B2083" s="10"/>
      <c r="C2083" s="10"/>
      <c r="D2083" s="10"/>
      <c r="E2083" s="10"/>
      <c r="F2083" s="10"/>
      <c r="G2083" s="10"/>
      <c r="H2083" s="10"/>
      <c r="I2083" s="10"/>
      <c r="J2083" s="10"/>
      <c r="K2083" s="10"/>
      <c r="L2083" s="10"/>
      <c r="M2083" s="10"/>
      <c r="N2083" s="10"/>
      <c r="O2083" s="10"/>
      <c r="P2083" s="10"/>
      <c r="Q2083" s="10"/>
      <c r="R2083" s="10"/>
      <c r="S2083" s="10"/>
      <c r="T2083" s="10"/>
      <c r="U2083" s="10"/>
      <c r="V2083" s="10"/>
      <c r="W2083" s="10"/>
      <c r="X2083" s="10"/>
      <c r="Y2083" s="10"/>
      <c r="Z2083" s="10"/>
      <c r="AA2083" s="10"/>
    </row>
    <row r="2084" spans="1:27" x14ac:dyDescent="0.2">
      <c r="A2084" s="23"/>
      <c r="B2084" s="10"/>
      <c r="C2084" s="10"/>
      <c r="D2084" s="10"/>
      <c r="E2084" s="10"/>
      <c r="F2084" s="10"/>
      <c r="G2084" s="10"/>
      <c r="H2084" s="10"/>
      <c r="I2084" s="10"/>
      <c r="J2084" s="10"/>
      <c r="K2084" s="10"/>
      <c r="L2084" s="10"/>
      <c r="M2084" s="10"/>
      <c r="N2084" s="10"/>
      <c r="O2084" s="10"/>
      <c r="P2084" s="10"/>
      <c r="Q2084" s="10"/>
      <c r="R2084" s="10"/>
      <c r="S2084" s="10"/>
      <c r="T2084" s="10"/>
      <c r="U2084" s="10"/>
      <c r="V2084" s="10"/>
      <c r="W2084" s="10"/>
      <c r="X2084" s="10"/>
      <c r="Y2084" s="10"/>
      <c r="Z2084" s="10"/>
      <c r="AA2084" s="10"/>
    </row>
    <row r="2085" spans="1:27" x14ac:dyDescent="0.2">
      <c r="A2085" s="23"/>
      <c r="B2085" s="10"/>
      <c r="C2085" s="10"/>
      <c r="D2085" s="10"/>
      <c r="E2085" s="10"/>
      <c r="F2085" s="10"/>
      <c r="G2085" s="10"/>
      <c r="H2085" s="10"/>
      <c r="I2085" s="10"/>
      <c r="J2085" s="10"/>
      <c r="K2085" s="10"/>
      <c r="L2085" s="10"/>
      <c r="M2085" s="10"/>
      <c r="N2085" s="10"/>
      <c r="O2085" s="10"/>
      <c r="P2085" s="10"/>
      <c r="Q2085" s="10"/>
      <c r="R2085" s="10"/>
      <c r="S2085" s="10"/>
      <c r="T2085" s="10"/>
      <c r="U2085" s="10"/>
      <c r="V2085" s="10"/>
      <c r="W2085" s="10"/>
      <c r="X2085" s="10"/>
      <c r="Y2085" s="10"/>
      <c r="Z2085" s="10"/>
      <c r="AA2085" s="10"/>
    </row>
    <row r="2086" spans="1:27" x14ac:dyDescent="0.2">
      <c r="A2086" s="23"/>
      <c r="B2086" s="10"/>
      <c r="C2086" s="10"/>
      <c r="D2086" s="10"/>
      <c r="E2086" s="10"/>
      <c r="F2086" s="10"/>
      <c r="G2086" s="10"/>
      <c r="H2086" s="10"/>
      <c r="I2086" s="10"/>
      <c r="J2086" s="10"/>
      <c r="K2086" s="10"/>
      <c r="L2086" s="10"/>
      <c r="M2086" s="10"/>
      <c r="N2086" s="10"/>
      <c r="O2086" s="10"/>
      <c r="P2086" s="10"/>
      <c r="Q2086" s="10"/>
      <c r="R2086" s="10"/>
      <c r="S2086" s="10"/>
      <c r="T2086" s="10"/>
      <c r="U2086" s="10"/>
      <c r="V2086" s="10"/>
      <c r="W2086" s="10"/>
      <c r="X2086" s="10"/>
      <c r="Y2086" s="10"/>
      <c r="Z2086" s="10"/>
      <c r="AA2086" s="10"/>
    </row>
    <row r="2087" spans="1:27" x14ac:dyDescent="0.2">
      <c r="A2087" s="23"/>
      <c r="B2087" s="10"/>
      <c r="C2087" s="10"/>
      <c r="D2087" s="10"/>
      <c r="E2087" s="10"/>
      <c r="F2087" s="10"/>
      <c r="G2087" s="10"/>
      <c r="H2087" s="10"/>
      <c r="I2087" s="10"/>
      <c r="J2087" s="10"/>
      <c r="K2087" s="10"/>
      <c r="L2087" s="10"/>
      <c r="M2087" s="10"/>
      <c r="N2087" s="10"/>
      <c r="O2087" s="10"/>
      <c r="P2087" s="10"/>
      <c r="Q2087" s="10"/>
      <c r="R2087" s="10"/>
      <c r="S2087" s="10"/>
      <c r="T2087" s="10"/>
      <c r="U2087" s="10"/>
      <c r="V2087" s="10"/>
      <c r="W2087" s="10"/>
      <c r="X2087" s="10"/>
      <c r="Y2087" s="10"/>
      <c r="Z2087" s="10"/>
      <c r="AA2087" s="10"/>
    </row>
    <row r="2088" spans="1:27" x14ac:dyDescent="0.2">
      <c r="A2088" s="23"/>
      <c r="B2088" s="10"/>
      <c r="C2088" s="10"/>
      <c r="D2088" s="10"/>
      <c r="E2088" s="10"/>
      <c r="F2088" s="10"/>
      <c r="G2088" s="10"/>
      <c r="H2088" s="10"/>
      <c r="I2088" s="10"/>
      <c r="J2088" s="10"/>
      <c r="K2088" s="10"/>
      <c r="L2088" s="10"/>
      <c r="M2088" s="10"/>
      <c r="N2088" s="10"/>
      <c r="O2088" s="10"/>
      <c r="P2088" s="10"/>
      <c r="Q2088" s="10"/>
      <c r="R2088" s="10"/>
      <c r="S2088" s="10"/>
      <c r="T2088" s="10"/>
      <c r="U2088" s="10"/>
      <c r="V2088" s="10"/>
      <c r="W2088" s="10"/>
      <c r="X2088" s="10"/>
      <c r="Y2088" s="10"/>
      <c r="Z2088" s="10"/>
      <c r="AA2088" s="10"/>
    </row>
    <row r="2089" spans="1:27" x14ac:dyDescent="0.2">
      <c r="A2089" s="23"/>
      <c r="B2089" s="10"/>
      <c r="C2089" s="10"/>
      <c r="D2089" s="10"/>
      <c r="E2089" s="10"/>
      <c r="F2089" s="10"/>
      <c r="G2089" s="10"/>
      <c r="H2089" s="10"/>
      <c r="I2089" s="10"/>
      <c r="J2089" s="10"/>
      <c r="K2089" s="10"/>
      <c r="L2089" s="10"/>
      <c r="M2089" s="10"/>
      <c r="N2089" s="10"/>
      <c r="O2089" s="10"/>
      <c r="P2089" s="10"/>
      <c r="Q2089" s="10"/>
      <c r="R2089" s="10"/>
      <c r="S2089" s="10"/>
      <c r="T2089" s="10"/>
      <c r="U2089" s="10"/>
      <c r="V2089" s="10"/>
      <c r="W2089" s="10"/>
      <c r="X2089" s="10"/>
      <c r="Y2089" s="10"/>
      <c r="Z2089" s="10"/>
      <c r="AA2089" s="10"/>
    </row>
    <row r="2090" spans="1:27" x14ac:dyDescent="0.2">
      <c r="A2090" s="23"/>
      <c r="B2090" s="10"/>
      <c r="C2090" s="10"/>
      <c r="D2090" s="10"/>
      <c r="E2090" s="10"/>
      <c r="F2090" s="10"/>
      <c r="G2090" s="10"/>
      <c r="H2090" s="10"/>
      <c r="I2090" s="10"/>
      <c r="J2090" s="10"/>
      <c r="K2090" s="10"/>
      <c r="L2090" s="10"/>
      <c r="M2090" s="10"/>
      <c r="N2090" s="10"/>
      <c r="O2090" s="10"/>
      <c r="P2090" s="10"/>
      <c r="Q2090" s="10"/>
      <c r="R2090" s="10"/>
      <c r="S2090" s="10"/>
      <c r="T2090" s="10"/>
      <c r="U2090" s="10"/>
      <c r="V2090" s="10"/>
      <c r="W2090" s="10"/>
      <c r="X2090" s="10"/>
      <c r="Y2090" s="10"/>
      <c r="Z2090" s="10"/>
      <c r="AA2090" s="10"/>
    </row>
    <row r="2091" spans="1:27" x14ac:dyDescent="0.2">
      <c r="A2091" s="23"/>
      <c r="B2091" s="10"/>
      <c r="C2091" s="10"/>
      <c r="D2091" s="10"/>
      <c r="E2091" s="10"/>
      <c r="F2091" s="10"/>
      <c r="G2091" s="10"/>
      <c r="H2091" s="10"/>
      <c r="I2091" s="10"/>
      <c r="J2091" s="10"/>
      <c r="K2091" s="10"/>
      <c r="L2091" s="10"/>
      <c r="M2091" s="10"/>
      <c r="N2091" s="10"/>
      <c r="O2091" s="10"/>
      <c r="P2091" s="10"/>
      <c r="Q2091" s="10"/>
      <c r="R2091" s="10"/>
      <c r="S2091" s="10"/>
      <c r="T2091" s="10"/>
      <c r="U2091" s="10"/>
      <c r="V2091" s="10"/>
      <c r="W2091" s="10"/>
      <c r="X2091" s="10"/>
      <c r="Y2091" s="10"/>
      <c r="Z2091" s="10"/>
      <c r="AA2091" s="10"/>
    </row>
    <row r="2092" spans="1:27" x14ac:dyDescent="0.2">
      <c r="A2092" s="23"/>
      <c r="B2092" s="10"/>
      <c r="C2092" s="10"/>
      <c r="D2092" s="10"/>
      <c r="E2092" s="10"/>
      <c r="F2092" s="10"/>
      <c r="G2092" s="10"/>
      <c r="H2092" s="10"/>
      <c r="I2092" s="10"/>
      <c r="J2092" s="10"/>
      <c r="K2092" s="10"/>
      <c r="L2092" s="10"/>
      <c r="M2092" s="10"/>
      <c r="N2092" s="10"/>
      <c r="O2092" s="10"/>
      <c r="P2092" s="10"/>
      <c r="Q2092" s="10"/>
      <c r="R2092" s="10"/>
      <c r="S2092" s="10"/>
      <c r="T2092" s="10"/>
      <c r="U2092" s="10"/>
      <c r="V2092" s="10"/>
      <c r="W2092" s="10"/>
      <c r="X2092" s="10"/>
      <c r="Y2092" s="10"/>
      <c r="Z2092" s="10"/>
      <c r="AA2092" s="10"/>
    </row>
    <row r="2093" spans="1:27" x14ac:dyDescent="0.2">
      <c r="A2093" s="23"/>
      <c r="B2093" s="10"/>
      <c r="C2093" s="10"/>
      <c r="D2093" s="10"/>
      <c r="E2093" s="10"/>
      <c r="F2093" s="10"/>
      <c r="G2093" s="10"/>
      <c r="H2093" s="10"/>
      <c r="I2093" s="10"/>
      <c r="J2093" s="10"/>
      <c r="K2093" s="10"/>
      <c r="L2093" s="10"/>
      <c r="M2093" s="10"/>
      <c r="N2093" s="10"/>
      <c r="O2093" s="10"/>
      <c r="P2093" s="10"/>
      <c r="Q2093" s="10"/>
      <c r="R2093" s="10"/>
      <c r="S2093" s="10"/>
      <c r="T2093" s="10"/>
      <c r="U2093" s="10"/>
      <c r="V2093" s="10"/>
      <c r="W2093" s="10"/>
      <c r="X2093" s="10"/>
      <c r="Y2093" s="10"/>
      <c r="Z2093" s="10"/>
      <c r="AA2093" s="10"/>
    </row>
    <row r="2094" spans="1:27" x14ac:dyDescent="0.2">
      <c r="A2094" s="23"/>
      <c r="B2094" s="10"/>
      <c r="C2094" s="10"/>
      <c r="D2094" s="10"/>
      <c r="E2094" s="10"/>
      <c r="F2094" s="10"/>
      <c r="G2094" s="10"/>
      <c r="H2094" s="10"/>
      <c r="I2094" s="10"/>
      <c r="J2094" s="10"/>
      <c r="K2094" s="10"/>
      <c r="L2094" s="10"/>
      <c r="M2094" s="10"/>
      <c r="N2094" s="10"/>
      <c r="O2094" s="10"/>
      <c r="P2094" s="10"/>
      <c r="Q2094" s="10"/>
      <c r="R2094" s="10"/>
      <c r="S2094" s="10"/>
      <c r="T2094" s="10"/>
      <c r="U2094" s="10"/>
      <c r="V2094" s="10"/>
      <c r="W2094" s="10"/>
      <c r="X2094" s="10"/>
      <c r="Y2094" s="10"/>
      <c r="Z2094" s="10"/>
      <c r="AA2094" s="10"/>
    </row>
    <row r="2095" spans="1:27" x14ac:dyDescent="0.2">
      <c r="A2095" s="23"/>
      <c r="B2095" s="10"/>
      <c r="C2095" s="10"/>
      <c r="D2095" s="10"/>
      <c r="E2095" s="10"/>
      <c r="F2095" s="10"/>
      <c r="G2095" s="10"/>
      <c r="H2095" s="10"/>
      <c r="I2095" s="10"/>
      <c r="J2095" s="10"/>
      <c r="K2095" s="10"/>
      <c r="L2095" s="10"/>
      <c r="M2095" s="10"/>
      <c r="N2095" s="10"/>
      <c r="O2095" s="10"/>
      <c r="P2095" s="10"/>
      <c r="Q2095" s="10"/>
      <c r="R2095" s="10"/>
      <c r="S2095" s="10"/>
      <c r="T2095" s="10"/>
      <c r="U2095" s="10"/>
      <c r="V2095" s="10"/>
      <c r="W2095" s="10"/>
      <c r="X2095" s="10"/>
      <c r="Y2095" s="10"/>
      <c r="Z2095" s="10"/>
      <c r="AA2095" s="10"/>
    </row>
    <row r="2096" spans="1:27" x14ac:dyDescent="0.2">
      <c r="A2096" s="23"/>
      <c r="B2096" s="10"/>
      <c r="C2096" s="10"/>
      <c r="D2096" s="10"/>
      <c r="E2096" s="10"/>
      <c r="F2096" s="10"/>
      <c r="G2096" s="10"/>
      <c r="H2096" s="10"/>
      <c r="I2096" s="10"/>
      <c r="J2096" s="10"/>
      <c r="K2096" s="10"/>
      <c r="L2096" s="10"/>
      <c r="M2096" s="10"/>
      <c r="N2096" s="10"/>
      <c r="O2096" s="10"/>
      <c r="P2096" s="10"/>
      <c r="Q2096" s="10"/>
      <c r="R2096" s="10"/>
      <c r="S2096" s="10"/>
      <c r="T2096" s="10"/>
      <c r="U2096" s="10"/>
      <c r="V2096" s="10"/>
      <c r="W2096" s="10"/>
      <c r="X2096" s="10"/>
      <c r="Y2096" s="10"/>
      <c r="Z2096" s="10"/>
      <c r="AA2096" s="10"/>
    </row>
    <row r="2097" spans="1:27" x14ac:dyDescent="0.2">
      <c r="A2097" s="23"/>
      <c r="B2097" s="10"/>
      <c r="C2097" s="10"/>
      <c r="D2097" s="10"/>
      <c r="E2097" s="10"/>
      <c r="F2097" s="10"/>
      <c r="G2097" s="10"/>
      <c r="H2097" s="10"/>
      <c r="I2097" s="10"/>
      <c r="J2097" s="10"/>
      <c r="K2097" s="10"/>
      <c r="L2097" s="10"/>
      <c r="M2097" s="10"/>
      <c r="N2097" s="10"/>
      <c r="O2097" s="10"/>
      <c r="P2097" s="10"/>
      <c r="Q2097" s="10"/>
      <c r="R2097" s="10"/>
      <c r="S2097" s="10"/>
      <c r="T2097" s="10"/>
      <c r="U2097" s="10"/>
      <c r="V2097" s="10"/>
      <c r="W2097" s="10"/>
      <c r="X2097" s="10"/>
      <c r="Y2097" s="10"/>
      <c r="Z2097" s="10"/>
      <c r="AA2097" s="10"/>
    </row>
    <row r="2098" spans="1:27" x14ac:dyDescent="0.2">
      <c r="A2098" s="23"/>
      <c r="B2098" s="10"/>
      <c r="C2098" s="10"/>
      <c r="D2098" s="10"/>
      <c r="E2098" s="10"/>
      <c r="F2098" s="10"/>
      <c r="G2098" s="10"/>
      <c r="H2098" s="10"/>
      <c r="I2098" s="10"/>
      <c r="J2098" s="10"/>
      <c r="K2098" s="10"/>
      <c r="L2098" s="10"/>
      <c r="M2098" s="10"/>
      <c r="N2098" s="10"/>
      <c r="O2098" s="10"/>
      <c r="P2098" s="10"/>
      <c r="Q2098" s="10"/>
      <c r="R2098" s="10"/>
      <c r="S2098" s="10"/>
      <c r="T2098" s="10"/>
      <c r="U2098" s="10"/>
      <c r="V2098" s="10"/>
      <c r="W2098" s="10"/>
      <c r="X2098" s="10"/>
      <c r="Y2098" s="10"/>
      <c r="Z2098" s="10"/>
      <c r="AA2098" s="10"/>
    </row>
    <row r="2099" spans="1:27" x14ac:dyDescent="0.2">
      <c r="A2099" s="23"/>
      <c r="B2099" s="10"/>
      <c r="C2099" s="10"/>
      <c r="D2099" s="10"/>
      <c r="E2099" s="10"/>
      <c r="F2099" s="10"/>
      <c r="G2099" s="10"/>
      <c r="H2099" s="10"/>
      <c r="I2099" s="10"/>
      <c r="J2099" s="10"/>
      <c r="K2099" s="10"/>
      <c r="L2099" s="10"/>
      <c r="M2099" s="10"/>
      <c r="N2099" s="10"/>
      <c r="O2099" s="10"/>
      <c r="P2099" s="10"/>
      <c r="Q2099" s="10"/>
      <c r="R2099" s="10"/>
      <c r="S2099" s="10"/>
      <c r="T2099" s="10"/>
      <c r="U2099" s="10"/>
      <c r="V2099" s="10"/>
      <c r="W2099" s="10"/>
      <c r="X2099" s="10"/>
      <c r="Y2099" s="10"/>
      <c r="Z2099" s="10"/>
      <c r="AA2099" s="10"/>
    </row>
    <row r="2100" spans="1:27" x14ac:dyDescent="0.2">
      <c r="A2100" s="23"/>
      <c r="B2100" s="10"/>
      <c r="C2100" s="10"/>
      <c r="D2100" s="10"/>
      <c r="E2100" s="10"/>
      <c r="F2100" s="10"/>
      <c r="G2100" s="10"/>
      <c r="H2100" s="10"/>
      <c r="I2100" s="10"/>
      <c r="J2100" s="10"/>
      <c r="K2100" s="10"/>
      <c r="L2100" s="10"/>
      <c r="M2100" s="10"/>
      <c r="N2100" s="10"/>
      <c r="O2100" s="10"/>
      <c r="P2100" s="10"/>
      <c r="Q2100" s="10"/>
      <c r="R2100" s="10"/>
      <c r="S2100" s="10"/>
      <c r="T2100" s="10"/>
      <c r="U2100" s="10"/>
      <c r="V2100" s="10"/>
      <c r="W2100" s="10"/>
      <c r="X2100" s="10"/>
      <c r="Y2100" s="10"/>
      <c r="Z2100" s="10"/>
      <c r="AA2100" s="10"/>
    </row>
    <row r="2101" spans="1:27" x14ac:dyDescent="0.2">
      <c r="A2101" s="23"/>
      <c r="B2101" s="10"/>
      <c r="C2101" s="10"/>
      <c r="D2101" s="10"/>
      <c r="E2101" s="10"/>
      <c r="F2101" s="10"/>
      <c r="G2101" s="10"/>
      <c r="H2101" s="10"/>
      <c r="I2101" s="10"/>
      <c r="J2101" s="10"/>
      <c r="K2101" s="10"/>
      <c r="L2101" s="10"/>
      <c r="M2101" s="10"/>
      <c r="N2101" s="10"/>
      <c r="O2101" s="10"/>
      <c r="P2101" s="10"/>
      <c r="Q2101" s="10"/>
      <c r="R2101" s="10"/>
      <c r="S2101" s="10"/>
      <c r="T2101" s="10"/>
      <c r="U2101" s="10"/>
      <c r="V2101" s="10"/>
      <c r="W2101" s="10"/>
      <c r="X2101" s="10"/>
      <c r="Y2101" s="10"/>
      <c r="Z2101" s="10"/>
      <c r="AA2101" s="10"/>
    </row>
    <row r="2102" spans="1:27" x14ac:dyDescent="0.2">
      <c r="A2102" s="23"/>
      <c r="B2102" s="10"/>
      <c r="C2102" s="10"/>
      <c r="D2102" s="10"/>
      <c r="E2102" s="10"/>
      <c r="F2102" s="10"/>
      <c r="G2102" s="10"/>
      <c r="H2102" s="10"/>
      <c r="I2102" s="10"/>
      <c r="J2102" s="10"/>
      <c r="K2102" s="10"/>
      <c r="L2102" s="10"/>
      <c r="M2102" s="10"/>
      <c r="N2102" s="10"/>
      <c r="O2102" s="10"/>
      <c r="P2102" s="10"/>
      <c r="Q2102" s="10"/>
      <c r="R2102" s="10"/>
      <c r="S2102" s="10"/>
      <c r="T2102" s="10"/>
      <c r="U2102" s="10"/>
      <c r="V2102" s="10"/>
      <c r="W2102" s="10"/>
      <c r="X2102" s="10"/>
      <c r="Y2102" s="10"/>
      <c r="Z2102" s="10"/>
      <c r="AA2102" s="10"/>
    </row>
    <row r="2103" spans="1:27" x14ac:dyDescent="0.2">
      <c r="A2103" s="23"/>
      <c r="B2103" s="10"/>
      <c r="C2103" s="10"/>
      <c r="D2103" s="10"/>
      <c r="E2103" s="10"/>
      <c r="F2103" s="10"/>
      <c r="G2103" s="10"/>
      <c r="H2103" s="10"/>
      <c r="I2103" s="10"/>
      <c r="J2103" s="10"/>
      <c r="K2103" s="10"/>
      <c r="L2103" s="10"/>
      <c r="M2103" s="10"/>
      <c r="N2103" s="10"/>
      <c r="O2103" s="10"/>
      <c r="P2103" s="10"/>
      <c r="Q2103" s="10"/>
      <c r="R2103" s="10"/>
      <c r="S2103" s="10"/>
      <c r="T2103" s="10"/>
      <c r="U2103" s="10"/>
      <c r="V2103" s="10"/>
      <c r="W2103" s="10"/>
      <c r="X2103" s="10"/>
      <c r="Y2103" s="10"/>
      <c r="Z2103" s="10"/>
      <c r="AA2103" s="10"/>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15C3B5-0594-42F7-A34C-746924087A06}">
  <dimension ref="A1:G271"/>
  <sheetViews>
    <sheetView topLeftCell="A242" workbookViewId="0">
      <selection activeCell="E271" sqref="E271"/>
    </sheetView>
  </sheetViews>
  <sheetFormatPr defaultRowHeight="11.25" x14ac:dyDescent="0.2"/>
  <cols>
    <col min="1" max="1" bestFit="true" customWidth="true" width="10.5" collapsed="true"/>
    <col min="2" max="2" bestFit="true" customWidth="true" width="11.33203125" collapsed="true"/>
    <col min="3" max="3" bestFit="true" customWidth="true" width="15.5" collapsed="true"/>
    <col min="4" max="4" bestFit="true" customWidth="true" width="14.33203125" collapsed="true"/>
    <col min="5" max="5" bestFit="true" customWidth="true" width="9.1640625" collapsed="true"/>
    <col min="7" max="7" bestFit="true" customWidth="true" width="9.1640625" collapsed="true"/>
  </cols>
  <sheetData>
    <row r="1" spans="1:7" ht="90.75" x14ac:dyDescent="0.2">
      <c r="A1" s="35" t="s">
        <v>0</v>
      </c>
      <c r="B1" s="37" t="s">
        <v>1</v>
      </c>
      <c r="C1" s="45" t="s">
        <v>81</v>
      </c>
      <c r="D1" s="28" t="s">
        <v>91</v>
      </c>
      <c r="E1" s="29" t="s">
        <v>92</v>
      </c>
      <c r="F1" s="29" t="s">
        <v>93</v>
      </c>
      <c r="G1" s="52" t="s">
        <v>94</v>
      </c>
    </row>
    <row r="2">
      <c r="A2" t="s">
        <v>15</v>
      </c>
      <c r="B2" t="s">
        <v>45</v>
      </c>
      <c r="C2" t="n">
        <v>98.6356861268</v>
      </c>
      <c r="D2" t="n">
        <v>2.81058487809</v>
      </c>
      <c r="E2" t="n">
        <v>99.5266307052</v>
      </c>
      <c r="F2" t="n">
        <v>94.3337623514</v>
      </c>
      <c r="G2" t="n">
        <v>52480.08186</v>
      </c>
    </row>
    <row r="3">
      <c r="A3" t="s">
        <v>15</v>
      </c>
      <c r="B3" t="s">
        <v>50</v>
      </c>
      <c r="C3" t="n">
        <v>97.7020568011</v>
      </c>
      <c r="D3" t="n">
        <v>2.29348208888</v>
      </c>
      <c r="E3" t="n">
        <v>99.8151528236</v>
      </c>
      <c r="F3" t="n">
        <v>93.827965838</v>
      </c>
      <c r="G3" t="n">
        <v>11163.4929167</v>
      </c>
    </row>
    <row r="4">
      <c r="A4" t="s">
        <v>15</v>
      </c>
      <c r="B4" t="s">
        <v>47</v>
      </c>
      <c r="C4" t="n">
        <v>99.4058981994</v>
      </c>
      <c r="D4" t="n">
        <v>1.75826686607</v>
      </c>
      <c r="E4" t="n">
        <v>99.149578141</v>
      </c>
      <c r="F4" t="n">
        <v>95.0742598693</v>
      </c>
      <c r="G4" t="n">
        <v>52410.1098942</v>
      </c>
    </row>
    <row r="5">
      <c r="A5" t="s">
        <v>15</v>
      </c>
      <c r="B5" t="s">
        <v>52</v>
      </c>
      <c r="C5" t="n">
        <v>98.353616369</v>
      </c>
      <c r="D5" t="n">
        <v>2.20449958618</v>
      </c>
      <c r="E5" t="n">
        <v>98.9406638109</v>
      </c>
      <c r="F5" t="n">
        <v>94.7603721661</v>
      </c>
      <c r="G5" t="n">
        <v>33790.9898102</v>
      </c>
    </row>
    <row r="6">
      <c r="A6" t="s">
        <v>15</v>
      </c>
      <c r="B6" t="s">
        <v>49</v>
      </c>
      <c r="C6" t="n">
        <v>98.4884239377</v>
      </c>
      <c r="D6" t="n">
        <v>2.45670802688</v>
      </c>
      <c r="E6" t="n">
        <v>99.1624045162</v>
      </c>
      <c r="F6" t="n">
        <v>95.7114554777</v>
      </c>
      <c r="G6" t="n">
        <v>52135.5679351</v>
      </c>
    </row>
    <row r="7">
      <c r="A7" t="s">
        <v>16</v>
      </c>
      <c r="B7" t="s">
        <v>45</v>
      </c>
      <c r="C7" t="n">
        <v>98.4400230767</v>
      </c>
      <c r="D7" t="n">
        <v>2.86025890099</v>
      </c>
      <c r="E7" t="n">
        <v>99.2002873006</v>
      </c>
      <c r="F7" t="n">
        <v>94.2757821687</v>
      </c>
      <c r="G7" t="n">
        <v>52164.9237559</v>
      </c>
    </row>
    <row r="8">
      <c r="A8" t="s">
        <v>16</v>
      </c>
      <c r="B8" t="s">
        <v>50</v>
      </c>
      <c r="C8" t="n">
        <v>97.4758857375</v>
      </c>
      <c r="D8" t="n">
        <v>2.88886136019</v>
      </c>
      <c r="E8" t="n">
        <v>99.6178756477</v>
      </c>
      <c r="F8" t="n">
        <v>92.7987591788</v>
      </c>
      <c r="G8" t="n">
        <v>11011.1172889</v>
      </c>
    </row>
    <row r="9">
      <c r="A9" t="s">
        <v>16</v>
      </c>
      <c r="B9" t="s">
        <v>47</v>
      </c>
      <c r="C9" t="n">
        <v>99.4270533535</v>
      </c>
      <c r="D9" t="n">
        <v>1.70346963083</v>
      </c>
      <c r="E9" t="n">
        <v>99.8578253293</v>
      </c>
      <c r="F9" t="n">
        <v>95.0945060312</v>
      </c>
      <c r="G9" t="n">
        <v>52453.4108987</v>
      </c>
    </row>
    <row r="10">
      <c r="A10" t="s">
        <v>16</v>
      </c>
      <c r="B10" t="s">
        <v>52</v>
      </c>
      <c r="C10" t="n">
        <v>98.294702734</v>
      </c>
      <c r="D10" t="n">
        <v>2.28398797226</v>
      </c>
      <c r="E10" t="n">
        <v>99.2721323873</v>
      </c>
      <c r="F10" t="n">
        <v>94.74316708</v>
      </c>
      <c r="G10" t="n">
        <v>33951.8559978</v>
      </c>
    </row>
    <row r="11">
      <c r="A11" t="s">
        <v>16</v>
      </c>
      <c r="B11" t="s">
        <v>49</v>
      </c>
      <c r="C11" t="n">
        <v>98.3686919627</v>
      </c>
      <c r="D11" t="n">
        <v>2.52680342746</v>
      </c>
      <c r="E11" t="n">
        <v>98.2761228765</v>
      </c>
      <c r="F11" t="n">
        <v>95.8362042375</v>
      </c>
      <c r="G11" t="n">
        <v>51785.9879024</v>
      </c>
    </row>
    <row r="12">
      <c r="A12" t="s">
        <v>53</v>
      </c>
      <c r="B12" t="s">
        <v>45</v>
      </c>
      <c r="C12" t="n">
        <v>98.6800755706</v>
      </c>
      <c r="D12" t="n">
        <v>2.86187236293</v>
      </c>
      <c r="E12" t="n">
        <v>99.5419484067</v>
      </c>
      <c r="F12" t="n">
        <v>94.1875446549</v>
      </c>
      <c r="G12" t="n">
        <v>51756.6269808</v>
      </c>
    </row>
    <row r="13">
      <c r="A13" t="s">
        <v>53</v>
      </c>
      <c r="B13" t="s">
        <v>50</v>
      </c>
      <c r="C13" t="n">
        <v>97.105836181</v>
      </c>
      <c r="D13" t="n">
        <v>3.07815875275</v>
      </c>
      <c r="E13" t="n">
        <v>99.0222606026</v>
      </c>
      <c r="F13" t="n">
        <v>92.8764649923</v>
      </c>
      <c r="G13" t="n">
        <v>11333.39041</v>
      </c>
    </row>
    <row r="14">
      <c r="A14" t="s">
        <v>53</v>
      </c>
      <c r="B14" t="s">
        <v>47</v>
      </c>
      <c r="C14" t="n">
        <v>99.4301313344</v>
      </c>
      <c r="D14" t="n">
        <v>1.75736041265</v>
      </c>
      <c r="E14" t="n">
        <v>99.8455797528</v>
      </c>
      <c r="F14" t="n">
        <v>95.0384771565</v>
      </c>
      <c r="G14" t="n">
        <v>51651.182805</v>
      </c>
    </row>
    <row r="15">
      <c r="A15" t="s">
        <v>53</v>
      </c>
      <c r="B15" t="s">
        <v>52</v>
      </c>
      <c r="C15" t="n">
        <v>98.1315267874</v>
      </c>
      <c r="D15" t="n">
        <v>2.32817665686</v>
      </c>
      <c r="E15" t="n">
        <v>99.4431228113</v>
      </c>
      <c r="F15" t="n">
        <v>94.23584242</v>
      </c>
      <c r="G15" t="n">
        <v>33854.0309392</v>
      </c>
    </row>
    <row r="16">
      <c r="A16" t="s">
        <v>53</v>
      </c>
      <c r="B16" t="s">
        <v>49</v>
      </c>
      <c r="C16" t="n">
        <v>98.6599731446</v>
      </c>
      <c r="D16" t="n">
        <v>2.84817328751</v>
      </c>
      <c r="E16" t="n">
        <v>96.2008935221</v>
      </c>
      <c r="F16" t="n">
        <v>95.6253676845</v>
      </c>
      <c r="G16" t="n">
        <v>51001.4388889</v>
      </c>
    </row>
    <row r="17">
      <c r="A17" t="s">
        <v>80</v>
      </c>
      <c r="B17" t="s">
        <v>45</v>
      </c>
      <c r="C17" t="n">
        <v>98.6860327191</v>
      </c>
      <c r="D17" t="n">
        <v>2.85419171362</v>
      </c>
      <c r="E17" t="n">
        <v>99.4789959694</v>
      </c>
      <c r="F17" t="n">
        <v>94.1807960145</v>
      </c>
      <c r="G17" t="n">
        <v>50017.9844441</v>
      </c>
    </row>
    <row r="18">
      <c r="A18" t="s">
        <v>80</v>
      </c>
      <c r="B18" t="s">
        <v>50</v>
      </c>
      <c r="C18" t="n">
        <v>96.8762523119</v>
      </c>
      <c r="D18" t="n">
        <v>2.61151064696</v>
      </c>
      <c r="E18" t="n">
        <v>99.6146700162</v>
      </c>
      <c r="F18" t="n">
        <v>93.6637115314</v>
      </c>
      <c r="G18" t="n">
        <v>11430.974897</v>
      </c>
    </row>
    <row r="19">
      <c r="A19" t="s">
        <v>80</v>
      </c>
      <c r="B19" t="s">
        <v>47</v>
      </c>
      <c r="C19" t="n">
        <v>99.4499124262</v>
      </c>
      <c r="D19" t="n">
        <v>1.72782519353</v>
      </c>
      <c r="E19" t="n">
        <v>98.7147086043</v>
      </c>
      <c r="F19" t="n">
        <v>95.1223564815</v>
      </c>
      <c r="G19" t="n">
        <v>51787.0826426</v>
      </c>
    </row>
    <row r="20">
      <c r="A20" t="s">
        <v>80</v>
      </c>
      <c r="B20" t="s">
        <v>52</v>
      </c>
      <c r="C20" t="n">
        <v>97.9730005131</v>
      </c>
      <c r="D20" t="n">
        <v>2.65590378542</v>
      </c>
      <c r="E20" t="n">
        <v>98.643727451</v>
      </c>
      <c r="F20" t="n">
        <v>93.988941856</v>
      </c>
      <c r="G20" t="n">
        <v>33891.5666667</v>
      </c>
    </row>
    <row r="21">
      <c r="A21" t="s">
        <v>80</v>
      </c>
      <c r="B21" t="s">
        <v>49</v>
      </c>
      <c r="C21" t="n">
        <v>98.5273550211</v>
      </c>
      <c r="D21" t="n">
        <v>3.09005682953</v>
      </c>
      <c r="E21" t="n">
        <v>97.0942858934</v>
      </c>
      <c r="F21" t="n">
        <v>95.6172553633</v>
      </c>
      <c r="G21" t="n">
        <v>52005.7127686</v>
      </c>
    </row>
    <row r="22">
      <c r="A22" t="s">
        <v>106</v>
      </c>
      <c r="B22" t="s">
        <v>45</v>
      </c>
      <c r="C22" t="n">
        <v>98.0834179257</v>
      </c>
      <c r="D22" t="n">
        <v>3.01186399999</v>
      </c>
      <c r="E22" t="n">
        <v>97.9482009666</v>
      </c>
      <c r="F22" t="n">
        <v>93.856593208</v>
      </c>
      <c r="G22" t="n">
        <v>51571.0519433</v>
      </c>
    </row>
    <row r="23">
      <c r="A23" t="s">
        <v>106</v>
      </c>
      <c r="B23" t="s">
        <v>50</v>
      </c>
      <c r="C23" t="n">
        <v>97.556665548</v>
      </c>
      <c r="D23" t="n">
        <v>2.28409288759</v>
      </c>
      <c r="E23" t="n">
        <v>99.2742842937</v>
      </c>
      <c r="F23" t="n">
        <v>93.7154625132</v>
      </c>
      <c r="G23" t="n">
        <v>11690.2243163</v>
      </c>
    </row>
    <row r="24">
      <c r="A24" t="s">
        <v>106</v>
      </c>
      <c r="B24" t="s">
        <v>47</v>
      </c>
      <c r="C24" t="n">
        <v>99.4403712612</v>
      </c>
      <c r="D24" t="n">
        <v>1.68395460845</v>
      </c>
      <c r="E24" t="n">
        <v>99.0951523125</v>
      </c>
      <c r="F24" t="n">
        <v>95.1929013811</v>
      </c>
      <c r="G24" t="n">
        <v>51887.0727577</v>
      </c>
    </row>
    <row r="25">
      <c r="A25" t="s">
        <v>106</v>
      </c>
      <c r="B25" t="s">
        <v>52</v>
      </c>
      <c r="C25" t="n">
        <v>97.8754077536</v>
      </c>
      <c r="D25" t="n">
        <v>2.37424946317</v>
      </c>
      <c r="E25" t="n">
        <v>98.5723803365</v>
      </c>
      <c r="F25" t="n">
        <v>94.1705629341</v>
      </c>
      <c r="G25" t="n">
        <v>33954.9237938</v>
      </c>
    </row>
    <row r="26">
      <c r="A26" t="s">
        <v>106</v>
      </c>
      <c r="B26" t="s">
        <v>49</v>
      </c>
      <c r="C26" t="n">
        <v>98.798270471</v>
      </c>
      <c r="D26" t="n">
        <v>2.26200243155</v>
      </c>
      <c r="E26" t="n">
        <v>98.025486693</v>
      </c>
      <c r="F26" t="n">
        <v>95.9612472324</v>
      </c>
      <c r="G26" t="n">
        <v>51546.1111111</v>
      </c>
    </row>
    <row r="27">
      <c r="A27" t="s">
        <v>107</v>
      </c>
      <c r="B27" t="s">
        <v>45</v>
      </c>
      <c r="C27" t="n">
        <v>98.2867064824</v>
      </c>
      <c r="D27" t="n">
        <v>2.9892672077</v>
      </c>
      <c r="E27" t="n">
        <v>98.6324907479</v>
      </c>
      <c r="F27" t="n">
        <v>93.8977845764</v>
      </c>
      <c r="G27" t="n">
        <v>52224.756058</v>
      </c>
    </row>
    <row r="28">
      <c r="A28" t="s">
        <v>107</v>
      </c>
      <c r="B28" t="s">
        <v>50</v>
      </c>
      <c r="C28" t="n">
        <v>97.7514163369</v>
      </c>
      <c r="D28" t="n">
        <v>2.1063395761</v>
      </c>
      <c r="E28" t="n">
        <v>98.7095043701</v>
      </c>
      <c r="F28" t="n">
        <v>93.9738351363</v>
      </c>
      <c r="G28" t="n">
        <v>11784.4321671</v>
      </c>
    </row>
    <row r="29">
      <c r="A29" t="s">
        <v>107</v>
      </c>
      <c r="B29" t="s">
        <v>47</v>
      </c>
      <c r="C29" t="n">
        <v>99.4294222344</v>
      </c>
      <c r="D29" t="n">
        <v>1.70581700823</v>
      </c>
      <c r="E29" t="n">
        <v>99.3721117833</v>
      </c>
      <c r="F29" t="n">
        <v>95.0901810583</v>
      </c>
      <c r="G29" t="n">
        <v>56033.7170705</v>
      </c>
    </row>
    <row r="30">
      <c r="A30" t="s">
        <v>107</v>
      </c>
      <c r="B30" t="s">
        <v>52</v>
      </c>
      <c r="C30" t="n">
        <v>97.9373088126</v>
      </c>
      <c r="D30" t="n">
        <v>2.17118170631</v>
      </c>
      <c r="E30" t="n">
        <v>98.7584536351</v>
      </c>
      <c r="F30" t="n">
        <v>94.0706938542</v>
      </c>
      <c r="G30" t="n">
        <v>33591.1184165</v>
      </c>
    </row>
    <row r="31">
      <c r="A31" t="s">
        <v>107</v>
      </c>
      <c r="B31" t="s">
        <v>49</v>
      </c>
      <c r="C31" t="n">
        <v>98.4640291584</v>
      </c>
      <c r="D31" t="n">
        <v>2.22143073058</v>
      </c>
      <c r="E31" t="n">
        <v>99.6311379488</v>
      </c>
      <c r="F31" t="n">
        <v>95.9211567006</v>
      </c>
      <c r="G31" t="n">
        <v>54129.8833333</v>
      </c>
    </row>
    <row r="32">
      <c r="A32" t="s">
        <v>108</v>
      </c>
      <c r="B32" t="s">
        <v>45</v>
      </c>
      <c r="C32" t="n">
        <v>98.5609064676</v>
      </c>
      <c r="D32" t="n">
        <v>2.80333147492</v>
      </c>
      <c r="E32" t="n">
        <v>99.0154650371</v>
      </c>
      <c r="F32" t="n">
        <v>94.3075847686</v>
      </c>
      <c r="G32" t="n">
        <v>51262.8926054</v>
      </c>
    </row>
    <row r="33">
      <c r="A33" t="s">
        <v>108</v>
      </c>
      <c r="B33" t="s">
        <v>50</v>
      </c>
      <c r="C33" t="n">
        <v>97.3604236679</v>
      </c>
      <c r="D33" t="n">
        <v>2.62051326133</v>
      </c>
      <c r="E33" t="n">
        <v>98.2291915894</v>
      </c>
      <c r="F33" t="n">
        <v>93.2252384168</v>
      </c>
      <c r="G33" t="n">
        <v>11491.0737208</v>
      </c>
    </row>
    <row r="34">
      <c r="A34" t="s">
        <v>108</v>
      </c>
      <c r="B34" t="s">
        <v>47</v>
      </c>
      <c r="C34" t="n">
        <v>100.84552053</v>
      </c>
      <c r="D34" t="n">
        <v>1.79633176927</v>
      </c>
      <c r="E34" t="n">
        <v>99.4547504287</v>
      </c>
      <c r="F34" t="n">
        <v>95.1946146893</v>
      </c>
      <c r="G34" t="n">
        <v>52707.9500326</v>
      </c>
    </row>
    <row r="35">
      <c r="A35" t="s">
        <v>108</v>
      </c>
      <c r="B35" t="s">
        <v>52</v>
      </c>
      <c r="C35" t="n">
        <v>97.9949735054</v>
      </c>
      <c r="D35" t="n">
        <v>2.14663678798</v>
      </c>
      <c r="E35" t="n">
        <v>98.6979144088</v>
      </c>
      <c r="F35" t="n">
        <v>94.3888604387</v>
      </c>
      <c r="G35" t="n">
        <v>34654.2996307</v>
      </c>
    </row>
    <row r="36">
      <c r="A36" t="s">
        <v>108</v>
      </c>
      <c r="B36" t="s">
        <v>49</v>
      </c>
      <c r="C36" t="n">
        <v>98.6753947493</v>
      </c>
      <c r="D36" t="n">
        <v>2.35516674424</v>
      </c>
      <c r="E36" t="n">
        <v>98.3570544419</v>
      </c>
      <c r="F36" t="n">
        <v>96.0290502052</v>
      </c>
      <c r="G36" t="n">
        <v>51779.5697531</v>
      </c>
    </row>
    <row r="37">
      <c r="A37" t="s">
        <v>109</v>
      </c>
      <c r="B37" t="s">
        <v>45</v>
      </c>
      <c r="C37" t="n">
        <v>98.6099637564</v>
      </c>
      <c r="D37" t="n">
        <v>2.84929326273</v>
      </c>
      <c r="E37" t="n">
        <v>98.8302439864</v>
      </c>
      <c r="F37" t="n">
        <v>94.3475607245</v>
      </c>
      <c r="G37" t="n">
        <v>48893.9387658</v>
      </c>
    </row>
    <row r="38">
      <c r="A38" t="s">
        <v>109</v>
      </c>
      <c r="B38" t="s">
        <v>50</v>
      </c>
      <c r="C38" t="n">
        <v>97.1869882227</v>
      </c>
      <c r="D38" t="n">
        <v>3.14976932351</v>
      </c>
      <c r="E38" t="n">
        <v>99.6257831209</v>
      </c>
      <c r="F38" t="n">
        <v>92.4176869092</v>
      </c>
      <c r="G38" t="n">
        <v>11407.0859635</v>
      </c>
    </row>
    <row r="39">
      <c r="A39" t="s">
        <v>109</v>
      </c>
      <c r="B39" t="s">
        <v>47</v>
      </c>
      <c r="C39" t="n">
        <v>99.5849402552</v>
      </c>
      <c r="D39" t="n">
        <v>1.75051051704</v>
      </c>
      <c r="E39" t="n">
        <v>99.6756870295</v>
      </c>
      <c r="F39" t="n">
        <v>95.2359940063</v>
      </c>
      <c r="G39" t="n">
        <v>51456.2098002</v>
      </c>
    </row>
    <row r="40">
      <c r="A40" t="s">
        <v>109</v>
      </c>
      <c r="B40" t="s">
        <v>52</v>
      </c>
      <c r="C40" t="n">
        <v>97.3414972028</v>
      </c>
      <c r="D40" t="n">
        <v>2.13046875089</v>
      </c>
      <c r="E40" t="n">
        <v>98.7606091916</v>
      </c>
      <c r="F40" t="n">
        <v>94.6787680685</v>
      </c>
      <c r="G40" t="n">
        <v>34811.0633171</v>
      </c>
    </row>
    <row r="41">
      <c r="A41" t="s">
        <v>109</v>
      </c>
      <c r="B41" t="s">
        <v>49</v>
      </c>
      <c r="C41" t="n">
        <v>98.9590487872</v>
      </c>
      <c r="D41" t="n">
        <v>2.21957472466</v>
      </c>
      <c r="E41" t="n">
        <v>98.9428005622</v>
      </c>
      <c r="F41" t="n">
        <v>96.1843442621</v>
      </c>
      <c r="G41" t="n">
        <v>52396.7833333</v>
      </c>
    </row>
    <row r="42">
      <c r="A42" t="s">
        <v>110</v>
      </c>
      <c r="B42" t="s">
        <v>45</v>
      </c>
      <c r="C42" t="n">
        <v>98.5175771979</v>
      </c>
      <c r="D42" t="n">
        <v>2.91611644144</v>
      </c>
      <c r="E42" t="n">
        <v>99.1791741812</v>
      </c>
      <c r="F42" t="n">
        <v>94.2156807481</v>
      </c>
      <c r="G42" t="n">
        <v>50490.5626288</v>
      </c>
    </row>
    <row r="43">
      <c r="A43" t="s">
        <v>110</v>
      </c>
      <c r="B43" t="s">
        <v>50</v>
      </c>
      <c r="C43" t="n">
        <v>97.5041339447</v>
      </c>
      <c r="D43" t="n">
        <v>2.39140202369</v>
      </c>
      <c r="E43" t="n">
        <v>99.394605742</v>
      </c>
      <c r="F43" t="n">
        <v>93.5342943133</v>
      </c>
      <c r="G43" t="n">
        <v>11840.1648252</v>
      </c>
    </row>
    <row r="44">
      <c r="A44" t="s">
        <v>110</v>
      </c>
      <c r="B44" t="s">
        <v>47</v>
      </c>
      <c r="C44" t="n">
        <v>99.4292283779</v>
      </c>
      <c r="D44" t="n">
        <v>1.76181092191</v>
      </c>
      <c r="E44" t="n">
        <v>99.6613053496</v>
      </c>
      <c r="F44" t="n">
        <v>95.1713073388</v>
      </c>
      <c r="G44" t="n">
        <v>51180.7888889</v>
      </c>
    </row>
    <row r="45">
      <c r="A45" t="s">
        <v>110</v>
      </c>
      <c r="B45" t="s">
        <v>52</v>
      </c>
      <c r="C45" t="n">
        <v>98.0511566031</v>
      </c>
      <c r="D45" t="n">
        <v>2.17279718421</v>
      </c>
      <c r="E45" t="n">
        <v>97.5550679963</v>
      </c>
      <c r="F45" t="n">
        <v>95.034283525</v>
      </c>
      <c r="G45" t="n">
        <v>35809.0808288</v>
      </c>
    </row>
    <row r="46">
      <c r="A46" t="s">
        <v>110</v>
      </c>
      <c r="B46" t="s">
        <v>49</v>
      </c>
      <c r="C46" t="n">
        <v>99.0050426118</v>
      </c>
      <c r="D46" t="n">
        <v>2.18441905401</v>
      </c>
      <c r="E46" t="n">
        <v>97.9694482115</v>
      </c>
      <c r="F46" t="n">
        <v>96.2119131798</v>
      </c>
      <c r="G46" t="n">
        <v>53076.6611111</v>
      </c>
    </row>
    <row r="47">
      <c r="A47" t="s">
        <v>111</v>
      </c>
      <c r="B47" t="s">
        <v>45</v>
      </c>
      <c r="C47" t="n">
        <v>98.4152885866</v>
      </c>
      <c r="D47" t="n">
        <v>2.90240276146</v>
      </c>
      <c r="E47" t="n">
        <v>99.3627115604</v>
      </c>
      <c r="F47" t="n">
        <v>94.177401262</v>
      </c>
      <c r="G47" t="n">
        <v>49177.6140292</v>
      </c>
    </row>
    <row r="48">
      <c r="A48" t="s">
        <v>111</v>
      </c>
      <c r="B48" t="s">
        <v>50</v>
      </c>
      <c r="C48" t="n">
        <v>97.7940772541</v>
      </c>
      <c r="D48" t="n">
        <v>1.99738976415</v>
      </c>
      <c r="E48" t="n">
        <v>99.8142170927</v>
      </c>
      <c r="F48" t="n">
        <v>94.5020877748</v>
      </c>
      <c r="G48" t="n">
        <v>11655.1972146</v>
      </c>
    </row>
    <row r="49">
      <c r="A49" t="s">
        <v>111</v>
      </c>
      <c r="B49" t="s">
        <v>47</v>
      </c>
      <c r="C49" t="n">
        <v>99.3906818704</v>
      </c>
      <c r="D49" t="n">
        <v>1.76970031434</v>
      </c>
      <c r="E49" t="n">
        <v>99.5854565479</v>
      </c>
      <c r="F49" t="n">
        <v>95.2088803008</v>
      </c>
      <c r="G49" t="n">
        <v>49569.8222222</v>
      </c>
    </row>
    <row r="50">
      <c r="A50" t="s">
        <v>111</v>
      </c>
      <c r="B50" t="s">
        <v>52</v>
      </c>
      <c r="C50" t="n">
        <v>98.155608235</v>
      </c>
      <c r="D50" t="n">
        <v>2.08790070101</v>
      </c>
      <c r="E50" t="n">
        <v>97.9866229053</v>
      </c>
      <c r="F50" t="n">
        <v>95.2822127751</v>
      </c>
      <c r="G50" t="n">
        <v>35436.2555249</v>
      </c>
    </row>
    <row r="51">
      <c r="A51" t="s">
        <v>111</v>
      </c>
      <c r="B51" t="s">
        <v>49</v>
      </c>
      <c r="C51" t="n">
        <v>99.0110563206</v>
      </c>
      <c r="D51" t="n">
        <v>2.15314017261</v>
      </c>
      <c r="E51" t="n">
        <v>98.7325644891</v>
      </c>
      <c r="F51" t="n">
        <v>96.3880929269</v>
      </c>
      <c r="G51" t="n">
        <v>53066.7722222</v>
      </c>
    </row>
    <row r="52">
      <c r="A52" t="s">
        <v>113</v>
      </c>
      <c r="B52" t="s">
        <v>45</v>
      </c>
      <c r="C52" t="n">
        <v>98.2538981337</v>
      </c>
      <c r="D52" t="n">
        <v>2.97019361996</v>
      </c>
      <c r="E52" t="n">
        <v>98.978394618</v>
      </c>
      <c r="F52" t="n">
        <v>94.1023561767</v>
      </c>
      <c r="G52" t="n">
        <v>48894.7665552</v>
      </c>
    </row>
    <row r="53">
      <c r="A53" t="s">
        <v>113</v>
      </c>
      <c r="B53" t="s">
        <v>50</v>
      </c>
      <c r="C53" t="n">
        <v>98.2186231473</v>
      </c>
      <c r="D53" t="n">
        <v>1.59434951349</v>
      </c>
      <c r="E53" t="n">
        <v>99.6461702313</v>
      </c>
      <c r="F53" t="n">
        <v>95.2051173265</v>
      </c>
      <c r="G53" t="n">
        <v>11517.29923</v>
      </c>
    </row>
    <row r="54">
      <c r="A54" t="s">
        <v>113</v>
      </c>
      <c r="B54" t="s">
        <v>47</v>
      </c>
      <c r="C54" t="n">
        <v>99.4392251311</v>
      </c>
      <c r="D54" t="n">
        <v>1.76036658961</v>
      </c>
      <c r="E54" t="n">
        <v>99.6711373391</v>
      </c>
      <c r="F54" t="n">
        <v>95.157989123</v>
      </c>
      <c r="G54" t="n">
        <v>49385.4473393</v>
      </c>
    </row>
    <row r="55">
      <c r="A55" t="s">
        <v>113</v>
      </c>
      <c r="B55" t="s">
        <v>52</v>
      </c>
      <c r="C55" t="n">
        <v>98.2266349415</v>
      </c>
      <c r="D55" t="n">
        <v>1.98635221513</v>
      </c>
      <c r="E55" t="n">
        <v>98.8429749329</v>
      </c>
      <c r="F55" t="n">
        <v>95.5594730838</v>
      </c>
      <c r="G55" t="n">
        <v>35444.3364186</v>
      </c>
    </row>
    <row r="56">
      <c r="A56" t="s">
        <v>113</v>
      </c>
      <c r="B56" t="s">
        <v>49</v>
      </c>
      <c r="C56" t="n">
        <v>98.9149108788</v>
      </c>
      <c r="D56" t="n">
        <v>2.21066254158</v>
      </c>
      <c r="E56" t="n">
        <v>98.4696705966</v>
      </c>
      <c r="F56" t="n">
        <v>96.5522568204</v>
      </c>
      <c r="G56" t="n">
        <v>52038.3944444</v>
      </c>
    </row>
    <row r="57">
      <c r="A57" t="s">
        <v>114</v>
      </c>
      <c r="B57" t="s">
        <v>45</v>
      </c>
      <c r="C57" t="n">
        <v>98.5030452041</v>
      </c>
      <c r="D57" t="n">
        <v>2.84489166135</v>
      </c>
      <c r="E57" t="n">
        <v>99.9409923453</v>
      </c>
      <c r="F57" t="n">
        <v>94.0477405802</v>
      </c>
      <c r="G57" t="n">
        <v>47892.314032</v>
      </c>
    </row>
    <row r="58">
      <c r="A58" t="s">
        <v>114</v>
      </c>
      <c r="B58" t="s">
        <v>50</v>
      </c>
      <c r="C58" t="n">
        <v>98.2689144918</v>
      </c>
      <c r="D58" t="n">
        <v>1.55022922755</v>
      </c>
      <c r="E58" t="n">
        <v>99.7611236607</v>
      </c>
      <c r="F58" t="n">
        <v>95.1784274476</v>
      </c>
      <c r="G58" t="n">
        <v>11611.131526</v>
      </c>
    </row>
    <row r="59">
      <c r="A59" t="s">
        <v>114</v>
      </c>
      <c r="B59" t="s">
        <v>47</v>
      </c>
      <c r="C59" t="n">
        <v>99.4637402658</v>
      </c>
      <c r="D59" t="n">
        <v>1.63221181988</v>
      </c>
      <c r="E59" t="n">
        <v>99.5698027255</v>
      </c>
      <c r="F59" t="n">
        <v>95.2543553957</v>
      </c>
      <c r="G59" t="n">
        <v>48966.2360124</v>
      </c>
    </row>
    <row r="60">
      <c r="A60" t="s">
        <v>114</v>
      </c>
      <c r="B60" t="s">
        <v>52</v>
      </c>
      <c r="C60" t="n">
        <v>98.2172603953</v>
      </c>
      <c r="D60" t="n">
        <v>2.09167939632</v>
      </c>
      <c r="E60" t="n">
        <v>98.5867045515</v>
      </c>
      <c r="F60" t="n">
        <v>95.3341323703</v>
      </c>
      <c r="G60" t="n">
        <v>34851.2239274</v>
      </c>
    </row>
    <row r="61">
      <c r="A61" t="s">
        <v>114</v>
      </c>
      <c r="B61" t="s">
        <v>49</v>
      </c>
      <c r="C61" t="n">
        <v>99.0143823353</v>
      </c>
      <c r="D61" t="n">
        <v>2.00788235857</v>
      </c>
      <c r="E61" t="n">
        <v>99.4851044162</v>
      </c>
      <c r="F61" t="n">
        <v>96.5631491004</v>
      </c>
      <c r="G61" t="n">
        <v>50969.0888889</v>
      </c>
    </row>
    <row r="62">
      <c r="A62" t="s">
        <v>115</v>
      </c>
      <c r="B62" t="s">
        <v>45</v>
      </c>
      <c r="C62" t="n">
        <v>98.2390100154</v>
      </c>
      <c r="D62" t="n">
        <v>2.92145747802</v>
      </c>
      <c r="E62" t="n">
        <v>99.7520520545</v>
      </c>
      <c r="F62" t="n">
        <v>93.9569324726</v>
      </c>
      <c r="G62" t="n">
        <v>48743.8667219</v>
      </c>
    </row>
    <row r="63">
      <c r="A63" t="s">
        <v>115</v>
      </c>
      <c r="B63" t="s">
        <v>50</v>
      </c>
      <c r="C63" t="n">
        <v>97.9822703185</v>
      </c>
      <c r="D63" t="n">
        <v>1.74087923266</v>
      </c>
      <c r="E63" t="n">
        <v>99.9828725439</v>
      </c>
      <c r="F63" t="n">
        <v>94.8958107869</v>
      </c>
      <c r="G63" t="n">
        <v>11574.2994449</v>
      </c>
    </row>
    <row r="64">
      <c r="A64" t="s">
        <v>115</v>
      </c>
      <c r="B64" t="s">
        <v>47</v>
      </c>
      <c r="C64" t="n">
        <v>99.4342326527</v>
      </c>
      <c r="D64" t="n">
        <v>1.7147326108</v>
      </c>
      <c r="E64" t="n">
        <v>99.2079103935</v>
      </c>
      <c r="F64" t="n">
        <v>95.1802156208</v>
      </c>
      <c r="G64" t="n">
        <v>52801.2391711</v>
      </c>
    </row>
    <row r="65">
      <c r="A65" t="s">
        <v>115</v>
      </c>
      <c r="B65" t="s">
        <v>52</v>
      </c>
      <c r="C65" t="n">
        <v>98.3528512639</v>
      </c>
      <c r="D65" t="n">
        <v>1.92608473759</v>
      </c>
      <c r="E65" t="n">
        <v>99.0235951965</v>
      </c>
      <c r="F65" t="n">
        <v>95.3864961202</v>
      </c>
      <c r="G65" t="n">
        <v>34188.9943366</v>
      </c>
    </row>
    <row r="66">
      <c r="A66" t="s">
        <v>115</v>
      </c>
      <c r="B66" t="s">
        <v>49</v>
      </c>
      <c r="C66" t="n">
        <v>99.0384014653</v>
      </c>
      <c r="D66" t="n">
        <v>2.02628619047</v>
      </c>
      <c r="E66" t="n">
        <v>99.6646921705</v>
      </c>
      <c r="F66" t="n">
        <v>96.4589499413</v>
      </c>
      <c r="G66" t="n">
        <v>52825.5111111</v>
      </c>
    </row>
    <row r="67">
      <c r="A67" t="s">
        <v>116</v>
      </c>
      <c r="B67" t="s">
        <v>45</v>
      </c>
      <c r="C67" t="n">
        <v>98.6161268665</v>
      </c>
      <c r="D67" t="n">
        <v>2.83199165308</v>
      </c>
      <c r="E67" t="n">
        <v>99.551954435</v>
      </c>
      <c r="F67" t="n">
        <v>94.3849170235</v>
      </c>
      <c r="G67" t="n">
        <v>47794.104607</v>
      </c>
    </row>
    <row r="68">
      <c r="A68" t="s">
        <v>116</v>
      </c>
      <c r="B68" t="s">
        <v>50</v>
      </c>
      <c r="C68" t="n">
        <v>98.0442558752</v>
      </c>
      <c r="D68" t="n">
        <v>1.80875919572</v>
      </c>
      <c r="E68" t="n">
        <v>99.9688206399</v>
      </c>
      <c r="F68" t="n">
        <v>94.5637760992</v>
      </c>
      <c r="G68" t="n">
        <v>11311.5358515</v>
      </c>
    </row>
    <row r="69">
      <c r="A69" t="s">
        <v>116</v>
      </c>
      <c r="B69" t="s">
        <v>47</v>
      </c>
      <c r="C69" t="n">
        <v>99.4345373502</v>
      </c>
      <c r="D69" t="n">
        <v>1.71271279389</v>
      </c>
      <c r="E69" t="n">
        <v>99.7140767928</v>
      </c>
      <c r="F69" t="n">
        <v>95.28817126</v>
      </c>
      <c r="G69" t="n">
        <v>49130.1112759</v>
      </c>
    </row>
    <row r="70">
      <c r="A70" t="s">
        <v>116</v>
      </c>
      <c r="B70" t="s">
        <v>52</v>
      </c>
      <c r="C70" t="n">
        <v>98.120557513</v>
      </c>
      <c r="D70" t="n">
        <v>2.00281039523</v>
      </c>
      <c r="E70" t="n">
        <v>98.3243204595</v>
      </c>
      <c r="F70" t="n">
        <v>95.2387679643</v>
      </c>
      <c r="G70" t="n">
        <v>35113.7998381</v>
      </c>
    </row>
    <row r="71">
      <c r="A71" t="s">
        <v>116</v>
      </c>
      <c r="B71" t="s">
        <v>49</v>
      </c>
      <c r="C71" t="n">
        <v>99.0808049394</v>
      </c>
      <c r="D71" t="n">
        <v>2.10195865677</v>
      </c>
      <c r="E71" t="n">
        <v>98.4675549955</v>
      </c>
      <c r="F71" t="n">
        <v>96.448336802</v>
      </c>
      <c r="G71" t="n">
        <v>51300.3611111</v>
      </c>
    </row>
    <row r="72">
      <c r="A72" t="s">
        <v>117</v>
      </c>
      <c r="B72" t="s">
        <v>45</v>
      </c>
      <c r="C72" t="n">
        <v>98.4131543882</v>
      </c>
      <c r="D72" t="n">
        <v>3.0478374098</v>
      </c>
      <c r="E72" t="n">
        <v>98.91759859</v>
      </c>
      <c r="F72" t="n">
        <v>94.1557297136</v>
      </c>
      <c r="G72" t="n">
        <v>46094.7017739</v>
      </c>
    </row>
    <row r="73">
      <c r="A73" t="s">
        <v>117</v>
      </c>
      <c r="B73" t="s">
        <v>50</v>
      </c>
      <c r="C73" t="n">
        <v>97.9992701033</v>
      </c>
      <c r="D73" t="n">
        <v>1.98512531542</v>
      </c>
      <c r="E73" t="n">
        <v>99.9175034777</v>
      </c>
      <c r="F73" t="n">
        <v>94.4143213978</v>
      </c>
      <c r="G73" t="n">
        <v>11342.2032414</v>
      </c>
    </row>
    <row r="74">
      <c r="A74" t="s">
        <v>117</v>
      </c>
      <c r="B74" t="s">
        <v>47</v>
      </c>
      <c r="C74" t="n">
        <v>99.4232384964</v>
      </c>
      <c r="D74" t="n">
        <v>1.73163371924</v>
      </c>
      <c r="E74" t="n">
        <v>99.640125555</v>
      </c>
      <c r="F74" t="n">
        <v>95.1201099806</v>
      </c>
      <c r="G74" t="n">
        <v>48837.5460098</v>
      </c>
    </row>
    <row r="75">
      <c r="A75" t="s">
        <v>117</v>
      </c>
      <c r="B75" t="s">
        <v>52</v>
      </c>
      <c r="C75" t="n">
        <v>97.6803523613</v>
      </c>
      <c r="D75" t="n">
        <v>2.25331743601</v>
      </c>
      <c r="E75" t="n">
        <v>93.3521989383</v>
      </c>
      <c r="F75" t="n">
        <v>94.8334314823</v>
      </c>
      <c r="G75" t="n">
        <v>34040.5865882</v>
      </c>
    </row>
    <row r="76">
      <c r="A76" t="s">
        <v>117</v>
      </c>
      <c r="B76" t="s">
        <v>49</v>
      </c>
      <c r="C76" t="n">
        <v>99.1667002614</v>
      </c>
      <c r="D76" t="n">
        <v>1.94472973252</v>
      </c>
      <c r="E76" t="n">
        <v>98.3911951061</v>
      </c>
      <c r="F76" t="n">
        <v>96.7029097097</v>
      </c>
      <c r="G76" t="n">
        <v>49307.8333333</v>
      </c>
    </row>
    <row r="77">
      <c r="A77" t="s">
        <v>140</v>
      </c>
      <c r="B77" t="s">
        <v>45</v>
      </c>
      <c r="C77" t="n">
        <v>98.4789940614</v>
      </c>
      <c r="D77" t="n">
        <v>2.88630565227</v>
      </c>
      <c r="E77" t="n">
        <v>98.897026041</v>
      </c>
      <c r="F77" t="n">
        <v>94.2186169139</v>
      </c>
      <c r="G77" t="n">
        <v>46241.114402</v>
      </c>
    </row>
    <row r="78">
      <c r="A78" t="s">
        <v>140</v>
      </c>
      <c r="B78" t="s">
        <v>50</v>
      </c>
      <c r="C78" t="n">
        <v>97.7737714269</v>
      </c>
      <c r="D78" t="n">
        <v>2.0499077444</v>
      </c>
      <c r="E78" t="n">
        <v>97.6311402365</v>
      </c>
      <c r="F78" t="n">
        <v>94.5013661202</v>
      </c>
      <c r="G78" t="n">
        <v>11028.0649036</v>
      </c>
    </row>
    <row r="79">
      <c r="A79" t="s">
        <v>140</v>
      </c>
      <c r="B79" t="s">
        <v>47</v>
      </c>
      <c r="C79" t="n">
        <v>99.3959107622</v>
      </c>
      <c r="D79" t="n">
        <v>1.73396251334</v>
      </c>
      <c r="E79" t="n">
        <v>99.6103156025</v>
      </c>
      <c r="F79" t="n">
        <v>95.073763752</v>
      </c>
      <c r="G79" t="n">
        <v>48711.9095793</v>
      </c>
    </row>
    <row r="80">
      <c r="A80" t="s">
        <v>140</v>
      </c>
      <c r="B80" t="s">
        <v>52</v>
      </c>
      <c r="C80" t="n">
        <v>97.6440348455</v>
      </c>
      <c r="D80" t="n">
        <v>2.19086348934</v>
      </c>
      <c r="E80" t="n">
        <v>92.6146925898</v>
      </c>
      <c r="F80" t="n">
        <v>94.9041125847</v>
      </c>
      <c r="G80" t="n">
        <v>34105.8437327</v>
      </c>
    </row>
    <row r="81">
      <c r="A81" t="s">
        <v>140</v>
      </c>
      <c r="B81" t="s">
        <v>49</v>
      </c>
      <c r="C81" t="n">
        <v>99.2328613621</v>
      </c>
      <c r="D81" t="n">
        <v>1.92213216984</v>
      </c>
      <c r="E81" t="n">
        <v>96.5173570557</v>
      </c>
      <c r="F81" t="n">
        <v>96.6552249828</v>
      </c>
      <c r="G81" t="n">
        <v>48417.8555556</v>
      </c>
    </row>
    <row r="82">
      <c r="A82" t="s">
        <v>141</v>
      </c>
      <c r="B82" t="s">
        <v>45</v>
      </c>
      <c r="C82" t="n">
        <v>98.3251159142</v>
      </c>
      <c r="D82" t="n">
        <v>2.93881671119</v>
      </c>
      <c r="E82" t="n">
        <v>98.1706283272</v>
      </c>
      <c r="F82" t="n">
        <v>94.0323863015</v>
      </c>
      <c r="G82" t="n">
        <v>46926.2140133</v>
      </c>
    </row>
    <row r="83">
      <c r="A83" t="s">
        <v>141</v>
      </c>
      <c r="B83" t="s">
        <v>50</v>
      </c>
      <c r="C83" t="n">
        <v>97.5580026814</v>
      </c>
      <c r="D83" t="n">
        <v>2.50994248683</v>
      </c>
      <c r="E83" t="n">
        <v>98.2267101035</v>
      </c>
      <c r="F83" t="n">
        <v>93.7055437472</v>
      </c>
      <c r="G83" t="n">
        <v>11336.9130871</v>
      </c>
    </row>
    <row r="84">
      <c r="A84" t="s">
        <v>141</v>
      </c>
      <c r="B84" t="s">
        <v>47</v>
      </c>
      <c r="C84" t="n">
        <v>99.4366594781</v>
      </c>
      <c r="D84" t="n">
        <v>1.72427927208</v>
      </c>
      <c r="E84" t="n">
        <v>99.5634932884</v>
      </c>
      <c r="F84" t="n">
        <v>95.0670182739</v>
      </c>
      <c r="G84" t="n">
        <v>53939.1427181</v>
      </c>
    </row>
    <row r="85">
      <c r="A85" t="s">
        <v>141</v>
      </c>
      <c r="B85" t="s">
        <v>52</v>
      </c>
      <c r="C85" t="n">
        <v>98.0785830263</v>
      </c>
      <c r="D85" t="n">
        <v>2.18644793821</v>
      </c>
      <c r="E85" t="n">
        <v>95.8608655176</v>
      </c>
      <c r="F85" t="n">
        <v>95.2885914277</v>
      </c>
      <c r="G85" t="n">
        <v>36275.3257566</v>
      </c>
    </row>
    <row r="86">
      <c r="A86" t="s">
        <v>141</v>
      </c>
      <c r="B86" t="s">
        <v>49</v>
      </c>
      <c r="C86" t="n">
        <v>99.0883538106</v>
      </c>
      <c r="D86" t="n">
        <v>1.93177805128</v>
      </c>
      <c r="E86" t="n">
        <v>96.7683626682</v>
      </c>
      <c r="F86" t="n">
        <v>96.4988901167</v>
      </c>
      <c r="G86" t="n">
        <v>48510.8175223</v>
      </c>
    </row>
    <row r="87">
      <c r="A87" t="s">
        <v>142</v>
      </c>
      <c r="B87" t="s">
        <v>45</v>
      </c>
      <c r="C87" t="n">
        <v>98.4652828107</v>
      </c>
      <c r="D87" t="n">
        <v>2.88200626482</v>
      </c>
      <c r="E87" t="n">
        <v>99.4905767607</v>
      </c>
      <c r="F87" t="n">
        <v>94.2074292262</v>
      </c>
      <c r="G87" t="n">
        <v>46756.7271195</v>
      </c>
    </row>
    <row r="88">
      <c r="A88" t="s">
        <v>142</v>
      </c>
      <c r="B88" t="s">
        <v>50</v>
      </c>
      <c r="C88" t="n">
        <v>97.8083802426</v>
      </c>
      <c r="D88" t="n">
        <v>2.07813500511</v>
      </c>
      <c r="E88" t="n">
        <v>96.8944451143</v>
      </c>
      <c r="F88" t="n">
        <v>94.3436737722</v>
      </c>
      <c r="G88" t="n">
        <v>11106.3982791</v>
      </c>
    </row>
    <row r="89">
      <c r="A89" t="s">
        <v>142</v>
      </c>
      <c r="B89" t="s">
        <v>47</v>
      </c>
      <c r="C89" t="n">
        <v>99.4190552004</v>
      </c>
      <c r="D89" t="n">
        <v>1.79845614153</v>
      </c>
      <c r="E89" t="n">
        <v>99.7528959497</v>
      </c>
      <c r="F89" t="n">
        <v>95.0030964709</v>
      </c>
      <c r="G89" t="n">
        <v>57993.9177262</v>
      </c>
    </row>
    <row r="90">
      <c r="A90" t="s">
        <v>142</v>
      </c>
      <c r="B90" t="s">
        <v>52</v>
      </c>
      <c r="C90" t="n">
        <v>98.1953040319</v>
      </c>
      <c r="D90" t="n">
        <v>1.97135849169</v>
      </c>
      <c r="E90" t="n">
        <v>96.8012942687</v>
      </c>
      <c r="F90" t="n">
        <v>95.2159346738</v>
      </c>
      <c r="G90" t="n">
        <v>37402.379022</v>
      </c>
    </row>
    <row r="91">
      <c r="A91" t="s">
        <v>142</v>
      </c>
      <c r="B91" t="s">
        <v>49</v>
      </c>
      <c r="C91" t="n">
        <v>99.1165485154</v>
      </c>
      <c r="D91" t="n">
        <v>1.91923472288</v>
      </c>
      <c r="E91" t="n">
        <v>95.9920176866</v>
      </c>
      <c r="F91" t="n">
        <v>96.4914300608</v>
      </c>
      <c r="G91" t="n">
        <v>48824.75</v>
      </c>
    </row>
    <row r="92">
      <c r="A92" t="s">
        <v>143</v>
      </c>
      <c r="B92" t="s">
        <v>45</v>
      </c>
      <c r="C92" t="n">
        <v>98.5244257652</v>
      </c>
      <c r="D92" t="n">
        <v>2.61918149948</v>
      </c>
      <c r="E92" t="n">
        <v>99.4554108937</v>
      </c>
      <c r="F92" t="n">
        <v>94.3346792671</v>
      </c>
      <c r="G92" t="n">
        <v>46453.6374108</v>
      </c>
    </row>
    <row r="93">
      <c r="A93" t="s">
        <v>143</v>
      </c>
      <c r="B93" t="s">
        <v>50</v>
      </c>
      <c r="C93" t="n">
        <v>97.8850939659</v>
      </c>
      <c r="D93" t="n">
        <v>2.07342912747</v>
      </c>
      <c r="E93" t="n">
        <v>97.7258161603</v>
      </c>
      <c r="F93" t="n">
        <v>94.1225073841</v>
      </c>
      <c r="G93" t="n">
        <v>11690.6517598</v>
      </c>
    </row>
    <row r="94">
      <c r="A94" t="s">
        <v>143</v>
      </c>
      <c r="B94" t="s">
        <v>47</v>
      </c>
      <c r="C94" t="n">
        <v>99.3888937366</v>
      </c>
      <c r="D94" t="n">
        <v>1.77223327511</v>
      </c>
      <c r="E94" t="n">
        <v>99.3697523346</v>
      </c>
      <c r="F94" t="n">
        <v>94.8854625681</v>
      </c>
      <c r="G94" t="n">
        <v>59013.4129616</v>
      </c>
    </row>
    <row r="95">
      <c r="A95" t="s">
        <v>143</v>
      </c>
      <c r="B95" t="s">
        <v>52</v>
      </c>
      <c r="C95" t="n">
        <v>97.3457281671</v>
      </c>
      <c r="D95" t="n">
        <v>2.00837092895</v>
      </c>
      <c r="E95" t="n">
        <v>95.7478819161</v>
      </c>
      <c r="F95" t="n">
        <v>95.168219905</v>
      </c>
      <c r="G95" t="n">
        <v>38133.7006828</v>
      </c>
    </row>
    <row r="96">
      <c r="A96" t="s">
        <v>143</v>
      </c>
      <c r="B96" t="s">
        <v>49</v>
      </c>
      <c r="C96" t="n">
        <v>99.2691734482</v>
      </c>
      <c r="D96" t="n">
        <v>1.78586834272</v>
      </c>
      <c r="E96" t="n">
        <v>95.2422824379</v>
      </c>
      <c r="F96" t="n">
        <v>96.6772976805</v>
      </c>
      <c r="G96" t="n">
        <v>48550.6222222</v>
      </c>
    </row>
    <row r="97">
      <c r="A97" t="s">
        <v>144</v>
      </c>
      <c r="B97" t="s">
        <v>45</v>
      </c>
      <c r="C97" t="n">
        <v>98.5414676021</v>
      </c>
      <c r="D97" t="n">
        <v>2.72244381834</v>
      </c>
      <c r="E97" t="n">
        <v>99.6245979118</v>
      </c>
      <c r="F97" t="n">
        <v>94.3453623412</v>
      </c>
      <c r="G97" t="n">
        <v>45973.6271492</v>
      </c>
    </row>
    <row r="98">
      <c r="A98" t="s">
        <v>144</v>
      </c>
      <c r="B98" t="s">
        <v>50</v>
      </c>
      <c r="C98" t="n">
        <v>98.3991307838</v>
      </c>
      <c r="D98" t="n">
        <v>1.53549147588</v>
      </c>
      <c r="E98" t="n">
        <v>98.9297743609</v>
      </c>
      <c r="F98" t="n">
        <v>95.0468651615</v>
      </c>
      <c r="G98" t="n">
        <v>11395.8420994</v>
      </c>
    </row>
    <row r="99">
      <c r="A99" t="s">
        <v>144</v>
      </c>
      <c r="B99" t="s">
        <v>47</v>
      </c>
      <c r="C99" t="n">
        <v>99.4005297196</v>
      </c>
      <c r="D99" t="n">
        <v>1.7938066096</v>
      </c>
      <c r="E99" t="n">
        <v>99.6737795517</v>
      </c>
      <c r="F99" t="n">
        <v>94.8359697609</v>
      </c>
      <c r="G99" t="n">
        <v>62461.2334638</v>
      </c>
    </row>
    <row r="100">
      <c r="A100" t="s">
        <v>144</v>
      </c>
      <c r="B100" t="s">
        <v>52</v>
      </c>
      <c r="C100" t="n">
        <v>97.1269578096</v>
      </c>
      <c r="D100" t="n">
        <v>2.14313024219</v>
      </c>
      <c r="E100" t="n">
        <v>92.3351998332</v>
      </c>
      <c r="F100" t="n">
        <v>94.6004977503</v>
      </c>
      <c r="G100" t="n">
        <v>36300.7710456</v>
      </c>
    </row>
    <row r="101">
      <c r="A101" t="s">
        <v>144</v>
      </c>
      <c r="B101" t="s">
        <v>49</v>
      </c>
      <c r="C101" t="n">
        <v>99.2390699041</v>
      </c>
      <c r="D101" t="n">
        <v>1.8263089282</v>
      </c>
      <c r="E101" t="n">
        <v>97.1043809353</v>
      </c>
      <c r="F101" t="n">
        <v>96.5064538366</v>
      </c>
      <c r="G101" t="n">
        <v>50163.3611111</v>
      </c>
    </row>
    <row r="102">
      <c r="A102" t="s">
        <v>145</v>
      </c>
      <c r="B102" t="s">
        <v>45</v>
      </c>
      <c r="C102" t="n">
        <v>98.5539608129</v>
      </c>
      <c r="D102" t="n">
        <v>2.73832694799</v>
      </c>
      <c r="E102" t="n">
        <v>99.7210168935</v>
      </c>
      <c r="F102" t="n">
        <v>94.5251655126</v>
      </c>
      <c r="G102" t="n">
        <v>45452.1952061</v>
      </c>
    </row>
    <row r="103">
      <c r="A103" t="s">
        <v>145</v>
      </c>
      <c r="B103" t="s">
        <v>50</v>
      </c>
      <c r="C103" t="n">
        <v>98.6910535697</v>
      </c>
      <c r="D103" t="n">
        <v>1.33656904737</v>
      </c>
      <c r="E103" t="n">
        <v>99.0806024715</v>
      </c>
      <c r="F103" t="n">
        <v>95.6042368627</v>
      </c>
      <c r="G103" t="n">
        <v>11109.2954969</v>
      </c>
    </row>
    <row r="104">
      <c r="A104" t="s">
        <v>145</v>
      </c>
      <c r="B104" t="s">
        <v>47</v>
      </c>
      <c r="C104" t="n">
        <v>99.384336215</v>
      </c>
      <c r="D104" t="n">
        <v>1.89527875978</v>
      </c>
      <c r="E104" t="n">
        <v>99.7449528321</v>
      </c>
      <c r="F104" t="n">
        <v>95.1610767386</v>
      </c>
      <c r="G104" t="n">
        <v>57056.8632768</v>
      </c>
    </row>
    <row r="105">
      <c r="A105" t="s">
        <v>145</v>
      </c>
      <c r="B105" t="s">
        <v>52</v>
      </c>
      <c r="C105" t="n">
        <v>96.9113338044</v>
      </c>
      <c r="D105" t="n">
        <v>2.05711505517</v>
      </c>
      <c r="E105" t="n">
        <v>84.7760652982</v>
      </c>
      <c r="F105" t="n">
        <v>94.4277903596</v>
      </c>
      <c r="G105" t="n">
        <v>36634.848798</v>
      </c>
    </row>
    <row r="106">
      <c r="A106" t="s">
        <v>145</v>
      </c>
      <c r="B106" t="s">
        <v>49</v>
      </c>
      <c r="C106" t="n">
        <v>99.2437284872</v>
      </c>
      <c r="D106" t="n">
        <v>1.84189837741</v>
      </c>
      <c r="E106" t="n">
        <v>96.2381973943</v>
      </c>
      <c r="F106" t="n">
        <v>96.8425052571</v>
      </c>
      <c r="G106" t="n">
        <v>48375.4722222</v>
      </c>
    </row>
    <row r="107">
      <c r="A107" t="s">
        <v>146</v>
      </c>
      <c r="B107" t="s">
        <v>45</v>
      </c>
      <c r="C107" t="n">
        <v>98.7316880899</v>
      </c>
      <c r="D107" t="n">
        <v>2.57482130982</v>
      </c>
      <c r="E107" t="n">
        <v>99.6279220265</v>
      </c>
      <c r="F107" t="n">
        <v>94.8072937702</v>
      </c>
      <c r="G107" t="n">
        <v>45225.9386293</v>
      </c>
    </row>
    <row r="108">
      <c r="A108" t="s">
        <v>146</v>
      </c>
      <c r="B108" t="s">
        <v>50</v>
      </c>
      <c r="C108" t="n">
        <v>98.5143717518</v>
      </c>
      <c r="D108" t="n">
        <v>1.46743740319</v>
      </c>
      <c r="E108" t="n">
        <v>99.9899418419</v>
      </c>
      <c r="F108" t="n">
        <v>95.5942088651</v>
      </c>
      <c r="G108" t="n">
        <v>11240.2399387</v>
      </c>
    </row>
    <row r="109">
      <c r="A109" t="s">
        <v>146</v>
      </c>
      <c r="B109" t="s">
        <v>47</v>
      </c>
      <c r="C109" t="n">
        <v>99.4538528059</v>
      </c>
      <c r="D109" t="n">
        <v>1.87407175799</v>
      </c>
      <c r="E109" t="n">
        <v>99.3591405023</v>
      </c>
      <c r="F109" t="n">
        <v>95.2146112426</v>
      </c>
      <c r="G109" t="n">
        <v>56835.5101395</v>
      </c>
    </row>
    <row r="110">
      <c r="A110" t="s">
        <v>146</v>
      </c>
      <c r="B110" t="s">
        <v>52</v>
      </c>
      <c r="C110" t="n">
        <v>97.1595012168</v>
      </c>
      <c r="D110" t="n">
        <v>1.8875823384</v>
      </c>
      <c r="E110" t="n">
        <v>93.7773093269</v>
      </c>
      <c r="F110" t="n">
        <v>94.7351389468</v>
      </c>
      <c r="G110" t="n">
        <v>36254.4974524</v>
      </c>
    </row>
    <row r="111">
      <c r="A111" t="s">
        <v>146</v>
      </c>
      <c r="B111" t="s">
        <v>49</v>
      </c>
      <c r="C111" t="n">
        <v>99.2772373385</v>
      </c>
      <c r="D111" t="n">
        <v>1.86275876564</v>
      </c>
      <c r="E111" t="n">
        <v>96.8268625738</v>
      </c>
      <c r="F111" t="n">
        <v>96.9516762613</v>
      </c>
      <c r="G111" t="n">
        <v>48147.3331516</v>
      </c>
    </row>
    <row r="112">
      <c r="A112" t="s">
        <v>147</v>
      </c>
      <c r="B112" t="s">
        <v>45</v>
      </c>
      <c r="C112" t="n">
        <v>98.7943356893</v>
      </c>
      <c r="D112" t="n">
        <v>2.4487314958</v>
      </c>
      <c r="E112" t="n">
        <v>99.6825764303</v>
      </c>
      <c r="F112" t="n">
        <v>95.054238429</v>
      </c>
      <c r="G112" t="n">
        <v>45809.2415896</v>
      </c>
    </row>
    <row r="113">
      <c r="A113" t="s">
        <v>147</v>
      </c>
      <c r="B113" t="s">
        <v>50</v>
      </c>
      <c r="C113" t="n">
        <v>98.7984227355</v>
      </c>
      <c r="D113" t="n">
        <v>1.22313604497</v>
      </c>
      <c r="E113" t="n">
        <v>99.9505390907</v>
      </c>
      <c r="F113" t="n">
        <v>95.8805749736</v>
      </c>
      <c r="G113" t="n">
        <v>11296.5695574</v>
      </c>
    </row>
    <row r="114">
      <c r="A114" t="s">
        <v>147</v>
      </c>
      <c r="B114" t="s">
        <v>47</v>
      </c>
      <c r="C114" t="n">
        <v>99.3611048841</v>
      </c>
      <c r="D114" t="n">
        <v>1.98995859748</v>
      </c>
      <c r="E114" t="n">
        <v>98.6492741968</v>
      </c>
      <c r="F114" t="n">
        <v>95.0610420473</v>
      </c>
      <c r="G114" t="n">
        <v>56992.0469963</v>
      </c>
    </row>
    <row r="115">
      <c r="A115" t="s">
        <v>147</v>
      </c>
      <c r="B115" t="s">
        <v>52</v>
      </c>
      <c r="C115" t="n">
        <v>97.6753946283</v>
      </c>
      <c r="D115" t="n">
        <v>1.80619708471</v>
      </c>
      <c r="E115" t="n">
        <v>97.1149367931</v>
      </c>
      <c r="F115" t="n">
        <v>94.9671565047</v>
      </c>
      <c r="G115" t="n">
        <v>36931.3383415</v>
      </c>
    </row>
    <row r="116">
      <c r="A116" t="s">
        <v>147</v>
      </c>
      <c r="B116" t="s">
        <v>49</v>
      </c>
      <c r="C116" t="n">
        <v>98.9813555811</v>
      </c>
      <c r="D116" t="n">
        <v>1.98227678514</v>
      </c>
      <c r="E116" t="n">
        <v>96.1862088773</v>
      </c>
      <c r="F116" t="n">
        <v>96.8979517624</v>
      </c>
      <c r="G116" t="n">
        <v>49244.9791719</v>
      </c>
    </row>
    <row r="117">
      <c r="A117" t="s">
        <v>148</v>
      </c>
      <c r="B117" t="s">
        <v>45</v>
      </c>
      <c r="C117" t="n">
        <v>98.6854506674</v>
      </c>
      <c r="D117" t="n">
        <v>2.5217484897</v>
      </c>
      <c r="E117" t="n">
        <v>99.671149596</v>
      </c>
      <c r="F117" t="n">
        <v>94.8704496364</v>
      </c>
      <c r="G117" t="n">
        <v>45665.7469444</v>
      </c>
    </row>
    <row r="118">
      <c r="A118" t="s">
        <v>148</v>
      </c>
      <c r="B118" t="s">
        <v>50</v>
      </c>
      <c r="C118" t="n">
        <v>98.7578081527</v>
      </c>
      <c r="D118" t="n">
        <v>1.27318468537</v>
      </c>
      <c r="E118" t="n">
        <v>99.9653884286</v>
      </c>
      <c r="F118" t="n">
        <v>95.4056411748</v>
      </c>
      <c r="G118" t="n">
        <v>11087.4670376</v>
      </c>
    </row>
    <row r="119">
      <c r="A119" t="s">
        <v>148</v>
      </c>
      <c r="B119" t="s">
        <v>47</v>
      </c>
      <c r="C119" t="n">
        <v>99.4248793499</v>
      </c>
      <c r="D119" t="n">
        <v>1.9163946957</v>
      </c>
      <c r="E119" t="n">
        <v>99.3794640322</v>
      </c>
      <c r="F119" t="n">
        <v>95.0209446248</v>
      </c>
      <c r="G119" t="n">
        <v>57554.3111111</v>
      </c>
    </row>
    <row r="120">
      <c r="A120" t="s">
        <v>148</v>
      </c>
      <c r="B120" t="s">
        <v>52</v>
      </c>
      <c r="C120" t="n">
        <v>97.8363738496</v>
      </c>
      <c r="D120" t="n">
        <v>2.3736242076</v>
      </c>
      <c r="E120" t="n">
        <v>93.3220039513</v>
      </c>
      <c r="F120" t="n">
        <v>94.6879329827</v>
      </c>
      <c r="G120" t="n">
        <v>35019.4863645</v>
      </c>
    </row>
    <row r="121">
      <c r="A121" t="s">
        <v>148</v>
      </c>
      <c r="B121" t="s">
        <v>49</v>
      </c>
      <c r="C121" t="n">
        <v>99.1082211568</v>
      </c>
      <c r="D121" t="n">
        <v>2.03069296665</v>
      </c>
      <c r="E121" t="n">
        <v>96.4307151847</v>
      </c>
      <c r="F121" t="n">
        <v>96.8248704139</v>
      </c>
      <c r="G121" t="n">
        <v>50245.7825353</v>
      </c>
    </row>
    <row r="122">
      <c r="A122" t="s">
        <v>151</v>
      </c>
      <c r="B122" t="s">
        <v>45</v>
      </c>
      <c r="C122" t="n">
        <v>99.0626226914</v>
      </c>
      <c r="D122" t="n">
        <v>2.19590349334</v>
      </c>
      <c r="E122" t="n">
        <v>98.8987597099</v>
      </c>
      <c r="F122" t="n">
        <v>95.6466533648</v>
      </c>
      <c r="G122" t="n">
        <v>927.844444444</v>
      </c>
    </row>
    <row r="123">
      <c r="A123" t="s">
        <v>151</v>
      </c>
      <c r="B123" t="s">
        <v>50</v>
      </c>
      <c r="C123" t="n">
        <v>95.4053660501</v>
      </c>
      <c r="D123" t="n">
        <v>4.41855583543</v>
      </c>
      <c r="E123" t="n">
        <v>99.9006798385</v>
      </c>
      <c r="F123" t="n">
        <v>91.3825055597</v>
      </c>
      <c r="G123" t="n">
        <v>234.803395133</v>
      </c>
    </row>
    <row r="124">
      <c r="A124" t="s">
        <v>151</v>
      </c>
      <c r="B124" t="s">
        <v>47</v>
      </c>
      <c r="C124" t="n">
        <v>99.6377683437</v>
      </c>
      <c r="D124" t="n">
        <v>1.98577356254</v>
      </c>
      <c r="E124" t="n">
        <v>99.6569011526</v>
      </c>
      <c r="F124" t="n">
        <v>95.8249616891</v>
      </c>
      <c r="G124" t="n">
        <v>1194.16111111</v>
      </c>
    </row>
    <row r="125">
      <c r="A125" t="s">
        <v>151</v>
      </c>
      <c r="B125" t="s">
        <v>52</v>
      </c>
      <c r="C125" t="n">
        <v>98.1863471376</v>
      </c>
      <c r="D125" t="n">
        <v>2.29756310786</v>
      </c>
      <c r="E125" t="n">
        <v>98.4850535121</v>
      </c>
      <c r="F125" t="n">
        <v>95.015153932</v>
      </c>
      <c r="G125" t="n">
        <v>954.672222222</v>
      </c>
    </row>
    <row r="126">
      <c r="A126" t="s">
        <v>151</v>
      </c>
      <c r="B126" t="s">
        <v>49</v>
      </c>
      <c r="C126" t="n">
        <v>99.2714296472</v>
      </c>
      <c r="D126" t="n">
        <v>2.37523478922</v>
      </c>
      <c r="E126" t="n">
        <v>94.3034744589</v>
      </c>
      <c r="F126" t="n">
        <v>96.7982155113</v>
      </c>
      <c r="G126" t="n">
        <v>1169.15555556</v>
      </c>
    </row>
    <row r="127">
      <c r="A127" t="s">
        <v>152</v>
      </c>
      <c r="B127" t="s">
        <v>45</v>
      </c>
      <c r="C127" t="n">
        <v>98.693623785</v>
      </c>
      <c r="D127" t="n">
        <v>2.43488000837</v>
      </c>
      <c r="E127" t="n">
        <v>98.3777244306</v>
      </c>
      <c r="F127" t="n">
        <v>94.9652149325</v>
      </c>
      <c r="G127" t="n">
        <v>45338.151922</v>
      </c>
    </row>
    <row r="128">
      <c r="A128" t="s">
        <v>152</v>
      </c>
      <c r="B128" t="s">
        <v>50</v>
      </c>
      <c r="C128" t="n">
        <v>97.9535009569</v>
      </c>
      <c r="D128" t="n">
        <v>2.03336480957</v>
      </c>
      <c r="E128" t="n">
        <v>99.0021067913</v>
      </c>
      <c r="F128" t="n">
        <v>94.1494636891</v>
      </c>
      <c r="G128" t="n">
        <v>10597.427217</v>
      </c>
    </row>
    <row r="129">
      <c r="A129" t="s">
        <v>152</v>
      </c>
      <c r="B129" t="s">
        <v>47</v>
      </c>
      <c r="C129" t="n">
        <v>99.4023550587</v>
      </c>
      <c r="D129" t="n">
        <v>1.88521805366</v>
      </c>
      <c r="E129" t="n">
        <v>99.3651683387</v>
      </c>
      <c r="F129" t="n">
        <v>95.1082834802</v>
      </c>
      <c r="G129" t="n">
        <v>57067.7497545</v>
      </c>
    </row>
    <row r="130">
      <c r="A130" t="s">
        <v>152</v>
      </c>
      <c r="B130" t="s">
        <v>52</v>
      </c>
      <c r="C130" t="n">
        <v>97.8131577678</v>
      </c>
      <c r="D130" t="n">
        <v>1.98953109582</v>
      </c>
      <c r="E130" t="n">
        <v>97.6208063145</v>
      </c>
      <c r="F130" t="n">
        <v>94.6187127491</v>
      </c>
      <c r="G130" t="n">
        <v>35260.0032216</v>
      </c>
    </row>
    <row r="131">
      <c r="A131" t="s">
        <v>152</v>
      </c>
      <c r="B131" t="s">
        <v>49</v>
      </c>
      <c r="C131" t="n">
        <v>98.9294810141</v>
      </c>
      <c r="D131" t="n">
        <v>2.12866140048</v>
      </c>
      <c r="E131" t="n">
        <v>94.8948722038</v>
      </c>
      <c r="F131" t="n">
        <v>96.3758500479</v>
      </c>
      <c r="G131" t="n">
        <v>49288.8888889</v>
      </c>
    </row>
    <row r="132">
      <c r="A132" t="s">
        <v>153</v>
      </c>
      <c r="B132" t="s">
        <v>45</v>
      </c>
      <c r="C132" t="n">
        <v>98.6366143817</v>
      </c>
      <c r="D132" t="n">
        <v>2.45684549556</v>
      </c>
      <c r="E132" t="n">
        <v>99.2669516447</v>
      </c>
      <c r="F132" t="n">
        <v>94.9375805466</v>
      </c>
      <c r="G132" t="n">
        <v>44291.1803384</v>
      </c>
    </row>
    <row r="133">
      <c r="A133" t="s">
        <v>153</v>
      </c>
      <c r="B133" t="s">
        <v>50</v>
      </c>
      <c r="C133" t="n">
        <v>97.9626727312</v>
      </c>
      <c r="D133" t="n">
        <v>1.84030029676</v>
      </c>
      <c r="E133" t="n">
        <v>99.6627474152</v>
      </c>
      <c r="F133" t="n">
        <v>94.4470063792</v>
      </c>
      <c r="G133" t="n">
        <v>10828.7733637</v>
      </c>
    </row>
    <row r="134">
      <c r="A134" t="s">
        <v>153</v>
      </c>
      <c r="B134" t="s">
        <v>47</v>
      </c>
      <c r="C134" t="n">
        <v>99.0596247586</v>
      </c>
      <c r="D134" t="n">
        <v>1.98835373272</v>
      </c>
      <c r="E134" t="n">
        <v>98.5611566541</v>
      </c>
      <c r="F134" t="n">
        <v>95.0427318794</v>
      </c>
      <c r="G134" t="n">
        <v>54710.1455321</v>
      </c>
    </row>
    <row r="135">
      <c r="A135" t="s">
        <v>153</v>
      </c>
      <c r="B135" t="s">
        <v>52</v>
      </c>
      <c r="C135" t="n">
        <v>97.9579506041</v>
      </c>
      <c r="D135" t="n">
        <v>1.90803111283</v>
      </c>
      <c r="E135" t="n">
        <v>90.8142151632</v>
      </c>
      <c r="F135" t="n">
        <v>94.9942460433</v>
      </c>
      <c r="G135" t="n">
        <v>32805.7832133</v>
      </c>
    </row>
    <row r="136">
      <c r="A136" t="s">
        <v>153</v>
      </c>
      <c r="B136" t="s">
        <v>49</v>
      </c>
      <c r="C136" t="n">
        <v>98.9718471099</v>
      </c>
      <c r="D136" t="n">
        <v>2.19053829859</v>
      </c>
      <c r="E136" t="n">
        <v>96.5083305181</v>
      </c>
      <c r="F136" t="n">
        <v>96.7406782115</v>
      </c>
      <c r="G136" t="n">
        <v>48995.8113371</v>
      </c>
    </row>
    <row r="137">
      <c r="A137" t="s">
        <v>146</v>
      </c>
      <c r="B137" t="s">
        <v>45</v>
      </c>
      <c r="C137" t="n">
        <v>98.7316880899</v>
      </c>
      <c r="D137" t="n">
        <v>2.57482130982</v>
      </c>
      <c r="E137" t="n">
        <v>99.6279220265</v>
      </c>
      <c r="F137" t="n">
        <v>94.8072937702</v>
      </c>
      <c r="G137" t="n">
        <v>45225.9386293</v>
      </c>
    </row>
    <row r="138">
      <c r="A138" t="s">
        <v>146</v>
      </c>
      <c r="B138" t="s">
        <v>50</v>
      </c>
      <c r="C138" t="n">
        <v>98.5143717518</v>
      </c>
      <c r="D138" t="n">
        <v>1.46743740319</v>
      </c>
      <c r="E138" t="n">
        <v>99.9899418419</v>
      </c>
      <c r="F138" t="n">
        <v>95.5942088651</v>
      </c>
      <c r="G138" t="n">
        <v>11240.2399387</v>
      </c>
    </row>
    <row r="139">
      <c r="A139" t="s">
        <v>146</v>
      </c>
      <c r="B139" t="s">
        <v>47</v>
      </c>
      <c r="C139" t="n">
        <v>99.4538528059</v>
      </c>
      <c r="D139" t="n">
        <v>1.87407175799</v>
      </c>
      <c r="E139" t="n">
        <v>99.3591405023</v>
      </c>
      <c r="F139" t="n">
        <v>95.2146112426</v>
      </c>
      <c r="G139" t="n">
        <v>56835.5101395</v>
      </c>
    </row>
    <row r="140">
      <c r="A140" t="s">
        <v>146</v>
      </c>
      <c r="B140" t="s">
        <v>52</v>
      </c>
      <c r="C140" t="n">
        <v>97.1595012168</v>
      </c>
      <c r="D140" t="n">
        <v>1.8875823384</v>
      </c>
      <c r="E140" t="n">
        <v>93.7773093269</v>
      </c>
      <c r="F140" t="n">
        <v>94.7351389468</v>
      </c>
      <c r="G140" t="n">
        <v>36254.4974524</v>
      </c>
    </row>
    <row r="141">
      <c r="A141" t="s">
        <v>146</v>
      </c>
      <c r="B141" t="s">
        <v>49</v>
      </c>
      <c r="C141" t="n">
        <v>99.2772373385</v>
      </c>
      <c r="D141" t="n">
        <v>1.86275876564</v>
      </c>
      <c r="E141" t="n">
        <v>96.8268625738</v>
      </c>
      <c r="F141" t="n">
        <v>96.9516762613</v>
      </c>
      <c r="G141" t="n">
        <v>48147.3331516</v>
      </c>
    </row>
    <row r="142">
      <c r="A142" t="s">
        <v>147</v>
      </c>
      <c r="B142" t="s">
        <v>45</v>
      </c>
      <c r="C142" t="n">
        <v>98.7943356893</v>
      </c>
      <c r="D142" t="n">
        <v>2.4487314958</v>
      </c>
      <c r="E142" t="n">
        <v>99.6825764303</v>
      </c>
      <c r="F142" t="n">
        <v>95.054238429</v>
      </c>
      <c r="G142" t="n">
        <v>45809.2415896</v>
      </c>
    </row>
    <row r="143">
      <c r="A143" t="s">
        <v>147</v>
      </c>
      <c r="B143" t="s">
        <v>50</v>
      </c>
      <c r="C143" t="n">
        <v>98.7984227355</v>
      </c>
      <c r="D143" t="n">
        <v>1.22313604497</v>
      </c>
      <c r="E143" t="n">
        <v>99.9505390907</v>
      </c>
      <c r="F143" t="n">
        <v>95.8805749736</v>
      </c>
      <c r="G143" t="n">
        <v>11296.5695574</v>
      </c>
    </row>
    <row r="144">
      <c r="A144" t="s">
        <v>147</v>
      </c>
      <c r="B144" t="s">
        <v>47</v>
      </c>
      <c r="C144" t="n">
        <v>99.3611048841</v>
      </c>
      <c r="D144" t="n">
        <v>1.98995859748</v>
      </c>
      <c r="E144" t="n">
        <v>98.6492741968</v>
      </c>
      <c r="F144" t="n">
        <v>95.0610420473</v>
      </c>
      <c r="G144" t="n">
        <v>56992.0469963</v>
      </c>
    </row>
    <row r="145">
      <c r="A145" t="s">
        <v>147</v>
      </c>
      <c r="B145" t="s">
        <v>52</v>
      </c>
      <c r="C145" t="n">
        <v>97.6753946283</v>
      </c>
      <c r="D145" t="n">
        <v>1.80619708471</v>
      </c>
      <c r="E145" t="n">
        <v>97.1149367931</v>
      </c>
      <c r="F145" t="n">
        <v>94.9671565047</v>
      </c>
      <c r="G145" t="n">
        <v>36931.3383415</v>
      </c>
    </row>
    <row r="146">
      <c r="A146" t="s">
        <v>147</v>
      </c>
      <c r="B146" t="s">
        <v>49</v>
      </c>
      <c r="C146" t="n">
        <v>98.9813555811</v>
      </c>
      <c r="D146" t="n">
        <v>1.98227678514</v>
      </c>
      <c r="E146" t="n">
        <v>96.1862088773</v>
      </c>
      <c r="F146" t="n">
        <v>96.8979517624</v>
      </c>
      <c r="G146" t="n">
        <v>49244.9791719</v>
      </c>
    </row>
    <row r="147">
      <c r="A147" t="s">
        <v>148</v>
      </c>
      <c r="B147" t="s">
        <v>45</v>
      </c>
      <c r="C147" t="n">
        <v>98.6854506674</v>
      </c>
      <c r="D147" t="n">
        <v>2.5217484897</v>
      </c>
      <c r="E147" t="n">
        <v>99.671149596</v>
      </c>
      <c r="F147" t="n">
        <v>94.8704496364</v>
      </c>
      <c r="G147" t="n">
        <v>45665.7469444</v>
      </c>
    </row>
    <row r="148">
      <c r="A148" t="s">
        <v>148</v>
      </c>
      <c r="B148" t="s">
        <v>50</v>
      </c>
      <c r="C148" t="n">
        <v>98.7578081527</v>
      </c>
      <c r="D148" t="n">
        <v>1.27318468537</v>
      </c>
      <c r="E148" t="n">
        <v>99.9653884286</v>
      </c>
      <c r="F148" t="n">
        <v>95.4056411748</v>
      </c>
      <c r="G148" t="n">
        <v>11087.4670376</v>
      </c>
    </row>
    <row r="149">
      <c r="A149" t="s">
        <v>148</v>
      </c>
      <c r="B149" t="s">
        <v>47</v>
      </c>
      <c r="C149" t="n">
        <v>99.4248793499</v>
      </c>
      <c r="D149" t="n">
        <v>1.9163946957</v>
      </c>
      <c r="E149" t="n">
        <v>99.3794640322</v>
      </c>
      <c r="F149" t="n">
        <v>95.0209446248</v>
      </c>
      <c r="G149" t="n">
        <v>57554.3111111</v>
      </c>
    </row>
    <row r="150">
      <c r="A150" t="s">
        <v>148</v>
      </c>
      <c r="B150" t="s">
        <v>52</v>
      </c>
      <c r="C150" t="n">
        <v>97.8363738496</v>
      </c>
      <c r="D150" t="n">
        <v>2.3736242076</v>
      </c>
      <c r="E150" t="n">
        <v>93.3220039513</v>
      </c>
      <c r="F150" t="n">
        <v>94.6879329827</v>
      </c>
      <c r="G150" t="n">
        <v>35019.4863645</v>
      </c>
    </row>
    <row r="151">
      <c r="A151" t="s">
        <v>148</v>
      </c>
      <c r="B151" t="s">
        <v>49</v>
      </c>
      <c r="C151" t="n">
        <v>99.1082211568</v>
      </c>
      <c r="D151" t="n">
        <v>2.03069296665</v>
      </c>
      <c r="E151" t="n">
        <v>96.4307151847</v>
      </c>
      <c r="F151" t="n">
        <v>96.8248704139</v>
      </c>
      <c r="G151" t="n">
        <v>50245.7825353</v>
      </c>
    </row>
    <row r="152" spans="1:7" x14ac:dyDescent="0.2">
      <c r="A152" t="s">
        <v>16</v>
      </c>
      <c r="B152" t="s">
        <v>48</v>
      </c>
      <c r="C152" s="74"/>
      <c r="D152" s="74"/>
      <c r="E152" s="74"/>
      <c r="F152" s="74"/>
      <c r="G152" s="76"/>
    </row>
    <row r="153" spans="1:7" x14ac:dyDescent="0.2">
      <c r="A153" t="s">
        <v>16</v>
      </c>
      <c r="B153" t="s">
        <v>46</v>
      </c>
      <c r="C153" s="75"/>
      <c r="D153" s="75"/>
      <c r="E153" s="75"/>
      <c r="F153" s="75"/>
      <c r="G153" s="77"/>
    </row>
    <row r="154" spans="1:7" x14ac:dyDescent="0.2">
      <c r="A154" t="s">
        <v>16</v>
      </c>
      <c r="B154" t="s">
        <v>44</v>
      </c>
      <c r="C154" s="74"/>
      <c r="D154" s="74"/>
      <c r="E154" s="74"/>
      <c r="F154" s="74"/>
      <c r="G154" s="76"/>
    </row>
    <row r="155" spans="1:7" x14ac:dyDescent="0.2">
      <c r="A155" t="s">
        <v>53</v>
      </c>
      <c r="B155" t="s">
        <v>45</v>
      </c>
      <c r="C155" s="75"/>
      <c r="D155" s="75"/>
      <c r="E155" s="75"/>
      <c r="F155" s="75"/>
      <c r="G155" s="77"/>
    </row>
    <row r="156" spans="1:7" x14ac:dyDescent="0.2">
      <c r="A156" t="s">
        <v>53</v>
      </c>
      <c r="B156" t="s">
        <v>50</v>
      </c>
      <c r="C156" s="74"/>
      <c r="D156" s="74"/>
      <c r="E156" s="74"/>
      <c r="F156" s="74"/>
      <c r="G156" s="76"/>
    </row>
    <row r="157" spans="1:7" x14ac:dyDescent="0.2">
      <c r="A157" t="s">
        <v>53</v>
      </c>
      <c r="B157" t="s">
        <v>47</v>
      </c>
      <c r="C157" s="75"/>
      <c r="D157" s="75"/>
      <c r="E157" s="75"/>
      <c r="F157" s="75"/>
      <c r="G157" s="77"/>
    </row>
    <row r="158" spans="1:7" x14ac:dyDescent="0.2">
      <c r="A158" t="s">
        <v>53</v>
      </c>
      <c r="B158" t="s">
        <v>52</v>
      </c>
      <c r="C158" s="74"/>
      <c r="D158" s="74"/>
      <c r="E158" s="74"/>
      <c r="F158" s="74"/>
      <c r="G158" s="76"/>
    </row>
    <row r="159" spans="1:7" x14ac:dyDescent="0.2">
      <c r="A159" t="s">
        <v>53</v>
      </c>
      <c r="B159" t="s">
        <v>51</v>
      </c>
      <c r="C159" s="75"/>
      <c r="D159" s="75"/>
      <c r="E159" s="75"/>
      <c r="F159" s="75"/>
      <c r="G159" s="77"/>
    </row>
    <row r="160" spans="1:7" x14ac:dyDescent="0.2">
      <c r="A160" t="s">
        <v>53</v>
      </c>
      <c r="B160" t="s">
        <v>49</v>
      </c>
      <c r="C160" s="74"/>
      <c r="D160" s="74"/>
      <c r="E160" s="74"/>
      <c r="F160" s="74"/>
      <c r="G160" s="76"/>
    </row>
    <row r="161" spans="1:7" x14ac:dyDescent="0.2">
      <c r="A161" t="s">
        <v>53</v>
      </c>
      <c r="B161" t="s">
        <v>48</v>
      </c>
      <c r="C161" s="75"/>
      <c r="D161" s="75"/>
      <c r="E161" s="75"/>
      <c r="F161" s="75"/>
      <c r="G161" s="77"/>
    </row>
    <row r="162" spans="1:7" x14ac:dyDescent="0.2">
      <c r="A162" t="s">
        <v>53</v>
      </c>
      <c r="B162" t="s">
        <v>46</v>
      </c>
      <c r="C162" s="74"/>
      <c r="D162" s="74"/>
      <c r="E162" s="74"/>
      <c r="F162" s="74"/>
      <c r="G162" s="76"/>
    </row>
    <row r="163" spans="1:7" x14ac:dyDescent="0.2">
      <c r="A163" t="s">
        <v>53</v>
      </c>
      <c r="B163" t="s">
        <v>44</v>
      </c>
      <c r="C163" s="75"/>
      <c r="D163" s="75"/>
      <c r="E163" s="75"/>
      <c r="F163" s="75"/>
      <c r="G163" s="77"/>
    </row>
    <row r="164" spans="1:7" x14ac:dyDescent="0.2">
      <c r="A164" t="s">
        <v>80</v>
      </c>
      <c r="B164" t="s">
        <v>45</v>
      </c>
      <c r="C164" s="74"/>
      <c r="D164" s="74"/>
      <c r="E164" s="74"/>
      <c r="F164" s="74"/>
      <c r="G164" s="76"/>
    </row>
    <row r="165" spans="1:7" x14ac:dyDescent="0.2">
      <c r="A165" t="s">
        <v>80</v>
      </c>
      <c r="B165" t="s">
        <v>50</v>
      </c>
      <c r="C165" s="75"/>
      <c r="D165" s="75"/>
      <c r="E165" s="75"/>
      <c r="F165" s="75"/>
      <c r="G165" s="77"/>
    </row>
    <row r="166" spans="1:7" x14ac:dyDescent="0.2">
      <c r="A166" t="s">
        <v>80</v>
      </c>
      <c r="B166" t="s">
        <v>47</v>
      </c>
      <c r="C166" s="74"/>
      <c r="D166" s="74"/>
      <c r="E166" s="74"/>
      <c r="F166" s="74"/>
      <c r="G166" s="76"/>
    </row>
    <row r="167" spans="1:7" x14ac:dyDescent="0.2">
      <c r="A167" t="s">
        <v>80</v>
      </c>
      <c r="B167" t="s">
        <v>52</v>
      </c>
      <c r="C167" s="75"/>
      <c r="D167" s="75"/>
      <c r="E167" s="75"/>
      <c r="F167" s="75"/>
      <c r="G167" s="77"/>
    </row>
    <row r="168" spans="1:7" x14ac:dyDescent="0.2">
      <c r="A168" t="s">
        <v>80</v>
      </c>
      <c r="B168" t="s">
        <v>51</v>
      </c>
      <c r="C168" s="74"/>
      <c r="D168" s="74"/>
      <c r="E168" s="74"/>
      <c r="F168" s="74"/>
      <c r="G168" s="76"/>
    </row>
    <row r="169" spans="1:7" x14ac:dyDescent="0.2">
      <c r="A169" t="s">
        <v>80</v>
      </c>
      <c r="B169" t="s">
        <v>49</v>
      </c>
      <c r="C169" s="75"/>
      <c r="D169" s="75"/>
      <c r="E169" s="75"/>
      <c r="F169" s="75"/>
      <c r="G169" s="77"/>
    </row>
    <row r="170" spans="1:7" x14ac:dyDescent="0.2">
      <c r="A170" t="s">
        <v>80</v>
      </c>
      <c r="B170" t="s">
        <v>48</v>
      </c>
      <c r="C170" s="74"/>
      <c r="D170" s="74"/>
      <c r="E170" s="74"/>
      <c r="F170" s="74"/>
      <c r="G170" s="76"/>
    </row>
    <row r="171" spans="1:7" x14ac:dyDescent="0.2">
      <c r="A171" t="s">
        <v>80</v>
      </c>
      <c r="B171" t="s">
        <v>46</v>
      </c>
      <c r="C171" s="75"/>
      <c r="D171" s="75"/>
      <c r="E171" s="75"/>
      <c r="F171" s="75"/>
      <c r="G171" s="77"/>
    </row>
    <row r="172" spans="1:7" x14ac:dyDescent="0.2">
      <c r="A172" t="s">
        <v>80</v>
      </c>
      <c r="B172" t="s">
        <v>44</v>
      </c>
      <c r="C172" s="74"/>
      <c r="D172" s="74"/>
      <c r="E172" s="74"/>
      <c r="F172" s="74"/>
      <c r="G172" s="76"/>
    </row>
    <row r="173" spans="1:7" x14ac:dyDescent="0.2">
      <c r="A173" t="s">
        <v>106</v>
      </c>
      <c r="B173" t="s">
        <v>45</v>
      </c>
      <c r="C173" s="75"/>
      <c r="D173" s="75"/>
      <c r="E173" s="75"/>
      <c r="F173" s="75"/>
      <c r="G173" s="77"/>
    </row>
    <row r="174" spans="1:7" x14ac:dyDescent="0.2">
      <c r="A174" t="s">
        <v>106</v>
      </c>
      <c r="B174" t="s">
        <v>50</v>
      </c>
      <c r="C174" s="74"/>
      <c r="D174" s="74"/>
      <c r="E174" s="74"/>
      <c r="F174" s="74"/>
      <c r="G174" s="76"/>
    </row>
    <row r="175" spans="1:7" x14ac:dyDescent="0.2">
      <c r="A175" t="s">
        <v>106</v>
      </c>
      <c r="B175" t="s">
        <v>47</v>
      </c>
      <c r="C175" s="75"/>
      <c r="D175" s="75"/>
      <c r="E175" s="75"/>
      <c r="F175" s="75"/>
      <c r="G175" s="77"/>
    </row>
    <row r="176" spans="1:7" x14ac:dyDescent="0.2">
      <c r="A176" t="s">
        <v>106</v>
      </c>
      <c r="B176" t="s">
        <v>52</v>
      </c>
      <c r="C176" s="74"/>
      <c r="D176" s="74"/>
      <c r="E176" s="74"/>
      <c r="F176" s="74"/>
      <c r="G176" s="76"/>
    </row>
    <row r="177" spans="1:7" x14ac:dyDescent="0.2">
      <c r="A177" t="s">
        <v>106</v>
      </c>
      <c r="B177" t="s">
        <v>51</v>
      </c>
      <c r="C177" s="75"/>
      <c r="D177" s="75"/>
      <c r="E177" s="75"/>
      <c r="F177" s="75"/>
      <c r="G177" s="77"/>
    </row>
    <row r="178" spans="1:7" x14ac:dyDescent="0.2">
      <c r="A178" t="s">
        <v>106</v>
      </c>
      <c r="B178" t="s">
        <v>49</v>
      </c>
      <c r="C178" s="74"/>
      <c r="D178" s="74"/>
      <c r="E178" s="74"/>
      <c r="F178" s="74"/>
      <c r="G178" s="76"/>
    </row>
    <row r="179" spans="1:7" x14ac:dyDescent="0.2">
      <c r="A179" t="s">
        <v>106</v>
      </c>
      <c r="B179" t="s">
        <v>48</v>
      </c>
      <c r="C179" s="75"/>
      <c r="D179" s="75"/>
      <c r="E179" s="75"/>
      <c r="F179" s="75"/>
      <c r="G179" s="77"/>
    </row>
    <row r="180" spans="1:7" x14ac:dyDescent="0.2">
      <c r="A180" t="s">
        <v>106</v>
      </c>
      <c r="B180" t="s">
        <v>46</v>
      </c>
      <c r="C180" s="74"/>
      <c r="D180" s="74"/>
      <c r="E180" s="74"/>
      <c r="F180" s="74"/>
      <c r="G180" s="76"/>
    </row>
    <row r="181" spans="1:7" x14ac:dyDescent="0.2">
      <c r="A181" t="s">
        <v>106</v>
      </c>
      <c r="B181" t="s">
        <v>44</v>
      </c>
      <c r="C181" s="75"/>
      <c r="D181" s="75"/>
      <c r="E181" s="75"/>
      <c r="F181" s="75"/>
      <c r="G181" s="77"/>
    </row>
    <row r="182" spans="1:7" x14ac:dyDescent="0.2">
      <c r="A182" t="s">
        <v>107</v>
      </c>
      <c r="B182" t="s">
        <v>45</v>
      </c>
      <c r="C182" s="74"/>
      <c r="D182" s="74"/>
      <c r="E182" s="74"/>
      <c r="F182" s="74"/>
      <c r="G182" s="76"/>
    </row>
    <row r="183" spans="1:7" x14ac:dyDescent="0.2">
      <c r="A183" t="s">
        <v>107</v>
      </c>
      <c r="B183" t="s">
        <v>50</v>
      </c>
      <c r="C183" s="75"/>
      <c r="D183" s="75"/>
      <c r="E183" s="75"/>
      <c r="F183" s="75"/>
      <c r="G183" s="77"/>
    </row>
    <row r="184" spans="1:7" x14ac:dyDescent="0.2">
      <c r="A184" t="s">
        <v>107</v>
      </c>
      <c r="B184" t="s">
        <v>47</v>
      </c>
      <c r="C184" s="74"/>
      <c r="D184" s="74"/>
      <c r="E184" s="74"/>
      <c r="F184" s="74"/>
      <c r="G184" s="76"/>
    </row>
    <row r="185" spans="1:7" x14ac:dyDescent="0.2">
      <c r="A185" t="s">
        <v>107</v>
      </c>
      <c r="B185" t="s">
        <v>52</v>
      </c>
      <c r="C185" s="75"/>
      <c r="D185" s="75"/>
      <c r="E185" s="75"/>
      <c r="F185" s="75"/>
      <c r="G185" s="77"/>
    </row>
    <row r="186" spans="1:7" x14ac:dyDescent="0.2">
      <c r="A186" t="s">
        <v>107</v>
      </c>
      <c r="B186" t="s">
        <v>51</v>
      </c>
      <c r="C186" s="74"/>
      <c r="D186" s="74"/>
      <c r="E186" s="74"/>
      <c r="F186" s="74"/>
      <c r="G186" s="76"/>
    </row>
    <row r="187" spans="1:7" x14ac:dyDescent="0.2">
      <c r="A187" t="s">
        <v>107</v>
      </c>
      <c r="B187" t="s">
        <v>49</v>
      </c>
      <c r="C187" s="75"/>
      <c r="D187" s="75"/>
      <c r="E187" s="75"/>
      <c r="F187" s="75"/>
      <c r="G187" s="77"/>
    </row>
    <row r="188" spans="1:7" x14ac:dyDescent="0.2">
      <c r="A188" t="s">
        <v>107</v>
      </c>
      <c r="B188" t="s">
        <v>48</v>
      </c>
      <c r="C188" s="74"/>
      <c r="D188" s="74"/>
      <c r="E188" s="74"/>
      <c r="F188" s="74"/>
      <c r="G188" s="76"/>
    </row>
    <row r="189" spans="1:7" x14ac:dyDescent="0.2">
      <c r="A189" t="s">
        <v>107</v>
      </c>
      <c r="B189" t="s">
        <v>46</v>
      </c>
      <c r="C189" s="75"/>
      <c r="D189" s="75"/>
      <c r="E189" s="75"/>
      <c r="F189" s="75"/>
      <c r="G189" s="77"/>
    </row>
    <row r="190" spans="1:7" x14ac:dyDescent="0.2">
      <c r="A190" t="s">
        <v>107</v>
      </c>
      <c r="B190" t="s">
        <v>44</v>
      </c>
      <c r="C190" s="74"/>
      <c r="D190" s="74"/>
      <c r="E190" s="74"/>
      <c r="F190" s="74"/>
      <c r="G190" s="76"/>
    </row>
    <row r="191" spans="1:7" x14ac:dyDescent="0.2">
      <c r="A191" t="s">
        <v>108</v>
      </c>
      <c r="B191" t="s">
        <v>45</v>
      </c>
      <c r="C191" s="75"/>
      <c r="D191" s="75"/>
      <c r="E191" s="75"/>
      <c r="F191" s="75"/>
      <c r="G191" s="77"/>
    </row>
    <row r="192" spans="1:7" x14ac:dyDescent="0.2">
      <c r="A192" t="s">
        <v>108</v>
      </c>
      <c r="B192" t="s">
        <v>50</v>
      </c>
      <c r="C192" s="74"/>
      <c r="D192" s="74"/>
      <c r="E192" s="74"/>
      <c r="F192" s="74"/>
      <c r="G192" s="76"/>
    </row>
    <row r="193" spans="1:7" x14ac:dyDescent="0.2">
      <c r="A193" t="s">
        <v>108</v>
      </c>
      <c r="B193" t="s">
        <v>47</v>
      </c>
      <c r="C193" s="75"/>
      <c r="D193" s="75"/>
      <c r="E193" s="75"/>
      <c r="F193" s="75"/>
      <c r="G193" s="77"/>
    </row>
    <row r="194" spans="1:7" x14ac:dyDescent="0.2">
      <c r="A194" t="s">
        <v>108</v>
      </c>
      <c r="B194" t="s">
        <v>52</v>
      </c>
      <c r="C194" s="74"/>
      <c r="D194" s="74"/>
      <c r="E194" s="74"/>
      <c r="F194" s="74"/>
      <c r="G194" s="76"/>
    </row>
    <row r="195" spans="1:7" x14ac:dyDescent="0.2">
      <c r="A195" t="s">
        <v>108</v>
      </c>
      <c r="B195" t="s">
        <v>51</v>
      </c>
      <c r="C195" s="75"/>
      <c r="D195" s="75"/>
      <c r="E195" s="75"/>
      <c r="F195" s="75"/>
      <c r="G195" s="77"/>
    </row>
    <row r="196" spans="1:7" x14ac:dyDescent="0.2">
      <c r="A196" t="s">
        <v>108</v>
      </c>
      <c r="B196" t="s">
        <v>49</v>
      </c>
      <c r="C196" s="74"/>
      <c r="D196" s="74"/>
      <c r="E196" s="74"/>
      <c r="F196" s="74"/>
      <c r="G196" s="76"/>
    </row>
    <row r="197" spans="1:7" x14ac:dyDescent="0.2">
      <c r="A197" t="s">
        <v>108</v>
      </c>
      <c r="B197" t="s">
        <v>48</v>
      </c>
      <c r="C197" s="75"/>
      <c r="D197" s="75"/>
      <c r="E197" s="75"/>
      <c r="F197" s="75"/>
      <c r="G197" s="77"/>
    </row>
    <row r="198" spans="1:7" x14ac:dyDescent="0.2">
      <c r="A198" t="s">
        <v>108</v>
      </c>
      <c r="B198" t="s">
        <v>46</v>
      </c>
      <c r="C198" s="74"/>
      <c r="D198" s="74"/>
      <c r="E198" s="74"/>
      <c r="F198" s="74"/>
      <c r="G198" s="76"/>
    </row>
    <row r="199" spans="1:7" x14ac:dyDescent="0.2">
      <c r="A199" t="s">
        <v>108</v>
      </c>
      <c r="B199" t="s">
        <v>44</v>
      </c>
      <c r="C199" s="75"/>
      <c r="D199" s="75"/>
      <c r="E199" s="75"/>
      <c r="F199" s="75"/>
      <c r="G199" s="77"/>
    </row>
    <row r="200" spans="1:7" x14ac:dyDescent="0.2">
      <c r="A200" t="s">
        <v>109</v>
      </c>
      <c r="B200" t="s">
        <v>45</v>
      </c>
      <c r="C200" s="74"/>
      <c r="D200" s="74"/>
      <c r="E200" s="74"/>
      <c r="F200" s="74"/>
      <c r="G200" s="76"/>
    </row>
    <row r="201" spans="1:7" x14ac:dyDescent="0.2">
      <c r="A201" t="s">
        <v>109</v>
      </c>
      <c r="B201" t="s">
        <v>50</v>
      </c>
      <c r="C201" s="75"/>
      <c r="D201" s="75"/>
      <c r="E201" s="75"/>
      <c r="F201" s="75"/>
      <c r="G201" s="77"/>
    </row>
    <row r="202" spans="1:7" x14ac:dyDescent="0.2">
      <c r="A202" t="s">
        <v>109</v>
      </c>
      <c r="B202" t="s">
        <v>47</v>
      </c>
      <c r="C202" s="74"/>
      <c r="D202" s="74"/>
      <c r="E202" s="74"/>
      <c r="F202" s="74"/>
      <c r="G202" s="76"/>
    </row>
    <row r="203" spans="1:7" x14ac:dyDescent="0.2">
      <c r="A203" t="s">
        <v>109</v>
      </c>
      <c r="B203" t="s">
        <v>52</v>
      </c>
      <c r="C203" s="75"/>
      <c r="D203" s="75"/>
      <c r="E203" s="75"/>
      <c r="F203" s="75"/>
      <c r="G203" s="77"/>
    </row>
    <row r="204" spans="1:7" x14ac:dyDescent="0.2">
      <c r="A204" t="s">
        <v>109</v>
      </c>
      <c r="B204" t="s">
        <v>51</v>
      </c>
      <c r="C204" s="74"/>
      <c r="D204" s="74"/>
      <c r="E204" s="74"/>
      <c r="F204" s="74"/>
      <c r="G204" s="76"/>
    </row>
    <row r="205" spans="1:7" x14ac:dyDescent="0.2">
      <c r="A205" t="s">
        <v>109</v>
      </c>
      <c r="B205" t="s">
        <v>49</v>
      </c>
      <c r="C205" s="75"/>
      <c r="D205" s="75"/>
      <c r="E205" s="75"/>
      <c r="F205" s="75"/>
      <c r="G205" s="77"/>
    </row>
    <row r="206" spans="1:7" x14ac:dyDescent="0.2">
      <c r="A206" t="s">
        <v>109</v>
      </c>
      <c r="B206" t="s">
        <v>48</v>
      </c>
      <c r="C206" s="74"/>
      <c r="D206" s="74"/>
      <c r="E206" s="74"/>
      <c r="F206" s="74"/>
      <c r="G206" s="76"/>
    </row>
    <row r="207" spans="1:7" x14ac:dyDescent="0.2">
      <c r="A207" t="s">
        <v>109</v>
      </c>
      <c r="B207" t="s">
        <v>46</v>
      </c>
      <c r="C207" s="75"/>
      <c r="D207" s="75"/>
      <c r="E207" s="75"/>
      <c r="F207" s="75"/>
      <c r="G207" s="77"/>
    </row>
    <row r="208" spans="1:7" x14ac:dyDescent="0.2">
      <c r="A208" t="s">
        <v>109</v>
      </c>
      <c r="B208" t="s">
        <v>44</v>
      </c>
      <c r="C208" s="74"/>
      <c r="D208" s="74"/>
      <c r="E208" s="74"/>
      <c r="F208" s="74"/>
      <c r="G208" s="76"/>
    </row>
    <row r="209" spans="1:7" x14ac:dyDescent="0.2">
      <c r="A209" t="s">
        <v>110</v>
      </c>
      <c r="B209" t="s">
        <v>45</v>
      </c>
      <c r="C209" s="75"/>
      <c r="D209" s="75"/>
      <c r="E209" s="75"/>
      <c r="F209" s="75"/>
      <c r="G209" s="77"/>
    </row>
    <row r="210" spans="1:7" x14ac:dyDescent="0.2">
      <c r="A210" t="s">
        <v>110</v>
      </c>
      <c r="B210" t="s">
        <v>50</v>
      </c>
      <c r="C210" s="74"/>
      <c r="D210" s="74"/>
      <c r="E210" s="74"/>
      <c r="F210" s="74"/>
      <c r="G210" s="76"/>
    </row>
    <row r="211" spans="1:7" x14ac:dyDescent="0.2">
      <c r="A211" t="s">
        <v>110</v>
      </c>
      <c r="B211" t="s">
        <v>47</v>
      </c>
      <c r="C211" s="75"/>
      <c r="D211" s="75"/>
      <c r="E211" s="75"/>
      <c r="F211" s="75"/>
      <c r="G211" s="77"/>
    </row>
    <row r="212" spans="1:7" x14ac:dyDescent="0.2">
      <c r="A212" t="s">
        <v>110</v>
      </c>
      <c r="B212" t="s">
        <v>52</v>
      </c>
      <c r="C212" s="74"/>
      <c r="D212" s="74"/>
      <c r="E212" s="74"/>
      <c r="F212" s="74"/>
      <c r="G212" s="76"/>
    </row>
    <row r="213" spans="1:7" x14ac:dyDescent="0.2">
      <c r="A213" t="s">
        <v>110</v>
      </c>
      <c r="B213" t="s">
        <v>51</v>
      </c>
      <c r="C213" s="75"/>
      <c r="D213" s="75"/>
      <c r="E213" s="75"/>
      <c r="F213" s="75"/>
      <c r="G213" s="77"/>
    </row>
    <row r="214" spans="1:7" x14ac:dyDescent="0.2">
      <c r="A214" t="s">
        <v>110</v>
      </c>
      <c r="B214" t="s">
        <v>49</v>
      </c>
      <c r="C214" s="74"/>
      <c r="D214" s="74"/>
      <c r="E214" s="74"/>
      <c r="F214" s="74"/>
      <c r="G214" s="76"/>
    </row>
    <row r="215" spans="1:7" x14ac:dyDescent="0.2">
      <c r="A215" t="s">
        <v>110</v>
      </c>
      <c r="B215" t="s">
        <v>48</v>
      </c>
      <c r="C215" s="75"/>
      <c r="D215" s="75"/>
      <c r="E215" s="75"/>
      <c r="F215" s="75"/>
      <c r="G215" s="77"/>
    </row>
    <row r="216" spans="1:7" x14ac:dyDescent="0.2">
      <c r="A216" t="s">
        <v>110</v>
      </c>
      <c r="B216" t="s">
        <v>46</v>
      </c>
      <c r="C216" s="74"/>
      <c r="D216" s="74"/>
      <c r="E216" s="74"/>
      <c r="F216" s="74"/>
      <c r="G216" s="76"/>
    </row>
    <row r="217" spans="1:7" x14ac:dyDescent="0.2">
      <c r="A217" t="s">
        <v>110</v>
      </c>
      <c r="B217" t="s">
        <v>44</v>
      </c>
      <c r="C217" s="75"/>
      <c r="D217" s="75"/>
      <c r="E217" s="75"/>
      <c r="F217" s="75"/>
      <c r="G217" s="77"/>
    </row>
    <row r="218" spans="1:7" x14ac:dyDescent="0.2">
      <c r="A218" t="s">
        <v>111</v>
      </c>
      <c r="B218" t="s">
        <v>45</v>
      </c>
      <c r="C218" s="74"/>
      <c r="D218" s="74"/>
      <c r="E218" s="74"/>
      <c r="F218" s="74"/>
      <c r="G218" s="76"/>
    </row>
    <row r="219" spans="1:7" x14ac:dyDescent="0.2">
      <c r="A219" t="s">
        <v>111</v>
      </c>
      <c r="B219" t="s">
        <v>50</v>
      </c>
      <c r="C219" s="75"/>
      <c r="D219" s="75"/>
      <c r="E219" s="75"/>
      <c r="F219" s="75"/>
      <c r="G219" s="77"/>
    </row>
    <row r="220" spans="1:7" x14ac:dyDescent="0.2">
      <c r="A220" t="s">
        <v>111</v>
      </c>
      <c r="B220" t="s">
        <v>47</v>
      </c>
      <c r="C220" s="74"/>
      <c r="D220" s="74"/>
      <c r="E220" s="74"/>
      <c r="F220" s="74"/>
      <c r="G220" s="76"/>
    </row>
    <row r="221" spans="1:7" x14ac:dyDescent="0.2">
      <c r="A221" t="s">
        <v>111</v>
      </c>
      <c r="B221" t="s">
        <v>52</v>
      </c>
      <c r="C221" s="75"/>
      <c r="D221" s="75"/>
      <c r="E221" s="75"/>
      <c r="F221" s="75"/>
      <c r="G221" s="77"/>
    </row>
    <row r="222" spans="1:7" x14ac:dyDescent="0.2">
      <c r="A222" t="s">
        <v>111</v>
      </c>
      <c r="B222" t="s">
        <v>51</v>
      </c>
      <c r="C222" s="74"/>
      <c r="D222" s="74"/>
      <c r="E222" s="74"/>
      <c r="F222" s="74"/>
      <c r="G222" s="76"/>
    </row>
    <row r="223" spans="1:7" x14ac:dyDescent="0.2">
      <c r="A223" t="s">
        <v>111</v>
      </c>
      <c r="B223" t="s">
        <v>49</v>
      </c>
      <c r="C223" s="75"/>
      <c r="D223" s="75"/>
      <c r="E223" s="75"/>
      <c r="F223" s="75"/>
      <c r="G223" s="77"/>
    </row>
    <row r="224" spans="1:7" x14ac:dyDescent="0.2">
      <c r="A224" t="s">
        <v>111</v>
      </c>
      <c r="B224" t="s">
        <v>48</v>
      </c>
      <c r="C224" s="74"/>
      <c r="D224" s="74"/>
      <c r="E224" s="74"/>
      <c r="F224" s="74"/>
      <c r="G224" s="76"/>
    </row>
    <row r="225" spans="1:7" x14ac:dyDescent="0.2">
      <c r="A225" t="s">
        <v>111</v>
      </c>
      <c r="B225" t="s">
        <v>46</v>
      </c>
      <c r="C225" s="75"/>
      <c r="D225" s="75"/>
      <c r="E225" s="75"/>
      <c r="F225" s="75"/>
      <c r="G225" s="77"/>
    </row>
    <row r="226" spans="1:7" x14ac:dyDescent="0.2">
      <c r="A226" t="s">
        <v>111</v>
      </c>
      <c r="B226" t="s">
        <v>44</v>
      </c>
      <c r="C226" s="74"/>
      <c r="D226" s="74"/>
      <c r="E226" s="74"/>
      <c r="F226" s="74"/>
      <c r="G226" s="76"/>
    </row>
    <row r="227" spans="1:7" x14ac:dyDescent="0.2">
      <c r="A227" t="s">
        <v>113</v>
      </c>
      <c r="B227" t="s">
        <v>45</v>
      </c>
      <c r="C227" s="75"/>
      <c r="D227" s="75"/>
      <c r="E227" s="75"/>
      <c r="F227" s="75"/>
      <c r="G227" s="77"/>
    </row>
    <row r="228" spans="1:7" x14ac:dyDescent="0.2">
      <c r="A228" t="s">
        <v>113</v>
      </c>
      <c r="B228" t="s">
        <v>50</v>
      </c>
      <c r="C228" s="74"/>
      <c r="D228" s="74"/>
      <c r="E228" s="74"/>
      <c r="F228" s="74"/>
      <c r="G228" s="76"/>
    </row>
    <row r="229" spans="1:7" x14ac:dyDescent="0.2">
      <c r="A229" t="s">
        <v>113</v>
      </c>
      <c r="B229" t="s">
        <v>47</v>
      </c>
      <c r="C229" s="75"/>
      <c r="D229" s="75"/>
      <c r="E229" s="75"/>
      <c r="F229" s="75"/>
      <c r="G229" s="77"/>
    </row>
    <row r="230" spans="1:7" x14ac:dyDescent="0.2">
      <c r="A230" t="s">
        <v>113</v>
      </c>
      <c r="B230" t="s">
        <v>52</v>
      </c>
      <c r="C230" s="74"/>
      <c r="D230" s="74"/>
      <c r="E230" s="74"/>
      <c r="F230" s="74"/>
      <c r="G230" s="76"/>
    </row>
    <row r="231" spans="1:7" x14ac:dyDescent="0.2">
      <c r="A231" t="s">
        <v>113</v>
      </c>
      <c r="B231" t="s">
        <v>51</v>
      </c>
      <c r="C231" s="75"/>
      <c r="D231" s="75"/>
      <c r="E231" s="75"/>
      <c r="F231" s="75"/>
      <c r="G231" s="77"/>
    </row>
    <row r="232" spans="1:7" x14ac:dyDescent="0.2">
      <c r="A232" t="s">
        <v>113</v>
      </c>
      <c r="B232" t="s">
        <v>49</v>
      </c>
      <c r="C232" s="74"/>
      <c r="D232" s="74"/>
      <c r="E232" s="74"/>
      <c r="F232" s="74"/>
      <c r="G232" s="76"/>
    </row>
    <row r="233" spans="1:7" x14ac:dyDescent="0.2">
      <c r="A233" t="s">
        <v>113</v>
      </c>
      <c r="B233" t="s">
        <v>48</v>
      </c>
      <c r="C233" s="75"/>
      <c r="D233" s="75"/>
      <c r="E233" s="75"/>
      <c r="F233" s="75"/>
      <c r="G233" s="77"/>
    </row>
    <row r="234" spans="1:7" x14ac:dyDescent="0.2">
      <c r="A234" t="s">
        <v>113</v>
      </c>
      <c r="B234" t="s">
        <v>46</v>
      </c>
      <c r="C234" s="74"/>
      <c r="D234" s="74"/>
      <c r="E234" s="74"/>
      <c r="F234" s="74"/>
      <c r="G234" s="76"/>
    </row>
    <row r="235" spans="1:7" x14ac:dyDescent="0.2">
      <c r="A235" t="s">
        <v>113</v>
      </c>
      <c r="B235" t="s">
        <v>44</v>
      </c>
      <c r="C235" s="75"/>
      <c r="D235" s="75"/>
      <c r="E235" s="75"/>
      <c r="F235" s="75"/>
      <c r="G235" s="77"/>
    </row>
    <row r="236" spans="1:7" x14ac:dyDescent="0.2">
      <c r="A236" t="s">
        <v>114</v>
      </c>
      <c r="B236" t="s">
        <v>45</v>
      </c>
      <c r="C236" s="74"/>
      <c r="D236" s="74"/>
      <c r="E236" s="74"/>
      <c r="F236" s="74"/>
      <c r="G236" s="76"/>
    </row>
    <row r="237" spans="1:7" x14ac:dyDescent="0.2">
      <c r="A237" t="s">
        <v>114</v>
      </c>
      <c r="B237" t="s">
        <v>50</v>
      </c>
      <c r="C237" s="75"/>
      <c r="D237" s="75"/>
      <c r="E237" s="75"/>
      <c r="F237" s="75"/>
      <c r="G237" s="77"/>
    </row>
    <row r="238" spans="1:7" x14ac:dyDescent="0.2">
      <c r="A238" t="s">
        <v>114</v>
      </c>
      <c r="B238" t="s">
        <v>47</v>
      </c>
      <c r="C238" s="74"/>
      <c r="D238" s="74"/>
      <c r="E238" s="74"/>
      <c r="F238" s="74"/>
      <c r="G238" s="76"/>
    </row>
    <row r="239" spans="1:7" x14ac:dyDescent="0.2">
      <c r="A239" t="s">
        <v>114</v>
      </c>
      <c r="B239" t="s">
        <v>52</v>
      </c>
      <c r="C239" s="75"/>
      <c r="D239" s="75"/>
      <c r="E239" s="75"/>
      <c r="F239" s="75"/>
      <c r="G239" s="77"/>
    </row>
    <row r="240" spans="1:7" x14ac:dyDescent="0.2">
      <c r="A240" t="s">
        <v>114</v>
      </c>
      <c r="B240" t="s">
        <v>51</v>
      </c>
      <c r="C240" s="74"/>
      <c r="D240" s="74"/>
      <c r="E240" s="74"/>
      <c r="F240" s="74"/>
      <c r="G240" s="76"/>
    </row>
    <row r="241" spans="1:7" x14ac:dyDescent="0.2">
      <c r="A241" t="s">
        <v>114</v>
      </c>
      <c r="B241" t="s">
        <v>49</v>
      </c>
      <c r="C241" s="75"/>
      <c r="D241" s="75"/>
      <c r="E241" s="75"/>
      <c r="F241" s="75"/>
      <c r="G241" s="77"/>
    </row>
    <row r="242" spans="1:7" x14ac:dyDescent="0.2">
      <c r="A242" t="s">
        <v>114</v>
      </c>
      <c r="B242" t="s">
        <v>48</v>
      </c>
      <c r="C242" s="74"/>
      <c r="D242" s="74"/>
      <c r="E242" s="74"/>
      <c r="F242" s="74"/>
      <c r="G242" s="76"/>
    </row>
    <row r="243" spans="1:7" x14ac:dyDescent="0.2">
      <c r="A243" t="s">
        <v>114</v>
      </c>
      <c r="B243" t="s">
        <v>46</v>
      </c>
      <c r="C243" s="75"/>
      <c r="D243" s="75"/>
      <c r="E243" s="75"/>
      <c r="F243" s="75"/>
      <c r="G243" s="77"/>
    </row>
    <row r="244" spans="1:7" x14ac:dyDescent="0.2">
      <c r="A244" t="s">
        <v>114</v>
      </c>
      <c r="B244" t="s">
        <v>44</v>
      </c>
      <c r="C244" s="74"/>
      <c r="D244" s="74"/>
      <c r="E244" s="74"/>
      <c r="F244" s="74"/>
      <c r="G244" s="76"/>
    </row>
    <row r="245" spans="1:7" x14ac:dyDescent="0.2">
      <c r="A245" t="s">
        <v>115</v>
      </c>
      <c r="B245" t="s">
        <v>45</v>
      </c>
      <c r="C245" s="75"/>
      <c r="D245" s="75"/>
      <c r="E245" s="75"/>
      <c r="F245" s="75"/>
      <c r="G245" s="77"/>
    </row>
    <row r="246" spans="1:7" x14ac:dyDescent="0.2">
      <c r="A246" t="s">
        <v>115</v>
      </c>
      <c r="B246" t="s">
        <v>50</v>
      </c>
      <c r="C246" s="74"/>
      <c r="D246" s="74"/>
      <c r="E246" s="74"/>
      <c r="F246" s="74"/>
      <c r="G246" s="76"/>
    </row>
    <row r="247" spans="1:7" x14ac:dyDescent="0.2">
      <c r="A247" t="s">
        <v>115</v>
      </c>
      <c r="B247" t="s">
        <v>47</v>
      </c>
      <c r="C247" s="75"/>
      <c r="D247" s="75"/>
      <c r="E247" s="75"/>
      <c r="F247" s="75"/>
      <c r="G247" s="77"/>
    </row>
    <row r="248" spans="1:7" x14ac:dyDescent="0.2">
      <c r="A248" t="s">
        <v>115</v>
      </c>
      <c r="B248" t="s">
        <v>52</v>
      </c>
      <c r="C248" s="74"/>
      <c r="D248" s="74"/>
      <c r="E248" s="74"/>
      <c r="F248" s="74"/>
      <c r="G248" s="76"/>
    </row>
    <row r="249" spans="1:7" x14ac:dyDescent="0.2">
      <c r="A249" t="s">
        <v>115</v>
      </c>
      <c r="B249" t="s">
        <v>51</v>
      </c>
      <c r="C249" s="75"/>
      <c r="D249" s="75"/>
      <c r="E249" s="75"/>
      <c r="F249" s="75"/>
      <c r="G249" s="77"/>
    </row>
    <row r="250" spans="1:7" x14ac:dyDescent="0.2">
      <c r="A250" t="s">
        <v>115</v>
      </c>
      <c r="B250" t="s">
        <v>49</v>
      </c>
      <c r="C250" s="74"/>
      <c r="D250" s="74"/>
      <c r="E250" s="74"/>
      <c r="F250" s="74"/>
      <c r="G250" s="76"/>
    </row>
    <row r="251" spans="1:7" x14ac:dyDescent="0.2">
      <c r="A251" t="s">
        <v>115</v>
      </c>
      <c r="B251" t="s">
        <v>48</v>
      </c>
      <c r="C251" s="75"/>
      <c r="D251" s="75"/>
      <c r="E251" s="75"/>
      <c r="F251" s="75"/>
      <c r="G251" s="77"/>
    </row>
    <row r="252" spans="1:7" x14ac:dyDescent="0.2">
      <c r="A252" t="s">
        <v>115</v>
      </c>
      <c r="B252" t="s">
        <v>46</v>
      </c>
      <c r="C252" s="74"/>
      <c r="D252" s="74"/>
      <c r="E252" s="74"/>
      <c r="F252" s="74"/>
      <c r="G252" s="76"/>
    </row>
    <row r="253" spans="1:7" x14ac:dyDescent="0.2">
      <c r="A253" t="s">
        <v>115</v>
      </c>
      <c r="B253" t="s">
        <v>44</v>
      </c>
      <c r="C253" s="75"/>
      <c r="D253" s="75"/>
      <c r="E253" s="75"/>
      <c r="F253" s="75"/>
      <c r="G253" s="77"/>
    </row>
    <row r="254" spans="1:7" x14ac:dyDescent="0.2">
      <c r="A254" t="s">
        <v>116</v>
      </c>
      <c r="B254" t="s">
        <v>45</v>
      </c>
      <c r="C254" s="74"/>
      <c r="D254" s="74"/>
      <c r="E254" s="74"/>
      <c r="F254" s="74"/>
      <c r="G254" s="76"/>
    </row>
    <row r="255" spans="1:7" x14ac:dyDescent="0.2">
      <c r="A255" t="s">
        <v>116</v>
      </c>
      <c r="B255" t="s">
        <v>50</v>
      </c>
      <c r="C255" s="75"/>
      <c r="D255" s="75"/>
      <c r="E255" s="75"/>
      <c r="F255" s="75"/>
      <c r="G255" s="77"/>
    </row>
    <row r="256" spans="1:7" x14ac:dyDescent="0.2">
      <c r="A256" t="s">
        <v>116</v>
      </c>
      <c r="B256" t="s">
        <v>47</v>
      </c>
      <c r="C256" s="74"/>
      <c r="D256" s="74"/>
      <c r="E256" s="74"/>
      <c r="F256" s="74"/>
      <c r="G256" s="76"/>
    </row>
    <row r="257" spans="1:7" x14ac:dyDescent="0.2">
      <c r="A257" t="s">
        <v>116</v>
      </c>
      <c r="B257" t="s">
        <v>52</v>
      </c>
      <c r="C257" s="75"/>
      <c r="D257" s="75"/>
      <c r="E257" s="75"/>
      <c r="F257" s="75"/>
      <c r="G257" s="77"/>
    </row>
    <row r="258" spans="1:7" x14ac:dyDescent="0.2">
      <c r="A258" t="s">
        <v>116</v>
      </c>
      <c r="B258" t="s">
        <v>51</v>
      </c>
      <c r="C258" s="74"/>
      <c r="D258" s="74"/>
      <c r="E258" s="74"/>
      <c r="F258" s="74"/>
      <c r="G258" s="76"/>
    </row>
    <row r="259" spans="1:7" x14ac:dyDescent="0.2">
      <c r="A259" t="s">
        <v>116</v>
      </c>
      <c r="B259" t="s">
        <v>49</v>
      </c>
      <c r="C259" s="75"/>
      <c r="D259" s="75"/>
      <c r="E259" s="75"/>
      <c r="F259" s="75"/>
      <c r="G259" s="77"/>
    </row>
    <row r="260" spans="1:7" x14ac:dyDescent="0.2">
      <c r="A260" t="s">
        <v>116</v>
      </c>
      <c r="B260" t="s">
        <v>48</v>
      </c>
      <c r="C260" s="74"/>
      <c r="D260" s="74"/>
      <c r="E260" s="74"/>
      <c r="F260" s="74"/>
      <c r="G260" s="76"/>
    </row>
    <row r="261" spans="1:7" x14ac:dyDescent="0.2">
      <c r="A261" t="s">
        <v>116</v>
      </c>
      <c r="B261" t="s">
        <v>46</v>
      </c>
      <c r="C261" s="75"/>
      <c r="D261" s="75"/>
      <c r="E261" s="75"/>
      <c r="F261" s="75"/>
      <c r="G261" s="77"/>
    </row>
    <row r="262" spans="1:7" x14ac:dyDescent="0.2">
      <c r="A262" t="s">
        <v>116</v>
      </c>
      <c r="B262" t="s">
        <v>44</v>
      </c>
      <c r="C262" s="74"/>
      <c r="D262" s="74"/>
      <c r="E262" s="74"/>
      <c r="F262" s="74"/>
      <c r="G262" s="76"/>
    </row>
    <row r="263" spans="1:7" x14ac:dyDescent="0.2">
      <c r="A263" t="s">
        <v>117</v>
      </c>
      <c r="B263" t="s">
        <v>45</v>
      </c>
      <c r="C263" s="75"/>
      <c r="D263" s="75"/>
      <c r="E263" s="75"/>
      <c r="F263" s="75"/>
      <c r="G263" s="77"/>
    </row>
    <row r="264" spans="1:7" x14ac:dyDescent="0.2">
      <c r="A264" t="s">
        <v>117</v>
      </c>
      <c r="B264" t="s">
        <v>50</v>
      </c>
      <c r="C264" s="74"/>
      <c r="D264" s="74"/>
      <c r="E264" s="74"/>
      <c r="F264" s="74"/>
      <c r="G264" s="76"/>
    </row>
    <row r="265" spans="1:7" x14ac:dyDescent="0.2">
      <c r="A265" t="s">
        <v>117</v>
      </c>
      <c r="B265" t="s">
        <v>47</v>
      </c>
      <c r="C265" s="75"/>
      <c r="D265" s="75"/>
      <c r="E265" s="75"/>
      <c r="F265" s="75"/>
      <c r="G265" s="77"/>
    </row>
    <row r="266" spans="1:7" x14ac:dyDescent="0.2">
      <c r="A266" t="s">
        <v>117</v>
      </c>
      <c r="B266" t="s">
        <v>52</v>
      </c>
      <c r="C266" s="74"/>
      <c r="D266" s="74"/>
      <c r="E266" s="74"/>
      <c r="F266" s="74"/>
      <c r="G266" s="76"/>
    </row>
    <row r="267" spans="1:7" x14ac:dyDescent="0.2">
      <c r="A267" t="s">
        <v>117</v>
      </c>
      <c r="B267" t="s">
        <v>51</v>
      </c>
      <c r="C267" s="75"/>
      <c r="D267" s="75"/>
      <c r="E267" s="75"/>
      <c r="F267" s="75"/>
      <c r="G267" s="77"/>
    </row>
    <row r="268" spans="1:7" x14ac:dyDescent="0.2">
      <c r="A268" t="s">
        <v>117</v>
      </c>
      <c r="B268" t="s">
        <v>49</v>
      </c>
      <c r="C268" s="74"/>
      <c r="D268" s="74"/>
      <c r="E268" s="74"/>
      <c r="F268" s="74"/>
      <c r="G268" s="76"/>
    </row>
    <row r="269" spans="1:7" x14ac:dyDescent="0.2">
      <c r="A269" t="s">
        <v>117</v>
      </c>
      <c r="B269" t="s">
        <v>48</v>
      </c>
      <c r="C269" s="75"/>
      <c r="D269" s="75"/>
      <c r="E269" s="75"/>
      <c r="F269" s="75"/>
      <c r="G269" s="77"/>
    </row>
    <row r="270" spans="1:7" x14ac:dyDescent="0.2">
      <c r="A270" t="s">
        <v>117</v>
      </c>
      <c r="B270" t="s">
        <v>46</v>
      </c>
      <c r="C270" s="74"/>
      <c r="D270" s="74"/>
      <c r="E270" s="74"/>
      <c r="F270" s="74"/>
      <c r="G270" s="76"/>
    </row>
    <row r="271" spans="1:7" x14ac:dyDescent="0.2">
      <c r="A271" t="s">
        <v>117</v>
      </c>
      <c r="B271" t="s">
        <v>44</v>
      </c>
      <c r="C271" s="75"/>
      <c r="D271" s="75"/>
      <c r="E271" s="75"/>
      <c r="F271" s="75"/>
      <c r="G271" s="77"/>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8">
    <tabColor rgb="FF0070C0"/>
  </sheetPr>
  <dimension ref="A1:CY156"/>
  <sheetViews>
    <sheetView tabSelected="1" zoomScale="115" zoomScaleNormal="115" workbookViewId="0">
      <selection activeCell="BV5" sqref="BV5"/>
    </sheetView>
  </sheetViews>
  <sheetFormatPr defaultRowHeight="11.25" x14ac:dyDescent="0.2"/>
  <cols>
    <col min="1" max="1" customWidth="true" width="9.33203125" collapsed="true"/>
    <col min="3" max="3" customWidth="true" width="14.6640625" collapsed="true"/>
    <col min="4" max="4" customWidth="true" width="21.1640625" collapsed="true"/>
    <col min="5" max="5" customWidth="true" width="19.6640625" collapsed="true"/>
    <col min="19" max="19" customWidth="true" width="9.33203125" collapsed="true"/>
    <col min="20" max="20" customWidth="true" style="14" width="15.83203125" collapsed="true"/>
    <col min="21" max="21" customWidth="true" width="16.6640625" collapsed="true"/>
    <col min="22" max="23" customWidth="true" width="12.1640625" collapsed="true"/>
    <col min="24" max="24" customWidth="true" width="9.33203125" collapsed="true"/>
    <col min="25" max="25" customWidth="true" width="15.83203125" collapsed="true"/>
    <col min="26" max="26" customWidth="true" width="11.83203125" collapsed="true"/>
    <col min="27" max="27" customWidth="true" width="13.6640625" collapsed="true"/>
    <col min="28" max="29" customWidth="true" width="9.33203125" collapsed="true"/>
    <col min="30" max="30" customWidth="true" width="15.83203125" collapsed="true"/>
    <col min="31" max="31" customWidth="true" width="17.0" collapsed="true"/>
    <col min="32" max="32" customWidth="true" width="19.0" collapsed="true"/>
    <col min="33" max="33" customWidth="true" width="15.5" collapsed="true"/>
    <col min="34" max="34" customWidth="true" width="15.83203125" collapsed="true"/>
    <col min="35" max="35" customWidth="true" width="15.5" collapsed="true"/>
    <col min="36" max="36" customWidth="true" width="15.6640625" collapsed="true"/>
    <col min="37" max="38" customWidth="true" width="9.33203125" collapsed="true"/>
    <col min="39" max="39" customWidth="true" width="15.83203125" collapsed="true"/>
    <col min="40" max="40" customWidth="true" width="17.1640625" collapsed="true"/>
    <col min="41" max="41" customWidth="true" width="26.83203125" collapsed="true"/>
    <col min="42" max="42" customWidth="true" width="9.33203125" collapsed="true"/>
    <col min="43" max="43" customWidth="true" width="15.83203125" collapsed="true"/>
    <col min="44" max="44" customWidth="true" width="31.6640625" collapsed="true"/>
    <col min="45" max="45" customWidth="true" width="18.0" collapsed="true"/>
    <col min="46" max="46" customWidth="true" width="9.33203125" collapsed="true"/>
    <col min="47" max="47" customWidth="true" width="15.83203125" collapsed="true"/>
    <col min="48" max="48" customWidth="true" width="12.33203125" collapsed="true"/>
    <col min="49" max="49" customWidth="true" width="29.6640625" collapsed="true"/>
    <col min="50" max="50" customWidth="true" width="9.33203125" collapsed="true"/>
    <col min="51" max="51" customWidth="true" width="15.83203125" collapsed="true"/>
    <col min="52" max="52" customWidth="true" width="10.83203125" collapsed="true"/>
    <col min="53" max="53" customWidth="true" width="14.6640625" collapsed="true"/>
    <col min="54" max="55" customWidth="true" width="9.33203125" collapsed="true"/>
    <col min="56" max="56" customWidth="true" width="15.83203125" collapsed="true"/>
    <col min="57" max="57" customWidth="true" width="10.83203125" collapsed="true"/>
    <col min="58" max="58" customWidth="true" width="14.6640625" collapsed="true"/>
    <col min="61" max="61" customWidth="true" width="15.83203125" collapsed="true"/>
    <col min="62" max="62" customWidth="true" width="10.83203125" collapsed="true"/>
    <col min="63" max="63" customWidth="true" width="14.6640625" collapsed="true"/>
    <col min="65" max="65" customWidth="true" width="15.83203125" collapsed="true"/>
    <col min="66" max="66" customWidth="true" width="10.83203125" collapsed="true"/>
    <col min="67" max="67" customWidth="true" width="14.6640625" collapsed="true"/>
    <col min="69" max="69" customWidth="true" width="15.83203125" collapsed="true"/>
    <col min="70" max="70" customWidth="true" width="10.83203125" collapsed="true"/>
    <col min="71" max="71" customWidth="true" width="14.6640625" collapsed="true"/>
    <col min="73" max="73" customWidth="true" width="15.83203125" collapsed="true"/>
    <col min="74" max="74" customWidth="true" width="10.83203125" collapsed="true"/>
    <col min="75" max="75" customWidth="true" width="14.6640625" collapsed="true"/>
    <col min="77" max="77" customWidth="true" width="15.83203125" collapsed="true"/>
    <col min="78" max="78" customWidth="true" width="10.83203125" collapsed="true"/>
    <col min="79" max="79" customWidth="true" width="14.6640625" collapsed="true"/>
    <col min="81" max="81" customWidth="true" width="15.83203125" collapsed="true"/>
    <col min="82" max="82" customWidth="true" width="10.83203125" collapsed="true"/>
    <col min="83" max="83" customWidth="true" width="14.6640625" collapsed="true"/>
    <col min="85" max="85" customWidth="true" width="15.83203125" collapsed="true"/>
    <col min="86" max="86" customWidth="true" width="10.83203125" collapsed="true"/>
    <col min="87" max="87" customWidth="true" width="14.6640625" collapsed="true"/>
    <col min="89" max="89" customWidth="true" width="15.83203125" collapsed="true"/>
    <col min="90" max="90" customWidth="true" width="10.83203125" collapsed="true"/>
    <col min="91" max="91" customWidth="true" width="14.6640625" collapsed="true"/>
    <col min="93" max="93" customWidth="true" width="15.83203125" collapsed="true"/>
    <col min="94" max="94" customWidth="true" width="10.83203125" collapsed="true"/>
    <col min="95" max="95" customWidth="true" width="14.6640625" collapsed="true"/>
    <col min="97" max="97" customWidth="true" width="15.83203125" collapsed="true"/>
    <col min="98" max="98" customWidth="true" width="10.83203125" collapsed="true"/>
    <col min="99" max="99" customWidth="true" width="14.6640625" collapsed="true"/>
    <col min="101" max="101" customWidth="true" width="15.83203125" collapsed="true"/>
    <col min="102" max="102" customWidth="true" width="10.83203125" collapsed="true"/>
    <col min="103" max="103" customWidth="true" width="14.6640625" collapsed="true"/>
  </cols>
  <sheetData>
    <row r="1" spans="1:103" x14ac:dyDescent="0.2">
      <c r="A1" t="str">
        <f>CONCATENATE(AV1,"_",AV3,"  (%)")</f>
        <v>Region_Center_Rad_Net_Availability_Rate_3G  (%)</v>
      </c>
      <c r="B1" s="68" t="str">
        <f>CONCATENATE(AZ1,"_",AZ3,"  (%)")</f>
        <v>Region_Center_CS_IRAT_HO_Success_Rate_3G  (%)</v>
      </c>
      <c r="C1" s="69" t="str">
        <f>CONCATENATE(AE1,"_",AE3,"  (%)")</f>
        <v>Region_Center_TCH_Availability_2G  (%)</v>
      </c>
      <c r="D1" s="68" t="str">
        <f>CONCATENATE(Z1,"_",Z3,"  (%)")</f>
        <v>Region_Center_CDR_2G  (%)</v>
      </c>
      <c r="E1" s="68" t="str">
        <f>CONCATENATE(U1,"_",U3,"  (%)")</f>
        <v>Region_Center_CSSR_2G  (%)</v>
      </c>
      <c r="F1" s="68" t="str">
        <f>CONCATENATE(AR1,"_",AR3,"  (%)")</f>
        <v>Region_Center_CDR_3G  (%)</v>
      </c>
      <c r="G1" s="68" t="str">
        <f>CONCATENATE(AN1,"_",AN3,"  (%)")</f>
        <v>Region_Center_CS_CSSR_3G  (%)</v>
      </c>
      <c r="H1" s="68" t="str">
        <f>CONCATENATE(AI1,"_",AI3,"  (%)")</f>
        <v>Region_Center_OHSR_2G  (%)</v>
      </c>
      <c r="I1" s="68" t="str">
        <f>CONCATENATE(BE1,"_",BE3,"  (%)")</f>
        <v>Region_Center_E-RAB_Setup_Success_Rate_4G  (%)</v>
      </c>
      <c r="J1" s="68" t="str">
        <f>CONCATENATE(BJ1,"_",BJ3,"  (%)")</f>
        <v>Region_Center_CDR_4G  (%)</v>
      </c>
      <c r="K1" s="68" t="str">
        <f>CONCATENATE(BN1,"_",BN3,"  (%)")</f>
        <v>Region_Center_Availability_Rate_Include_Blocking_4G  (%)</v>
      </c>
      <c r="L1" s="68" t="str">
        <f>CONCATENATE(BR1,"_",BR3,"  (%)")</f>
        <v>Region_Center_HO_Success_Rate_4G  (%)</v>
      </c>
      <c r="M1" s="68" t="str">
        <f>CONCATENATE(BV1,"_",BV3)</f>
        <v>Region_Center_tch_traffic_2G</v>
      </c>
      <c r="N1" s="68" t="str">
        <f>CONCATENATE(BZ1,"_",BZ3)</f>
        <v>Region_Center_Erlang_Speech_3G</v>
      </c>
      <c r="O1" s="68" t="str">
        <f>CONCATENATE(CD1,"_",CD3)</f>
        <v>Region_Center_Total_Payload_3G</v>
      </c>
      <c r="P1" s="68" t="str">
        <f>CONCATENATE(CH1,"_",CH3, " (MB)")</f>
        <v>Region_Center_HSDPA_User_Throughput_3G (MB)</v>
      </c>
      <c r="Q1" s="68" t="str">
        <f>CONCATENATE(CL1,"_",CL3)</f>
        <v>Region_Center_Total_Traffic(TB)_4G</v>
      </c>
      <c r="R1" s="70" t="str">
        <f>CONCATENATE(CP1,"_",CP3)</f>
        <v>Region_Center_Avg_User_Throughput(MB)_4G</v>
      </c>
      <c r="S1" s="70" t="str">
        <f>CONCATENATE(CT1,"_",CT3, " (MB)")</f>
        <v>Region_Center_Cell_Throughput_HSDPA (MB)</v>
      </c>
      <c r="T1" s="13" t="s">
        <v>9</v>
      </c>
      <c r="U1" t="s">
        <v>19</v>
      </c>
      <c r="Y1" s="6" t="s">
        <v>9</v>
      </c>
      <c r="Z1" t="s">
        <v>19</v>
      </c>
      <c r="AD1" s="6" t="s">
        <v>9</v>
      </c>
      <c r="AE1" t="s">
        <v>19</v>
      </c>
      <c r="AH1" s="6" t="s">
        <v>9</v>
      </c>
      <c r="AI1" t="s">
        <v>19</v>
      </c>
      <c r="AM1" s="6" t="s">
        <v>9</v>
      </c>
      <c r="AN1" t="s">
        <v>19</v>
      </c>
      <c r="AQ1" s="6" t="s">
        <v>9</v>
      </c>
      <c r="AR1" t="s">
        <v>19</v>
      </c>
      <c r="AU1" s="6" t="s">
        <v>9</v>
      </c>
      <c r="AV1" t="s">
        <v>19</v>
      </c>
      <c r="AY1" s="6" t="s">
        <v>9</v>
      </c>
      <c r="AZ1" t="s">
        <v>19</v>
      </c>
      <c r="BD1" s="6" t="s">
        <v>9</v>
      </c>
      <c r="BE1" t="s">
        <v>19</v>
      </c>
      <c r="BI1" s="6" t="s">
        <v>9</v>
      </c>
      <c r="BJ1" t="s">
        <v>19</v>
      </c>
      <c r="BM1" s="6" t="s">
        <v>9</v>
      </c>
      <c r="BN1" t="s">
        <v>19</v>
      </c>
      <c r="BQ1" s="6" t="s">
        <v>9</v>
      </c>
      <c r="BR1" t="s">
        <v>19</v>
      </c>
      <c r="BU1" s="6" t="s">
        <v>9</v>
      </c>
      <c r="BV1" t="s">
        <v>19</v>
      </c>
      <c r="BY1" s="6" t="s">
        <v>9</v>
      </c>
      <c r="BZ1" t="s">
        <v>19</v>
      </c>
      <c r="CC1" s="6" t="s">
        <v>9</v>
      </c>
      <c r="CD1" t="s">
        <v>19</v>
      </c>
      <c r="CG1" s="6" t="s">
        <v>9</v>
      </c>
      <c r="CH1" t="s">
        <v>19</v>
      </c>
      <c r="CK1" s="6" t="s">
        <v>9</v>
      </c>
      <c r="CL1" t="s">
        <v>19</v>
      </c>
      <c r="CO1" s="6" t="s">
        <v>9</v>
      </c>
      <c r="CP1" t="s">
        <v>19</v>
      </c>
      <c r="CS1" s="6" t="s">
        <v>9</v>
      </c>
      <c r="CT1" t="s">
        <v>19</v>
      </c>
      <c r="CW1" s="6" t="s">
        <v>9</v>
      </c>
      <c r="CX1" t="s">
        <v>19</v>
      </c>
    </row>
    <row r="2" spans="1:103" x14ac:dyDescent="0.2">
      <c r="B2" s="68"/>
      <c r="C2" s="68"/>
      <c r="D2" s="68"/>
      <c r="E2" s="68"/>
      <c r="F2" s="68"/>
      <c r="G2" s="68"/>
      <c r="H2" s="68"/>
      <c r="I2" s="68"/>
      <c r="J2" s="68"/>
      <c r="K2" s="68"/>
      <c r="L2" s="68"/>
      <c r="M2" s="68"/>
      <c r="N2" s="68"/>
      <c r="O2" s="68"/>
      <c r="P2" s="68"/>
      <c r="Q2" s="68"/>
      <c r="R2" s="70"/>
      <c r="S2" s="70" t="str">
        <f>CONCATENATE(CX1,"_",CX3," (MB)")</f>
        <v>Region_Center_DL_Cell_Throughput_4G (MB)</v>
      </c>
    </row>
    <row r="3" spans="1:103" x14ac:dyDescent="0.2">
      <c r="B3" s="68"/>
      <c r="C3" s="68"/>
      <c r="D3" s="68"/>
      <c r="E3" s="68"/>
      <c r="F3" s="68"/>
      <c r="G3" s="68"/>
      <c r="H3" s="68"/>
      <c r="I3" s="68"/>
      <c r="J3" s="68"/>
      <c r="K3" s="68"/>
      <c r="L3" s="68"/>
      <c r="M3" s="68"/>
      <c r="N3" s="68"/>
      <c r="O3" s="68"/>
      <c r="P3" s="68"/>
      <c r="Q3" s="68"/>
      <c r="R3" s="68"/>
      <c r="S3" s="68"/>
      <c r="T3" s="13" t="s">
        <v>7</v>
      </c>
      <c r="U3" t="s">
        <v>56</v>
      </c>
      <c r="V3" t="s">
        <v>57</v>
      </c>
      <c r="W3" t="s">
        <v>135</v>
      </c>
      <c r="Y3" s="6" t="s">
        <v>7</v>
      </c>
      <c r="Z3" t="s">
        <v>54</v>
      </c>
      <c r="AA3" t="s">
        <v>55</v>
      </c>
      <c r="AB3" t="s">
        <v>136</v>
      </c>
      <c r="AD3" s="6" t="s">
        <v>7</v>
      </c>
      <c r="AE3" t="s">
        <v>58</v>
      </c>
      <c r="AF3" t="s">
        <v>59</v>
      </c>
      <c r="AG3" t="s">
        <v>137</v>
      </c>
      <c r="AH3" s="6" t="s">
        <v>7</v>
      </c>
      <c r="AI3" t="s">
        <v>60</v>
      </c>
      <c r="AJ3" t="s">
        <v>61</v>
      </c>
      <c r="AK3" t="s">
        <v>138</v>
      </c>
      <c r="AM3" s="6" t="s">
        <v>7</v>
      </c>
      <c r="AN3" t="s">
        <v>62</v>
      </c>
      <c r="AO3" t="s">
        <v>63</v>
      </c>
      <c r="AQ3" s="6" t="s">
        <v>7</v>
      </c>
      <c r="AR3" t="s">
        <v>64</v>
      </c>
      <c r="AS3" t="s">
        <v>77</v>
      </c>
      <c r="AU3" s="6" t="s">
        <v>7</v>
      </c>
      <c r="AV3" t="s">
        <v>65</v>
      </c>
      <c r="AW3" t="s">
        <v>66</v>
      </c>
      <c r="AY3" s="6" t="s">
        <v>7</v>
      </c>
      <c r="AZ3" t="s">
        <v>67</v>
      </c>
      <c r="BA3" t="s">
        <v>68</v>
      </c>
      <c r="BD3" s="6" t="s">
        <v>7</v>
      </c>
      <c r="BE3" t="s">
        <v>69</v>
      </c>
      <c r="BF3" t="s">
        <v>70</v>
      </c>
      <c r="BI3" s="6" t="s">
        <v>7</v>
      </c>
      <c r="BJ3" t="s">
        <v>71</v>
      </c>
      <c r="BK3" t="s">
        <v>72</v>
      </c>
      <c r="BM3" s="6" t="s">
        <v>7</v>
      </c>
      <c r="BN3" t="s">
        <v>73</v>
      </c>
      <c r="BO3" t="s">
        <v>74</v>
      </c>
      <c r="BQ3" s="6" t="s">
        <v>7</v>
      </c>
      <c r="BR3" t="s">
        <v>75</v>
      </c>
      <c r="BS3" t="s">
        <v>76</v>
      </c>
      <c r="BU3" s="6" t="s">
        <v>7</v>
      </c>
      <c r="BV3" t="s">
        <v>86</v>
      </c>
      <c r="BW3" t="s">
        <v>139</v>
      </c>
      <c r="BY3" s="6" t="s">
        <v>7</v>
      </c>
      <c r="BZ3" t="s">
        <v>87</v>
      </c>
      <c r="CC3" s="6" t="s">
        <v>7</v>
      </c>
      <c r="CD3" t="s">
        <v>88</v>
      </c>
      <c r="CG3" s="6" t="s">
        <v>7</v>
      </c>
      <c r="CH3" t="s">
        <v>125</v>
      </c>
      <c r="CI3" t="s">
        <v>126</v>
      </c>
      <c r="CK3" s="6" t="s">
        <v>7</v>
      </c>
      <c r="CL3" t="s">
        <v>118</v>
      </c>
      <c r="CO3" s="6" t="s">
        <v>7</v>
      </c>
      <c r="CP3" t="s">
        <v>89</v>
      </c>
      <c r="CQ3" t="s">
        <v>90</v>
      </c>
      <c r="CS3" s="6" t="s">
        <v>7</v>
      </c>
      <c r="CT3" t="s">
        <v>131</v>
      </c>
      <c r="CU3" t="s">
        <v>132</v>
      </c>
      <c r="CW3" s="6" t="s">
        <v>7</v>
      </c>
      <c r="CX3" t="s">
        <v>133</v>
      </c>
      <c r="CY3" t="s">
        <v>134</v>
      </c>
    </row>
    <row r="4" spans="1:103" x14ac:dyDescent="0.2">
      <c r="B4" s="68"/>
      <c r="C4" s="68"/>
      <c r="D4" s="68"/>
      <c r="E4" s="68"/>
      <c r="F4" s="68"/>
      <c r="G4" s="68"/>
      <c r="H4" s="68"/>
      <c r="I4" s="68"/>
      <c r="J4" s="68"/>
      <c r="K4" s="68"/>
      <c r="L4" s="68"/>
      <c r="M4" s="68"/>
      <c r="N4" s="68"/>
      <c r="O4" s="68"/>
      <c r="P4" s="68"/>
      <c r="Q4" s="68"/>
      <c r="R4" s="68"/>
      <c r="S4" s="68"/>
      <c r="T4" s="12" t="s">
        <v>95</v>
      </c>
      <c r="U4" s="8">
        <v>99.567206998100005</v>
      </c>
      <c r="V4" s="8">
        <v>98</v>
      </c>
      <c r="W4" s="8">
        <v>0</v>
      </c>
      <c r="Y4" s="9" t="s">
        <v>95</v>
      </c>
      <c r="Z4" s="8">
        <v>0.110767218656</v>
      </c>
      <c r="AA4" s="8">
        <v>0.4</v>
      </c>
      <c r="AB4" s="8">
        <v>0</v>
      </c>
      <c r="AD4" s="9" t="s">
        <v>95</v>
      </c>
      <c r="AE4" s="8">
        <v>99.495050908799996</v>
      </c>
      <c r="AF4" s="8">
        <v>97</v>
      </c>
      <c r="AG4" s="8">
        <v>0</v>
      </c>
      <c r="AH4" s="9" t="s">
        <v>95</v>
      </c>
      <c r="AI4" s="8">
        <v>98.456434902300003</v>
      </c>
      <c r="AJ4" s="8">
        <v>96</v>
      </c>
      <c r="AK4" s="8">
        <v>0</v>
      </c>
      <c r="AM4" s="9" t="s">
        <v>95</v>
      </c>
      <c r="AN4" s="8">
        <v>99.9504323906</v>
      </c>
      <c r="AO4" s="8">
        <v>99.5</v>
      </c>
      <c r="AQ4" s="9" t="s">
        <v>95</v>
      </c>
      <c r="AR4" s="8">
        <v>3.3634043713600001E-2</v>
      </c>
      <c r="AS4" s="8">
        <v>0.15</v>
      </c>
      <c r="AU4" s="9" t="s">
        <v>95</v>
      </c>
      <c r="AV4" s="8">
        <v>99.898371443000002</v>
      </c>
      <c r="AW4" s="8">
        <v>99</v>
      </c>
      <c r="AY4" s="9" t="s">
        <v>95</v>
      </c>
      <c r="AZ4" s="8">
        <v>97.583274294099994</v>
      </c>
      <c r="BA4" s="8">
        <v>99</v>
      </c>
      <c r="BD4" s="9" t="s">
        <v>95</v>
      </c>
      <c r="BE4" s="8">
        <v>99.943109217499995</v>
      </c>
      <c r="BF4" s="8">
        <v>99.5</v>
      </c>
      <c r="BI4" s="9" t="s">
        <v>95</v>
      </c>
      <c r="BJ4" s="8">
        <v>7.5057744676000002E-2</v>
      </c>
      <c r="BK4" s="8">
        <v>0.1</v>
      </c>
      <c r="BM4" s="9" t="s">
        <v>95</v>
      </c>
      <c r="BN4" s="8">
        <v>99.983798764100001</v>
      </c>
      <c r="BO4" s="8">
        <v>99</v>
      </c>
      <c r="BQ4" s="9" t="s">
        <v>95</v>
      </c>
      <c r="BR4" s="8">
        <v>99.833319609900002</v>
      </c>
      <c r="BS4" s="8">
        <v>99</v>
      </c>
      <c r="BU4" s="9" t="s">
        <v>95</v>
      </c>
      <c r="BV4" s="8">
        <v>480624.14399999997</v>
      </c>
      <c r="BW4" s="8">
        <v>0</v>
      </c>
      <c r="BY4" s="9" t="s">
        <v>95</v>
      </c>
      <c r="BZ4" s="8">
        <v>18657231</v>
      </c>
      <c r="CC4" s="9" t="s">
        <v>95</v>
      </c>
      <c r="CD4" s="8">
        <v>71664.581895900003</v>
      </c>
      <c r="CG4" s="9" t="s">
        <v>95</v>
      </c>
      <c r="CH4" s="8">
        <v>3.6683976780099998</v>
      </c>
      <c r="CI4" s="8">
        <v>3</v>
      </c>
      <c r="CK4" s="9" t="s">
        <v>95</v>
      </c>
      <c r="CL4" s="8">
        <v>149998.39705199999</v>
      </c>
      <c r="CO4" s="9" t="s">
        <v>95</v>
      </c>
      <c r="CP4" s="8">
        <v>16.290978439700002</v>
      </c>
      <c r="CQ4" s="8">
        <v>10</v>
      </c>
      <c r="CS4" s="9" t="s">
        <v>95</v>
      </c>
      <c r="CT4" s="8">
        <v>3.6683976780099998</v>
      </c>
      <c r="CU4" s="8">
        <v>3</v>
      </c>
      <c r="CW4" s="9" t="s">
        <v>95</v>
      </c>
      <c r="CX4" s="8">
        <v>16.290978439700002</v>
      </c>
      <c r="CY4" s="8">
        <v>10</v>
      </c>
    </row>
    <row r="5" spans="1:103" x14ac:dyDescent="0.2">
      <c r="B5" s="68"/>
      <c r="C5" s="68"/>
      <c r="D5" s="68"/>
      <c r="E5" s="68"/>
      <c r="F5" s="68"/>
      <c r="G5" s="68"/>
      <c r="H5" s="68"/>
      <c r="I5" s="68"/>
      <c r="J5" s="68"/>
      <c r="K5" s="68"/>
      <c r="L5" s="68"/>
      <c r="M5" s="68"/>
      <c r="N5" s="68"/>
      <c r="O5" s="68"/>
      <c r="P5" s="68"/>
      <c r="Q5" s="68"/>
      <c r="R5" s="68"/>
      <c r="S5" s="68"/>
      <c r="T5" s="12" t="s">
        <v>96</v>
      </c>
      <c r="U5" s="8">
        <v>99.643753581599995</v>
      </c>
      <c r="V5" s="8">
        <v>98</v>
      </c>
      <c r="W5" s="8">
        <v>0</v>
      </c>
      <c r="Y5" s="9" t="s">
        <v>96</v>
      </c>
      <c r="Z5" s="8">
        <v>0.110215599491</v>
      </c>
      <c r="AA5" s="8">
        <v>0.4</v>
      </c>
      <c r="AB5" s="8">
        <v>0</v>
      </c>
      <c r="AD5" s="9" t="s">
        <v>96</v>
      </c>
      <c r="AE5" s="8">
        <v>99.484902093700001</v>
      </c>
      <c r="AF5" s="8">
        <v>97</v>
      </c>
      <c r="AG5" s="8">
        <v>0</v>
      </c>
      <c r="AH5" s="9" t="s">
        <v>96</v>
      </c>
      <c r="AI5" s="8">
        <v>98.458796154500007</v>
      </c>
      <c r="AJ5" s="8">
        <v>96</v>
      </c>
      <c r="AK5" s="8">
        <v>0</v>
      </c>
      <c r="AM5" s="9" t="s">
        <v>96</v>
      </c>
      <c r="AN5" s="8">
        <v>99.9540001055</v>
      </c>
      <c r="AO5" s="8">
        <v>99.5</v>
      </c>
      <c r="AQ5" s="9" t="s">
        <v>96</v>
      </c>
      <c r="AR5" s="8">
        <v>3.11978532E-2</v>
      </c>
      <c r="AS5" s="8">
        <v>0.15</v>
      </c>
      <c r="AU5" s="9" t="s">
        <v>96</v>
      </c>
      <c r="AV5" s="8">
        <v>99.878264736399998</v>
      </c>
      <c r="AW5" s="8">
        <v>99</v>
      </c>
      <c r="AY5" s="9" t="s">
        <v>96</v>
      </c>
      <c r="AZ5" s="8">
        <v>97.566760716999994</v>
      </c>
      <c r="BA5" s="8">
        <v>99</v>
      </c>
      <c r="BD5" s="9" t="s">
        <v>96</v>
      </c>
      <c r="BE5" s="8">
        <v>99.947880143299997</v>
      </c>
      <c r="BF5" s="8">
        <v>99.5</v>
      </c>
      <c r="BI5" s="9" t="s">
        <v>96</v>
      </c>
      <c r="BJ5" s="8">
        <v>7.3197843799000004E-2</v>
      </c>
      <c r="BK5" s="8">
        <v>0.1</v>
      </c>
      <c r="BM5" s="9" t="s">
        <v>96</v>
      </c>
      <c r="BN5" s="8">
        <v>99.983764214600001</v>
      </c>
      <c r="BO5" s="8">
        <v>99</v>
      </c>
      <c r="BQ5" s="9" t="s">
        <v>96</v>
      </c>
      <c r="BR5" s="8">
        <v>99.835336443000003</v>
      </c>
      <c r="BS5" s="8">
        <v>99</v>
      </c>
      <c r="BU5" s="9" t="s">
        <v>96</v>
      </c>
      <c r="BV5" s="8">
        <v>469230.86900000001</v>
      </c>
      <c r="BW5" s="8">
        <v>0</v>
      </c>
      <c r="BY5" s="9" t="s">
        <v>96</v>
      </c>
      <c r="BZ5" s="8">
        <v>18115800</v>
      </c>
      <c r="CC5" s="9" t="s">
        <v>96</v>
      </c>
      <c r="CD5" s="8">
        <v>69220.835249099997</v>
      </c>
      <c r="CG5" s="9" t="s">
        <v>96</v>
      </c>
      <c r="CH5" s="8">
        <v>3.6813341450800001</v>
      </c>
      <c r="CI5" s="8">
        <v>3</v>
      </c>
      <c r="CK5" s="9" t="s">
        <v>96</v>
      </c>
      <c r="CL5" s="8">
        <v>143933.34317499999</v>
      </c>
      <c r="CO5" s="9" t="s">
        <v>96</v>
      </c>
      <c r="CP5" s="8">
        <v>16.6960656726</v>
      </c>
      <c r="CQ5" s="8">
        <v>10</v>
      </c>
      <c r="CS5" s="9" t="s">
        <v>96</v>
      </c>
      <c r="CT5" s="8">
        <v>3.6813341450800001</v>
      </c>
      <c r="CU5" s="8">
        <v>3</v>
      </c>
      <c r="CW5" s="9" t="s">
        <v>96</v>
      </c>
      <c r="CX5" s="8">
        <v>16.6960656726</v>
      </c>
      <c r="CY5" s="8">
        <v>10</v>
      </c>
    </row>
    <row r="6" spans="1:103" x14ac:dyDescent="0.2">
      <c r="B6" s="68"/>
      <c r="C6" s="68"/>
      <c r="D6" s="68"/>
      <c r="E6" s="68"/>
      <c r="F6" s="68"/>
      <c r="G6" s="68"/>
      <c r="H6" s="68"/>
      <c r="I6" s="68"/>
      <c r="J6" s="68"/>
      <c r="K6" s="68"/>
      <c r="L6" s="68"/>
      <c r="M6" s="68"/>
      <c r="N6" s="68"/>
      <c r="O6" s="68"/>
      <c r="P6" s="68"/>
      <c r="Q6" s="68"/>
      <c r="R6" s="68"/>
      <c r="S6" s="68"/>
      <c r="T6" s="12" t="s">
        <v>97</v>
      </c>
      <c r="U6" s="8">
        <v>99.499084339899994</v>
      </c>
      <c r="V6" s="8">
        <v>98</v>
      </c>
      <c r="W6" s="8">
        <v>0</v>
      </c>
      <c r="Y6" s="9" t="s">
        <v>97</v>
      </c>
      <c r="Z6" s="8">
        <v>0.118257929424</v>
      </c>
      <c r="AA6" s="8">
        <v>0.4</v>
      </c>
      <c r="AB6" s="8">
        <v>0</v>
      </c>
      <c r="AD6" s="9" t="s">
        <v>97</v>
      </c>
      <c r="AE6" s="8">
        <v>99.501975022899998</v>
      </c>
      <c r="AF6" s="8">
        <v>97</v>
      </c>
      <c r="AG6" s="8">
        <v>0</v>
      </c>
      <c r="AH6" s="9" t="s">
        <v>97</v>
      </c>
      <c r="AI6" s="8">
        <v>98.435422887800001</v>
      </c>
      <c r="AJ6" s="8">
        <v>96</v>
      </c>
      <c r="AK6" s="8">
        <v>0</v>
      </c>
      <c r="AM6" s="9" t="s">
        <v>97</v>
      </c>
      <c r="AN6" s="8">
        <v>99.952957460500002</v>
      </c>
      <c r="AO6" s="8">
        <v>99.5</v>
      </c>
      <c r="AQ6" s="9" t="s">
        <v>97</v>
      </c>
      <c r="AR6" s="8">
        <v>3.1769194058899997E-2</v>
      </c>
      <c r="AS6" s="8">
        <v>0.15</v>
      </c>
      <c r="AU6" s="9" t="s">
        <v>97</v>
      </c>
      <c r="AV6" s="8">
        <v>99.893819538800003</v>
      </c>
      <c r="AW6" s="8">
        <v>99</v>
      </c>
      <c r="AY6" s="9" t="s">
        <v>97</v>
      </c>
      <c r="AZ6" s="8">
        <v>97.509201015200006</v>
      </c>
      <c r="BA6" s="8">
        <v>99</v>
      </c>
      <c r="BD6" s="9" t="s">
        <v>97</v>
      </c>
      <c r="BE6" s="8">
        <v>99.949375332100004</v>
      </c>
      <c r="BF6" s="8">
        <v>99.5</v>
      </c>
      <c r="BI6" s="9" t="s">
        <v>97</v>
      </c>
      <c r="BJ6" s="8">
        <v>7.3054976985300002E-2</v>
      </c>
      <c r="BK6" s="8">
        <v>0.1</v>
      </c>
      <c r="BM6" s="9" t="s">
        <v>97</v>
      </c>
      <c r="BN6" s="8">
        <v>99.984827844899996</v>
      </c>
      <c r="BO6" s="8">
        <v>99</v>
      </c>
      <c r="BQ6" s="9" t="s">
        <v>97</v>
      </c>
      <c r="BR6" s="8">
        <v>99.825991773699997</v>
      </c>
      <c r="BS6" s="8">
        <v>99</v>
      </c>
      <c r="BU6" s="9" t="s">
        <v>97</v>
      </c>
      <c r="BV6" s="8">
        <v>464364.02799999999</v>
      </c>
      <c r="BW6" s="8">
        <v>0</v>
      </c>
      <c r="BY6" s="9" t="s">
        <v>97</v>
      </c>
      <c r="BZ6" s="8">
        <v>17958233</v>
      </c>
      <c r="CC6" s="9" t="s">
        <v>97</v>
      </c>
      <c r="CD6" s="8">
        <v>68212.618185900006</v>
      </c>
      <c r="CG6" s="9" t="s">
        <v>97</v>
      </c>
      <c r="CH6" s="8">
        <v>3.6913241179599998</v>
      </c>
      <c r="CI6" s="8">
        <v>3</v>
      </c>
      <c r="CK6" s="9" t="s">
        <v>97</v>
      </c>
      <c r="CL6" s="8">
        <v>142016.170614</v>
      </c>
      <c r="CO6" s="9" t="s">
        <v>97</v>
      </c>
      <c r="CP6" s="8">
        <v>17.295209747099999</v>
      </c>
      <c r="CQ6" s="8">
        <v>10</v>
      </c>
      <c r="CS6" s="9" t="s">
        <v>97</v>
      </c>
      <c r="CT6" s="8">
        <v>3.6913241179599998</v>
      </c>
      <c r="CU6" s="8">
        <v>3</v>
      </c>
      <c r="CW6" s="9" t="s">
        <v>97</v>
      </c>
      <c r="CX6" s="8">
        <v>17.295209747099999</v>
      </c>
      <c r="CY6" s="8">
        <v>10</v>
      </c>
    </row>
    <row r="7" spans="1:103" x14ac:dyDescent="0.2">
      <c r="B7" s="68"/>
      <c r="C7" s="68"/>
      <c r="D7" s="68"/>
      <c r="E7" s="68"/>
      <c r="F7" s="68"/>
      <c r="G7" s="68"/>
      <c r="H7" s="68"/>
      <c r="I7" s="68"/>
      <c r="J7" s="68"/>
      <c r="K7" s="68"/>
      <c r="L7" s="68"/>
      <c r="M7" s="68"/>
      <c r="N7" s="68"/>
      <c r="O7" s="68"/>
      <c r="P7" s="68"/>
      <c r="Q7" s="68"/>
      <c r="R7" s="68"/>
      <c r="S7" s="68"/>
      <c r="T7" s="12" t="s">
        <v>98</v>
      </c>
      <c r="U7" s="8">
        <v>99.629156885100002</v>
      </c>
      <c r="V7" s="8">
        <v>98</v>
      </c>
      <c r="W7" s="8">
        <v>0</v>
      </c>
      <c r="Y7" s="9" t="s">
        <v>98</v>
      </c>
      <c r="Z7" s="8">
        <v>0.11044469925399999</v>
      </c>
      <c r="AA7" s="8">
        <v>0.4</v>
      </c>
      <c r="AB7" s="8">
        <v>0</v>
      </c>
      <c r="AD7" s="9" t="s">
        <v>98</v>
      </c>
      <c r="AE7" s="8">
        <v>99.622610699299997</v>
      </c>
      <c r="AF7" s="8">
        <v>97</v>
      </c>
      <c r="AG7" s="8">
        <v>0</v>
      </c>
      <c r="AH7" s="9" t="s">
        <v>98</v>
      </c>
      <c r="AI7" s="8">
        <v>98.457745343599996</v>
      </c>
      <c r="AJ7" s="8">
        <v>96</v>
      </c>
      <c r="AK7" s="8">
        <v>0</v>
      </c>
      <c r="AM7" s="9" t="s">
        <v>98</v>
      </c>
      <c r="AN7" s="8">
        <v>99.935086923699998</v>
      </c>
      <c r="AO7" s="8">
        <v>99.5</v>
      </c>
      <c r="AQ7" s="9" t="s">
        <v>98</v>
      </c>
      <c r="AR7" s="8">
        <v>3.2653429421800002E-2</v>
      </c>
      <c r="AS7" s="8">
        <v>0.15</v>
      </c>
      <c r="AU7" s="9" t="s">
        <v>98</v>
      </c>
      <c r="AV7" s="8">
        <v>99.889553926199994</v>
      </c>
      <c r="AW7" s="8">
        <v>99</v>
      </c>
      <c r="AY7" s="9" t="s">
        <v>98</v>
      </c>
      <c r="AZ7" s="8">
        <v>97.503443963799995</v>
      </c>
      <c r="BA7" s="8">
        <v>99</v>
      </c>
      <c r="BD7" s="9" t="s">
        <v>98</v>
      </c>
      <c r="BE7" s="8">
        <v>99.946921427600003</v>
      </c>
      <c r="BF7" s="8">
        <v>99.5</v>
      </c>
      <c r="BI7" s="9" t="s">
        <v>98</v>
      </c>
      <c r="BJ7" s="8">
        <v>7.1900632332400002E-2</v>
      </c>
      <c r="BK7" s="8">
        <v>0.1</v>
      </c>
      <c r="BM7" s="9" t="s">
        <v>98</v>
      </c>
      <c r="BN7" s="8">
        <v>99.978107972000004</v>
      </c>
      <c r="BO7" s="8">
        <v>99</v>
      </c>
      <c r="BQ7" s="9" t="s">
        <v>98</v>
      </c>
      <c r="BR7" s="8">
        <v>99.827840395300001</v>
      </c>
      <c r="BS7" s="8">
        <v>99</v>
      </c>
      <c r="BU7" s="9" t="s">
        <v>98</v>
      </c>
      <c r="BV7" s="8">
        <v>459965.36</v>
      </c>
      <c r="BW7" s="8">
        <v>0</v>
      </c>
      <c r="BY7" s="9" t="s">
        <v>98</v>
      </c>
      <c r="BZ7" s="8">
        <v>17995835</v>
      </c>
      <c r="CC7" s="9" t="s">
        <v>98</v>
      </c>
      <c r="CD7" s="8">
        <v>67760.790858099994</v>
      </c>
      <c r="CG7" s="9" t="s">
        <v>98</v>
      </c>
      <c r="CH7" s="8">
        <v>3.6965461946099998</v>
      </c>
      <c r="CI7" s="8">
        <v>3</v>
      </c>
      <c r="CK7" s="9" t="s">
        <v>98</v>
      </c>
      <c r="CL7" s="8">
        <v>141692.75742000001</v>
      </c>
      <c r="CO7" s="9" t="s">
        <v>98</v>
      </c>
      <c r="CP7" s="8">
        <v>17.4826386732</v>
      </c>
      <c r="CQ7" s="8">
        <v>10</v>
      </c>
      <c r="CS7" s="9" t="s">
        <v>98</v>
      </c>
      <c r="CT7" s="8">
        <v>3.6965461946099998</v>
      </c>
      <c r="CU7" s="8">
        <v>3</v>
      </c>
      <c r="CW7" s="9" t="s">
        <v>98</v>
      </c>
      <c r="CX7" s="8">
        <v>17.4826386732</v>
      </c>
      <c r="CY7" s="8">
        <v>10</v>
      </c>
    </row>
    <row r="8" spans="1:103" x14ac:dyDescent="0.2">
      <c r="B8" s="68"/>
      <c r="C8" s="68"/>
      <c r="D8" s="68"/>
      <c r="E8" s="68"/>
      <c r="F8" s="68"/>
      <c r="G8" s="68"/>
      <c r="H8" s="68"/>
      <c r="I8" s="68"/>
      <c r="J8" s="68"/>
      <c r="K8" s="68"/>
      <c r="L8" s="68"/>
      <c r="M8" s="68"/>
      <c r="N8" s="68"/>
      <c r="O8" s="68"/>
      <c r="P8" s="68"/>
      <c r="Q8" s="68"/>
      <c r="R8" s="68"/>
      <c r="S8" s="68"/>
      <c r="T8" s="12" t="s">
        <v>99</v>
      </c>
      <c r="U8" s="8">
        <v>98.538969493899998</v>
      </c>
      <c r="V8" s="8">
        <v>98</v>
      </c>
      <c r="W8" s="8">
        <v>0</v>
      </c>
      <c r="Y8" s="9" t="s">
        <v>99</v>
      </c>
      <c r="Z8" s="8">
        <v>0.11133844719</v>
      </c>
      <c r="AA8" s="8">
        <v>0.4</v>
      </c>
      <c r="AB8" s="8">
        <v>0</v>
      </c>
      <c r="AD8" s="9" t="s">
        <v>99</v>
      </c>
      <c r="AE8" s="8">
        <v>99.483259610000005</v>
      </c>
      <c r="AF8" s="8">
        <v>97</v>
      </c>
      <c r="AG8" s="8">
        <v>0</v>
      </c>
      <c r="AH8" s="9" t="s">
        <v>99</v>
      </c>
      <c r="AI8" s="8">
        <v>98.428482725500004</v>
      </c>
      <c r="AJ8" s="8">
        <v>96</v>
      </c>
      <c r="AK8" s="8">
        <v>0</v>
      </c>
      <c r="AM8" s="9" t="s">
        <v>99</v>
      </c>
      <c r="AN8" s="8">
        <v>99.906019401500004</v>
      </c>
      <c r="AO8" s="8">
        <v>99.5</v>
      </c>
      <c r="AQ8" s="9" t="s">
        <v>99</v>
      </c>
      <c r="AR8" s="8">
        <v>3.6372092289399999E-2</v>
      </c>
      <c r="AS8" s="8">
        <v>0.15</v>
      </c>
      <c r="AU8" s="9" t="s">
        <v>99</v>
      </c>
      <c r="AV8" s="8">
        <v>99.811216402699998</v>
      </c>
      <c r="AW8" s="8">
        <v>99</v>
      </c>
      <c r="AY8" s="9" t="s">
        <v>99</v>
      </c>
      <c r="AZ8" s="8">
        <v>97.523011231200002</v>
      </c>
      <c r="BA8" s="8">
        <v>99</v>
      </c>
      <c r="BD8" s="9" t="s">
        <v>99</v>
      </c>
      <c r="BE8" s="8">
        <v>99.951732095599993</v>
      </c>
      <c r="BF8" s="8">
        <v>99.5</v>
      </c>
      <c r="BI8" s="9" t="s">
        <v>99</v>
      </c>
      <c r="BJ8" s="8">
        <v>7.1474720673600001E-2</v>
      </c>
      <c r="BK8" s="8">
        <v>0.1</v>
      </c>
      <c r="BM8" s="9" t="s">
        <v>99</v>
      </c>
      <c r="BN8" s="8">
        <v>99.868973584499997</v>
      </c>
      <c r="BO8" s="8">
        <v>99</v>
      </c>
      <c r="BQ8" s="9" t="s">
        <v>99</v>
      </c>
      <c r="BR8" s="8">
        <v>99.826685974499995</v>
      </c>
      <c r="BS8" s="8">
        <v>99</v>
      </c>
      <c r="BU8" s="9" t="s">
        <v>99</v>
      </c>
      <c r="BV8" s="8">
        <v>462006.57699999999</v>
      </c>
      <c r="BW8" s="8">
        <v>0</v>
      </c>
      <c r="BY8" s="9" t="s">
        <v>99</v>
      </c>
      <c r="BZ8" s="8">
        <v>17782106</v>
      </c>
      <c r="CC8" s="9" t="s">
        <v>99</v>
      </c>
      <c r="CD8" s="8">
        <v>68178.660358900001</v>
      </c>
      <c r="CG8" s="9" t="s">
        <v>99</v>
      </c>
      <c r="CH8" s="8">
        <v>3.71270533061</v>
      </c>
      <c r="CI8" s="8">
        <v>3</v>
      </c>
      <c r="CK8" s="9" t="s">
        <v>99</v>
      </c>
      <c r="CL8" s="8">
        <v>142572.25953400001</v>
      </c>
      <c r="CO8" s="9" t="s">
        <v>99</v>
      </c>
      <c r="CP8" s="8">
        <v>17.607299244499998</v>
      </c>
      <c r="CQ8" s="8">
        <v>10</v>
      </c>
      <c r="CS8" s="9" t="s">
        <v>99</v>
      </c>
      <c r="CT8" s="8">
        <v>3.71270533061</v>
      </c>
      <c r="CU8" s="8">
        <v>3</v>
      </c>
      <c r="CW8" s="9" t="s">
        <v>99</v>
      </c>
      <c r="CX8" s="8">
        <v>17.607299244499998</v>
      </c>
      <c r="CY8" s="8">
        <v>10</v>
      </c>
    </row>
    <row r="9" spans="1:103" x14ac:dyDescent="0.2">
      <c r="B9" s="68"/>
      <c r="C9" s="68"/>
      <c r="D9" s="68"/>
      <c r="E9" s="68"/>
      <c r="F9" s="68"/>
      <c r="G9" s="68"/>
      <c r="H9" s="68"/>
      <c r="I9" s="68"/>
      <c r="J9" s="68"/>
      <c r="K9" s="68"/>
      <c r="L9" s="68"/>
      <c r="M9" s="68"/>
      <c r="N9" s="68"/>
      <c r="O9" s="68"/>
      <c r="P9" s="68"/>
      <c r="Q9" s="68"/>
      <c r="R9" s="68"/>
      <c r="S9" s="68"/>
      <c r="T9" s="12" t="s">
        <v>100</v>
      </c>
      <c r="U9" s="8">
        <v>99.553906652699993</v>
      </c>
      <c r="V9" s="8">
        <v>98</v>
      </c>
      <c r="W9" s="8">
        <v>0</v>
      </c>
      <c r="Y9" s="9" t="s">
        <v>100</v>
      </c>
      <c r="Z9" s="8">
        <v>0.109181076248</v>
      </c>
      <c r="AA9" s="8">
        <v>0.4</v>
      </c>
      <c r="AB9" s="8">
        <v>0</v>
      </c>
      <c r="AD9" s="9" t="s">
        <v>100</v>
      </c>
      <c r="AE9" s="8">
        <v>99.790134641500003</v>
      </c>
      <c r="AF9" s="8">
        <v>97</v>
      </c>
      <c r="AG9" s="8">
        <v>0</v>
      </c>
      <c r="AH9" s="9" t="s">
        <v>100</v>
      </c>
      <c r="AI9" s="8">
        <v>98.439512035099995</v>
      </c>
      <c r="AJ9" s="8">
        <v>96</v>
      </c>
      <c r="AK9" s="8">
        <v>0</v>
      </c>
      <c r="AM9" s="9" t="s">
        <v>100</v>
      </c>
      <c r="AN9" s="8">
        <v>99.954624346100005</v>
      </c>
      <c r="AO9" s="8">
        <v>99.5</v>
      </c>
      <c r="AQ9" s="9" t="s">
        <v>100</v>
      </c>
      <c r="AR9" s="8">
        <v>3.30380240738E-2</v>
      </c>
      <c r="AS9" s="8">
        <v>0.15</v>
      </c>
      <c r="AU9" s="9" t="s">
        <v>100</v>
      </c>
      <c r="AV9" s="8">
        <v>99.913268912899994</v>
      </c>
      <c r="AW9" s="8">
        <v>99</v>
      </c>
      <c r="AY9" s="9" t="s">
        <v>100</v>
      </c>
      <c r="AZ9" s="8">
        <v>97.509599784299994</v>
      </c>
      <c r="BA9" s="8">
        <v>99</v>
      </c>
      <c r="BD9" s="9" t="s">
        <v>100</v>
      </c>
      <c r="BE9" s="8">
        <v>99.949905570200002</v>
      </c>
      <c r="BF9" s="8">
        <v>99.5</v>
      </c>
      <c r="BI9" s="9" t="s">
        <v>100</v>
      </c>
      <c r="BJ9" s="8">
        <v>6.9046081336699996E-2</v>
      </c>
      <c r="BK9" s="8">
        <v>0.1</v>
      </c>
      <c r="BM9" s="9" t="s">
        <v>100</v>
      </c>
      <c r="BN9" s="8">
        <v>99.998709330300002</v>
      </c>
      <c r="BO9" s="8">
        <v>99</v>
      </c>
      <c r="BQ9" s="9" t="s">
        <v>100</v>
      </c>
      <c r="BR9" s="8">
        <v>99.817810009599995</v>
      </c>
      <c r="BS9" s="8">
        <v>99</v>
      </c>
      <c r="BU9" s="9" t="s">
        <v>100</v>
      </c>
      <c r="BV9" s="8">
        <v>437683.38799999998</v>
      </c>
      <c r="BW9" s="8">
        <v>0</v>
      </c>
      <c r="BY9" s="9" t="s">
        <v>100</v>
      </c>
      <c r="BZ9" s="8">
        <v>17246602</v>
      </c>
      <c r="CC9" s="9" t="s">
        <v>100</v>
      </c>
      <c r="CD9" s="8">
        <v>67975.917279500005</v>
      </c>
      <c r="CG9" s="9" t="s">
        <v>100</v>
      </c>
      <c r="CH9" s="8">
        <v>3.7542422592200002</v>
      </c>
      <c r="CI9" s="8">
        <v>3</v>
      </c>
      <c r="CK9" s="9" t="s">
        <v>100</v>
      </c>
      <c r="CL9" s="8">
        <v>143675.86637</v>
      </c>
      <c r="CO9" s="9" t="s">
        <v>100</v>
      </c>
      <c r="CP9" s="8">
        <v>17.978891840799999</v>
      </c>
      <c r="CQ9" s="8">
        <v>10</v>
      </c>
      <c r="CS9" s="9" t="s">
        <v>100</v>
      </c>
      <c r="CT9" s="8">
        <v>3.7542422592200002</v>
      </c>
      <c r="CU9" s="8">
        <v>3</v>
      </c>
      <c r="CW9" s="9" t="s">
        <v>100</v>
      </c>
      <c r="CX9" s="8">
        <v>17.978891840799999</v>
      </c>
      <c r="CY9" s="8">
        <v>10</v>
      </c>
    </row>
    <row r="10" spans="1:103" x14ac:dyDescent="0.2">
      <c r="B10" s="68"/>
      <c r="C10" s="68"/>
      <c r="D10" s="68"/>
      <c r="E10" s="68"/>
      <c r="F10" s="68"/>
      <c r="G10" s="68"/>
      <c r="H10" s="68"/>
      <c r="I10" s="68"/>
      <c r="J10" s="68"/>
      <c r="K10" s="68"/>
      <c r="L10" s="68"/>
      <c r="M10" s="68"/>
      <c r="N10" s="68"/>
      <c r="O10" s="68"/>
      <c r="P10" s="68"/>
      <c r="Q10" s="68"/>
      <c r="R10" s="68"/>
      <c r="S10" s="68"/>
      <c r="T10" s="12" t="s">
        <v>101</v>
      </c>
      <c r="U10" s="8">
        <v>99.208720139299999</v>
      </c>
      <c r="V10" s="8">
        <v>98</v>
      </c>
      <c r="W10" s="8">
        <v>0</v>
      </c>
      <c r="Y10" s="9" t="s">
        <v>101</v>
      </c>
      <c r="Z10" s="8">
        <v>0.12737554183700001</v>
      </c>
      <c r="AA10" s="8">
        <v>0.4</v>
      </c>
      <c r="AB10" s="8">
        <v>0</v>
      </c>
      <c r="AD10" s="9" t="s">
        <v>101</v>
      </c>
      <c r="AE10" s="8">
        <v>99.651217069200001</v>
      </c>
      <c r="AF10" s="8">
        <v>97</v>
      </c>
      <c r="AG10" s="8">
        <v>0</v>
      </c>
      <c r="AH10" s="9" t="s">
        <v>101</v>
      </c>
      <c r="AI10" s="8">
        <v>98.290458941500006</v>
      </c>
      <c r="AJ10" s="8">
        <v>96</v>
      </c>
      <c r="AK10" s="8">
        <v>0</v>
      </c>
      <c r="AM10" s="9" t="s">
        <v>101</v>
      </c>
      <c r="AN10" s="8">
        <v>99.891630126899997</v>
      </c>
      <c r="AO10" s="8">
        <v>99.5</v>
      </c>
      <c r="AQ10" s="9" t="s">
        <v>101</v>
      </c>
      <c r="AR10" s="8">
        <v>3.6678390236099999E-2</v>
      </c>
      <c r="AS10" s="8">
        <v>0.15</v>
      </c>
      <c r="AU10" s="9" t="s">
        <v>101</v>
      </c>
      <c r="AV10" s="8">
        <v>99.846001556000004</v>
      </c>
      <c r="AW10" s="8">
        <v>99</v>
      </c>
      <c r="AY10" s="9" t="s">
        <v>101</v>
      </c>
      <c r="AZ10" s="8">
        <v>97.386777905200006</v>
      </c>
      <c r="BA10" s="8">
        <v>99</v>
      </c>
      <c r="BD10" s="9" t="s">
        <v>101</v>
      </c>
      <c r="BE10" s="8">
        <v>99.940662863200004</v>
      </c>
      <c r="BF10" s="8">
        <v>99.5</v>
      </c>
      <c r="BI10" s="9" t="s">
        <v>101</v>
      </c>
      <c r="BJ10" s="8">
        <v>6.3282842470999995E-2</v>
      </c>
      <c r="BK10" s="8">
        <v>0.1</v>
      </c>
      <c r="BM10" s="9" t="s">
        <v>101</v>
      </c>
      <c r="BN10" s="8">
        <v>99.923154564499995</v>
      </c>
      <c r="BO10" s="8">
        <v>99</v>
      </c>
      <c r="BQ10" s="9" t="s">
        <v>101</v>
      </c>
      <c r="BR10" s="8">
        <v>99.786360032199994</v>
      </c>
      <c r="BS10" s="8">
        <v>99</v>
      </c>
      <c r="BU10" s="9" t="s">
        <v>101</v>
      </c>
      <c r="BV10" s="8">
        <v>389908.87699999998</v>
      </c>
      <c r="BW10" s="8">
        <v>0</v>
      </c>
      <c r="BY10" s="9" t="s">
        <v>101</v>
      </c>
      <c r="BZ10" s="8">
        <v>15114008</v>
      </c>
      <c r="CC10" s="9" t="s">
        <v>101</v>
      </c>
      <c r="CD10" s="8">
        <v>70292.470555199994</v>
      </c>
      <c r="CG10" s="9" t="s">
        <v>101</v>
      </c>
      <c r="CH10" s="8">
        <v>3.8034347404000002</v>
      </c>
      <c r="CI10" s="8">
        <v>3</v>
      </c>
      <c r="CK10" s="9" t="s">
        <v>101</v>
      </c>
      <c r="CL10" s="8">
        <v>148159.75288399999</v>
      </c>
      <c r="CO10" s="9" t="s">
        <v>101</v>
      </c>
      <c r="CP10" s="8">
        <v>17.243628117099998</v>
      </c>
      <c r="CQ10" s="8">
        <v>10</v>
      </c>
      <c r="CS10" s="9" t="s">
        <v>101</v>
      </c>
      <c r="CT10" s="8">
        <v>3.8034347404000002</v>
      </c>
      <c r="CU10" s="8">
        <v>3</v>
      </c>
      <c r="CW10" s="9" t="s">
        <v>101</v>
      </c>
      <c r="CX10" s="8">
        <v>17.243628117099998</v>
      </c>
      <c r="CY10" s="8">
        <v>10</v>
      </c>
    </row>
    <row r="11" spans="1:103" x14ac:dyDescent="0.2">
      <c r="B11" s="68"/>
      <c r="C11" s="68"/>
      <c r="D11" s="68"/>
      <c r="E11" s="68"/>
      <c r="F11" s="68"/>
      <c r="G11" s="68"/>
      <c r="H11" s="68"/>
      <c r="I11" s="68"/>
      <c r="J11" s="68"/>
      <c r="K11" s="68"/>
      <c r="L11" s="68"/>
      <c r="M11" s="68"/>
      <c r="N11" s="68"/>
      <c r="O11" s="68"/>
      <c r="P11" s="68"/>
      <c r="Q11" s="68"/>
      <c r="R11" s="68"/>
      <c r="S11" s="68"/>
      <c r="T11" s="12" t="s">
        <v>102</v>
      </c>
      <c r="U11" s="8">
        <v>99.603390700299997</v>
      </c>
      <c r="V11" s="8">
        <v>98</v>
      </c>
      <c r="W11" s="8">
        <v>0</v>
      </c>
      <c r="Y11" s="9" t="s">
        <v>102</v>
      </c>
      <c r="Z11" s="8">
        <v>0.105103224036</v>
      </c>
      <c r="AA11" s="8">
        <v>0.4</v>
      </c>
      <c r="AB11" s="8">
        <v>0</v>
      </c>
      <c r="AD11" s="9" t="s">
        <v>102</v>
      </c>
      <c r="AE11" s="8">
        <v>99.480099708099999</v>
      </c>
      <c r="AF11" s="8">
        <v>97</v>
      </c>
      <c r="AG11" s="8">
        <v>0</v>
      </c>
      <c r="AH11" s="9" t="s">
        <v>102</v>
      </c>
      <c r="AI11" s="8">
        <v>98.458441292200007</v>
      </c>
      <c r="AJ11" s="8">
        <v>96</v>
      </c>
      <c r="AK11" s="8">
        <v>0</v>
      </c>
      <c r="AM11" s="9" t="s">
        <v>102</v>
      </c>
      <c r="AN11" s="8">
        <v>99.948352703400005</v>
      </c>
      <c r="AO11" s="8">
        <v>99.5</v>
      </c>
      <c r="AQ11" s="9" t="s">
        <v>102</v>
      </c>
      <c r="AR11" s="8">
        <v>3.4084703188300002E-2</v>
      </c>
      <c r="AS11" s="8">
        <v>0.15</v>
      </c>
      <c r="AU11" s="9" t="s">
        <v>102</v>
      </c>
      <c r="AV11" s="8">
        <v>99.900738286399999</v>
      </c>
      <c r="AW11" s="8">
        <v>99</v>
      </c>
      <c r="AY11" s="9" t="s">
        <v>102</v>
      </c>
      <c r="AZ11" s="8">
        <v>97.562886916400004</v>
      </c>
      <c r="BA11" s="8">
        <v>99</v>
      </c>
      <c r="BD11" s="9" t="s">
        <v>102</v>
      </c>
      <c r="BE11" s="8">
        <v>99.946517771700002</v>
      </c>
      <c r="BF11" s="8">
        <v>99.5</v>
      </c>
      <c r="BI11" s="9" t="s">
        <v>102</v>
      </c>
      <c r="BJ11" s="8">
        <v>7.2545230666899996E-2</v>
      </c>
      <c r="BK11" s="8">
        <v>0.1</v>
      </c>
      <c r="BM11" s="9" t="s">
        <v>102</v>
      </c>
      <c r="BN11" s="8">
        <v>99.980884046300005</v>
      </c>
      <c r="BO11" s="8">
        <v>99</v>
      </c>
      <c r="BQ11" s="9" t="s">
        <v>102</v>
      </c>
      <c r="BR11" s="8">
        <v>99.823848778400006</v>
      </c>
      <c r="BS11" s="8">
        <v>99</v>
      </c>
      <c r="BU11" s="9" t="s">
        <v>102</v>
      </c>
      <c r="BV11" s="8">
        <v>466340.14299999998</v>
      </c>
      <c r="BW11" s="8">
        <v>0</v>
      </c>
      <c r="BY11" s="9" t="s">
        <v>102</v>
      </c>
      <c r="BZ11" s="8">
        <v>18278662</v>
      </c>
      <c r="CC11" s="9" t="s">
        <v>102</v>
      </c>
      <c r="CD11" s="8">
        <v>66664.520965300006</v>
      </c>
      <c r="CG11" s="9" t="s">
        <v>102</v>
      </c>
      <c r="CH11" s="8">
        <v>3.73277081731</v>
      </c>
      <c r="CI11" s="8">
        <v>3</v>
      </c>
      <c r="CK11" s="9" t="s">
        <v>102</v>
      </c>
      <c r="CL11" s="8">
        <v>139459.50490999999</v>
      </c>
      <c r="CO11" s="9" t="s">
        <v>102</v>
      </c>
      <c r="CP11" s="8">
        <v>18.265740450700001</v>
      </c>
      <c r="CQ11" s="8">
        <v>10</v>
      </c>
      <c r="CS11" s="9" t="s">
        <v>102</v>
      </c>
      <c r="CT11" s="8">
        <v>3.73277081731</v>
      </c>
      <c r="CU11" s="8">
        <v>3</v>
      </c>
      <c r="CW11" s="9" t="s">
        <v>102</v>
      </c>
      <c r="CX11" s="8">
        <v>18.265740450700001</v>
      </c>
      <c r="CY11" s="8">
        <v>10</v>
      </c>
    </row>
    <row r="12" spans="1:103" x14ac:dyDescent="0.2">
      <c r="B12" s="68"/>
      <c r="C12" s="68"/>
      <c r="D12" s="68"/>
      <c r="E12" s="68"/>
      <c r="F12" s="68"/>
      <c r="G12" s="68"/>
      <c r="H12" s="68"/>
      <c r="I12" s="68"/>
      <c r="J12" s="68"/>
      <c r="K12" s="68"/>
      <c r="L12" s="68"/>
      <c r="M12" s="68"/>
      <c r="N12" s="68"/>
      <c r="O12" s="68"/>
      <c r="P12" s="68"/>
      <c r="Q12" s="68"/>
      <c r="R12" s="68"/>
      <c r="S12" s="68"/>
      <c r="T12" s="12" t="s">
        <v>103</v>
      </c>
      <c r="U12" s="8">
        <v>99.477886926400004</v>
      </c>
      <c r="V12" s="8">
        <v>98</v>
      </c>
      <c r="W12" s="8">
        <v>0</v>
      </c>
      <c r="Y12" s="9" t="s">
        <v>103</v>
      </c>
      <c r="Z12" s="8">
        <v>0.110648312571</v>
      </c>
      <c r="AA12" s="8">
        <v>0.4</v>
      </c>
      <c r="AB12" s="8">
        <v>0</v>
      </c>
      <c r="AD12" s="9" t="s">
        <v>103</v>
      </c>
      <c r="AE12" s="8">
        <v>99.458143509600006</v>
      </c>
      <c r="AF12" s="8">
        <v>97</v>
      </c>
      <c r="AG12" s="8">
        <v>0</v>
      </c>
      <c r="AH12" s="9" t="s">
        <v>103</v>
      </c>
      <c r="AI12" s="8">
        <v>98.417921192799994</v>
      </c>
      <c r="AJ12" s="8">
        <v>96</v>
      </c>
      <c r="AK12" s="8">
        <v>0</v>
      </c>
      <c r="AM12" s="9" t="s">
        <v>103</v>
      </c>
      <c r="AN12" s="8">
        <v>99.867599439000003</v>
      </c>
      <c r="AO12" s="8">
        <v>99.5</v>
      </c>
      <c r="AQ12" s="9" t="s">
        <v>103</v>
      </c>
      <c r="AR12" s="8">
        <v>4.2097844815900003E-2</v>
      </c>
      <c r="AS12" s="8">
        <v>0.15</v>
      </c>
      <c r="AU12" s="9" t="s">
        <v>103</v>
      </c>
      <c r="AV12" s="8">
        <v>99.854279367100006</v>
      </c>
      <c r="AW12" s="8">
        <v>99</v>
      </c>
      <c r="AY12" s="9" t="s">
        <v>103</v>
      </c>
      <c r="AZ12" s="8">
        <v>97.496075740099997</v>
      </c>
      <c r="BA12" s="8">
        <v>99</v>
      </c>
      <c r="BD12" s="9" t="s">
        <v>103</v>
      </c>
      <c r="BE12" s="8">
        <v>99.948046435099997</v>
      </c>
      <c r="BF12" s="8">
        <v>99.5</v>
      </c>
      <c r="BI12" s="9" t="s">
        <v>103</v>
      </c>
      <c r="BJ12" s="8">
        <v>6.8968935625899994E-2</v>
      </c>
      <c r="BK12" s="8">
        <v>0.1</v>
      </c>
      <c r="BM12" s="9" t="s">
        <v>103</v>
      </c>
      <c r="BN12" s="8">
        <v>99.856772062499999</v>
      </c>
      <c r="BO12" s="8">
        <v>99</v>
      </c>
      <c r="BQ12" s="9" t="s">
        <v>103</v>
      </c>
      <c r="BR12" s="8">
        <v>99.822674441199993</v>
      </c>
      <c r="BS12" s="8">
        <v>99</v>
      </c>
      <c r="BU12" s="9" t="s">
        <v>103</v>
      </c>
      <c r="BV12" s="8">
        <v>439346.55800000002</v>
      </c>
      <c r="BW12" s="8">
        <v>0</v>
      </c>
      <c r="BY12" s="9" t="s">
        <v>103</v>
      </c>
      <c r="BZ12" s="8">
        <v>18090212</v>
      </c>
      <c r="CC12" s="9" t="s">
        <v>103</v>
      </c>
      <c r="CD12" s="8">
        <v>67778.6116453</v>
      </c>
      <c r="CG12" s="9" t="s">
        <v>103</v>
      </c>
      <c r="CH12" s="8">
        <v>3.75562358556</v>
      </c>
      <c r="CI12" s="8">
        <v>3</v>
      </c>
      <c r="CK12" s="9" t="s">
        <v>103</v>
      </c>
      <c r="CL12" s="8">
        <v>141343.388446</v>
      </c>
      <c r="CO12" s="9" t="s">
        <v>103</v>
      </c>
      <c r="CP12" s="8">
        <v>18.332367441399999</v>
      </c>
      <c r="CQ12" s="8">
        <v>10</v>
      </c>
      <c r="CS12" s="9" t="s">
        <v>103</v>
      </c>
      <c r="CT12" s="8">
        <v>3.75562358556</v>
      </c>
      <c r="CU12" s="8">
        <v>3</v>
      </c>
      <c r="CW12" s="9" t="s">
        <v>103</v>
      </c>
      <c r="CX12" s="8">
        <v>18.332367441399999</v>
      </c>
      <c r="CY12" s="8">
        <v>10</v>
      </c>
    </row>
    <row r="13" spans="1:103" x14ac:dyDescent="0.2">
      <c r="B13" s="68"/>
      <c r="C13" s="68"/>
      <c r="D13" s="68"/>
      <c r="E13" s="68"/>
      <c r="F13" s="68"/>
      <c r="G13" s="68"/>
      <c r="H13" s="68"/>
      <c r="I13" s="68"/>
      <c r="J13" s="68"/>
      <c r="K13" s="68"/>
      <c r="L13" s="68"/>
      <c r="M13" s="68"/>
      <c r="N13" s="68"/>
      <c r="O13" s="68"/>
      <c r="P13" s="68"/>
      <c r="Q13" s="68"/>
      <c r="R13" s="68"/>
      <c r="S13" s="68"/>
      <c r="T13" s="12" t="s">
        <v>104</v>
      </c>
      <c r="U13" s="8">
        <v>99.390416182400003</v>
      </c>
      <c r="V13" s="8">
        <v>98</v>
      </c>
      <c r="W13" s="8">
        <v>0</v>
      </c>
      <c r="Y13" s="9" t="s">
        <v>104</v>
      </c>
      <c r="Z13" s="8">
        <v>0.107920505042</v>
      </c>
      <c r="AA13" s="8">
        <v>0.4</v>
      </c>
      <c r="AB13" s="8">
        <v>0</v>
      </c>
      <c r="AD13" s="9" t="s">
        <v>104</v>
      </c>
      <c r="AE13" s="8">
        <v>99.585791552700002</v>
      </c>
      <c r="AF13" s="8">
        <v>97</v>
      </c>
      <c r="AG13" s="8">
        <v>0</v>
      </c>
      <c r="AH13" s="9" t="s">
        <v>104</v>
      </c>
      <c r="AI13" s="8">
        <v>98.488893305600001</v>
      </c>
      <c r="AJ13" s="8">
        <v>96</v>
      </c>
      <c r="AK13" s="8">
        <v>0</v>
      </c>
      <c r="AM13" s="9" t="s">
        <v>104</v>
      </c>
      <c r="AN13" s="8">
        <v>99.797632183900006</v>
      </c>
      <c r="AO13" s="8">
        <v>99.5</v>
      </c>
      <c r="AQ13" s="9" t="s">
        <v>104</v>
      </c>
      <c r="AR13" s="8">
        <v>4.2411853440499997E-2</v>
      </c>
      <c r="AS13" s="8">
        <v>0.15</v>
      </c>
      <c r="AU13" s="9" t="s">
        <v>104</v>
      </c>
      <c r="AV13" s="8">
        <v>99.894753636800004</v>
      </c>
      <c r="AW13" s="8">
        <v>99</v>
      </c>
      <c r="AY13" s="9" t="s">
        <v>104</v>
      </c>
      <c r="AZ13" s="8">
        <v>97.628985544900004</v>
      </c>
      <c r="BA13" s="8">
        <v>99</v>
      </c>
      <c r="BD13" s="9" t="s">
        <v>104</v>
      </c>
      <c r="BE13" s="8">
        <v>99.952579627099993</v>
      </c>
      <c r="BF13" s="8">
        <v>99.5</v>
      </c>
      <c r="BI13" s="9" t="s">
        <v>104</v>
      </c>
      <c r="BJ13" s="8">
        <v>5.3673771017700003E-2</v>
      </c>
      <c r="BK13" s="8">
        <v>0.1</v>
      </c>
      <c r="BM13" s="9" t="s">
        <v>104</v>
      </c>
      <c r="BN13" s="8">
        <v>99.999628152100001</v>
      </c>
      <c r="BO13" s="8">
        <v>99</v>
      </c>
      <c r="BQ13" s="9" t="s">
        <v>104</v>
      </c>
      <c r="BR13" s="8">
        <v>99.820681987699999</v>
      </c>
      <c r="BS13" s="8">
        <v>99</v>
      </c>
      <c r="BU13" s="9" t="s">
        <v>104</v>
      </c>
      <c r="BV13" s="8">
        <v>319181.07900000003</v>
      </c>
      <c r="BW13" s="8">
        <v>0</v>
      </c>
      <c r="BY13" s="9" t="s">
        <v>104</v>
      </c>
      <c r="BZ13" s="8">
        <v>15132572</v>
      </c>
      <c r="CC13" s="9" t="s">
        <v>104</v>
      </c>
      <c r="CD13" s="8">
        <v>67199.5257996</v>
      </c>
      <c r="CG13" s="9" t="s">
        <v>104</v>
      </c>
      <c r="CH13" s="8">
        <v>3.9027679448999999</v>
      </c>
      <c r="CI13" s="8">
        <v>3</v>
      </c>
      <c r="CK13" s="9" t="s">
        <v>104</v>
      </c>
      <c r="CL13" s="8">
        <v>139705.271331</v>
      </c>
      <c r="CO13" s="9" t="s">
        <v>104</v>
      </c>
      <c r="CP13" s="8">
        <v>18.900440031999999</v>
      </c>
      <c r="CQ13" s="8">
        <v>10</v>
      </c>
      <c r="CS13" s="9" t="s">
        <v>104</v>
      </c>
      <c r="CT13" s="8">
        <v>3.9027679448999999</v>
      </c>
      <c r="CU13" s="8">
        <v>3</v>
      </c>
      <c r="CW13" s="9" t="s">
        <v>104</v>
      </c>
      <c r="CX13" s="8">
        <v>18.900440031999999</v>
      </c>
      <c r="CY13" s="8">
        <v>10</v>
      </c>
    </row>
    <row r="14" spans="1:103" x14ac:dyDescent="0.2">
      <c r="B14" s="68"/>
      <c r="C14" s="68"/>
      <c r="D14" s="68"/>
      <c r="E14" s="68"/>
      <c r="F14" s="68"/>
      <c r="G14" s="68"/>
      <c r="H14" s="68"/>
      <c r="I14" s="68"/>
      <c r="J14" s="68"/>
      <c r="K14" s="68"/>
      <c r="L14" s="68"/>
      <c r="M14" s="68"/>
      <c r="N14" s="68"/>
      <c r="O14" s="68"/>
      <c r="P14" s="68"/>
      <c r="Q14" s="68"/>
      <c r="R14" s="68"/>
      <c r="S14" s="68"/>
      <c r="T14" s="12" t="s">
        <v>105</v>
      </c>
      <c r="U14" s="8">
        <v>99.233221808699994</v>
      </c>
      <c r="V14" s="8">
        <v>98</v>
      </c>
      <c r="W14" s="8">
        <v>0</v>
      </c>
      <c r="Y14" s="9" t="s">
        <v>105</v>
      </c>
      <c r="Z14" s="8">
        <v>0.108996874396</v>
      </c>
      <c r="AA14" s="8">
        <v>0.4</v>
      </c>
      <c r="AB14" s="8">
        <v>0</v>
      </c>
      <c r="AD14" s="9" t="s">
        <v>105</v>
      </c>
      <c r="AE14" s="8">
        <v>99.596849982799995</v>
      </c>
      <c r="AF14" s="8">
        <v>97</v>
      </c>
      <c r="AG14" s="8">
        <v>0</v>
      </c>
      <c r="AH14" s="9" t="s">
        <v>105</v>
      </c>
      <c r="AI14" s="8">
        <v>98.415718306700001</v>
      </c>
      <c r="AJ14" s="8">
        <v>96</v>
      </c>
      <c r="AK14" s="8">
        <v>0</v>
      </c>
      <c r="AM14" s="9" t="s">
        <v>105</v>
      </c>
      <c r="AN14" s="8">
        <v>99.828147788199999</v>
      </c>
      <c r="AO14" s="8">
        <v>99.5</v>
      </c>
      <c r="AQ14" s="9" t="s">
        <v>105</v>
      </c>
      <c r="AR14" s="8">
        <v>4.2594503393399999E-2</v>
      </c>
      <c r="AS14" s="8">
        <v>0.15</v>
      </c>
      <c r="AU14" s="9" t="s">
        <v>105</v>
      </c>
      <c r="AV14" s="8">
        <v>99.891617091599997</v>
      </c>
      <c r="AW14" s="8">
        <v>99</v>
      </c>
      <c r="AY14" s="9" t="s">
        <v>105</v>
      </c>
      <c r="AZ14" s="8">
        <v>97.598134042599995</v>
      </c>
      <c r="BA14" s="8">
        <v>99</v>
      </c>
      <c r="BD14" s="9" t="s">
        <v>105</v>
      </c>
      <c r="BE14" s="8">
        <v>99.9541254608</v>
      </c>
      <c r="BF14" s="8">
        <v>99.5</v>
      </c>
      <c r="BI14" s="9" t="s">
        <v>105</v>
      </c>
      <c r="BJ14" s="8">
        <v>5.0299082684100001E-2</v>
      </c>
      <c r="BK14" s="8">
        <v>0.1</v>
      </c>
      <c r="BM14" s="9" t="s">
        <v>105</v>
      </c>
      <c r="BN14" s="8">
        <v>99.999007584699996</v>
      </c>
      <c r="BO14" s="8">
        <v>99</v>
      </c>
      <c r="BQ14" s="9" t="s">
        <v>105</v>
      </c>
      <c r="BR14" s="8">
        <v>99.813421756500006</v>
      </c>
      <c r="BS14" s="8">
        <v>99</v>
      </c>
      <c r="BU14" s="9" t="s">
        <v>105</v>
      </c>
      <c r="BV14" s="8">
        <v>293969.81800000003</v>
      </c>
      <c r="BW14" s="8">
        <v>0</v>
      </c>
      <c r="BY14" s="9" t="s">
        <v>105</v>
      </c>
      <c r="BZ14" s="8">
        <v>14569992</v>
      </c>
      <c r="CC14" s="9" t="s">
        <v>105</v>
      </c>
      <c r="CD14" s="8">
        <v>66101.941659799995</v>
      </c>
      <c r="CG14" s="9" t="s">
        <v>105</v>
      </c>
      <c r="CH14" s="8">
        <v>3.9191753541500001</v>
      </c>
      <c r="CI14" s="8">
        <v>3</v>
      </c>
      <c r="CK14" s="9" t="s">
        <v>105</v>
      </c>
      <c r="CL14" s="8">
        <v>139833.52809000001</v>
      </c>
      <c r="CO14" s="9" t="s">
        <v>105</v>
      </c>
      <c r="CP14" s="8">
        <v>18.332307467300001</v>
      </c>
      <c r="CQ14" s="8">
        <v>10</v>
      </c>
      <c r="CS14" s="9" t="s">
        <v>105</v>
      </c>
      <c r="CT14" s="8">
        <v>3.9191753541500001</v>
      </c>
      <c r="CU14" s="8">
        <v>3</v>
      </c>
      <c r="CW14" s="9" t="s">
        <v>105</v>
      </c>
      <c r="CX14" s="8">
        <v>18.332307467300001</v>
      </c>
      <c r="CY14" s="8">
        <v>10</v>
      </c>
    </row>
    <row r="15" spans="1:103" x14ac:dyDescent="0.2">
      <c r="B15" s="68"/>
      <c r="C15" s="68"/>
      <c r="D15" s="68"/>
      <c r="E15" s="68"/>
      <c r="F15" s="68"/>
      <c r="G15" s="68"/>
      <c r="H15" s="68"/>
      <c r="I15" s="68"/>
      <c r="J15" s="68"/>
      <c r="K15" s="68"/>
      <c r="L15" s="68"/>
      <c r="M15" s="68"/>
      <c r="N15" s="68"/>
      <c r="O15" s="68"/>
      <c r="P15" s="68"/>
      <c r="Q15" s="68"/>
      <c r="R15" s="68"/>
      <c r="S15" s="68"/>
      <c r="T15" s="12" t="s">
        <v>11</v>
      </c>
      <c r="U15" s="8">
        <v>99.111986918900001</v>
      </c>
      <c r="V15" s="8">
        <v>98</v>
      </c>
      <c r="W15" s="8">
        <v>0</v>
      </c>
      <c r="Y15" s="9" t="s">
        <v>11</v>
      </c>
      <c r="Z15" s="8">
        <v>0.12619271747999999</v>
      </c>
      <c r="AA15" s="8">
        <v>0.4</v>
      </c>
      <c r="AB15" s="8">
        <v>0</v>
      </c>
      <c r="AD15" s="9" t="s">
        <v>11</v>
      </c>
      <c r="AE15" s="8">
        <v>99.621726941399999</v>
      </c>
      <c r="AF15" s="8">
        <v>97</v>
      </c>
      <c r="AG15" s="8">
        <v>0</v>
      </c>
      <c r="AH15" s="9" t="s">
        <v>11</v>
      </c>
      <c r="AI15" s="8">
        <v>98.321670498700001</v>
      </c>
      <c r="AJ15" s="8">
        <v>96</v>
      </c>
      <c r="AK15" s="8">
        <v>0</v>
      </c>
      <c r="AM15" s="9" t="s">
        <v>11</v>
      </c>
      <c r="AN15" s="8">
        <v>99.892753410799997</v>
      </c>
      <c r="AO15" s="8">
        <v>99.5</v>
      </c>
      <c r="AQ15" s="9" t="s">
        <v>11</v>
      </c>
      <c r="AR15" s="8">
        <v>4.1010492784799998E-2</v>
      </c>
      <c r="AS15" s="8">
        <v>0.15</v>
      </c>
      <c r="AU15" s="9" t="s">
        <v>11</v>
      </c>
      <c r="AV15" s="8">
        <v>99.888571099800004</v>
      </c>
      <c r="AW15" s="8">
        <v>99</v>
      </c>
      <c r="AY15" s="9" t="s">
        <v>11</v>
      </c>
      <c r="AZ15" s="8">
        <v>97.506491908200005</v>
      </c>
      <c r="BA15" s="8">
        <v>99</v>
      </c>
      <c r="BD15" s="9" t="s">
        <v>11</v>
      </c>
      <c r="BE15" s="8">
        <v>99.947292468499995</v>
      </c>
      <c r="BF15" s="8">
        <v>99.5</v>
      </c>
      <c r="BI15" s="9" t="s">
        <v>11</v>
      </c>
      <c r="BJ15" s="8">
        <v>6.7582730747799996E-2</v>
      </c>
      <c r="BK15" s="8">
        <v>0.1</v>
      </c>
      <c r="BM15" s="9" t="s">
        <v>11</v>
      </c>
      <c r="BN15" s="8">
        <v>99.986223213399995</v>
      </c>
      <c r="BO15" s="8">
        <v>99</v>
      </c>
      <c r="BQ15" s="9" t="s">
        <v>11</v>
      </c>
      <c r="BR15" s="8">
        <v>99.829987373400002</v>
      </c>
      <c r="BS15" s="8">
        <v>99</v>
      </c>
      <c r="BU15" s="9" t="s">
        <v>11</v>
      </c>
      <c r="BV15" s="8">
        <v>461353.60800000001</v>
      </c>
      <c r="BW15" s="8">
        <v>0</v>
      </c>
      <c r="BY15" s="9" t="s">
        <v>11</v>
      </c>
      <c r="BZ15" s="8">
        <v>17316545</v>
      </c>
      <c r="CC15" s="9" t="s">
        <v>11</v>
      </c>
      <c r="CD15" s="8">
        <v>71667.469214900004</v>
      </c>
      <c r="CG15" s="9" t="s">
        <v>11</v>
      </c>
      <c r="CH15" s="8">
        <v>3.7181447573400002</v>
      </c>
      <c r="CI15" s="8">
        <v>3</v>
      </c>
      <c r="CK15" s="9" t="s">
        <v>11</v>
      </c>
      <c r="CL15" s="8">
        <v>151224.44347</v>
      </c>
      <c r="CO15" s="9" t="s">
        <v>11</v>
      </c>
      <c r="CP15" s="8">
        <v>16.8555644146</v>
      </c>
      <c r="CQ15" s="8">
        <v>10</v>
      </c>
      <c r="CS15" s="9" t="s">
        <v>11</v>
      </c>
      <c r="CT15" s="8">
        <v>3.7181447573400002</v>
      </c>
      <c r="CU15" s="8">
        <v>3</v>
      </c>
      <c r="CW15" s="9" t="s">
        <v>11</v>
      </c>
      <c r="CX15" s="8">
        <v>16.8555644146</v>
      </c>
      <c r="CY15" s="8">
        <v>10</v>
      </c>
    </row>
    <row r="16" spans="1:103" x14ac:dyDescent="0.2">
      <c r="B16" s="68"/>
      <c r="C16" s="68"/>
      <c r="D16" s="68"/>
      <c r="E16" s="68"/>
      <c r="F16" s="68"/>
      <c r="G16" s="68"/>
      <c r="H16" s="68"/>
      <c r="I16" s="68"/>
      <c r="J16" s="68"/>
      <c r="K16" s="68"/>
      <c r="L16" s="68"/>
      <c r="M16" s="68"/>
      <c r="N16" s="68"/>
      <c r="O16" s="68"/>
      <c r="P16" s="68"/>
      <c r="Q16" s="68"/>
      <c r="R16" s="68"/>
      <c r="S16" s="68"/>
      <c r="T16" s="12" t="s">
        <v>12</v>
      </c>
      <c r="U16" s="8">
        <v>99.418299354799998</v>
      </c>
      <c r="V16" s="8">
        <v>98</v>
      </c>
      <c r="W16" s="8">
        <v>0</v>
      </c>
      <c r="Y16" s="9" t="s">
        <v>12</v>
      </c>
      <c r="Z16" s="8">
        <v>0.120046793426</v>
      </c>
      <c r="AA16" s="8">
        <v>0.4</v>
      </c>
      <c r="AB16" s="8">
        <v>0</v>
      </c>
      <c r="AD16" s="9" t="s">
        <v>12</v>
      </c>
      <c r="AE16" s="8">
        <v>99.552672088799994</v>
      </c>
      <c r="AF16" s="8">
        <v>97</v>
      </c>
      <c r="AG16" s="8">
        <v>0</v>
      </c>
      <c r="AH16" s="9" t="s">
        <v>12</v>
      </c>
      <c r="AI16" s="8">
        <v>98.327706645099994</v>
      </c>
      <c r="AJ16" s="8">
        <v>96</v>
      </c>
      <c r="AK16" s="8">
        <v>0</v>
      </c>
      <c r="AM16" s="9" t="s">
        <v>12</v>
      </c>
      <c r="AN16" s="8">
        <v>99.914752291499994</v>
      </c>
      <c r="AO16" s="8">
        <v>99.5</v>
      </c>
      <c r="AQ16" s="9" t="s">
        <v>12</v>
      </c>
      <c r="AR16" s="8">
        <v>4.0244159674200003E-2</v>
      </c>
      <c r="AS16" s="8">
        <v>0.15</v>
      </c>
      <c r="AU16" s="9" t="s">
        <v>12</v>
      </c>
      <c r="AV16" s="8">
        <v>99.822015783799998</v>
      </c>
      <c r="AW16" s="8">
        <v>99</v>
      </c>
      <c r="AY16" s="9" t="s">
        <v>12</v>
      </c>
      <c r="AZ16" s="8">
        <v>97.428050489200004</v>
      </c>
      <c r="BA16" s="8">
        <v>99</v>
      </c>
      <c r="BD16" s="9" t="s">
        <v>12</v>
      </c>
      <c r="BE16" s="8">
        <v>99.948125622700005</v>
      </c>
      <c r="BF16" s="8">
        <v>99.5</v>
      </c>
      <c r="BI16" s="9" t="s">
        <v>12</v>
      </c>
      <c r="BJ16" s="8">
        <v>6.5584309908299998E-2</v>
      </c>
      <c r="BK16" s="8">
        <v>0.1</v>
      </c>
      <c r="BM16" s="9" t="s">
        <v>12</v>
      </c>
      <c r="BN16" s="8">
        <v>99.999675493300003</v>
      </c>
      <c r="BO16" s="8">
        <v>99</v>
      </c>
      <c r="BQ16" s="9" t="s">
        <v>12</v>
      </c>
      <c r="BR16" s="8">
        <v>99.822067106000006</v>
      </c>
      <c r="BS16" s="8">
        <v>99</v>
      </c>
      <c r="BU16" s="9" t="s">
        <v>12</v>
      </c>
      <c r="BV16" s="8">
        <v>438057.201</v>
      </c>
      <c r="BW16" s="8">
        <v>0</v>
      </c>
      <c r="BY16" s="9" t="s">
        <v>12</v>
      </c>
      <c r="BZ16" s="8">
        <v>16980672</v>
      </c>
      <c r="CC16" s="9" t="s">
        <v>12</v>
      </c>
      <c r="CD16" s="8">
        <v>71791.4945573</v>
      </c>
      <c r="CG16" s="9" t="s">
        <v>12</v>
      </c>
      <c r="CH16" s="8">
        <v>3.73635188625</v>
      </c>
      <c r="CI16" s="8">
        <v>3</v>
      </c>
      <c r="CK16" s="9" t="s">
        <v>12</v>
      </c>
      <c r="CL16" s="8">
        <v>153780.25748100001</v>
      </c>
      <c r="CO16" s="9" t="s">
        <v>12</v>
      </c>
      <c r="CP16" s="8">
        <v>16.801903665200001</v>
      </c>
      <c r="CQ16" s="8">
        <v>10</v>
      </c>
      <c r="CS16" s="9" t="s">
        <v>12</v>
      </c>
      <c r="CT16" s="8">
        <v>3.73635188625</v>
      </c>
      <c r="CU16" s="8">
        <v>3</v>
      </c>
      <c r="CW16" s="9" t="s">
        <v>12</v>
      </c>
      <c r="CX16" s="8">
        <v>16.801903665200001</v>
      </c>
      <c r="CY16" s="8">
        <v>10</v>
      </c>
    </row>
    <row r="17" spans="2:103" x14ac:dyDescent="0.2">
      <c r="B17" s="68"/>
      <c r="C17" s="68"/>
      <c r="D17" s="68"/>
      <c r="E17" s="68"/>
      <c r="F17" s="68"/>
      <c r="G17" s="68"/>
      <c r="H17" s="68"/>
      <c r="I17" s="68"/>
      <c r="J17" s="68"/>
      <c r="K17" s="68"/>
      <c r="L17" s="68"/>
      <c r="M17" s="68"/>
      <c r="N17" s="68"/>
      <c r="O17" s="68"/>
      <c r="P17" s="68"/>
      <c r="Q17" s="68"/>
      <c r="R17" s="68"/>
      <c r="S17" s="68"/>
      <c r="T17" s="12" t="s">
        <v>13</v>
      </c>
      <c r="U17" s="8">
        <v>99.109704277800006</v>
      </c>
      <c r="V17" s="8">
        <v>98</v>
      </c>
      <c r="W17" s="8">
        <v>0</v>
      </c>
      <c r="Y17" s="9" t="s">
        <v>13</v>
      </c>
      <c r="Z17" s="8">
        <v>0.142916647304</v>
      </c>
      <c r="AA17" s="8">
        <v>0.4</v>
      </c>
      <c r="AB17" s="8">
        <v>0</v>
      </c>
      <c r="AD17" s="9" t="s">
        <v>13</v>
      </c>
      <c r="AE17" s="8">
        <v>99.450516483499996</v>
      </c>
      <c r="AF17" s="8">
        <v>97</v>
      </c>
      <c r="AG17" s="8">
        <v>0</v>
      </c>
      <c r="AH17" s="9" t="s">
        <v>13</v>
      </c>
      <c r="AI17" s="8">
        <v>98.064701983700004</v>
      </c>
      <c r="AJ17" s="8">
        <v>96</v>
      </c>
      <c r="AK17" s="8">
        <v>0</v>
      </c>
      <c r="AM17" s="9" t="s">
        <v>13</v>
      </c>
      <c r="AN17" s="8">
        <v>99.891391356100002</v>
      </c>
      <c r="AO17" s="8">
        <v>99.5</v>
      </c>
      <c r="AQ17" s="9" t="s">
        <v>13</v>
      </c>
      <c r="AR17" s="8">
        <v>4.3327370660400003E-2</v>
      </c>
      <c r="AS17" s="8">
        <v>0.15</v>
      </c>
      <c r="AU17" s="9" t="s">
        <v>13</v>
      </c>
      <c r="AV17" s="8">
        <v>99.798992064800004</v>
      </c>
      <c r="AW17" s="8">
        <v>99</v>
      </c>
      <c r="AY17" s="9" t="s">
        <v>13</v>
      </c>
      <c r="AZ17" s="8">
        <v>97.216890875800004</v>
      </c>
      <c r="BA17" s="8">
        <v>99</v>
      </c>
      <c r="BD17" s="9" t="s">
        <v>13</v>
      </c>
      <c r="BE17" s="8">
        <v>99.942243072300002</v>
      </c>
      <c r="BF17" s="8">
        <v>99.5</v>
      </c>
      <c r="BI17" s="9" t="s">
        <v>13</v>
      </c>
      <c r="BJ17" s="8">
        <v>6.2864918900299993E-2</v>
      </c>
      <c r="BK17" s="8">
        <v>0.1</v>
      </c>
      <c r="BM17" s="9" t="s">
        <v>13</v>
      </c>
      <c r="BN17" s="8">
        <v>99.999738745299993</v>
      </c>
      <c r="BO17" s="8">
        <v>99</v>
      </c>
      <c r="BQ17" s="9" t="s">
        <v>13</v>
      </c>
      <c r="BR17" s="8">
        <v>99.7863690179</v>
      </c>
      <c r="BS17" s="8">
        <v>99</v>
      </c>
      <c r="BU17" s="9" t="s">
        <v>13</v>
      </c>
      <c r="BV17" s="8">
        <v>405782.13199999998</v>
      </c>
      <c r="BW17" s="8">
        <v>0</v>
      </c>
      <c r="BY17" s="9" t="s">
        <v>13</v>
      </c>
      <c r="BZ17" s="8">
        <v>14714316</v>
      </c>
      <c r="CC17" s="9" t="s">
        <v>13</v>
      </c>
      <c r="CD17" s="8">
        <v>72382.261375899994</v>
      </c>
      <c r="CG17" s="9" t="s">
        <v>13</v>
      </c>
      <c r="CH17" s="8">
        <v>3.7395488244999999</v>
      </c>
      <c r="CI17" s="8">
        <v>3</v>
      </c>
      <c r="CK17" s="9" t="s">
        <v>13</v>
      </c>
      <c r="CL17" s="8">
        <v>157520.63014299999</v>
      </c>
      <c r="CO17" s="9" t="s">
        <v>13</v>
      </c>
      <c r="CP17" s="8">
        <v>15.7288061168</v>
      </c>
      <c r="CQ17" s="8">
        <v>10</v>
      </c>
      <c r="CS17" s="9" t="s">
        <v>13</v>
      </c>
      <c r="CT17" s="8">
        <v>3.7395488244999999</v>
      </c>
      <c r="CU17" s="8">
        <v>3</v>
      </c>
      <c r="CW17" s="9" t="s">
        <v>13</v>
      </c>
      <c r="CX17" s="8">
        <v>15.7288061168</v>
      </c>
      <c r="CY17" s="8">
        <v>10</v>
      </c>
    </row>
    <row r="18" spans="2:103" x14ac:dyDescent="0.2">
      <c r="B18" s="68"/>
      <c r="C18" s="68"/>
      <c r="D18" s="68"/>
      <c r="E18" s="68"/>
      <c r="F18" s="68"/>
      <c r="G18" s="68"/>
      <c r="H18" s="68"/>
      <c r="I18" s="68"/>
      <c r="J18" s="68"/>
      <c r="K18" s="68"/>
      <c r="L18" s="68"/>
      <c r="M18" s="68"/>
      <c r="N18" s="68"/>
      <c r="O18" s="68"/>
      <c r="P18" s="68"/>
      <c r="Q18" s="68"/>
      <c r="R18" s="68"/>
      <c r="S18" s="68"/>
      <c r="T18" s="12" t="s">
        <v>14</v>
      </c>
      <c r="U18" s="8">
        <v>99.480046496900002</v>
      </c>
      <c r="V18" s="8">
        <v>98</v>
      </c>
      <c r="W18" s="8">
        <v>0</v>
      </c>
      <c r="Y18" s="9" t="s">
        <v>14</v>
      </c>
      <c r="Z18" s="8">
        <v>0.113061955102</v>
      </c>
      <c r="AA18" s="8">
        <v>0.4</v>
      </c>
      <c r="AB18" s="8">
        <v>0</v>
      </c>
      <c r="AD18" s="9" t="s">
        <v>14</v>
      </c>
      <c r="AE18" s="8">
        <v>99.440792093900001</v>
      </c>
      <c r="AF18" s="8">
        <v>97</v>
      </c>
      <c r="AG18" s="8">
        <v>0</v>
      </c>
      <c r="AH18" s="9" t="s">
        <v>14</v>
      </c>
      <c r="AI18" s="8">
        <v>98.288388124400001</v>
      </c>
      <c r="AJ18" s="8">
        <v>96</v>
      </c>
      <c r="AK18" s="8">
        <v>0</v>
      </c>
      <c r="AM18" s="9" t="s">
        <v>14</v>
      </c>
      <c r="AN18" s="8">
        <v>99.933280213200007</v>
      </c>
      <c r="AO18" s="8">
        <v>99.5</v>
      </c>
      <c r="AQ18" s="9" t="s">
        <v>14</v>
      </c>
      <c r="AR18" s="8">
        <v>3.6714976342200001E-2</v>
      </c>
      <c r="AS18" s="8">
        <v>0.15</v>
      </c>
      <c r="AU18" s="9" t="s">
        <v>14</v>
      </c>
      <c r="AV18" s="8">
        <v>99.746337628500001</v>
      </c>
      <c r="AW18" s="8">
        <v>99</v>
      </c>
      <c r="AY18" s="9" t="s">
        <v>14</v>
      </c>
      <c r="AZ18" s="8">
        <v>97.404520350300004</v>
      </c>
      <c r="BA18" s="8">
        <v>99</v>
      </c>
      <c r="BD18" s="9" t="s">
        <v>14</v>
      </c>
      <c r="BE18" s="8">
        <v>99.935951861299998</v>
      </c>
      <c r="BF18" s="8">
        <v>99.5</v>
      </c>
      <c r="BI18" s="9" t="s">
        <v>14</v>
      </c>
      <c r="BJ18" s="8">
        <v>7.7051301372999995E-2</v>
      </c>
      <c r="BK18" s="8">
        <v>0.1</v>
      </c>
      <c r="BM18" s="9" t="s">
        <v>14</v>
      </c>
      <c r="BN18" s="8">
        <v>99.962374425700006</v>
      </c>
      <c r="BO18" s="8">
        <v>99</v>
      </c>
      <c r="BQ18" s="9" t="s">
        <v>14</v>
      </c>
      <c r="BR18" s="8">
        <v>99.802427034900006</v>
      </c>
      <c r="BS18" s="8">
        <v>99</v>
      </c>
      <c r="BU18" s="9" t="s">
        <v>14</v>
      </c>
      <c r="BV18" s="8">
        <v>489214.18199999997</v>
      </c>
      <c r="BW18" s="8">
        <v>0</v>
      </c>
      <c r="BY18" s="9" t="s">
        <v>14</v>
      </c>
      <c r="BZ18" s="8">
        <v>17945876</v>
      </c>
      <c r="CC18" s="9" t="s">
        <v>14</v>
      </c>
      <c r="CD18" s="8">
        <v>67081.967286800005</v>
      </c>
      <c r="CG18" s="9" t="s">
        <v>14</v>
      </c>
      <c r="CH18" s="8">
        <v>3.67314352018</v>
      </c>
      <c r="CI18" s="8">
        <v>3</v>
      </c>
      <c r="CK18" s="9" t="s">
        <v>14</v>
      </c>
      <c r="CL18" s="8">
        <v>144791.59473899999</v>
      </c>
      <c r="CO18" s="9" t="s">
        <v>14</v>
      </c>
      <c r="CP18" s="8">
        <v>16.819674265</v>
      </c>
      <c r="CQ18" s="8">
        <v>10</v>
      </c>
      <c r="CS18" s="9" t="s">
        <v>14</v>
      </c>
      <c r="CT18" s="8">
        <v>3.67314352018</v>
      </c>
      <c r="CU18" s="8">
        <v>3</v>
      </c>
      <c r="CW18" s="9" t="s">
        <v>14</v>
      </c>
      <c r="CX18" s="8">
        <v>16.819674265</v>
      </c>
      <c r="CY18" s="8">
        <v>10</v>
      </c>
    </row>
    <row r="19" spans="2:103" x14ac:dyDescent="0.2">
      <c r="B19" s="68"/>
      <c r="C19" s="68"/>
      <c r="D19" s="68"/>
      <c r="E19" s="68"/>
      <c r="F19" s="68"/>
      <c r="G19" s="68"/>
      <c r="H19" s="68"/>
      <c r="I19" s="68"/>
      <c r="J19" s="68"/>
      <c r="K19" s="68"/>
      <c r="L19" s="68"/>
      <c r="M19" s="68"/>
      <c r="N19" s="68"/>
      <c r="O19" s="68"/>
      <c r="P19" s="68"/>
      <c r="Q19" s="68"/>
      <c r="R19" s="68"/>
      <c r="S19" s="68"/>
      <c r="T19" s="12" t="s">
        <v>15</v>
      </c>
      <c r="U19" s="8">
        <v>99.437185353499999</v>
      </c>
      <c r="V19" s="8">
        <v>98</v>
      </c>
      <c r="W19" s="8">
        <v>0</v>
      </c>
      <c r="Y19" s="9" t="s">
        <v>15</v>
      </c>
      <c r="Z19" s="8">
        <v>0.11926169839</v>
      </c>
      <c r="AA19" s="8">
        <v>0.4</v>
      </c>
      <c r="AB19" s="8">
        <v>0</v>
      </c>
      <c r="AD19" s="9" t="s">
        <v>15</v>
      </c>
      <c r="AE19" s="8">
        <v>99.398401754999995</v>
      </c>
      <c r="AF19" s="8">
        <v>97</v>
      </c>
      <c r="AG19" s="8">
        <v>0</v>
      </c>
      <c r="AH19" s="9" t="s">
        <v>15</v>
      </c>
      <c r="AI19" s="8">
        <v>98.268872948099997</v>
      </c>
      <c r="AJ19" s="8">
        <v>96</v>
      </c>
      <c r="AK19" s="8">
        <v>0</v>
      </c>
      <c r="AM19" s="9" t="s">
        <v>15</v>
      </c>
      <c r="AN19" s="8">
        <v>99.952059447500005</v>
      </c>
      <c r="AO19" s="8">
        <v>99.5</v>
      </c>
      <c r="AQ19" s="9" t="s">
        <v>15</v>
      </c>
      <c r="AR19" s="8">
        <v>3.4024568321899998E-2</v>
      </c>
      <c r="AS19" s="8">
        <v>0.15</v>
      </c>
      <c r="AU19" s="9" t="s">
        <v>15</v>
      </c>
      <c r="AV19" s="8">
        <v>99.730846465799999</v>
      </c>
      <c r="AW19" s="8">
        <v>99</v>
      </c>
      <c r="AY19" s="9" t="s">
        <v>15</v>
      </c>
      <c r="AZ19" s="8">
        <v>97.412931052999994</v>
      </c>
      <c r="BA19" s="8">
        <v>99</v>
      </c>
      <c r="BD19" s="9" t="s">
        <v>15</v>
      </c>
      <c r="BE19" s="8">
        <v>99.946289235600005</v>
      </c>
      <c r="BF19" s="8">
        <v>99.5</v>
      </c>
      <c r="BI19" s="9" t="s">
        <v>15</v>
      </c>
      <c r="BJ19" s="8">
        <v>7.4949563231399993E-2</v>
      </c>
      <c r="BK19" s="8">
        <v>0.1</v>
      </c>
      <c r="BM19" s="9" t="s">
        <v>15</v>
      </c>
      <c r="BN19" s="8">
        <v>99.809849561700005</v>
      </c>
      <c r="BO19" s="8">
        <v>99</v>
      </c>
      <c r="BQ19" s="9" t="s">
        <v>15</v>
      </c>
      <c r="BR19" s="8">
        <v>99.822316967000006</v>
      </c>
      <c r="BS19" s="8">
        <v>99</v>
      </c>
      <c r="BU19" s="9" t="s">
        <v>15</v>
      </c>
      <c r="BV19" s="8">
        <v>475868.625</v>
      </c>
      <c r="BW19" s="8">
        <v>0</v>
      </c>
      <c r="BY19" s="9" t="s">
        <v>15</v>
      </c>
      <c r="BZ19" s="8">
        <v>17719279</v>
      </c>
      <c r="CC19" s="9" t="s">
        <v>15</v>
      </c>
      <c r="CD19" s="8">
        <v>66781.630680200004</v>
      </c>
      <c r="CG19" s="9" t="s">
        <v>15</v>
      </c>
      <c r="CH19" s="8">
        <v>3.6614852847699999</v>
      </c>
      <c r="CI19" s="8">
        <v>3</v>
      </c>
      <c r="CK19" s="9" t="s">
        <v>15</v>
      </c>
      <c r="CL19" s="8">
        <v>143550.851127</v>
      </c>
      <c r="CO19" s="9" t="s">
        <v>15</v>
      </c>
      <c r="CP19" s="8">
        <v>16.764384941300001</v>
      </c>
      <c r="CQ19" s="8">
        <v>10</v>
      </c>
      <c r="CS19" s="9" t="s">
        <v>15</v>
      </c>
      <c r="CT19" s="8">
        <v>3.6614852847699999</v>
      </c>
      <c r="CU19" s="8">
        <v>3</v>
      </c>
      <c r="CW19" s="9" t="s">
        <v>15</v>
      </c>
      <c r="CX19" s="8">
        <v>16.764384941300001</v>
      </c>
      <c r="CY19" s="8">
        <v>10</v>
      </c>
    </row>
    <row r="20" spans="2:103" x14ac:dyDescent="0.2">
      <c r="B20" s="68"/>
      <c r="C20" s="68"/>
      <c r="D20" s="68"/>
      <c r="E20" s="68"/>
      <c r="F20" s="68"/>
      <c r="G20" s="68"/>
      <c r="H20" s="68"/>
      <c r="I20" s="68"/>
      <c r="J20" s="68"/>
      <c r="K20" s="68"/>
      <c r="L20" s="68"/>
      <c r="M20" s="68"/>
      <c r="N20" s="68"/>
      <c r="O20" s="68"/>
      <c r="P20" s="68"/>
      <c r="Q20" s="68"/>
      <c r="R20" s="68"/>
      <c r="S20" s="68"/>
      <c r="T20" s="12" t="s">
        <v>16</v>
      </c>
      <c r="U20" s="8">
        <v>99.121616569099999</v>
      </c>
      <c r="V20" s="8">
        <v>98</v>
      </c>
      <c r="W20" s="8">
        <v>0</v>
      </c>
      <c r="Y20" s="9" t="s">
        <v>16</v>
      </c>
      <c r="Z20" s="8">
        <v>0.122820627051</v>
      </c>
      <c r="AA20" s="8">
        <v>0.4</v>
      </c>
      <c r="AB20" s="8">
        <v>0</v>
      </c>
      <c r="AD20" s="9" t="s">
        <v>16</v>
      </c>
      <c r="AE20" s="8">
        <v>99.530063987099993</v>
      </c>
      <c r="AF20" s="8">
        <v>97</v>
      </c>
      <c r="AG20" s="8">
        <v>0</v>
      </c>
      <c r="AH20" s="9" t="s">
        <v>16</v>
      </c>
      <c r="AI20" s="8">
        <v>98.269553469399995</v>
      </c>
      <c r="AJ20" s="8">
        <v>96</v>
      </c>
      <c r="AK20" s="8">
        <v>0</v>
      </c>
      <c r="AM20" s="9" t="s">
        <v>16</v>
      </c>
      <c r="AN20" s="8">
        <v>99.853186544500005</v>
      </c>
      <c r="AO20" s="8">
        <v>99.5</v>
      </c>
      <c r="AQ20" s="9" t="s">
        <v>16</v>
      </c>
      <c r="AR20" s="8">
        <v>3.6805609933500003E-2</v>
      </c>
      <c r="AS20" s="8">
        <v>0.15</v>
      </c>
      <c r="AU20" s="9" t="s">
        <v>16</v>
      </c>
      <c r="AV20" s="8">
        <v>99.824371801599995</v>
      </c>
      <c r="AW20" s="8">
        <v>99</v>
      </c>
      <c r="AY20" s="9" t="s">
        <v>16</v>
      </c>
      <c r="AZ20" s="8">
        <v>97.430183320500007</v>
      </c>
      <c r="BA20" s="8">
        <v>99</v>
      </c>
      <c r="BD20" s="9" t="s">
        <v>16</v>
      </c>
      <c r="BE20" s="8">
        <v>99.942591782600005</v>
      </c>
      <c r="BF20" s="8">
        <v>99.5</v>
      </c>
      <c r="BI20" s="9" t="s">
        <v>16</v>
      </c>
      <c r="BJ20" s="8">
        <v>7.8007824841300005E-2</v>
      </c>
      <c r="BK20" s="8">
        <v>0.1</v>
      </c>
      <c r="BM20" s="9" t="s">
        <v>16</v>
      </c>
      <c r="BN20" s="8">
        <v>99.725208284000004</v>
      </c>
      <c r="BO20" s="8">
        <v>99</v>
      </c>
      <c r="BQ20" s="9" t="s">
        <v>16</v>
      </c>
      <c r="BR20" s="8">
        <v>99.8291720438</v>
      </c>
      <c r="BS20" s="8">
        <v>99</v>
      </c>
      <c r="BU20" s="9" t="s">
        <v>16</v>
      </c>
      <c r="BV20" s="8">
        <v>486073.717</v>
      </c>
      <c r="BW20" s="8">
        <v>0</v>
      </c>
      <c r="BY20" s="9" t="s">
        <v>16</v>
      </c>
      <c r="BZ20" s="8">
        <v>18074482</v>
      </c>
      <c r="CC20" s="9" t="s">
        <v>16</v>
      </c>
      <c r="CD20" s="8">
        <v>69201.477522700006</v>
      </c>
      <c r="CG20" s="9" t="s">
        <v>16</v>
      </c>
      <c r="CH20" s="8">
        <v>3.6847764282000002</v>
      </c>
      <c r="CI20" s="8">
        <v>3</v>
      </c>
      <c r="CK20" s="9" t="s">
        <v>16</v>
      </c>
      <c r="CL20" s="8">
        <v>147817.63279199999</v>
      </c>
      <c r="CO20" s="9" t="s">
        <v>16</v>
      </c>
      <c r="CP20" s="8">
        <v>16.483448036599999</v>
      </c>
      <c r="CQ20" s="8">
        <v>10</v>
      </c>
      <c r="CS20" s="9" t="s">
        <v>16</v>
      </c>
      <c r="CT20" s="8">
        <v>3.6847764282000002</v>
      </c>
      <c r="CU20" s="8">
        <v>3</v>
      </c>
      <c r="CW20" s="9" t="s">
        <v>16</v>
      </c>
      <c r="CX20" s="8">
        <v>16.483448036599999</v>
      </c>
      <c r="CY20" s="8">
        <v>10</v>
      </c>
    </row>
    <row r="21" spans="2:103" x14ac:dyDescent="0.2">
      <c r="B21" s="68"/>
      <c r="C21" s="68"/>
      <c r="D21" s="68"/>
      <c r="E21" s="68"/>
      <c r="F21" s="68"/>
      <c r="G21" s="68"/>
      <c r="H21" s="68"/>
      <c r="I21" s="68"/>
      <c r="J21" s="68"/>
      <c r="K21" s="68"/>
      <c r="L21" s="68"/>
      <c r="M21" s="68"/>
      <c r="N21" s="68"/>
      <c r="O21" s="68"/>
      <c r="P21" s="68"/>
      <c r="Q21" s="68"/>
      <c r="R21" s="68"/>
      <c r="S21" s="68"/>
      <c r="T21" s="12" t="s">
        <v>53</v>
      </c>
      <c r="U21" s="8">
        <v>99.500749164200002</v>
      </c>
      <c r="V21" s="8">
        <v>98</v>
      </c>
      <c r="W21" s="8">
        <v>0</v>
      </c>
      <c r="Y21" s="9" t="s">
        <v>53</v>
      </c>
      <c r="Z21" s="8">
        <v>0.122587890805</v>
      </c>
      <c r="AA21" s="8">
        <v>0.4</v>
      </c>
      <c r="AB21" s="8">
        <v>0</v>
      </c>
      <c r="AD21" s="9" t="s">
        <v>53</v>
      </c>
      <c r="AE21" s="8">
        <v>99.482576481300001</v>
      </c>
      <c r="AF21" s="8">
        <v>97</v>
      </c>
      <c r="AG21" s="8">
        <v>0</v>
      </c>
      <c r="AH21" s="9" t="s">
        <v>53</v>
      </c>
      <c r="AI21" s="8">
        <v>98.206470410199998</v>
      </c>
      <c r="AJ21" s="8">
        <v>96</v>
      </c>
      <c r="AK21" s="8">
        <v>0</v>
      </c>
      <c r="AM21" s="9" t="s">
        <v>53</v>
      </c>
      <c r="AN21" s="8">
        <v>99.927469498400001</v>
      </c>
      <c r="AO21" s="8">
        <v>99.5</v>
      </c>
      <c r="AQ21" s="9" t="s">
        <v>53</v>
      </c>
      <c r="AR21" s="8">
        <v>3.7999295630199999E-2</v>
      </c>
      <c r="AS21" s="8">
        <v>0.15</v>
      </c>
      <c r="AU21" s="9" t="s">
        <v>53</v>
      </c>
      <c r="AV21" s="8">
        <v>99.790307066300002</v>
      </c>
      <c r="AW21" s="8">
        <v>99</v>
      </c>
      <c r="AY21" s="9" t="s">
        <v>53</v>
      </c>
      <c r="AZ21" s="8">
        <v>97.483073667799999</v>
      </c>
      <c r="BA21" s="8">
        <v>99</v>
      </c>
      <c r="BD21" s="9" t="s">
        <v>53</v>
      </c>
      <c r="BE21" s="8">
        <v>99.940786651600007</v>
      </c>
      <c r="BF21" s="8">
        <v>99.5</v>
      </c>
      <c r="BI21" s="9" t="s">
        <v>53</v>
      </c>
      <c r="BJ21" s="8">
        <v>7.7076030933500003E-2</v>
      </c>
      <c r="BK21" s="8">
        <v>0.1</v>
      </c>
      <c r="BM21" s="9" t="s">
        <v>53</v>
      </c>
      <c r="BN21" s="8">
        <v>99.944325989099994</v>
      </c>
      <c r="BO21" s="8">
        <v>99</v>
      </c>
      <c r="BQ21" s="9" t="s">
        <v>53</v>
      </c>
      <c r="BR21" s="8">
        <v>99.833014254000005</v>
      </c>
      <c r="BS21" s="8">
        <v>99</v>
      </c>
      <c r="BU21" s="9" t="s">
        <v>53</v>
      </c>
      <c r="BV21" s="8">
        <v>479186.30099999998</v>
      </c>
      <c r="BW21" s="8">
        <v>0</v>
      </c>
      <c r="BY21" s="9" t="s">
        <v>53</v>
      </c>
      <c r="BZ21" s="8">
        <v>17922651</v>
      </c>
      <c r="CC21" s="9" t="s">
        <v>53</v>
      </c>
      <c r="CD21" s="8">
        <v>81456.347957100006</v>
      </c>
      <c r="CG21" s="9" t="s">
        <v>53</v>
      </c>
      <c r="CH21" s="8">
        <v>3.6985973725500001</v>
      </c>
      <c r="CI21" s="8">
        <v>3</v>
      </c>
      <c r="CK21" s="9" t="s">
        <v>53</v>
      </c>
      <c r="CL21" s="8">
        <v>174042.35007700001</v>
      </c>
      <c r="CO21" s="9" t="s">
        <v>53</v>
      </c>
      <c r="CP21" s="8">
        <v>13.551339522399999</v>
      </c>
      <c r="CQ21" s="8">
        <v>10</v>
      </c>
      <c r="CS21" s="9" t="s">
        <v>53</v>
      </c>
      <c r="CT21" s="8">
        <v>3.6985973725500001</v>
      </c>
      <c r="CU21" s="8">
        <v>3</v>
      </c>
      <c r="CW21" s="9" t="s">
        <v>53</v>
      </c>
      <c r="CX21" s="8">
        <v>13.551339522399999</v>
      </c>
      <c r="CY21" s="8">
        <v>10</v>
      </c>
    </row>
    <row r="22" spans="2:103" x14ac:dyDescent="0.2">
      <c r="B22" s="68"/>
      <c r="C22" s="68"/>
      <c r="D22" s="68"/>
      <c r="E22" s="68"/>
      <c r="F22" s="68"/>
      <c r="G22" s="68"/>
      <c r="H22" s="68"/>
      <c r="I22" s="68"/>
      <c r="J22" s="68"/>
      <c r="K22" s="68"/>
      <c r="L22" s="68"/>
      <c r="M22" s="68"/>
      <c r="N22" s="68"/>
      <c r="O22" s="68"/>
      <c r="P22" s="68"/>
      <c r="Q22" s="68"/>
      <c r="R22" s="68"/>
      <c r="S22" s="68"/>
      <c r="T22" s="12" t="s">
        <v>80</v>
      </c>
      <c r="U22" s="8">
        <v>99.473488659300003</v>
      </c>
      <c r="V22" s="8">
        <v>98</v>
      </c>
      <c r="W22" s="8">
        <v>0</v>
      </c>
      <c r="Y22" s="9" t="s">
        <v>80</v>
      </c>
      <c r="Z22" s="8">
        <v>0.117886598417</v>
      </c>
      <c r="AA22" s="8">
        <v>0.4</v>
      </c>
      <c r="AB22" s="8">
        <v>0</v>
      </c>
      <c r="AD22" s="9" t="s">
        <v>80</v>
      </c>
      <c r="AE22" s="8">
        <v>99.606534273299999</v>
      </c>
      <c r="AF22" s="8">
        <v>97</v>
      </c>
      <c r="AG22" s="8">
        <v>0</v>
      </c>
      <c r="AH22" s="9" t="s">
        <v>80</v>
      </c>
      <c r="AI22" s="8">
        <v>98.264579316400003</v>
      </c>
      <c r="AJ22" s="8">
        <v>96</v>
      </c>
      <c r="AK22" s="8">
        <v>0</v>
      </c>
      <c r="AM22" s="9" t="s">
        <v>80</v>
      </c>
      <c r="AN22" s="8">
        <v>99.929253845000005</v>
      </c>
      <c r="AO22" s="8">
        <v>99.5</v>
      </c>
      <c r="AQ22" s="9" t="s">
        <v>80</v>
      </c>
      <c r="AR22" s="8">
        <v>3.7178734706900002E-2</v>
      </c>
      <c r="AS22" s="8">
        <v>0.15</v>
      </c>
      <c r="AU22" s="9" t="s">
        <v>80</v>
      </c>
      <c r="AV22" s="8">
        <v>99.767887568000006</v>
      </c>
      <c r="AW22" s="8">
        <v>99</v>
      </c>
      <c r="AY22" s="9" t="s">
        <v>80</v>
      </c>
      <c r="AZ22" s="8">
        <v>97.317527925500002</v>
      </c>
      <c r="BA22" s="8">
        <v>99</v>
      </c>
      <c r="BD22" s="9" t="s">
        <v>80</v>
      </c>
      <c r="BE22" s="8">
        <v>99.945117872300003</v>
      </c>
      <c r="BF22" s="8">
        <v>99.5</v>
      </c>
      <c r="BI22" s="9" t="s">
        <v>80</v>
      </c>
      <c r="BJ22" s="8">
        <v>7.4204491247100005E-2</v>
      </c>
      <c r="BK22" s="8">
        <v>0.1</v>
      </c>
      <c r="BM22" s="9" t="s">
        <v>80</v>
      </c>
      <c r="BN22" s="8">
        <v>99.914783720299994</v>
      </c>
      <c r="BO22" s="8">
        <v>99</v>
      </c>
      <c r="BQ22" s="9" t="s">
        <v>80</v>
      </c>
      <c r="BR22" s="8">
        <v>99.834260836599995</v>
      </c>
      <c r="BS22" s="8">
        <v>99</v>
      </c>
      <c r="BU22" s="9" t="s">
        <v>80</v>
      </c>
      <c r="BV22" s="8">
        <v>470297.51799999998</v>
      </c>
      <c r="BW22" s="8">
        <v>0</v>
      </c>
      <c r="BY22" s="9" t="s">
        <v>80</v>
      </c>
      <c r="BZ22" s="8">
        <v>17299399</v>
      </c>
      <c r="CC22" s="9" t="s">
        <v>80</v>
      </c>
      <c r="CD22" s="8">
        <v>67761.251281699995</v>
      </c>
      <c r="CG22" s="9" t="s">
        <v>80</v>
      </c>
      <c r="CH22" s="8">
        <v>3.6324319966499998</v>
      </c>
      <c r="CI22" s="8">
        <v>3</v>
      </c>
      <c r="CK22" s="9" t="s">
        <v>80</v>
      </c>
      <c r="CL22" s="8">
        <v>143147.73731699999</v>
      </c>
      <c r="CO22" s="9" t="s">
        <v>80</v>
      </c>
      <c r="CP22" s="8">
        <v>17.408882763099999</v>
      </c>
      <c r="CQ22" s="8">
        <v>10</v>
      </c>
      <c r="CS22" s="9" t="s">
        <v>80</v>
      </c>
      <c r="CT22" s="8">
        <v>3.6324319966499998</v>
      </c>
      <c r="CU22" s="8">
        <v>3</v>
      </c>
      <c r="CW22" s="9" t="s">
        <v>80</v>
      </c>
      <c r="CX22" s="8">
        <v>17.408882763099999</v>
      </c>
      <c r="CY22" s="8">
        <v>10</v>
      </c>
    </row>
    <row r="23" spans="2:103" x14ac:dyDescent="0.2">
      <c r="B23" s="68"/>
      <c r="C23" s="68"/>
      <c r="D23" s="68"/>
      <c r="E23" s="68"/>
      <c r="F23" s="68"/>
      <c r="G23" s="68"/>
      <c r="H23" s="68"/>
      <c r="I23" s="68"/>
      <c r="J23" s="68"/>
      <c r="K23" s="68"/>
      <c r="L23" s="68"/>
      <c r="M23" s="68"/>
      <c r="N23" s="68"/>
      <c r="O23" s="68"/>
      <c r="P23" s="68"/>
      <c r="Q23" s="68"/>
      <c r="R23" s="68"/>
      <c r="S23" s="68"/>
      <c r="T23" s="12" t="s">
        <v>106</v>
      </c>
      <c r="U23" s="8">
        <v>99.496580360199999</v>
      </c>
      <c r="V23" s="8">
        <v>98</v>
      </c>
      <c r="W23" s="8">
        <v>0</v>
      </c>
      <c r="Y23" s="9" t="s">
        <v>106</v>
      </c>
      <c r="Z23" s="8">
        <v>0.119564767487</v>
      </c>
      <c r="AA23" s="8">
        <v>0.4</v>
      </c>
      <c r="AB23" s="8">
        <v>0</v>
      </c>
      <c r="AD23" s="9" t="s">
        <v>106</v>
      </c>
      <c r="AE23" s="8">
        <v>99.629190391999998</v>
      </c>
      <c r="AF23" s="8">
        <v>97</v>
      </c>
      <c r="AG23" s="8">
        <v>0</v>
      </c>
      <c r="AH23" s="9" t="s">
        <v>106</v>
      </c>
      <c r="AI23" s="8">
        <v>98.277384475600002</v>
      </c>
      <c r="AJ23" s="8">
        <v>96</v>
      </c>
      <c r="AK23" s="8">
        <v>0</v>
      </c>
      <c r="AM23" s="9" t="s">
        <v>106</v>
      </c>
      <c r="AN23" s="8">
        <v>99.9271225034</v>
      </c>
      <c r="AO23" s="8">
        <v>99.5</v>
      </c>
      <c r="AQ23" s="9" t="s">
        <v>106</v>
      </c>
      <c r="AR23" s="8">
        <v>3.56765058085E-2</v>
      </c>
      <c r="AS23" s="8">
        <v>0.15</v>
      </c>
      <c r="AU23" s="9" t="s">
        <v>106</v>
      </c>
      <c r="AV23" s="8">
        <v>99.870202905900001</v>
      </c>
      <c r="AW23" s="8">
        <v>99</v>
      </c>
      <c r="AY23" s="9" t="s">
        <v>106</v>
      </c>
      <c r="AZ23" s="8">
        <v>97.333150727299994</v>
      </c>
      <c r="BA23" s="8">
        <v>99</v>
      </c>
      <c r="BD23" s="9" t="s">
        <v>106</v>
      </c>
      <c r="BE23" s="8">
        <v>99.942259205100001</v>
      </c>
      <c r="BF23" s="8">
        <v>99.5</v>
      </c>
      <c r="BI23" s="9" t="s">
        <v>106</v>
      </c>
      <c r="BJ23" s="8">
        <v>8.7897455206099998E-2</v>
      </c>
      <c r="BK23" s="8">
        <v>0.1</v>
      </c>
      <c r="BM23" s="9" t="s">
        <v>106</v>
      </c>
      <c r="BN23" s="8">
        <v>99.918924721600007</v>
      </c>
      <c r="BO23" s="8">
        <v>99</v>
      </c>
      <c r="BQ23" s="9" t="s">
        <v>106</v>
      </c>
      <c r="BR23" s="8">
        <v>99.827826408500002</v>
      </c>
      <c r="BS23" s="8">
        <v>99</v>
      </c>
      <c r="BU23" s="9" t="s">
        <v>106</v>
      </c>
      <c r="BV23" s="8">
        <v>449420.408</v>
      </c>
      <c r="BW23" s="8">
        <v>0</v>
      </c>
      <c r="BY23" s="9" t="s">
        <v>106</v>
      </c>
      <c r="BZ23" s="8">
        <v>16544618</v>
      </c>
      <c r="CC23" s="9" t="s">
        <v>106</v>
      </c>
      <c r="CD23" s="8">
        <v>68214.074137500007</v>
      </c>
      <c r="CG23" s="9" t="s">
        <v>106</v>
      </c>
      <c r="CH23" s="8">
        <v>3.6985875851099999</v>
      </c>
      <c r="CI23" s="8">
        <v>3</v>
      </c>
      <c r="CK23" s="9" t="s">
        <v>106</v>
      </c>
      <c r="CL23" s="8">
        <v>145354.452578</v>
      </c>
      <c r="CO23" s="9" t="s">
        <v>106</v>
      </c>
      <c r="CP23" s="8">
        <v>17.513763455700001</v>
      </c>
      <c r="CQ23" s="8">
        <v>10</v>
      </c>
      <c r="CS23" s="9" t="s">
        <v>106</v>
      </c>
      <c r="CT23" s="8">
        <v>3.6985875851099999</v>
      </c>
      <c r="CU23" s="8">
        <v>3</v>
      </c>
      <c r="CW23" s="9" t="s">
        <v>106</v>
      </c>
      <c r="CX23" s="8">
        <v>17.513763455700001</v>
      </c>
      <c r="CY23" s="8">
        <v>10</v>
      </c>
    </row>
    <row r="24" spans="2:103" x14ac:dyDescent="0.2">
      <c r="B24" s="68"/>
      <c r="C24" s="68"/>
      <c r="D24" s="68"/>
      <c r="E24" s="68"/>
      <c r="F24" s="68"/>
      <c r="G24" s="68"/>
      <c r="H24" s="68"/>
      <c r="I24" s="68"/>
      <c r="J24" s="68"/>
      <c r="K24" s="68"/>
      <c r="L24" s="68"/>
      <c r="M24" s="68"/>
      <c r="N24" s="68"/>
      <c r="O24" s="68"/>
      <c r="P24" s="68"/>
      <c r="Q24" s="68"/>
      <c r="R24" s="68"/>
      <c r="S24" s="68"/>
      <c r="T24" s="12" t="s">
        <v>107</v>
      </c>
      <c r="U24" s="8">
        <v>99.441735356500004</v>
      </c>
      <c r="V24" s="8">
        <v>98</v>
      </c>
      <c r="W24" s="8">
        <v>0</v>
      </c>
      <c r="Y24" s="9" t="s">
        <v>107</v>
      </c>
      <c r="Z24" s="8">
        <v>0.138479078605</v>
      </c>
      <c r="AA24" s="8">
        <v>0.4</v>
      </c>
      <c r="AB24" s="8">
        <v>0</v>
      </c>
      <c r="AD24" s="9" t="s">
        <v>107</v>
      </c>
      <c r="AE24" s="8">
        <v>99.688118099299999</v>
      </c>
      <c r="AF24" s="8">
        <v>97</v>
      </c>
      <c r="AG24" s="8">
        <v>0</v>
      </c>
      <c r="AH24" s="9" t="s">
        <v>107</v>
      </c>
      <c r="AI24" s="8">
        <v>98.086722189400007</v>
      </c>
      <c r="AJ24" s="8">
        <v>96</v>
      </c>
      <c r="AK24" s="8">
        <v>0</v>
      </c>
      <c r="AM24" s="9" t="s">
        <v>107</v>
      </c>
      <c r="AN24" s="8">
        <v>99.944945114800007</v>
      </c>
      <c r="AO24" s="8">
        <v>99.5</v>
      </c>
      <c r="AQ24" s="9" t="s">
        <v>107</v>
      </c>
      <c r="AR24" s="8">
        <v>3.8088345308000003E-2</v>
      </c>
      <c r="AS24" s="8">
        <v>0.15</v>
      </c>
      <c r="AU24" s="9" t="s">
        <v>107</v>
      </c>
      <c r="AV24" s="8">
        <v>99.913965984000001</v>
      </c>
      <c r="AW24" s="8">
        <v>99</v>
      </c>
      <c r="AY24" s="9" t="s">
        <v>107</v>
      </c>
      <c r="AZ24" s="8">
        <v>97.090187567399994</v>
      </c>
      <c r="BA24" s="8">
        <v>99</v>
      </c>
      <c r="BD24" s="9" t="s">
        <v>107</v>
      </c>
      <c r="BE24" s="8">
        <v>99.945621201999998</v>
      </c>
      <c r="BF24" s="8">
        <v>99.5</v>
      </c>
      <c r="BI24" s="9" t="s">
        <v>107</v>
      </c>
      <c r="BJ24" s="8">
        <v>6.6511257852699998E-2</v>
      </c>
      <c r="BK24" s="8">
        <v>0.1</v>
      </c>
      <c r="BM24" s="9" t="s">
        <v>107</v>
      </c>
      <c r="BN24" s="8">
        <v>99.999943240099995</v>
      </c>
      <c r="BO24" s="8">
        <v>99</v>
      </c>
      <c r="BQ24" s="9" t="s">
        <v>107</v>
      </c>
      <c r="BR24" s="8">
        <v>99.790395661399998</v>
      </c>
      <c r="BS24" s="8">
        <v>99</v>
      </c>
      <c r="BU24" s="9" t="s">
        <v>107</v>
      </c>
      <c r="BV24" s="8">
        <v>399661.56400000001</v>
      </c>
      <c r="BW24" s="8">
        <v>0</v>
      </c>
      <c r="BY24" s="9" t="s">
        <v>107</v>
      </c>
      <c r="BZ24" s="8">
        <v>13866645</v>
      </c>
      <c r="CC24" s="9" t="s">
        <v>107</v>
      </c>
      <c r="CD24" s="8">
        <v>70136.992778400003</v>
      </c>
      <c r="CG24" s="9" t="s">
        <v>107</v>
      </c>
      <c r="CH24" s="8">
        <v>3.7403056813600002</v>
      </c>
      <c r="CI24" s="8">
        <v>3</v>
      </c>
      <c r="CK24" s="9" t="s">
        <v>107</v>
      </c>
      <c r="CL24" s="8">
        <v>151309.42767800001</v>
      </c>
      <c r="CO24" s="9" t="s">
        <v>107</v>
      </c>
      <c r="CP24" s="8">
        <v>16.7390404828</v>
      </c>
      <c r="CQ24" s="8">
        <v>10</v>
      </c>
      <c r="CS24" s="9" t="s">
        <v>107</v>
      </c>
      <c r="CT24" s="8">
        <v>3.7403056813600002</v>
      </c>
      <c r="CU24" s="8">
        <v>3</v>
      </c>
      <c r="CW24" s="9" t="s">
        <v>107</v>
      </c>
      <c r="CX24" s="8">
        <v>16.7390404828</v>
      </c>
      <c r="CY24" s="8">
        <v>10</v>
      </c>
    </row>
    <row r="25" spans="2:103" x14ac:dyDescent="0.2">
      <c r="B25" s="68"/>
      <c r="C25" s="68"/>
      <c r="D25" s="68"/>
      <c r="E25" s="68"/>
      <c r="F25" s="68"/>
      <c r="G25" s="68"/>
      <c r="H25" s="68"/>
      <c r="I25" s="68"/>
      <c r="J25" s="68"/>
      <c r="K25" s="68"/>
      <c r="L25" s="68"/>
      <c r="M25" s="68"/>
      <c r="N25" s="68"/>
      <c r="O25" s="68"/>
      <c r="P25" s="68"/>
      <c r="Q25" s="68"/>
      <c r="R25" s="68"/>
      <c r="S25" s="68"/>
      <c r="T25" s="12" t="s">
        <v>108</v>
      </c>
      <c r="U25" s="8">
        <v>99.571689730800003</v>
      </c>
      <c r="V25" s="8">
        <v>98</v>
      </c>
      <c r="W25" s="8">
        <v>0</v>
      </c>
      <c r="Y25" s="9" t="s">
        <v>108</v>
      </c>
      <c r="Z25" s="8">
        <v>0.113216860552</v>
      </c>
      <c r="AA25" s="8">
        <v>0.4</v>
      </c>
      <c r="AB25" s="8">
        <v>0</v>
      </c>
      <c r="AD25" s="9" t="s">
        <v>108</v>
      </c>
      <c r="AE25" s="8">
        <v>99.587644663000006</v>
      </c>
      <c r="AF25" s="8">
        <v>97</v>
      </c>
      <c r="AG25" s="8">
        <v>0</v>
      </c>
      <c r="AH25" s="9" t="s">
        <v>108</v>
      </c>
      <c r="AI25" s="8">
        <v>98.321374085800002</v>
      </c>
      <c r="AJ25" s="8">
        <v>96</v>
      </c>
      <c r="AK25" s="8">
        <v>0</v>
      </c>
      <c r="AM25" s="9" t="s">
        <v>108</v>
      </c>
      <c r="AN25" s="8">
        <v>99.9556004019</v>
      </c>
      <c r="AO25" s="8">
        <v>99.5</v>
      </c>
      <c r="AQ25" s="9" t="s">
        <v>108</v>
      </c>
      <c r="AR25" s="8">
        <v>3.3561381343199997E-2</v>
      </c>
      <c r="AS25" s="8">
        <v>0.15</v>
      </c>
      <c r="AU25" s="9" t="s">
        <v>108</v>
      </c>
      <c r="AV25" s="8">
        <v>99.887095626700003</v>
      </c>
      <c r="AW25" s="8">
        <v>99</v>
      </c>
      <c r="AY25" s="9" t="s">
        <v>108</v>
      </c>
      <c r="AZ25" s="8">
        <v>97.357656017099998</v>
      </c>
      <c r="BA25" s="8">
        <v>99</v>
      </c>
      <c r="BD25" s="9" t="s">
        <v>108</v>
      </c>
      <c r="BE25" s="8">
        <v>99.946015217799996</v>
      </c>
      <c r="BF25" s="8">
        <v>99.5</v>
      </c>
      <c r="BI25" s="9" t="s">
        <v>108</v>
      </c>
      <c r="BJ25" s="8">
        <v>7.5140829863700007E-2</v>
      </c>
      <c r="BK25" s="8">
        <v>0.1</v>
      </c>
      <c r="BM25" s="9" t="s">
        <v>108</v>
      </c>
      <c r="BN25" s="8">
        <v>99.997983791400003</v>
      </c>
      <c r="BO25" s="8">
        <v>99</v>
      </c>
      <c r="BQ25" s="9" t="s">
        <v>108</v>
      </c>
      <c r="BR25" s="8">
        <v>99.836649373499995</v>
      </c>
      <c r="BS25" s="8">
        <v>99</v>
      </c>
      <c r="BU25" s="9" t="s">
        <v>108</v>
      </c>
      <c r="BV25" s="8">
        <v>502309.69799999997</v>
      </c>
      <c r="BW25" s="8">
        <v>0</v>
      </c>
      <c r="BY25" s="9" t="s">
        <v>108</v>
      </c>
      <c r="BZ25" s="8">
        <v>18350220</v>
      </c>
      <c r="CC25" s="9" t="s">
        <v>108</v>
      </c>
      <c r="CD25" s="8">
        <v>71851.954249100003</v>
      </c>
      <c r="CG25" s="9" t="s">
        <v>108</v>
      </c>
      <c r="CH25" s="8">
        <v>3.656017426</v>
      </c>
      <c r="CI25" s="8">
        <v>3</v>
      </c>
      <c r="CK25" s="9" t="s">
        <v>108</v>
      </c>
      <c r="CL25" s="8">
        <v>154966.61777899999</v>
      </c>
      <c r="CO25" s="9" t="s">
        <v>108</v>
      </c>
      <c r="CP25" s="8">
        <v>16.705695501699999</v>
      </c>
      <c r="CQ25" s="8">
        <v>10</v>
      </c>
      <c r="CS25" s="9" t="s">
        <v>108</v>
      </c>
      <c r="CT25" s="8">
        <v>3.656017426</v>
      </c>
      <c r="CU25" s="8">
        <v>3</v>
      </c>
      <c r="CW25" s="9" t="s">
        <v>108</v>
      </c>
      <c r="CX25" s="8">
        <v>16.705695501699999</v>
      </c>
      <c r="CY25" s="8">
        <v>10</v>
      </c>
    </row>
    <row r="26" spans="2:103" x14ac:dyDescent="0.2">
      <c r="B26" s="68"/>
      <c r="C26" s="68"/>
      <c r="D26" s="68"/>
      <c r="E26" s="68"/>
      <c r="F26" s="68"/>
      <c r="G26" s="68"/>
      <c r="H26" s="68"/>
      <c r="I26" s="68"/>
      <c r="J26" s="68"/>
      <c r="K26" s="68"/>
      <c r="L26" s="68"/>
      <c r="M26" s="68"/>
      <c r="N26" s="68"/>
      <c r="O26" s="68"/>
      <c r="P26" s="68"/>
      <c r="Q26" s="68"/>
      <c r="R26" s="68"/>
      <c r="S26" s="68"/>
      <c r="T26" s="12" t="s">
        <v>109</v>
      </c>
      <c r="U26" s="8">
        <v>98.044422453500005</v>
      </c>
      <c r="V26" s="8">
        <v>98</v>
      </c>
      <c r="W26" s="8">
        <v>0</v>
      </c>
      <c r="Y26" s="9" t="s">
        <v>109</v>
      </c>
      <c r="Z26" s="8">
        <v>0.125349083527</v>
      </c>
      <c r="AA26" s="8">
        <v>0.4</v>
      </c>
      <c r="AB26" s="8">
        <v>0</v>
      </c>
      <c r="AD26" s="9" t="s">
        <v>109</v>
      </c>
      <c r="AE26" s="8">
        <v>99.350142602600002</v>
      </c>
      <c r="AF26" s="8">
        <v>97</v>
      </c>
      <c r="AG26" s="8">
        <v>0</v>
      </c>
      <c r="AH26" s="9" t="s">
        <v>109</v>
      </c>
      <c r="AI26" s="8">
        <v>98.352794703399994</v>
      </c>
      <c r="AJ26" s="8">
        <v>96</v>
      </c>
      <c r="AK26" s="8">
        <v>0</v>
      </c>
      <c r="AM26" s="9" t="s">
        <v>109</v>
      </c>
      <c r="AN26" s="8">
        <v>99.848019282500005</v>
      </c>
      <c r="AO26" s="8">
        <v>99.5</v>
      </c>
      <c r="AQ26" s="9" t="s">
        <v>109</v>
      </c>
      <c r="AR26" s="8">
        <v>3.5662785915499998E-2</v>
      </c>
      <c r="AS26" s="8">
        <v>0.15</v>
      </c>
      <c r="AU26" s="9" t="s">
        <v>109</v>
      </c>
      <c r="AV26" s="8">
        <v>99.766151195299997</v>
      </c>
      <c r="AW26" s="8">
        <v>99</v>
      </c>
      <c r="AY26" s="9" t="s">
        <v>109</v>
      </c>
      <c r="AZ26" s="8">
        <v>97.434460419800004</v>
      </c>
      <c r="BA26" s="8">
        <v>99</v>
      </c>
      <c r="BD26" s="9" t="s">
        <v>109</v>
      </c>
      <c r="BE26" s="8">
        <v>99.941735954099997</v>
      </c>
      <c r="BF26" s="8">
        <v>99.5</v>
      </c>
      <c r="BI26" s="9" t="s">
        <v>109</v>
      </c>
      <c r="BJ26" s="8">
        <v>7.4538452445500003E-2</v>
      </c>
      <c r="BK26" s="8">
        <v>0.1</v>
      </c>
      <c r="BM26" s="9" t="s">
        <v>109</v>
      </c>
      <c r="BN26" s="8">
        <v>99.933470050500006</v>
      </c>
      <c r="BO26" s="8">
        <v>99</v>
      </c>
      <c r="BQ26" s="9" t="s">
        <v>109</v>
      </c>
      <c r="BR26" s="8">
        <v>99.8488002526</v>
      </c>
      <c r="BS26" s="8">
        <v>99</v>
      </c>
      <c r="BU26" s="9" t="s">
        <v>109</v>
      </c>
      <c r="BV26" s="8">
        <v>489132.70799999998</v>
      </c>
      <c r="BW26" s="8">
        <v>0</v>
      </c>
      <c r="BY26" s="9" t="s">
        <v>109</v>
      </c>
      <c r="BZ26" s="8">
        <v>17805640</v>
      </c>
      <c r="CC26" s="9" t="s">
        <v>109</v>
      </c>
      <c r="CD26" s="8">
        <v>67791.491915299994</v>
      </c>
      <c r="CG26" s="9" t="s">
        <v>109</v>
      </c>
      <c r="CH26" s="8">
        <v>3.6661365412800002</v>
      </c>
      <c r="CI26" s="8">
        <v>3</v>
      </c>
      <c r="CK26" s="9" t="s">
        <v>109</v>
      </c>
      <c r="CL26" s="8">
        <v>145934.608649</v>
      </c>
      <c r="CO26" s="9" t="s">
        <v>109</v>
      </c>
      <c r="CP26" s="8">
        <v>16.981952002500002</v>
      </c>
      <c r="CQ26" s="8">
        <v>10</v>
      </c>
      <c r="CS26" s="9" t="s">
        <v>109</v>
      </c>
      <c r="CT26" s="8">
        <v>3.6661365412800002</v>
      </c>
      <c r="CU26" s="8">
        <v>3</v>
      </c>
      <c r="CW26" s="9" t="s">
        <v>109</v>
      </c>
      <c r="CX26" s="8">
        <v>16.981952002500002</v>
      </c>
      <c r="CY26" s="8">
        <v>10</v>
      </c>
    </row>
    <row r="27" spans="2:103" x14ac:dyDescent="0.2">
      <c r="B27" s="68"/>
      <c r="C27" s="68"/>
      <c r="D27" s="68"/>
      <c r="E27" s="68"/>
      <c r="F27" s="68"/>
      <c r="G27" s="68"/>
      <c r="H27" s="68"/>
      <c r="I27" s="68"/>
      <c r="J27" s="68"/>
      <c r="K27" s="68"/>
      <c r="L27" s="68"/>
      <c r="M27" s="68"/>
      <c r="N27" s="68"/>
      <c r="O27" s="68"/>
      <c r="P27" s="68"/>
      <c r="Q27" s="68"/>
      <c r="R27" s="68"/>
      <c r="S27" s="68"/>
      <c r="T27" s="12" t="s">
        <v>110</v>
      </c>
      <c r="U27" s="8">
        <v>99.515297690300002</v>
      </c>
      <c r="V27" s="8">
        <v>98</v>
      </c>
      <c r="W27" s="8">
        <v>0</v>
      </c>
      <c r="Y27" s="9" t="s">
        <v>110</v>
      </c>
      <c r="Z27" s="8">
        <v>0.1109857202</v>
      </c>
      <c r="AA27" s="8">
        <v>0.4</v>
      </c>
      <c r="AB27" s="8">
        <v>0</v>
      </c>
      <c r="AD27" s="9" t="s">
        <v>110</v>
      </c>
      <c r="AE27" s="8">
        <v>99.569610117600007</v>
      </c>
      <c r="AF27" s="8">
        <v>97</v>
      </c>
      <c r="AG27" s="8">
        <v>0</v>
      </c>
      <c r="AH27" s="9" t="s">
        <v>110</v>
      </c>
      <c r="AI27" s="8">
        <v>98.342833561800006</v>
      </c>
      <c r="AJ27" s="8">
        <v>96</v>
      </c>
      <c r="AK27" s="8">
        <v>0</v>
      </c>
      <c r="AM27" s="9" t="s">
        <v>110</v>
      </c>
      <c r="AN27" s="8">
        <v>99.935010805199994</v>
      </c>
      <c r="AO27" s="8">
        <v>99.5</v>
      </c>
      <c r="AQ27" s="9" t="s">
        <v>110</v>
      </c>
      <c r="AR27" s="8">
        <v>3.2685413623899998E-2</v>
      </c>
      <c r="AS27" s="8">
        <v>0.15</v>
      </c>
      <c r="AU27" s="9" t="s">
        <v>110</v>
      </c>
      <c r="AV27" s="8">
        <v>99.898844523299999</v>
      </c>
      <c r="AW27" s="8">
        <v>99</v>
      </c>
      <c r="AY27" s="9" t="s">
        <v>110</v>
      </c>
      <c r="AZ27" s="8">
        <v>97.437060485200007</v>
      </c>
      <c r="BA27" s="8">
        <v>99</v>
      </c>
      <c r="BD27" s="9" t="s">
        <v>110</v>
      </c>
      <c r="BE27" s="8">
        <v>99.948985072400006</v>
      </c>
      <c r="BF27" s="8">
        <v>99.5</v>
      </c>
      <c r="BI27" s="9" t="s">
        <v>110</v>
      </c>
      <c r="BJ27" s="8">
        <v>7.2743170758199999E-2</v>
      </c>
      <c r="BK27" s="8">
        <v>0.1</v>
      </c>
      <c r="BM27" s="9" t="s">
        <v>110</v>
      </c>
      <c r="BN27" s="8">
        <v>99.9771702006</v>
      </c>
      <c r="BO27" s="8">
        <v>99</v>
      </c>
      <c r="BQ27" s="9" t="s">
        <v>110</v>
      </c>
      <c r="BR27" s="8">
        <v>99.851828129500007</v>
      </c>
      <c r="BS27" s="8">
        <v>99</v>
      </c>
      <c r="BU27" s="9" t="s">
        <v>110</v>
      </c>
      <c r="BV27" s="8">
        <v>492067.967</v>
      </c>
      <c r="BW27" s="8">
        <v>0</v>
      </c>
      <c r="BY27" s="9" t="s">
        <v>110</v>
      </c>
      <c r="BZ27" s="8">
        <v>17494532</v>
      </c>
      <c r="CC27" s="9" t="s">
        <v>110</v>
      </c>
      <c r="CD27" s="8">
        <v>63071.931773199998</v>
      </c>
      <c r="CG27" s="9" t="s">
        <v>110</v>
      </c>
      <c r="CH27" s="8">
        <v>3.6510835394200001</v>
      </c>
      <c r="CI27" s="8">
        <v>3</v>
      </c>
      <c r="CK27" s="9" t="s">
        <v>110</v>
      </c>
      <c r="CL27" s="8">
        <v>138855.180436</v>
      </c>
      <c r="CO27" s="9" t="s">
        <v>110</v>
      </c>
      <c r="CP27" s="8">
        <v>17.512979470699999</v>
      </c>
      <c r="CQ27" s="8">
        <v>10</v>
      </c>
      <c r="CS27" s="9" t="s">
        <v>110</v>
      </c>
      <c r="CT27" s="8">
        <v>3.6510835394200001</v>
      </c>
      <c r="CU27" s="8">
        <v>3</v>
      </c>
      <c r="CW27" s="9" t="s">
        <v>110</v>
      </c>
      <c r="CX27" s="8">
        <v>17.512979470699999</v>
      </c>
      <c r="CY27" s="8">
        <v>10</v>
      </c>
    </row>
    <row r="28" spans="2:103" x14ac:dyDescent="0.2">
      <c r="B28" s="68"/>
      <c r="C28" s="68"/>
      <c r="D28" s="68"/>
      <c r="E28" s="68"/>
      <c r="F28" s="68"/>
      <c r="G28" s="68"/>
      <c r="H28" s="68"/>
      <c r="I28" s="68"/>
      <c r="J28" s="68"/>
      <c r="K28" s="68"/>
      <c r="L28" s="68"/>
      <c r="M28" s="68"/>
      <c r="N28" s="68"/>
      <c r="O28" s="68"/>
      <c r="P28" s="68"/>
      <c r="Q28" s="68"/>
      <c r="R28" s="68"/>
      <c r="S28" s="68"/>
      <c r="T28" s="12" t="s">
        <v>111</v>
      </c>
      <c r="U28" s="8">
        <v>99.539528510599993</v>
      </c>
      <c r="V28" s="8">
        <v>98</v>
      </c>
      <c r="W28" s="8">
        <v>0</v>
      </c>
      <c r="Y28" s="9" t="s">
        <v>111</v>
      </c>
      <c r="Z28" s="8">
        <v>0.119859699018</v>
      </c>
      <c r="AA28" s="8">
        <v>0.4</v>
      </c>
      <c r="AB28" s="8">
        <v>0</v>
      </c>
      <c r="AD28" s="9" t="s">
        <v>111</v>
      </c>
      <c r="AE28" s="8">
        <v>99.659770485199999</v>
      </c>
      <c r="AF28" s="8">
        <v>97</v>
      </c>
      <c r="AG28" s="8">
        <v>0</v>
      </c>
      <c r="AH28" s="9" t="s">
        <v>111</v>
      </c>
      <c r="AI28" s="8">
        <v>98.308425499699993</v>
      </c>
      <c r="AJ28" s="8">
        <v>96</v>
      </c>
      <c r="AK28" s="8">
        <v>0</v>
      </c>
      <c r="AM28" s="9" t="s">
        <v>111</v>
      </c>
      <c r="AN28" s="8">
        <v>99.946540064000004</v>
      </c>
      <c r="AO28" s="8">
        <v>99.5</v>
      </c>
      <c r="AQ28" s="9" t="s">
        <v>111</v>
      </c>
      <c r="AR28" s="8">
        <v>3.2170532747399998E-2</v>
      </c>
      <c r="AS28" s="8">
        <v>0.15</v>
      </c>
      <c r="AU28" s="9" t="s">
        <v>111</v>
      </c>
      <c r="AV28" s="8">
        <v>99.864094693699997</v>
      </c>
      <c r="AW28" s="8">
        <v>99</v>
      </c>
      <c r="AY28" s="9" t="s">
        <v>111</v>
      </c>
      <c r="AZ28" s="8">
        <v>97.323187924500004</v>
      </c>
      <c r="BA28" s="8">
        <v>99</v>
      </c>
      <c r="BD28" s="9" t="s">
        <v>111</v>
      </c>
      <c r="BE28" s="8">
        <v>99.947910943400004</v>
      </c>
      <c r="BF28" s="8">
        <v>99.5</v>
      </c>
      <c r="BI28" s="9" t="s">
        <v>111</v>
      </c>
      <c r="BJ28" s="8">
        <v>7.9048533150100006E-2</v>
      </c>
      <c r="BK28" s="8">
        <v>0.1</v>
      </c>
      <c r="BM28" s="9" t="s">
        <v>111</v>
      </c>
      <c r="BN28" s="8">
        <v>99.987623884499996</v>
      </c>
      <c r="BO28" s="8">
        <v>99</v>
      </c>
      <c r="BQ28" s="9" t="s">
        <v>111</v>
      </c>
      <c r="BR28" s="8">
        <v>99.826517919699995</v>
      </c>
      <c r="BS28" s="8">
        <v>99</v>
      </c>
      <c r="BU28" s="9" t="s">
        <v>111</v>
      </c>
      <c r="BV28" s="8">
        <v>479005.777</v>
      </c>
      <c r="BW28" s="8">
        <v>0</v>
      </c>
      <c r="BY28" s="9" t="s">
        <v>111</v>
      </c>
      <c r="BZ28" s="8">
        <v>16866575</v>
      </c>
      <c r="CC28" s="9" t="s">
        <v>111</v>
      </c>
      <c r="CD28" s="8">
        <v>61235.570457399997</v>
      </c>
      <c r="CG28" s="9" t="s">
        <v>111</v>
      </c>
      <c r="CH28" s="8">
        <v>3.6055331150500001</v>
      </c>
      <c r="CI28" s="8">
        <v>3</v>
      </c>
      <c r="CK28" s="9" t="s">
        <v>111</v>
      </c>
      <c r="CL28" s="8">
        <v>138533.19422999999</v>
      </c>
      <c r="CO28" s="9" t="s">
        <v>111</v>
      </c>
      <c r="CP28" s="8">
        <v>18.072460449600001</v>
      </c>
      <c r="CQ28" s="8">
        <v>10</v>
      </c>
      <c r="CS28" s="9" t="s">
        <v>111</v>
      </c>
      <c r="CT28" s="8">
        <v>3.6055331150500001</v>
      </c>
      <c r="CU28" s="8">
        <v>3</v>
      </c>
      <c r="CW28" s="9" t="s">
        <v>111</v>
      </c>
      <c r="CX28" s="8">
        <v>18.072460449600001</v>
      </c>
      <c r="CY28" s="8">
        <v>10</v>
      </c>
    </row>
    <row r="29" spans="2:103" x14ac:dyDescent="0.2">
      <c r="B29" s="68"/>
      <c r="C29" s="68"/>
      <c r="D29" s="68"/>
      <c r="E29" s="68"/>
      <c r="F29" s="68"/>
      <c r="G29" s="68"/>
      <c r="H29" s="68"/>
      <c r="I29" s="68"/>
      <c r="J29" s="68"/>
      <c r="K29" s="68"/>
      <c r="L29" s="68"/>
      <c r="M29" s="68"/>
      <c r="N29" s="68"/>
      <c r="O29" s="68"/>
      <c r="P29" s="68"/>
      <c r="Q29" s="68"/>
      <c r="R29" s="68"/>
      <c r="S29" s="68"/>
      <c r="T29" s="12" t="s">
        <v>113</v>
      </c>
      <c r="U29" s="8">
        <v>99.392612061899996</v>
      </c>
      <c r="V29" s="8">
        <v>98</v>
      </c>
      <c r="W29" s="8">
        <v>0</v>
      </c>
      <c r="Y29" s="9" t="s">
        <v>113</v>
      </c>
      <c r="Z29" s="8">
        <v>0.12580231174100001</v>
      </c>
      <c r="AA29" s="8">
        <v>0.4</v>
      </c>
      <c r="AB29" s="8">
        <v>0</v>
      </c>
      <c r="AD29" s="9" t="s">
        <v>113</v>
      </c>
      <c r="AE29" s="8">
        <v>99.426643536499995</v>
      </c>
      <c r="AF29" s="8">
        <v>97</v>
      </c>
      <c r="AG29" s="8">
        <v>0</v>
      </c>
      <c r="AH29" s="9" t="s">
        <v>113</v>
      </c>
      <c r="AI29" s="8">
        <v>98.380171264500007</v>
      </c>
      <c r="AJ29" s="8">
        <v>96</v>
      </c>
      <c r="AK29" s="8">
        <v>0</v>
      </c>
      <c r="AM29" s="9" t="s">
        <v>113</v>
      </c>
      <c r="AN29" s="8">
        <v>99.956182982399994</v>
      </c>
      <c r="AO29" s="8">
        <v>99.5</v>
      </c>
      <c r="AQ29" s="9" t="s">
        <v>113</v>
      </c>
      <c r="AR29" s="8">
        <v>3.52933102113E-2</v>
      </c>
      <c r="AS29" s="8">
        <v>0.15</v>
      </c>
      <c r="AU29" s="9" t="s">
        <v>113</v>
      </c>
      <c r="AV29" s="8">
        <v>99.779820380299995</v>
      </c>
      <c r="AW29" s="8">
        <v>99</v>
      </c>
      <c r="AY29" s="9" t="s">
        <v>113</v>
      </c>
      <c r="AZ29" s="8">
        <v>97.320741294100003</v>
      </c>
      <c r="BA29" s="8">
        <v>99</v>
      </c>
      <c r="BD29" s="9" t="s">
        <v>113</v>
      </c>
      <c r="BE29" s="8">
        <v>99.948902853800007</v>
      </c>
      <c r="BF29" s="8">
        <v>99.5</v>
      </c>
      <c r="BI29" s="9" t="s">
        <v>113</v>
      </c>
      <c r="BJ29" s="8">
        <v>8.8725927865100002E-2</v>
      </c>
      <c r="BK29" s="8">
        <v>0.1</v>
      </c>
      <c r="BM29" s="9" t="s">
        <v>113</v>
      </c>
      <c r="BN29" s="8">
        <v>99.879748085000003</v>
      </c>
      <c r="BO29" s="8">
        <v>99</v>
      </c>
      <c r="BQ29" s="9" t="s">
        <v>113</v>
      </c>
      <c r="BR29" s="8">
        <v>99.837210784800007</v>
      </c>
      <c r="BS29" s="8">
        <v>99</v>
      </c>
      <c r="BU29" s="9" t="s">
        <v>113</v>
      </c>
      <c r="BV29" s="8">
        <v>464912.94900000002</v>
      </c>
      <c r="BW29" s="8">
        <v>0</v>
      </c>
      <c r="BY29" s="9" t="s">
        <v>113</v>
      </c>
      <c r="BZ29" s="8">
        <v>16829424</v>
      </c>
      <c r="CC29" s="9" t="s">
        <v>113</v>
      </c>
      <c r="CD29" s="8">
        <v>57068.080612199999</v>
      </c>
      <c r="CG29" s="9" t="s">
        <v>113</v>
      </c>
      <c r="CH29" s="8">
        <v>3.5419507690400001</v>
      </c>
      <c r="CI29" s="8">
        <v>3</v>
      </c>
      <c r="CK29" s="9" t="s">
        <v>113</v>
      </c>
      <c r="CL29" s="8">
        <v>130836.079939</v>
      </c>
      <c r="CO29" s="9" t="s">
        <v>113</v>
      </c>
      <c r="CP29" s="8">
        <v>19.140651628499999</v>
      </c>
      <c r="CQ29" s="8">
        <v>10</v>
      </c>
      <c r="CS29" s="9" t="s">
        <v>113</v>
      </c>
      <c r="CT29" s="8">
        <v>3.5419507690400001</v>
      </c>
      <c r="CU29" s="8">
        <v>3</v>
      </c>
      <c r="CW29" s="9" t="s">
        <v>113</v>
      </c>
      <c r="CX29" s="8">
        <v>19.140651628499999</v>
      </c>
      <c r="CY29" s="8">
        <v>10</v>
      </c>
    </row>
    <row r="30" spans="2:103" x14ac:dyDescent="0.2">
      <c r="B30" s="68"/>
      <c r="C30" s="68"/>
      <c r="D30" s="68"/>
      <c r="E30" s="68"/>
      <c r="F30" s="68"/>
      <c r="G30" s="68"/>
      <c r="H30" s="68"/>
      <c r="I30" s="68"/>
      <c r="J30" s="68"/>
      <c r="K30" s="68"/>
      <c r="L30" s="68"/>
      <c r="M30" s="68"/>
      <c r="N30" s="68"/>
      <c r="O30" s="68"/>
      <c r="P30" s="68"/>
      <c r="Q30" s="68"/>
      <c r="R30" s="68"/>
      <c r="S30" s="68"/>
      <c r="T30" s="12" t="s">
        <v>114</v>
      </c>
      <c r="U30" s="8">
        <v>99.3755562196</v>
      </c>
      <c r="V30" s="8">
        <v>98</v>
      </c>
      <c r="W30" s="8">
        <v>0</v>
      </c>
      <c r="Y30" s="9" t="s">
        <v>114</v>
      </c>
      <c r="Z30" s="8">
        <v>0.12267997481200001</v>
      </c>
      <c r="AA30" s="8">
        <v>0.4</v>
      </c>
      <c r="AB30" s="8">
        <v>0</v>
      </c>
      <c r="AD30" s="9" t="s">
        <v>114</v>
      </c>
      <c r="AE30" s="8">
        <v>99.150489524099996</v>
      </c>
      <c r="AF30" s="8">
        <v>97</v>
      </c>
      <c r="AG30" s="8">
        <v>0</v>
      </c>
      <c r="AH30" s="9" t="s">
        <v>114</v>
      </c>
      <c r="AI30" s="8">
        <v>98.387786001799995</v>
      </c>
      <c r="AJ30" s="8">
        <v>96</v>
      </c>
      <c r="AK30" s="8">
        <v>0</v>
      </c>
      <c r="AM30" s="9" t="s">
        <v>114</v>
      </c>
      <c r="AN30" s="8">
        <v>99.956209663699994</v>
      </c>
      <c r="AO30" s="8">
        <v>99.5</v>
      </c>
      <c r="AQ30" s="9" t="s">
        <v>114</v>
      </c>
      <c r="AR30" s="8">
        <v>3.4454782920299999E-2</v>
      </c>
      <c r="AS30" s="8">
        <v>0.15</v>
      </c>
      <c r="AU30" s="9" t="s">
        <v>114</v>
      </c>
      <c r="AV30" s="8">
        <v>99.814554658800006</v>
      </c>
      <c r="AW30" s="8">
        <v>99</v>
      </c>
      <c r="AY30" s="9" t="s">
        <v>114</v>
      </c>
      <c r="AZ30" s="8">
        <v>97.337637954100003</v>
      </c>
      <c r="BA30" s="8">
        <v>99</v>
      </c>
      <c r="BD30" s="9" t="s">
        <v>114</v>
      </c>
      <c r="BE30" s="8">
        <v>99.950374896499994</v>
      </c>
      <c r="BF30" s="8">
        <v>99.5</v>
      </c>
      <c r="BI30" s="9" t="s">
        <v>114</v>
      </c>
      <c r="BJ30" s="8">
        <v>7.0207381752900005E-2</v>
      </c>
      <c r="BK30" s="8">
        <v>0.1</v>
      </c>
      <c r="BM30" s="9" t="s">
        <v>114</v>
      </c>
      <c r="BN30" s="8">
        <v>99.904544736600002</v>
      </c>
      <c r="BO30" s="8">
        <v>99</v>
      </c>
      <c r="BQ30" s="9" t="s">
        <v>114</v>
      </c>
      <c r="BR30" s="8">
        <v>99.837208060799995</v>
      </c>
      <c r="BS30" s="8">
        <v>99</v>
      </c>
      <c r="BU30" s="9" t="s">
        <v>114</v>
      </c>
      <c r="BV30" s="8">
        <v>437584.09</v>
      </c>
      <c r="BW30" s="8">
        <v>0</v>
      </c>
      <c r="BY30" s="9" t="s">
        <v>114</v>
      </c>
      <c r="BZ30" s="8">
        <v>16334645</v>
      </c>
      <c r="CC30" s="9" t="s">
        <v>114</v>
      </c>
      <c r="CD30" s="8">
        <v>59461.451465300001</v>
      </c>
      <c r="CG30" s="9" t="s">
        <v>114</v>
      </c>
      <c r="CH30" s="8">
        <v>3.5557583361499998</v>
      </c>
      <c r="CI30" s="8">
        <v>3</v>
      </c>
      <c r="CK30" s="9" t="s">
        <v>114</v>
      </c>
      <c r="CL30" s="8">
        <v>137810.55487200001</v>
      </c>
      <c r="CO30" s="9" t="s">
        <v>114</v>
      </c>
      <c r="CP30" s="8">
        <v>18.997529640300002</v>
      </c>
      <c r="CQ30" s="8">
        <v>10</v>
      </c>
      <c r="CS30" s="9" t="s">
        <v>114</v>
      </c>
      <c r="CT30" s="8">
        <v>3.5557583361499998</v>
      </c>
      <c r="CU30" s="8">
        <v>3</v>
      </c>
      <c r="CW30" s="9" t="s">
        <v>114</v>
      </c>
      <c r="CX30" s="8">
        <v>18.997529640300002</v>
      </c>
      <c r="CY30" s="8">
        <v>10</v>
      </c>
    </row>
    <row r="31" spans="2:103" x14ac:dyDescent="0.2">
      <c r="B31" s="68"/>
      <c r="C31" s="68"/>
      <c r="D31" s="68"/>
      <c r="E31" s="68"/>
      <c r="F31" s="68"/>
      <c r="G31" s="68"/>
      <c r="H31" s="68"/>
      <c r="I31" s="68"/>
      <c r="J31" s="68"/>
      <c r="K31" s="68"/>
      <c r="L31" s="68"/>
      <c r="M31" s="68"/>
      <c r="N31" s="68"/>
      <c r="O31" s="68"/>
      <c r="P31" s="68"/>
      <c r="Q31" s="68"/>
      <c r="R31" s="68"/>
      <c r="S31" s="68"/>
      <c r="T31" s="12" t="s">
        <v>115</v>
      </c>
      <c r="U31" s="8">
        <v>99.533955215899994</v>
      </c>
      <c r="V31" s="8">
        <v>98</v>
      </c>
      <c r="W31" s="8">
        <v>0</v>
      </c>
      <c r="Y31" s="9" t="s">
        <v>115</v>
      </c>
      <c r="Z31" s="8">
        <v>0.133443987481</v>
      </c>
      <c r="AA31" s="8">
        <v>0.4</v>
      </c>
      <c r="AB31" s="8">
        <v>0</v>
      </c>
      <c r="AD31" s="9" t="s">
        <v>115</v>
      </c>
      <c r="AE31" s="8">
        <v>99.712286584599994</v>
      </c>
      <c r="AF31" s="8">
        <v>97</v>
      </c>
      <c r="AG31" s="8">
        <v>0</v>
      </c>
      <c r="AH31" s="9" t="s">
        <v>115</v>
      </c>
      <c r="AI31" s="8">
        <v>98.2227546604</v>
      </c>
      <c r="AJ31" s="8">
        <v>96</v>
      </c>
      <c r="AK31" s="8">
        <v>0</v>
      </c>
      <c r="AM31" s="9" t="s">
        <v>115</v>
      </c>
      <c r="AN31" s="8">
        <v>99.952757590299996</v>
      </c>
      <c r="AO31" s="8">
        <v>99.5</v>
      </c>
      <c r="AQ31" s="9" t="s">
        <v>115</v>
      </c>
      <c r="AR31" s="8">
        <v>3.6361452160099998E-2</v>
      </c>
      <c r="AS31" s="8">
        <v>0.15</v>
      </c>
      <c r="AU31" s="9" t="s">
        <v>115</v>
      </c>
      <c r="AV31" s="8">
        <v>99.905722584599999</v>
      </c>
      <c r="AW31" s="8">
        <v>99</v>
      </c>
      <c r="AY31" s="9" t="s">
        <v>115</v>
      </c>
      <c r="AZ31" s="8">
        <v>97.070520106700002</v>
      </c>
      <c r="BA31" s="8">
        <v>99</v>
      </c>
      <c r="BD31" s="9" t="s">
        <v>115</v>
      </c>
      <c r="BE31" s="8">
        <v>99.949315980099996</v>
      </c>
      <c r="BF31" s="8">
        <v>99.5</v>
      </c>
      <c r="BI31" s="9" t="s">
        <v>115</v>
      </c>
      <c r="BJ31" s="8">
        <v>6.6630770070699993E-2</v>
      </c>
      <c r="BK31" s="8">
        <v>0.1</v>
      </c>
      <c r="BM31" s="9" t="s">
        <v>115</v>
      </c>
      <c r="BN31" s="8">
        <v>99.998696991200006</v>
      </c>
      <c r="BO31" s="8">
        <v>99</v>
      </c>
      <c r="BQ31" s="9" t="s">
        <v>115</v>
      </c>
      <c r="BR31" s="8">
        <v>99.808489842900002</v>
      </c>
      <c r="BS31" s="8">
        <v>99</v>
      </c>
      <c r="BU31" s="9" t="s">
        <v>115</v>
      </c>
      <c r="BV31" s="8">
        <v>388989.40399999998</v>
      </c>
      <c r="BW31" s="8">
        <v>0</v>
      </c>
      <c r="BY31" s="9" t="s">
        <v>115</v>
      </c>
      <c r="BZ31" s="8">
        <v>13818574</v>
      </c>
      <c r="CC31" s="9" t="s">
        <v>115</v>
      </c>
      <c r="CD31" s="8">
        <v>60199.230070500002</v>
      </c>
      <c r="CG31" s="9" t="s">
        <v>115</v>
      </c>
      <c r="CH31" s="8">
        <v>3.5624391813499998</v>
      </c>
      <c r="CI31" s="8">
        <v>3</v>
      </c>
      <c r="CK31" s="9" t="s">
        <v>115</v>
      </c>
      <c r="CL31" s="8">
        <v>139299.718043</v>
      </c>
      <c r="CO31" s="9" t="s">
        <v>115</v>
      </c>
      <c r="CP31" s="8">
        <v>18.261451772400001</v>
      </c>
      <c r="CQ31" s="8">
        <v>10</v>
      </c>
      <c r="CS31" s="9" t="s">
        <v>115</v>
      </c>
      <c r="CT31" s="8">
        <v>3.5624391813499998</v>
      </c>
      <c r="CU31" s="8">
        <v>3</v>
      </c>
      <c r="CW31" s="9" t="s">
        <v>115</v>
      </c>
      <c r="CX31" s="8">
        <v>18.261451772400001</v>
      </c>
      <c r="CY31" s="8">
        <v>10</v>
      </c>
    </row>
    <row r="32" spans="2:103" x14ac:dyDescent="0.2">
      <c r="B32" s="68"/>
      <c r="C32" s="68"/>
      <c r="D32" s="68"/>
      <c r="E32" s="68"/>
      <c r="F32" s="68"/>
      <c r="G32" s="68"/>
      <c r="H32" s="68"/>
      <c r="I32" s="68"/>
      <c r="J32" s="68"/>
      <c r="K32" s="68"/>
      <c r="L32" s="68"/>
      <c r="M32" s="68"/>
      <c r="N32" s="68"/>
      <c r="O32" s="68"/>
      <c r="P32" s="68"/>
      <c r="Q32" s="68"/>
      <c r="R32" s="68"/>
      <c r="S32" s="68"/>
      <c r="T32" s="12" t="s">
        <v>116</v>
      </c>
      <c r="U32" s="8">
        <v>99.654945314000003</v>
      </c>
      <c r="V32" s="8">
        <v>98</v>
      </c>
      <c r="W32" s="8">
        <v>0</v>
      </c>
      <c r="Y32" s="9" t="s">
        <v>116</v>
      </c>
      <c r="Z32" s="8">
        <v>0.105360819242</v>
      </c>
      <c r="AA32" s="8">
        <v>0.4</v>
      </c>
      <c r="AB32" s="8">
        <v>0</v>
      </c>
      <c r="AD32" s="9" t="s">
        <v>116</v>
      </c>
      <c r="AE32" s="8">
        <v>99.5006191409</v>
      </c>
      <c r="AF32" s="8">
        <v>97</v>
      </c>
      <c r="AG32" s="8">
        <v>0</v>
      </c>
      <c r="AH32" s="9" t="s">
        <v>116</v>
      </c>
      <c r="AI32" s="8">
        <v>98.4379115606</v>
      </c>
      <c r="AJ32" s="8">
        <v>96</v>
      </c>
      <c r="AK32" s="8">
        <v>0</v>
      </c>
      <c r="AM32" s="9" t="s">
        <v>116</v>
      </c>
      <c r="AN32" s="8">
        <v>99.958321046600005</v>
      </c>
      <c r="AO32" s="8">
        <v>99.5</v>
      </c>
      <c r="AQ32" s="9" t="s">
        <v>116</v>
      </c>
      <c r="AR32" s="8">
        <v>3.27266050443E-2</v>
      </c>
      <c r="AS32" s="8">
        <v>0.15</v>
      </c>
      <c r="AU32" s="9" t="s">
        <v>116</v>
      </c>
      <c r="AV32" s="8">
        <v>99.874157391300002</v>
      </c>
      <c r="AW32" s="8">
        <v>99</v>
      </c>
      <c r="AY32" s="9" t="s">
        <v>116</v>
      </c>
      <c r="AZ32" s="8">
        <v>97.412171117300005</v>
      </c>
      <c r="BA32" s="8">
        <v>99</v>
      </c>
      <c r="BD32" s="9" t="s">
        <v>116</v>
      </c>
      <c r="BE32" s="8">
        <v>99.946105637100004</v>
      </c>
      <c r="BF32" s="8">
        <v>99.5</v>
      </c>
      <c r="BI32" s="9" t="s">
        <v>116</v>
      </c>
      <c r="BJ32" s="8">
        <v>7.4726882511000001E-2</v>
      </c>
      <c r="BK32" s="8">
        <v>0.1</v>
      </c>
      <c r="BM32" s="9" t="s">
        <v>116</v>
      </c>
      <c r="BN32" s="8">
        <v>99.995814577900006</v>
      </c>
      <c r="BO32" s="8">
        <v>99</v>
      </c>
      <c r="BQ32" s="9" t="s">
        <v>116</v>
      </c>
      <c r="BR32" s="8">
        <v>99.852686051600003</v>
      </c>
      <c r="BS32" s="8">
        <v>99</v>
      </c>
      <c r="BU32" s="9" t="s">
        <v>116</v>
      </c>
      <c r="BV32" s="8">
        <v>472609.54300000001</v>
      </c>
      <c r="BW32" s="8">
        <v>0</v>
      </c>
      <c r="BY32" s="9" t="s">
        <v>116</v>
      </c>
      <c r="BZ32" s="8">
        <v>16972174</v>
      </c>
      <c r="CC32" s="9" t="s">
        <v>116</v>
      </c>
      <c r="CD32" s="8">
        <v>56176.881078099999</v>
      </c>
      <c r="CG32" s="9" t="s">
        <v>116</v>
      </c>
      <c r="CH32" s="8">
        <v>3.4864069723100002</v>
      </c>
      <c r="CI32" s="8">
        <v>3</v>
      </c>
      <c r="CK32" s="9" t="s">
        <v>116</v>
      </c>
      <c r="CL32" s="8">
        <v>132902.86668000001</v>
      </c>
      <c r="CO32" s="9" t="s">
        <v>116</v>
      </c>
      <c r="CP32" s="8">
        <v>19.261786275599999</v>
      </c>
      <c r="CQ32" s="8">
        <v>10</v>
      </c>
      <c r="CS32" s="9" t="s">
        <v>116</v>
      </c>
      <c r="CT32" s="8">
        <v>3.4864069723100002</v>
      </c>
      <c r="CU32" s="8">
        <v>3</v>
      </c>
      <c r="CW32" s="9" t="s">
        <v>116</v>
      </c>
      <c r="CX32" s="8">
        <v>19.261786275599999</v>
      </c>
      <c r="CY32" s="8">
        <v>10</v>
      </c>
    </row>
    <row r="33" spans="2:103" x14ac:dyDescent="0.2">
      <c r="B33" s="68"/>
      <c r="C33" s="68"/>
      <c r="D33" s="68"/>
      <c r="E33" s="68"/>
      <c r="F33" s="68"/>
      <c r="G33" s="68"/>
      <c r="H33" s="68"/>
      <c r="I33" s="68"/>
      <c r="J33" s="68"/>
      <c r="K33" s="68"/>
      <c r="L33" s="68"/>
      <c r="M33" s="68"/>
      <c r="N33" s="68"/>
      <c r="O33" s="68"/>
      <c r="P33" s="68"/>
      <c r="Q33" s="68"/>
      <c r="R33" s="68"/>
      <c r="S33" s="68"/>
      <c r="T33" s="12" t="s">
        <v>117</v>
      </c>
      <c r="U33" s="8">
        <v>99.653164473999993</v>
      </c>
      <c r="V33" s="8">
        <v>98</v>
      </c>
      <c r="W33" s="8">
        <v>0</v>
      </c>
      <c r="Y33" s="9" t="s">
        <v>117</v>
      </c>
      <c r="Z33" s="8">
        <v>0.105473683237</v>
      </c>
      <c r="AA33" s="8">
        <v>0.4</v>
      </c>
      <c r="AB33" s="8">
        <v>0</v>
      </c>
      <c r="AD33" s="9" t="s">
        <v>117</v>
      </c>
      <c r="AE33" s="8">
        <v>99.474825986900001</v>
      </c>
      <c r="AF33" s="8">
        <v>97</v>
      </c>
      <c r="AG33" s="8">
        <v>0</v>
      </c>
      <c r="AH33" s="9" t="s">
        <v>117</v>
      </c>
      <c r="AI33" s="8">
        <v>98.450923297900005</v>
      </c>
      <c r="AJ33" s="8">
        <v>96</v>
      </c>
      <c r="AK33" s="8">
        <v>0</v>
      </c>
      <c r="AM33" s="9" t="s">
        <v>117</v>
      </c>
      <c r="AN33" s="8">
        <v>99.959991454900006</v>
      </c>
      <c r="AO33" s="8">
        <v>99.5</v>
      </c>
      <c r="AQ33" s="9" t="s">
        <v>117</v>
      </c>
      <c r="AR33" s="8">
        <v>3.10116510378E-2</v>
      </c>
      <c r="AS33" s="8">
        <v>0.15</v>
      </c>
      <c r="AU33" s="9" t="s">
        <v>117</v>
      </c>
      <c r="AV33" s="8">
        <v>99.806363749699997</v>
      </c>
      <c r="AW33" s="8">
        <v>99</v>
      </c>
      <c r="AY33" s="9" t="s">
        <v>117</v>
      </c>
      <c r="AZ33" s="8">
        <v>97.3929095174</v>
      </c>
      <c r="BA33" s="8">
        <v>99</v>
      </c>
      <c r="BD33" s="9" t="s">
        <v>117</v>
      </c>
      <c r="BE33" s="8">
        <v>99.936056107699997</v>
      </c>
      <c r="BF33" s="8">
        <v>99.5</v>
      </c>
      <c r="BI33" s="9" t="s">
        <v>117</v>
      </c>
      <c r="BJ33" s="8">
        <v>7.2566370885499998E-2</v>
      </c>
      <c r="BK33" s="8">
        <v>0.1</v>
      </c>
      <c r="BM33" s="9" t="s">
        <v>117</v>
      </c>
      <c r="BN33" s="8">
        <v>99.981991491900004</v>
      </c>
      <c r="BO33" s="8">
        <v>99</v>
      </c>
      <c r="BQ33" s="9" t="s">
        <v>117</v>
      </c>
      <c r="BR33" s="8">
        <v>99.850363767000005</v>
      </c>
      <c r="BS33" s="8">
        <v>99</v>
      </c>
      <c r="BU33" s="9" t="s">
        <v>117</v>
      </c>
      <c r="BV33" s="8">
        <v>457680.26899999997</v>
      </c>
      <c r="BW33" s="8">
        <v>0</v>
      </c>
      <c r="BY33" s="9" t="s">
        <v>117</v>
      </c>
      <c r="BZ33" s="8">
        <v>16529713</v>
      </c>
      <c r="CC33" s="9" t="s">
        <v>117</v>
      </c>
      <c r="CD33" s="8">
        <v>54573.730699</v>
      </c>
      <c r="CG33" s="9" t="s">
        <v>117</v>
      </c>
      <c r="CH33" s="8">
        <v>3.4917509607200001</v>
      </c>
      <c r="CI33" s="8">
        <v>3</v>
      </c>
      <c r="CK33" s="9" t="s">
        <v>117</v>
      </c>
      <c r="CL33" s="8">
        <v>128381.95456899999</v>
      </c>
      <c r="CO33" s="9" t="s">
        <v>117</v>
      </c>
      <c r="CP33" s="8">
        <v>19.092924364400002</v>
      </c>
      <c r="CQ33" s="8">
        <v>10</v>
      </c>
      <c r="CS33" s="9" t="s">
        <v>117</v>
      </c>
      <c r="CT33" s="8">
        <v>3.4917509607200001</v>
      </c>
      <c r="CU33" s="8">
        <v>3</v>
      </c>
      <c r="CW33" s="9" t="s">
        <v>117</v>
      </c>
      <c r="CX33" s="8">
        <v>19.092924364400002</v>
      </c>
      <c r="CY33" s="8">
        <v>10</v>
      </c>
    </row>
    <row r="34" spans="2:103" x14ac:dyDescent="0.2">
      <c r="B34" s="68"/>
      <c r="C34" s="68"/>
      <c r="D34" s="68"/>
      <c r="E34" s="68"/>
      <c r="F34" s="68"/>
      <c r="G34" s="68"/>
      <c r="H34" s="68"/>
      <c r="I34" s="68"/>
      <c r="J34" s="68"/>
      <c r="K34" s="68"/>
      <c r="L34" s="68"/>
      <c r="M34" s="68"/>
      <c r="N34" s="68"/>
      <c r="O34" s="68"/>
      <c r="P34" s="68"/>
      <c r="Q34" s="68"/>
      <c r="R34" s="68"/>
      <c r="S34" s="68"/>
      <c r="T34" s="12" t="s">
        <v>6</v>
      </c>
      <c r="U34" s="8">
        <v>99.373942596339973</v>
      </c>
      <c r="V34" s="8">
        <v>98</v>
      </c>
      <c r="W34" s="8">
        <v>0</v>
      </c>
      <c r="Y34" s="9" t="s">
        <v>6</v>
      </c>
      <c r="Z34" s="8">
        <v>3.5352403420219995</v>
      </c>
      <c r="AA34" s="8">
        <v>12.000000000000005</v>
      </c>
      <c r="AB34" s="8">
        <v>0</v>
      </c>
      <c r="AD34" s="9" t="s">
        <v>6</v>
      </c>
      <c r="AE34" s="8">
        <v>99.532755334520004</v>
      </c>
      <c r="AF34" s="8">
        <v>2910</v>
      </c>
      <c r="AG34" s="8">
        <v>0</v>
      </c>
      <c r="AH34" s="9" t="s">
        <v>6</v>
      </c>
      <c r="AI34" s="8">
        <v>98.344295059483315</v>
      </c>
      <c r="AJ34" s="8">
        <v>96</v>
      </c>
      <c r="AK34" s="8">
        <v>0</v>
      </c>
      <c r="AM34" s="9" t="s">
        <v>6</v>
      </c>
      <c r="AN34" s="8">
        <v>99.920711012866647</v>
      </c>
      <c r="AO34" s="8">
        <v>2985</v>
      </c>
      <c r="AQ34" s="9" t="s">
        <v>6</v>
      </c>
      <c r="AR34" s="8">
        <v>3.6050996866870001E-2</v>
      </c>
      <c r="AS34" s="8">
        <v>0.15</v>
      </c>
      <c r="AU34" s="9" t="s">
        <v>6</v>
      </c>
      <c r="AV34" s="8">
        <v>99.847406269003315</v>
      </c>
      <c r="AW34" s="8">
        <v>99</v>
      </c>
      <c r="AY34" s="9" t="s">
        <v>6</v>
      </c>
      <c r="AZ34" s="8">
        <v>97.419250129199995</v>
      </c>
      <c r="BA34" s="8">
        <v>2970</v>
      </c>
      <c r="BD34" s="9" t="s">
        <v>6</v>
      </c>
      <c r="BE34" s="8">
        <v>99.946084586036662</v>
      </c>
      <c r="BF34" s="8">
        <v>99.5</v>
      </c>
      <c r="BI34" s="9" t="s">
        <v>6</v>
      </c>
      <c r="BJ34" s="8">
        <v>7.1618668860426685E-2</v>
      </c>
      <c r="BK34" s="8">
        <v>0.10000000000000005</v>
      </c>
      <c r="BM34" s="9" t="s">
        <v>6</v>
      </c>
      <c r="BN34" s="8">
        <v>99.949190644153347</v>
      </c>
      <c r="BO34" s="8">
        <v>99</v>
      </c>
      <c r="BQ34" s="9" t="s">
        <v>6</v>
      </c>
      <c r="BR34" s="8">
        <v>99.825385402930024</v>
      </c>
      <c r="BS34" s="8">
        <v>99</v>
      </c>
      <c r="BU34" s="9" t="s">
        <v>6</v>
      </c>
      <c r="BV34" s="8">
        <v>447394.28340000001</v>
      </c>
      <c r="BW34" s="8">
        <v>0</v>
      </c>
      <c r="BY34" s="9" t="s">
        <v>6</v>
      </c>
      <c r="BZ34" s="8">
        <v>16944241.100000001</v>
      </c>
      <c r="CC34" s="9" t="s">
        <v>6</v>
      </c>
      <c r="CD34" s="8">
        <v>2008955.7635652004</v>
      </c>
      <c r="CG34" s="9" t="s">
        <v>6</v>
      </c>
      <c r="CH34" s="8">
        <v>110.51877234604001</v>
      </c>
      <c r="CI34" s="8">
        <v>3</v>
      </c>
      <c r="CK34" s="9" t="s">
        <v>6</v>
      </c>
      <c r="CL34" s="8">
        <v>4332450.3924249997</v>
      </c>
      <c r="CO34" s="9" t="s">
        <v>6</v>
      </c>
      <c r="CP34" s="8">
        <v>17.437326863186666</v>
      </c>
      <c r="CQ34" s="8">
        <v>10</v>
      </c>
      <c r="CS34" s="9" t="s">
        <v>6</v>
      </c>
      <c r="CT34" s="8">
        <v>3.6839590782013336</v>
      </c>
      <c r="CU34" s="8">
        <v>90</v>
      </c>
      <c r="CW34" s="9" t="s">
        <v>6</v>
      </c>
      <c r="CX34" s="8">
        <v>523.11980589559994</v>
      </c>
      <c r="CY34" s="8">
        <v>300</v>
      </c>
    </row>
    <row r="35" spans="2:103" x14ac:dyDescent="0.2">
      <c r="B35" s="68"/>
      <c r="C35" s="68"/>
      <c r="D35" s="68"/>
      <c r="E35" s="68"/>
      <c r="F35" s="68"/>
      <c r="G35" s="68"/>
      <c r="H35" s="68"/>
      <c r="I35" s="68"/>
      <c r="J35" s="68"/>
      <c r="K35" s="68"/>
      <c r="L35" s="68"/>
      <c r="M35" s="68"/>
      <c r="N35" s="68"/>
      <c r="O35" s="68"/>
      <c r="P35" s="68"/>
      <c r="Q35" s="68"/>
      <c r="R35" s="68"/>
      <c r="S35" s="68"/>
      <c r="T35"/>
    </row>
    <row r="36" spans="2:103" x14ac:dyDescent="0.2">
      <c r="B36" s="68"/>
      <c r="C36" s="68"/>
      <c r="D36" s="68"/>
      <c r="E36" s="68"/>
      <c r="F36" s="68"/>
      <c r="G36" s="68"/>
      <c r="H36" s="68"/>
      <c r="I36" s="68"/>
      <c r="J36" s="68"/>
      <c r="K36" s="68"/>
      <c r="L36" s="68"/>
      <c r="M36" s="68"/>
      <c r="N36" s="68"/>
      <c r="O36" s="68"/>
      <c r="P36" s="68"/>
      <c r="Q36" s="68"/>
      <c r="R36" s="68"/>
      <c r="S36" s="68"/>
      <c r="T36"/>
    </row>
    <row r="37" spans="2:103" x14ac:dyDescent="0.2">
      <c r="B37" s="68"/>
      <c r="C37" s="68"/>
      <c r="D37" s="68"/>
      <c r="E37" s="68"/>
      <c r="F37" s="68"/>
      <c r="G37" s="68"/>
      <c r="H37" s="68"/>
      <c r="I37" s="68"/>
      <c r="J37" s="68"/>
      <c r="K37" s="68"/>
      <c r="L37" s="68"/>
      <c r="M37" s="68"/>
      <c r="N37" s="68"/>
      <c r="O37" s="68"/>
      <c r="P37" s="68"/>
      <c r="Q37" s="68"/>
      <c r="R37" s="68"/>
      <c r="S37" s="68"/>
      <c r="T37"/>
    </row>
    <row r="38" spans="2:103" x14ac:dyDescent="0.2">
      <c r="B38" s="68"/>
      <c r="C38" s="68"/>
      <c r="D38" s="68"/>
      <c r="E38" s="68"/>
      <c r="F38" s="68"/>
      <c r="G38" s="68"/>
      <c r="H38" s="68"/>
      <c r="I38" s="68"/>
      <c r="J38" s="68"/>
      <c r="K38" s="68"/>
      <c r="L38" s="68"/>
      <c r="M38" s="68"/>
      <c r="N38" s="68"/>
      <c r="O38" s="68"/>
      <c r="P38" s="68"/>
      <c r="Q38" s="68"/>
      <c r="R38" s="68"/>
      <c r="S38" s="68"/>
      <c r="T38"/>
    </row>
    <row r="39" spans="2:103" x14ac:dyDescent="0.2">
      <c r="B39" s="68"/>
      <c r="C39" s="68"/>
      <c r="D39" s="68"/>
      <c r="E39" s="68"/>
      <c r="F39" s="68"/>
      <c r="G39" s="68"/>
      <c r="H39" s="68"/>
      <c r="I39" s="68"/>
      <c r="J39" s="68"/>
      <c r="K39" s="68"/>
      <c r="L39" s="68"/>
      <c r="M39" s="68"/>
      <c r="N39" s="68"/>
      <c r="O39" s="68"/>
      <c r="P39" s="68"/>
      <c r="Q39" s="68"/>
      <c r="R39" s="68"/>
      <c r="S39" s="68"/>
      <c r="T39"/>
    </row>
    <row r="40" spans="2:103" x14ac:dyDescent="0.2">
      <c r="B40" s="68"/>
      <c r="C40" s="68"/>
      <c r="D40" s="68"/>
      <c r="E40" s="68"/>
      <c r="F40" s="68"/>
      <c r="G40" s="68"/>
      <c r="H40" s="68"/>
      <c r="I40" s="68"/>
      <c r="J40" s="68"/>
      <c r="K40" s="68"/>
      <c r="L40" s="68"/>
      <c r="M40" s="68"/>
      <c r="N40" s="68"/>
      <c r="O40" s="68"/>
      <c r="P40" s="68"/>
      <c r="Q40" s="68"/>
      <c r="R40" s="68"/>
      <c r="S40" s="68"/>
      <c r="T40"/>
    </row>
    <row r="41" spans="2:103" x14ac:dyDescent="0.2">
      <c r="B41" s="68"/>
      <c r="C41" s="68"/>
      <c r="D41" s="68"/>
      <c r="E41" s="68"/>
      <c r="F41" s="68"/>
      <c r="G41" s="68"/>
      <c r="H41" s="68"/>
      <c r="I41" s="68"/>
      <c r="J41" s="68"/>
      <c r="K41" s="68"/>
      <c r="L41" s="68"/>
      <c r="M41" s="68"/>
      <c r="N41" s="68"/>
      <c r="O41" s="68"/>
      <c r="P41" s="68"/>
      <c r="Q41" s="68"/>
      <c r="R41" s="68"/>
      <c r="S41" s="68"/>
      <c r="T41"/>
    </row>
    <row r="42" spans="2:103" x14ac:dyDescent="0.2">
      <c r="B42" s="68"/>
      <c r="C42" s="68"/>
      <c r="D42" s="68"/>
      <c r="E42" s="68"/>
      <c r="F42" s="68"/>
      <c r="G42" s="68"/>
      <c r="H42" s="68"/>
      <c r="I42" s="68"/>
      <c r="J42" s="68"/>
      <c r="K42" s="68"/>
      <c r="L42" s="68"/>
      <c r="M42" s="68"/>
      <c r="N42" s="68"/>
      <c r="O42" s="68"/>
      <c r="P42" s="68"/>
      <c r="Q42" s="68"/>
      <c r="R42" s="68"/>
      <c r="S42" s="68"/>
      <c r="T42"/>
    </row>
    <row r="43" spans="2:103" x14ac:dyDescent="0.2">
      <c r="B43" s="68"/>
      <c r="C43" s="68"/>
      <c r="D43" s="68"/>
      <c r="E43" s="68"/>
      <c r="F43" s="68"/>
      <c r="G43" s="68"/>
      <c r="H43" s="68"/>
      <c r="I43" s="68"/>
      <c r="J43" s="68"/>
      <c r="K43" s="68"/>
      <c r="L43" s="68"/>
      <c r="M43" s="68"/>
      <c r="N43" s="68"/>
      <c r="O43" s="68"/>
      <c r="P43" s="68"/>
      <c r="Q43" s="68"/>
      <c r="R43" s="68"/>
      <c r="S43" s="68"/>
      <c r="T43"/>
    </row>
    <row r="44" spans="2:103" x14ac:dyDescent="0.2">
      <c r="B44" s="68"/>
      <c r="C44" s="68"/>
      <c r="D44" s="68"/>
      <c r="E44" s="68"/>
      <c r="F44" s="68"/>
      <c r="G44" s="68"/>
      <c r="H44" s="68"/>
      <c r="I44" s="68"/>
      <c r="J44" s="68"/>
      <c r="K44" s="68"/>
      <c r="L44" s="68"/>
      <c r="M44" s="68"/>
      <c r="N44" s="68"/>
      <c r="O44" s="68"/>
      <c r="P44" s="68"/>
      <c r="Q44" s="68"/>
      <c r="R44" s="68"/>
      <c r="S44" s="68"/>
      <c r="T44"/>
    </row>
    <row r="45" spans="2:103" x14ac:dyDescent="0.2">
      <c r="B45" s="68"/>
      <c r="C45" s="68"/>
      <c r="D45" s="68"/>
      <c r="E45" s="68"/>
      <c r="F45" s="68"/>
      <c r="G45" s="68"/>
      <c r="H45" s="68"/>
      <c r="I45" s="68"/>
      <c r="J45" s="68"/>
      <c r="K45" s="68"/>
      <c r="L45" s="68"/>
      <c r="M45" s="68"/>
      <c r="N45" s="68"/>
      <c r="O45" s="68"/>
      <c r="P45" s="68"/>
      <c r="Q45" s="68"/>
      <c r="R45" s="68"/>
      <c r="S45" s="68"/>
      <c r="T45"/>
    </row>
    <row r="46" spans="2:103" x14ac:dyDescent="0.2">
      <c r="B46" s="68"/>
      <c r="C46" s="68"/>
      <c r="D46" s="68"/>
      <c r="E46" s="68"/>
      <c r="F46" s="68"/>
      <c r="G46" s="68"/>
      <c r="H46" s="68"/>
      <c r="I46" s="68"/>
      <c r="J46" s="68"/>
      <c r="K46" s="68"/>
      <c r="L46" s="68"/>
      <c r="M46" s="68"/>
      <c r="N46" s="68"/>
      <c r="O46" s="68"/>
      <c r="P46" s="68"/>
      <c r="Q46" s="68"/>
      <c r="R46" s="68"/>
      <c r="S46" s="68"/>
      <c r="T46"/>
    </row>
    <row r="47" spans="2:103" x14ac:dyDescent="0.2">
      <c r="B47" s="68"/>
      <c r="C47" s="68"/>
      <c r="D47" s="68"/>
      <c r="E47" s="68"/>
      <c r="F47" s="68"/>
      <c r="G47" s="68"/>
      <c r="H47" s="68"/>
      <c r="I47" s="68"/>
      <c r="J47" s="68"/>
      <c r="K47" s="68"/>
      <c r="L47" s="68"/>
      <c r="M47" s="68"/>
      <c r="N47" s="68"/>
      <c r="O47" s="68"/>
      <c r="P47" s="68"/>
      <c r="Q47" s="68"/>
      <c r="R47" s="68"/>
      <c r="S47" s="68"/>
      <c r="T47"/>
    </row>
    <row r="48" spans="2:103" x14ac:dyDescent="0.2">
      <c r="B48" s="68"/>
      <c r="C48" s="68"/>
      <c r="D48" s="68"/>
      <c r="E48" s="68"/>
      <c r="F48" s="68"/>
      <c r="G48" s="68"/>
      <c r="H48" s="68"/>
      <c r="I48" s="68"/>
      <c r="J48" s="68"/>
      <c r="K48" s="68"/>
      <c r="L48" s="68"/>
      <c r="M48" s="68"/>
      <c r="N48" s="68"/>
      <c r="O48" s="68"/>
      <c r="P48" s="68"/>
      <c r="Q48" s="68"/>
      <c r="R48" s="68"/>
      <c r="S48" s="68"/>
      <c r="T48"/>
    </row>
    <row r="49" spans="2:20" x14ac:dyDescent="0.2">
      <c r="B49" s="68"/>
      <c r="C49" s="68"/>
      <c r="D49" s="68"/>
      <c r="E49" s="68"/>
      <c r="F49" s="68"/>
      <c r="G49" s="68"/>
      <c r="H49" s="68"/>
      <c r="I49" s="68"/>
      <c r="J49" s="68"/>
      <c r="K49" s="68"/>
      <c r="L49" s="68"/>
      <c r="M49" s="68"/>
      <c r="N49" s="68"/>
      <c r="O49" s="68"/>
      <c r="P49" s="68"/>
      <c r="Q49" s="68"/>
      <c r="R49" s="68"/>
      <c r="S49" s="68"/>
      <c r="T49"/>
    </row>
    <row r="50" spans="2:20" x14ac:dyDescent="0.2">
      <c r="B50" s="68"/>
      <c r="C50" s="68"/>
      <c r="D50" s="68"/>
      <c r="E50" s="68"/>
      <c r="F50" s="68"/>
      <c r="G50" s="68"/>
      <c r="H50" s="68"/>
      <c r="I50" s="68"/>
      <c r="J50" s="68"/>
      <c r="K50" s="68"/>
      <c r="L50" s="68"/>
      <c r="M50" s="68"/>
      <c r="N50" s="68"/>
      <c r="O50" s="68"/>
      <c r="P50" s="68"/>
      <c r="Q50" s="68"/>
      <c r="R50" s="68"/>
      <c r="S50" s="68"/>
      <c r="T50"/>
    </row>
    <row r="51" spans="2:20" x14ac:dyDescent="0.2">
      <c r="B51" s="68"/>
      <c r="C51" s="68"/>
      <c r="D51" s="68"/>
      <c r="E51" s="68"/>
      <c r="F51" s="68"/>
      <c r="G51" s="68"/>
      <c r="H51" s="68"/>
      <c r="I51" s="68"/>
      <c r="J51" s="68"/>
      <c r="K51" s="68"/>
      <c r="L51" s="68"/>
      <c r="M51" s="68"/>
      <c r="N51" s="68"/>
      <c r="O51" s="68"/>
      <c r="P51" s="68"/>
      <c r="Q51" s="68"/>
      <c r="R51" s="68"/>
      <c r="S51" s="68"/>
      <c r="T51"/>
    </row>
    <row r="52" spans="2:20" x14ac:dyDescent="0.2">
      <c r="B52" s="68"/>
      <c r="C52" s="68"/>
      <c r="D52" s="68"/>
      <c r="E52" s="68"/>
      <c r="F52" s="68"/>
      <c r="G52" s="68"/>
      <c r="H52" s="68"/>
      <c r="I52" s="68"/>
      <c r="J52" s="68"/>
      <c r="K52" s="68"/>
      <c r="L52" s="68"/>
      <c r="M52" s="68"/>
      <c r="N52" s="68"/>
      <c r="O52" s="68"/>
      <c r="P52" s="68"/>
      <c r="Q52" s="68"/>
      <c r="R52" s="68"/>
      <c r="S52" s="68"/>
      <c r="T52"/>
    </row>
    <row r="53" spans="2:20" x14ac:dyDescent="0.2">
      <c r="B53" s="68"/>
      <c r="C53" s="68"/>
      <c r="D53" s="68"/>
      <c r="E53" s="68"/>
      <c r="F53" s="68"/>
      <c r="G53" s="68"/>
      <c r="H53" s="68"/>
      <c r="I53" s="68"/>
      <c r="J53" s="68"/>
      <c r="K53" s="68"/>
      <c r="L53" s="68"/>
      <c r="M53" s="68"/>
      <c r="N53" s="68"/>
      <c r="O53" s="68"/>
      <c r="P53" s="68"/>
      <c r="Q53" s="68"/>
      <c r="R53" s="68"/>
      <c r="S53" s="68"/>
      <c r="T53"/>
    </row>
    <row r="54" spans="2:20" x14ac:dyDescent="0.2">
      <c r="B54" s="68"/>
      <c r="C54" s="68"/>
      <c r="D54" s="68"/>
      <c r="E54" s="68"/>
      <c r="F54" s="68"/>
      <c r="G54" s="68"/>
      <c r="H54" s="68"/>
      <c r="I54" s="68"/>
      <c r="J54" s="68"/>
      <c r="K54" s="68"/>
      <c r="L54" s="68"/>
      <c r="M54" s="68"/>
      <c r="N54" s="68"/>
      <c r="O54" s="68"/>
      <c r="P54" s="68"/>
      <c r="Q54" s="68"/>
      <c r="R54" s="68"/>
      <c r="S54" s="68"/>
      <c r="T54"/>
    </row>
    <row r="55" spans="2:20" x14ac:dyDescent="0.2">
      <c r="B55" s="68"/>
      <c r="C55" s="68"/>
      <c r="D55" s="68"/>
      <c r="E55" s="68"/>
      <c r="F55" s="68"/>
      <c r="G55" s="68"/>
      <c r="H55" s="68"/>
      <c r="I55" s="68"/>
      <c r="J55" s="68"/>
      <c r="K55" s="68"/>
      <c r="L55" s="68"/>
      <c r="M55" s="68"/>
      <c r="N55" s="68"/>
      <c r="O55" s="68"/>
      <c r="P55" s="68"/>
      <c r="Q55" s="68"/>
      <c r="R55" s="68"/>
      <c r="S55" s="68"/>
      <c r="T55"/>
    </row>
    <row r="56" spans="2:20" x14ac:dyDescent="0.2">
      <c r="B56" s="68"/>
      <c r="C56" s="68"/>
      <c r="D56" s="68"/>
      <c r="E56" s="68"/>
      <c r="F56" s="68"/>
      <c r="G56" s="68"/>
      <c r="H56" s="68"/>
      <c r="I56" s="68"/>
      <c r="J56" s="68"/>
      <c r="K56" s="68"/>
      <c r="L56" s="68"/>
      <c r="M56" s="68"/>
      <c r="N56" s="68"/>
      <c r="O56" s="68"/>
      <c r="P56" s="68"/>
      <c r="Q56" s="68"/>
      <c r="R56" s="68"/>
      <c r="S56" s="68"/>
      <c r="T56"/>
    </row>
    <row r="57" spans="2:20" x14ac:dyDescent="0.2">
      <c r="B57" s="68"/>
      <c r="C57" s="68"/>
      <c r="D57" s="68"/>
      <c r="E57" s="68"/>
      <c r="F57" s="68"/>
      <c r="G57" s="68"/>
      <c r="H57" s="68"/>
      <c r="I57" s="68"/>
      <c r="J57" s="68"/>
      <c r="K57" s="68"/>
      <c r="L57" s="68"/>
      <c r="M57" s="68"/>
      <c r="N57" s="68"/>
      <c r="O57" s="68"/>
      <c r="P57" s="68"/>
      <c r="Q57" s="68"/>
      <c r="R57" s="68"/>
      <c r="S57" s="68"/>
      <c r="T57"/>
    </row>
    <row r="58" spans="2:20" x14ac:dyDescent="0.2">
      <c r="B58" s="68"/>
      <c r="C58" s="68"/>
      <c r="D58" s="68"/>
      <c r="E58" s="68"/>
      <c r="F58" s="68"/>
      <c r="G58" s="68"/>
      <c r="H58" s="68"/>
      <c r="I58" s="68"/>
      <c r="J58" s="68"/>
      <c r="K58" s="68"/>
      <c r="L58" s="68"/>
      <c r="M58" s="68"/>
      <c r="N58" s="68"/>
      <c r="O58" s="68"/>
      <c r="P58" s="68"/>
      <c r="Q58" s="68"/>
      <c r="R58" s="68"/>
      <c r="S58" s="68"/>
      <c r="T58"/>
    </row>
    <row r="59" spans="2:20" x14ac:dyDescent="0.2">
      <c r="B59" s="68"/>
      <c r="C59" s="68"/>
      <c r="D59" s="68"/>
      <c r="E59" s="68"/>
      <c r="F59" s="68"/>
      <c r="G59" s="68"/>
      <c r="H59" s="68"/>
      <c r="I59" s="68"/>
      <c r="J59" s="68"/>
      <c r="K59" s="68"/>
      <c r="L59" s="68"/>
      <c r="M59" s="68"/>
      <c r="N59" s="68"/>
      <c r="O59" s="68"/>
      <c r="P59" s="68"/>
      <c r="Q59" s="68"/>
      <c r="R59" s="68"/>
      <c r="S59" s="68"/>
      <c r="T59"/>
    </row>
    <row r="60" spans="2:20" x14ac:dyDescent="0.2">
      <c r="B60" s="68"/>
      <c r="C60" s="68"/>
      <c r="D60" s="68"/>
      <c r="E60" s="68"/>
      <c r="F60" s="68"/>
      <c r="G60" s="68"/>
      <c r="H60" s="68"/>
      <c r="I60" s="68"/>
      <c r="J60" s="68"/>
      <c r="K60" s="68"/>
      <c r="L60" s="68"/>
      <c r="M60" s="68"/>
      <c r="N60" s="68"/>
      <c r="O60" s="68"/>
      <c r="P60" s="68"/>
      <c r="Q60" s="68"/>
      <c r="R60" s="68"/>
      <c r="S60" s="68"/>
      <c r="T60"/>
    </row>
    <row r="61" spans="2:20" x14ac:dyDescent="0.2">
      <c r="B61" s="68"/>
      <c r="C61" s="68"/>
      <c r="D61" s="68"/>
      <c r="E61" s="68"/>
      <c r="F61" s="68"/>
      <c r="G61" s="68"/>
      <c r="H61" s="68"/>
      <c r="I61" s="68"/>
      <c r="J61" s="68"/>
      <c r="K61" s="68"/>
      <c r="L61" s="68"/>
      <c r="M61" s="68"/>
      <c r="N61" s="68"/>
      <c r="O61" s="68"/>
      <c r="P61" s="68"/>
      <c r="Q61" s="68"/>
      <c r="R61" s="68"/>
      <c r="S61" s="68"/>
      <c r="T61"/>
    </row>
    <row r="62" spans="2:20" x14ac:dyDescent="0.2">
      <c r="B62" s="68"/>
      <c r="C62" s="68"/>
      <c r="D62" s="68"/>
      <c r="E62" s="68"/>
      <c r="F62" s="68"/>
      <c r="G62" s="68"/>
      <c r="H62" s="68"/>
      <c r="I62" s="68"/>
      <c r="J62" s="68"/>
      <c r="K62" s="68"/>
      <c r="L62" s="68"/>
      <c r="M62" s="68"/>
      <c r="N62" s="68"/>
      <c r="O62" s="68"/>
      <c r="P62" s="68"/>
      <c r="Q62" s="68"/>
      <c r="R62" s="68"/>
      <c r="S62" s="68"/>
      <c r="T62"/>
    </row>
    <row r="63" spans="2:20" x14ac:dyDescent="0.2">
      <c r="B63" s="68"/>
      <c r="C63" s="68"/>
      <c r="D63" s="68"/>
      <c r="E63" s="68"/>
      <c r="F63" s="68"/>
      <c r="G63" s="68"/>
      <c r="H63" s="68"/>
      <c r="I63" s="68"/>
      <c r="J63" s="68"/>
      <c r="K63" s="68"/>
      <c r="L63" s="68"/>
      <c r="M63" s="68"/>
      <c r="N63" s="68"/>
      <c r="O63" s="68"/>
      <c r="P63" s="68"/>
      <c r="Q63" s="68"/>
      <c r="R63" s="68"/>
      <c r="S63" s="68"/>
      <c r="T63"/>
    </row>
    <row r="64" spans="2:20" x14ac:dyDescent="0.2">
      <c r="B64" s="68"/>
      <c r="C64" s="68"/>
      <c r="D64" s="68"/>
      <c r="E64" s="68"/>
      <c r="F64" s="68"/>
      <c r="G64" s="68"/>
      <c r="H64" s="68"/>
      <c r="I64" s="68"/>
      <c r="J64" s="68"/>
      <c r="K64" s="68"/>
      <c r="L64" s="68"/>
      <c r="M64" s="68"/>
      <c r="N64" s="68"/>
      <c r="O64" s="68"/>
      <c r="P64" s="68"/>
      <c r="Q64" s="68"/>
      <c r="R64" s="68"/>
      <c r="S64" s="68"/>
      <c r="T64"/>
    </row>
    <row r="65" spans="2:20" x14ac:dyDescent="0.2">
      <c r="B65" s="68"/>
      <c r="C65" s="68"/>
      <c r="D65" s="68"/>
      <c r="E65" s="68"/>
      <c r="F65" s="68"/>
      <c r="G65" s="68"/>
      <c r="H65" s="68"/>
      <c r="I65" s="68"/>
      <c r="J65" s="68"/>
      <c r="K65" s="68"/>
      <c r="L65" s="68"/>
      <c r="M65" s="68"/>
      <c r="N65" s="68"/>
      <c r="O65" s="68"/>
      <c r="P65" s="68"/>
      <c r="Q65" s="68"/>
      <c r="R65" s="68"/>
      <c r="S65" s="68"/>
      <c r="T65"/>
    </row>
    <row r="66" spans="2:20" x14ac:dyDescent="0.2">
      <c r="B66" s="68"/>
      <c r="C66" s="68"/>
      <c r="D66" s="68"/>
      <c r="E66" s="68"/>
      <c r="F66" s="68"/>
      <c r="G66" s="68"/>
      <c r="H66" s="68"/>
      <c r="I66" s="68"/>
      <c r="J66" s="68"/>
      <c r="K66" s="68"/>
      <c r="L66" s="68"/>
      <c r="M66" s="68"/>
      <c r="N66" s="68"/>
      <c r="O66" s="68"/>
      <c r="P66" s="68"/>
      <c r="Q66" s="68"/>
      <c r="R66" s="68"/>
      <c r="S66" s="68"/>
      <c r="T66"/>
    </row>
    <row r="67" spans="2:20" x14ac:dyDescent="0.2">
      <c r="B67" s="68"/>
      <c r="C67" s="68"/>
      <c r="D67" s="68"/>
      <c r="E67" s="68"/>
      <c r="F67" s="68"/>
      <c r="G67" s="68"/>
      <c r="H67" s="68"/>
      <c r="I67" s="68"/>
      <c r="J67" s="68"/>
      <c r="K67" s="68"/>
      <c r="L67" s="68"/>
      <c r="M67" s="68"/>
      <c r="N67" s="68"/>
      <c r="O67" s="68"/>
      <c r="P67" s="68"/>
      <c r="Q67" s="68"/>
      <c r="R67" s="68"/>
      <c r="S67" s="68"/>
      <c r="T67"/>
    </row>
    <row r="68" spans="2:20" x14ac:dyDescent="0.2">
      <c r="B68" s="68"/>
      <c r="C68" s="68"/>
      <c r="D68" s="68"/>
      <c r="E68" s="68"/>
      <c r="F68" s="68"/>
      <c r="G68" s="68"/>
      <c r="H68" s="68"/>
      <c r="I68" s="68"/>
      <c r="J68" s="68"/>
      <c r="K68" s="68"/>
      <c r="L68" s="68"/>
      <c r="M68" s="68"/>
      <c r="N68" s="68"/>
      <c r="O68" s="68"/>
      <c r="P68" s="68"/>
      <c r="Q68" s="68"/>
      <c r="R68" s="68"/>
      <c r="S68" s="68"/>
      <c r="T68"/>
    </row>
    <row r="69" spans="2:20" x14ac:dyDescent="0.2">
      <c r="B69" s="68"/>
      <c r="C69" s="68"/>
      <c r="D69" s="68"/>
      <c r="E69" s="68"/>
      <c r="F69" s="68"/>
      <c r="G69" s="68"/>
      <c r="H69" s="68"/>
      <c r="I69" s="68"/>
      <c r="J69" s="68"/>
      <c r="K69" s="68"/>
      <c r="L69" s="68"/>
      <c r="M69" s="68"/>
      <c r="N69" s="68"/>
      <c r="O69" s="68"/>
      <c r="P69" s="68"/>
      <c r="Q69" s="68"/>
      <c r="R69" s="68"/>
      <c r="S69" s="68"/>
      <c r="T69"/>
    </row>
    <row r="70" spans="2:20" x14ac:dyDescent="0.2">
      <c r="B70" s="68"/>
      <c r="C70" s="68"/>
      <c r="D70" s="68"/>
      <c r="E70" s="68"/>
      <c r="F70" s="68"/>
      <c r="G70" s="68"/>
      <c r="H70" s="68"/>
      <c r="I70" s="68"/>
      <c r="J70" s="68"/>
      <c r="K70" s="68"/>
      <c r="L70" s="68"/>
      <c r="M70" s="68"/>
      <c r="N70" s="68"/>
      <c r="O70" s="68"/>
      <c r="P70" s="68"/>
      <c r="Q70" s="68"/>
      <c r="R70" s="68"/>
      <c r="S70" s="68"/>
      <c r="T70"/>
    </row>
    <row r="71" spans="2:20" x14ac:dyDescent="0.2">
      <c r="B71" s="68"/>
      <c r="C71" s="68"/>
      <c r="D71" s="68"/>
      <c r="E71" s="68"/>
      <c r="F71" s="68"/>
      <c r="G71" s="68"/>
      <c r="H71" s="68"/>
      <c r="I71" s="68"/>
      <c r="J71" s="68"/>
      <c r="K71" s="68"/>
      <c r="L71" s="68"/>
      <c r="M71" s="68"/>
      <c r="N71" s="68"/>
      <c r="O71" s="68"/>
      <c r="P71" s="68"/>
      <c r="Q71" s="68"/>
      <c r="R71" s="68"/>
      <c r="S71" s="68"/>
      <c r="T71"/>
    </row>
    <row r="72" spans="2:20" x14ac:dyDescent="0.2">
      <c r="B72" s="68"/>
      <c r="C72" s="68"/>
      <c r="D72" s="68"/>
      <c r="E72" s="68"/>
      <c r="F72" s="68"/>
      <c r="G72" s="68"/>
      <c r="H72" s="68"/>
      <c r="I72" s="68"/>
      <c r="J72" s="68"/>
      <c r="K72" s="68"/>
      <c r="L72" s="68"/>
      <c r="M72" s="68"/>
      <c r="N72" s="68"/>
      <c r="O72" s="68"/>
      <c r="P72" s="68"/>
      <c r="Q72" s="68"/>
      <c r="R72" s="68"/>
      <c r="S72" s="68"/>
      <c r="T72"/>
    </row>
    <row r="73" spans="2:20" x14ac:dyDescent="0.2">
      <c r="B73" s="68"/>
      <c r="C73" s="68"/>
      <c r="D73" s="68"/>
      <c r="E73" s="68"/>
      <c r="F73" s="68"/>
      <c r="G73" s="68"/>
      <c r="H73" s="68"/>
      <c r="I73" s="68"/>
      <c r="J73" s="68"/>
      <c r="K73" s="68"/>
      <c r="L73" s="68"/>
      <c r="M73" s="68"/>
      <c r="N73" s="68"/>
      <c r="O73" s="68"/>
      <c r="P73" s="68"/>
      <c r="Q73" s="68"/>
      <c r="R73" s="68"/>
      <c r="S73" s="68"/>
      <c r="T73"/>
    </row>
    <row r="74" spans="2:20" x14ac:dyDescent="0.2">
      <c r="B74" s="68"/>
      <c r="C74" s="68"/>
      <c r="D74" s="68"/>
      <c r="E74" s="68"/>
      <c r="F74" s="68"/>
      <c r="G74" s="68"/>
      <c r="H74" s="68"/>
      <c r="I74" s="68"/>
      <c r="J74" s="68"/>
      <c r="K74" s="68"/>
      <c r="L74" s="68"/>
      <c r="M74" s="68"/>
      <c r="N74" s="68"/>
      <c r="O74" s="68"/>
      <c r="P74" s="68"/>
      <c r="Q74" s="68"/>
      <c r="R74" s="68"/>
      <c r="S74" s="68"/>
      <c r="T74"/>
    </row>
    <row r="75" spans="2:20" x14ac:dyDescent="0.2">
      <c r="B75" s="68"/>
      <c r="C75" s="68"/>
      <c r="D75" s="68"/>
      <c r="E75" s="68"/>
      <c r="F75" s="68"/>
      <c r="G75" s="68"/>
      <c r="H75" s="68"/>
      <c r="I75" s="68"/>
      <c r="J75" s="68"/>
      <c r="K75" s="68"/>
      <c r="L75" s="68"/>
      <c r="M75" s="79"/>
      <c r="N75" s="79"/>
      <c r="O75" s="79"/>
      <c r="P75" s="79"/>
      <c r="Q75" s="79"/>
      <c r="R75" s="79"/>
      <c r="S75" s="68"/>
      <c r="T75"/>
    </row>
    <row r="76" spans="2:20" x14ac:dyDescent="0.2">
      <c r="B76" s="68"/>
      <c r="C76" s="68"/>
      <c r="D76" s="68"/>
      <c r="E76" s="68"/>
      <c r="F76" s="68"/>
      <c r="G76" s="68"/>
      <c r="H76" s="68"/>
      <c r="I76" s="68"/>
      <c r="J76" s="68"/>
      <c r="K76" s="68"/>
      <c r="L76" s="68"/>
      <c r="M76" s="79"/>
      <c r="N76" s="79"/>
      <c r="O76" s="79"/>
      <c r="P76" s="79"/>
      <c r="Q76" s="79"/>
      <c r="R76" s="79"/>
      <c r="S76" s="68"/>
      <c r="T76"/>
    </row>
    <row r="77" spans="2:20" x14ac:dyDescent="0.2">
      <c r="B77" s="68"/>
      <c r="C77" s="68"/>
      <c r="D77" s="68"/>
      <c r="E77" s="68"/>
      <c r="F77" s="68"/>
      <c r="G77" s="68"/>
      <c r="H77" s="68"/>
      <c r="I77" s="68"/>
      <c r="J77" s="68"/>
      <c r="K77" s="68"/>
      <c r="L77" s="68"/>
      <c r="M77" s="79"/>
      <c r="N77" s="79"/>
      <c r="O77" s="79"/>
      <c r="P77" s="79"/>
      <c r="Q77" s="79"/>
      <c r="R77" s="79"/>
      <c r="S77" s="68"/>
      <c r="T77"/>
    </row>
    <row r="78" spans="2:20" x14ac:dyDescent="0.2">
      <c r="B78" s="68"/>
      <c r="C78" s="68"/>
      <c r="D78" s="68"/>
      <c r="E78" s="68"/>
      <c r="F78" s="68"/>
      <c r="G78" s="68"/>
      <c r="H78" s="68"/>
      <c r="I78" s="68"/>
      <c r="J78" s="68"/>
      <c r="K78" s="68"/>
      <c r="L78" s="68"/>
      <c r="M78" s="79"/>
      <c r="N78" s="79"/>
      <c r="O78" s="79"/>
      <c r="P78" s="79"/>
      <c r="Q78" s="79"/>
      <c r="R78" s="79"/>
      <c r="S78" s="68"/>
      <c r="T78"/>
    </row>
    <row r="79" spans="2:20" x14ac:dyDescent="0.2">
      <c r="B79" s="68"/>
      <c r="C79" s="68"/>
      <c r="D79" s="68"/>
      <c r="E79" s="68"/>
      <c r="F79" s="68"/>
      <c r="G79" s="68"/>
      <c r="H79" s="68"/>
      <c r="I79" s="68"/>
      <c r="J79" s="68"/>
      <c r="K79" s="68"/>
      <c r="L79" s="68"/>
      <c r="M79" s="79"/>
      <c r="N79" s="79"/>
      <c r="O79" s="79"/>
      <c r="P79" s="79"/>
      <c r="Q79" s="79"/>
      <c r="R79" s="79"/>
      <c r="S79" s="68"/>
      <c r="T79"/>
    </row>
    <row r="80" spans="2:20" x14ac:dyDescent="0.2">
      <c r="B80" s="68"/>
      <c r="C80" s="68"/>
      <c r="D80" s="68"/>
      <c r="E80" s="68"/>
      <c r="F80" s="68"/>
      <c r="G80" s="68"/>
      <c r="H80" s="68"/>
      <c r="I80" s="68"/>
      <c r="J80" s="68"/>
      <c r="K80" s="68"/>
      <c r="L80" s="68"/>
      <c r="M80" s="79"/>
      <c r="N80" s="79"/>
      <c r="O80" s="79"/>
      <c r="P80" s="79"/>
      <c r="Q80" s="79"/>
      <c r="R80" s="79"/>
      <c r="S80" s="68"/>
      <c r="T80"/>
    </row>
    <row r="81" spans="2:20" x14ac:dyDescent="0.2">
      <c r="B81" s="68"/>
      <c r="C81" s="68"/>
      <c r="D81" s="68"/>
      <c r="E81" s="68"/>
      <c r="F81" s="68"/>
      <c r="G81" s="68"/>
      <c r="H81" s="68"/>
      <c r="I81" s="68"/>
      <c r="J81" s="68"/>
      <c r="K81" s="68"/>
      <c r="L81" s="68"/>
      <c r="M81" s="79"/>
      <c r="N81" s="79"/>
      <c r="O81" s="79"/>
      <c r="P81" s="79"/>
      <c r="Q81" s="79"/>
      <c r="R81" s="79"/>
      <c r="S81" s="68"/>
      <c r="T81"/>
    </row>
    <row r="82" spans="2:20" x14ac:dyDescent="0.2">
      <c r="B82" s="68"/>
      <c r="C82" s="68"/>
      <c r="D82" s="68"/>
      <c r="E82" s="68"/>
      <c r="F82" s="68"/>
      <c r="G82" s="68"/>
      <c r="H82" s="68"/>
      <c r="I82" s="68"/>
      <c r="J82" s="68"/>
      <c r="K82" s="68"/>
      <c r="L82" s="68"/>
      <c r="M82" s="79"/>
      <c r="N82" s="79"/>
      <c r="O82" s="79"/>
      <c r="P82" s="79"/>
      <c r="Q82" s="79"/>
      <c r="R82" s="79"/>
      <c r="S82" s="68"/>
      <c r="T82"/>
    </row>
    <row r="83" spans="2:20" x14ac:dyDescent="0.2">
      <c r="B83" s="68"/>
      <c r="C83" s="68"/>
      <c r="D83" s="68"/>
      <c r="E83" s="68"/>
      <c r="F83" s="68"/>
      <c r="G83" s="68"/>
      <c r="H83" s="68"/>
      <c r="I83" s="68"/>
      <c r="J83" s="68"/>
      <c r="K83" s="68"/>
      <c r="L83" s="68"/>
      <c r="M83" s="79"/>
      <c r="N83" s="79"/>
      <c r="O83" s="79"/>
      <c r="P83" s="79"/>
      <c r="Q83" s="79"/>
      <c r="R83" s="79"/>
      <c r="S83" s="68"/>
      <c r="T83"/>
    </row>
    <row r="84" spans="2:20" x14ac:dyDescent="0.2">
      <c r="B84" s="68"/>
      <c r="C84" s="68"/>
      <c r="D84" s="68"/>
      <c r="E84" s="68"/>
      <c r="F84" s="68"/>
      <c r="G84" s="68"/>
      <c r="H84" s="68"/>
      <c r="I84" s="68"/>
      <c r="J84" s="68"/>
      <c r="K84" s="68"/>
      <c r="L84" s="68"/>
      <c r="M84" s="79"/>
      <c r="N84" s="79"/>
      <c r="O84" s="79"/>
      <c r="P84" s="79"/>
      <c r="Q84" s="79"/>
      <c r="R84" s="79"/>
      <c r="S84" s="68"/>
      <c r="T84"/>
    </row>
    <row r="85" spans="2:20" x14ac:dyDescent="0.2">
      <c r="B85" s="68"/>
      <c r="C85" s="68"/>
      <c r="D85" s="68"/>
      <c r="E85" s="68"/>
      <c r="F85" s="68"/>
      <c r="G85" s="68"/>
      <c r="H85" s="68"/>
      <c r="I85" s="68"/>
      <c r="J85" s="68"/>
      <c r="K85" s="68"/>
      <c r="L85" s="68"/>
      <c r="M85" s="79"/>
      <c r="N85" s="79"/>
      <c r="O85" s="79"/>
      <c r="P85" s="79"/>
      <c r="Q85" s="79"/>
      <c r="R85" s="79"/>
      <c r="S85" s="68"/>
      <c r="T85"/>
    </row>
    <row r="86" spans="2:20" x14ac:dyDescent="0.2">
      <c r="B86" s="68"/>
      <c r="C86" s="68"/>
      <c r="D86" s="68"/>
      <c r="E86" s="68"/>
      <c r="F86" s="68"/>
      <c r="G86" s="68"/>
      <c r="H86" s="68"/>
      <c r="I86" s="68"/>
      <c r="J86" s="68"/>
      <c r="K86" s="68"/>
      <c r="L86" s="68"/>
      <c r="M86" s="79"/>
      <c r="N86" s="79"/>
      <c r="O86" s="79"/>
      <c r="P86" s="79"/>
      <c r="Q86" s="79"/>
      <c r="R86" s="79"/>
      <c r="S86" s="68"/>
      <c r="T86"/>
    </row>
    <row r="87" spans="2:20" x14ac:dyDescent="0.2">
      <c r="B87" s="68"/>
      <c r="C87" s="68"/>
      <c r="D87" s="68"/>
      <c r="E87" s="68"/>
      <c r="F87" s="68"/>
      <c r="G87" s="68"/>
      <c r="H87" s="68"/>
      <c r="I87" s="68"/>
      <c r="J87" s="68"/>
      <c r="K87" s="68"/>
      <c r="L87" s="68"/>
      <c r="M87" s="79"/>
      <c r="N87" s="79"/>
      <c r="O87" s="79"/>
      <c r="P87" s="79"/>
      <c r="Q87" s="79"/>
      <c r="R87" s="79"/>
      <c r="S87" s="68"/>
      <c r="T87"/>
    </row>
    <row r="88" spans="2:20" x14ac:dyDescent="0.2">
      <c r="B88" s="68"/>
      <c r="C88" s="68"/>
      <c r="D88" s="68"/>
      <c r="E88" s="68"/>
      <c r="F88" s="68"/>
      <c r="G88" s="68"/>
      <c r="H88" s="68"/>
      <c r="I88" s="68"/>
      <c r="J88" s="68"/>
      <c r="K88" s="68"/>
      <c r="L88" s="68"/>
      <c r="M88" s="79"/>
      <c r="N88" s="79"/>
      <c r="O88" s="79"/>
      <c r="P88" s="79"/>
      <c r="Q88" s="79"/>
      <c r="R88" s="79"/>
      <c r="S88" s="68"/>
      <c r="T88"/>
    </row>
    <row r="89" spans="2:20" x14ac:dyDescent="0.2">
      <c r="B89" s="68"/>
      <c r="C89" s="68"/>
      <c r="D89" s="68"/>
      <c r="E89" s="68"/>
      <c r="F89" s="68"/>
      <c r="G89" s="68"/>
      <c r="H89" s="68"/>
      <c r="I89" s="68"/>
      <c r="J89" s="68"/>
      <c r="K89" s="68"/>
      <c r="L89" s="68"/>
      <c r="M89" s="79"/>
      <c r="N89" s="79"/>
      <c r="O89" s="79"/>
      <c r="P89" s="79"/>
      <c r="Q89" s="79"/>
      <c r="R89" s="79"/>
      <c r="S89" s="68"/>
      <c r="T89"/>
    </row>
    <row r="90" spans="2:20" x14ac:dyDescent="0.2">
      <c r="B90" s="68"/>
      <c r="C90" s="68"/>
      <c r="D90" s="68"/>
      <c r="E90" s="68"/>
      <c r="F90" s="68"/>
      <c r="G90" s="68"/>
      <c r="H90" s="68"/>
      <c r="I90" s="68"/>
      <c r="J90" s="68"/>
      <c r="K90" s="68"/>
      <c r="L90" s="68"/>
      <c r="M90" s="79"/>
      <c r="N90" s="79"/>
      <c r="O90" s="79"/>
      <c r="P90" s="79"/>
      <c r="Q90" s="79"/>
      <c r="R90" s="79"/>
      <c r="S90" s="68"/>
      <c r="T90"/>
    </row>
    <row r="91" spans="2:20" x14ac:dyDescent="0.2">
      <c r="B91" s="68"/>
      <c r="C91" s="68"/>
      <c r="D91" s="68"/>
      <c r="E91" s="68"/>
      <c r="F91" s="68"/>
      <c r="G91" s="68"/>
      <c r="H91" s="68"/>
      <c r="I91" s="68"/>
      <c r="J91" s="68"/>
      <c r="K91" s="68"/>
      <c r="L91" s="68"/>
      <c r="M91" s="79"/>
      <c r="N91" s="79"/>
      <c r="O91" s="79"/>
      <c r="P91" s="79"/>
      <c r="Q91" s="79"/>
      <c r="R91" s="79"/>
      <c r="S91" s="68"/>
      <c r="T91"/>
    </row>
    <row r="92" spans="2:20" x14ac:dyDescent="0.2">
      <c r="B92" s="68"/>
      <c r="C92" s="68"/>
      <c r="D92" s="68"/>
      <c r="E92" s="68"/>
      <c r="F92" s="68"/>
      <c r="G92" s="68"/>
      <c r="H92" s="68"/>
      <c r="I92" s="68"/>
      <c r="J92" s="68"/>
      <c r="K92" s="68"/>
      <c r="L92" s="68"/>
      <c r="M92" s="79"/>
      <c r="N92" s="79"/>
      <c r="O92" s="79"/>
      <c r="P92" s="79"/>
      <c r="Q92" s="79"/>
      <c r="R92" s="79"/>
      <c r="S92" s="68"/>
      <c r="T92"/>
    </row>
    <row r="93" spans="2:20" x14ac:dyDescent="0.2">
      <c r="B93" s="68"/>
      <c r="C93" s="68"/>
      <c r="D93" s="68"/>
      <c r="E93" s="68"/>
      <c r="F93" s="68"/>
      <c r="G93" s="68"/>
      <c r="H93" s="68"/>
      <c r="I93" s="68"/>
      <c r="J93" s="68"/>
      <c r="K93" s="68"/>
      <c r="L93" s="68"/>
      <c r="M93" s="79"/>
      <c r="N93" s="79"/>
      <c r="O93" s="79"/>
      <c r="P93" s="79"/>
      <c r="Q93" s="79"/>
      <c r="R93" s="79"/>
      <c r="S93" s="68"/>
      <c r="T93"/>
    </row>
    <row r="94" spans="2:20" x14ac:dyDescent="0.2">
      <c r="B94" s="68"/>
      <c r="C94" s="68"/>
      <c r="D94" s="68"/>
      <c r="E94" s="68"/>
      <c r="F94" s="68"/>
      <c r="G94" s="68"/>
      <c r="H94" s="68"/>
      <c r="I94" s="68"/>
      <c r="J94" s="68"/>
      <c r="K94" s="68"/>
      <c r="L94" s="68"/>
      <c r="M94" s="79"/>
      <c r="N94" s="79"/>
      <c r="O94" s="79"/>
      <c r="P94" s="79"/>
      <c r="Q94" s="79"/>
      <c r="R94" s="79"/>
      <c r="S94" s="68"/>
      <c r="T94"/>
    </row>
    <row r="95" spans="2:20" x14ac:dyDescent="0.2">
      <c r="B95" s="68"/>
      <c r="C95" s="78"/>
      <c r="D95" s="78"/>
      <c r="E95" s="78"/>
      <c r="F95" s="78"/>
      <c r="G95" s="68"/>
      <c r="H95" s="68"/>
      <c r="I95" s="68"/>
      <c r="J95" s="68"/>
      <c r="K95" s="68"/>
      <c r="L95" s="68"/>
      <c r="M95" s="68"/>
      <c r="N95" s="68"/>
      <c r="O95" s="68"/>
      <c r="P95" s="68"/>
      <c r="Q95" s="68"/>
      <c r="R95" s="68"/>
      <c r="S95" s="68"/>
    </row>
    <row r="96" spans="2:20" x14ac:dyDescent="0.2">
      <c r="B96" s="68"/>
      <c r="C96" s="78"/>
      <c r="D96" s="78"/>
      <c r="E96" s="78"/>
      <c r="F96" s="78"/>
      <c r="G96" s="68"/>
      <c r="H96" s="68"/>
      <c r="I96" s="68"/>
      <c r="J96" s="68"/>
      <c r="K96" s="68"/>
      <c r="L96" s="68"/>
      <c r="M96" s="68"/>
      <c r="N96" s="68"/>
      <c r="O96" s="68"/>
      <c r="P96" s="68"/>
      <c r="Q96" s="68"/>
      <c r="R96" s="68"/>
      <c r="S96" s="68"/>
    </row>
    <row r="97" spans="2:19" x14ac:dyDescent="0.2">
      <c r="B97" s="68"/>
      <c r="C97" s="78"/>
      <c r="D97" s="78"/>
      <c r="E97" s="78"/>
      <c r="F97" s="78"/>
      <c r="G97" s="68"/>
      <c r="H97" s="68"/>
      <c r="I97" s="68"/>
      <c r="J97" s="68"/>
      <c r="K97" s="68"/>
      <c r="L97" s="68"/>
      <c r="M97" s="68"/>
      <c r="N97" s="68"/>
      <c r="O97" s="68"/>
      <c r="P97" s="68"/>
      <c r="Q97" s="68"/>
      <c r="R97" s="68"/>
      <c r="S97" s="68"/>
    </row>
    <row r="98" spans="2:19" x14ac:dyDescent="0.2">
      <c r="B98" s="68"/>
      <c r="C98" s="78"/>
      <c r="D98" s="78"/>
      <c r="E98" s="78"/>
      <c r="F98" s="78"/>
      <c r="G98" s="68"/>
      <c r="H98" s="68"/>
      <c r="I98" s="68"/>
      <c r="J98" s="68"/>
      <c r="K98" s="68"/>
      <c r="L98" s="68"/>
      <c r="M98" s="68"/>
      <c r="N98" s="68"/>
      <c r="O98" s="68"/>
      <c r="P98" s="68"/>
      <c r="Q98" s="68"/>
      <c r="R98" s="68"/>
      <c r="S98" s="68"/>
    </row>
    <row r="99" spans="2:19" x14ac:dyDescent="0.2">
      <c r="B99" s="68"/>
      <c r="C99" s="78"/>
      <c r="D99" s="78"/>
      <c r="E99" s="78"/>
      <c r="F99" s="78"/>
      <c r="G99" s="68"/>
      <c r="H99" s="68"/>
      <c r="I99" s="68"/>
      <c r="J99" s="68"/>
      <c r="K99" s="68"/>
      <c r="L99" s="68"/>
      <c r="M99" s="68"/>
      <c r="N99" s="68"/>
      <c r="O99" s="68"/>
      <c r="P99" s="68"/>
      <c r="Q99" s="68"/>
      <c r="R99" s="68"/>
      <c r="S99" s="68"/>
    </row>
    <row r="100" spans="2:19" x14ac:dyDescent="0.2">
      <c r="B100" s="68"/>
      <c r="C100" s="78"/>
      <c r="D100" s="78"/>
      <c r="E100" s="78"/>
      <c r="F100" s="78"/>
      <c r="G100" s="68"/>
      <c r="H100" s="68"/>
      <c r="I100" s="68"/>
      <c r="J100" s="68"/>
      <c r="K100" s="68"/>
      <c r="L100" s="68"/>
      <c r="M100" s="68"/>
      <c r="N100" s="68"/>
      <c r="O100" s="68"/>
      <c r="P100" s="68"/>
      <c r="Q100" s="68"/>
      <c r="R100" s="68"/>
      <c r="S100" s="68"/>
    </row>
    <row r="101" spans="2:19" x14ac:dyDescent="0.2">
      <c r="B101" s="68"/>
      <c r="C101" s="78"/>
      <c r="D101" s="78"/>
      <c r="E101" s="78"/>
      <c r="F101" s="78"/>
      <c r="G101" s="68"/>
      <c r="H101" s="68"/>
      <c r="I101" s="68"/>
      <c r="J101" s="68"/>
      <c r="K101" s="68"/>
      <c r="L101" s="68"/>
      <c r="M101" s="68"/>
      <c r="N101" s="68"/>
      <c r="O101" s="68"/>
      <c r="P101" s="68"/>
      <c r="Q101" s="68"/>
      <c r="R101" s="68"/>
      <c r="S101" s="68"/>
    </row>
    <row r="102" spans="2:19" x14ac:dyDescent="0.2">
      <c r="B102" s="68"/>
      <c r="C102" s="78"/>
      <c r="D102" s="78"/>
      <c r="E102" s="78"/>
      <c r="F102" s="78"/>
      <c r="G102" s="68"/>
      <c r="H102" s="68"/>
      <c r="I102" s="68"/>
      <c r="J102" s="68"/>
      <c r="K102" s="68"/>
      <c r="L102" s="68"/>
      <c r="M102" s="68"/>
      <c r="N102" s="68"/>
      <c r="O102" s="68"/>
      <c r="P102" s="68"/>
      <c r="Q102" s="68"/>
      <c r="R102" s="68"/>
      <c r="S102" s="68"/>
    </row>
    <row r="103" spans="2:19" x14ac:dyDescent="0.2">
      <c r="B103" s="68"/>
      <c r="C103" s="78"/>
      <c r="D103" s="78"/>
      <c r="E103" s="78"/>
      <c r="F103" s="78"/>
      <c r="G103" s="68"/>
      <c r="H103" s="68"/>
      <c r="I103" s="68"/>
      <c r="J103" s="68"/>
      <c r="K103" s="68"/>
      <c r="L103" s="68"/>
      <c r="M103" s="68"/>
      <c r="N103" s="68"/>
      <c r="O103" s="68"/>
      <c r="P103" s="68"/>
      <c r="Q103" s="68"/>
      <c r="R103" s="68"/>
      <c r="S103" s="68"/>
    </row>
    <row r="104" spans="2:19" x14ac:dyDescent="0.2">
      <c r="B104" s="68"/>
      <c r="C104" s="78"/>
      <c r="D104" s="78"/>
      <c r="E104" s="78"/>
      <c r="F104" s="78"/>
      <c r="G104" s="68"/>
      <c r="H104" s="68"/>
      <c r="I104" s="68"/>
      <c r="J104" s="68"/>
      <c r="K104" s="68"/>
      <c r="L104" s="68"/>
      <c r="M104" s="68"/>
      <c r="N104" s="68"/>
      <c r="O104" s="68"/>
      <c r="P104" s="68"/>
      <c r="Q104" s="68"/>
      <c r="R104" s="68"/>
      <c r="S104" s="68"/>
    </row>
    <row r="105" spans="2:19" x14ac:dyDescent="0.2">
      <c r="B105" s="68"/>
      <c r="C105" s="78"/>
      <c r="D105" s="78"/>
      <c r="E105" s="78"/>
      <c r="F105" s="78"/>
      <c r="G105" s="68"/>
      <c r="H105" s="68"/>
      <c r="I105" s="68"/>
      <c r="J105" s="68"/>
      <c r="K105" s="68"/>
      <c r="L105" s="68"/>
      <c r="M105" s="68"/>
      <c r="N105" s="68"/>
      <c r="O105" s="68"/>
      <c r="P105" s="68"/>
      <c r="Q105" s="68"/>
      <c r="R105" s="68"/>
      <c r="S105" s="68"/>
    </row>
    <row r="106" spans="2:19" x14ac:dyDescent="0.2">
      <c r="B106" s="68"/>
      <c r="C106" s="78"/>
      <c r="D106" s="78"/>
      <c r="E106" s="78"/>
      <c r="F106" s="78"/>
      <c r="G106" s="68"/>
      <c r="H106" s="68"/>
      <c r="I106" s="68"/>
      <c r="J106" s="68"/>
      <c r="K106" s="68"/>
      <c r="L106" s="68"/>
      <c r="M106" s="68"/>
      <c r="N106" s="68"/>
      <c r="O106" s="68"/>
      <c r="P106" s="68"/>
      <c r="Q106" s="68"/>
      <c r="R106" s="68"/>
      <c r="S106" s="68"/>
    </row>
    <row r="107" spans="2:19" x14ac:dyDescent="0.2">
      <c r="B107" s="68"/>
      <c r="C107" s="78"/>
      <c r="D107" s="78"/>
      <c r="E107" s="78"/>
      <c r="F107" s="78"/>
      <c r="G107" s="68"/>
      <c r="H107" s="68"/>
      <c r="I107" s="68"/>
      <c r="J107" s="68"/>
      <c r="K107" s="68"/>
      <c r="L107" s="68"/>
      <c r="M107" s="68"/>
      <c r="N107" s="68"/>
      <c r="O107" s="68"/>
      <c r="P107" s="68"/>
      <c r="Q107" s="68"/>
      <c r="R107" s="68"/>
      <c r="S107" s="68"/>
    </row>
    <row r="108" spans="2:19" x14ac:dyDescent="0.2">
      <c r="B108" s="68"/>
      <c r="C108" s="78"/>
      <c r="D108" s="78"/>
      <c r="E108" s="78"/>
      <c r="F108" s="78"/>
      <c r="G108" s="68"/>
      <c r="H108" s="68"/>
      <c r="I108" s="68"/>
      <c r="J108" s="68"/>
      <c r="K108" s="68"/>
      <c r="L108" s="68"/>
      <c r="M108" s="68"/>
      <c r="N108" s="68"/>
      <c r="O108" s="68"/>
      <c r="P108" s="68"/>
      <c r="Q108" s="68"/>
      <c r="R108" s="68"/>
      <c r="S108" s="68"/>
    </row>
    <row r="109" spans="2:19" x14ac:dyDescent="0.2">
      <c r="B109" s="68"/>
      <c r="C109" s="78"/>
      <c r="D109" s="78"/>
      <c r="E109" s="78"/>
      <c r="F109" s="78"/>
      <c r="G109" s="68"/>
      <c r="H109" s="68"/>
      <c r="I109" s="68"/>
      <c r="J109" s="68"/>
      <c r="K109" s="68"/>
      <c r="L109" s="68"/>
      <c r="M109" s="68"/>
      <c r="N109" s="68"/>
      <c r="O109" s="68"/>
      <c r="P109" s="68"/>
      <c r="Q109" s="68"/>
      <c r="R109" s="68"/>
      <c r="S109" s="68"/>
    </row>
    <row r="110" spans="2:19" x14ac:dyDescent="0.2">
      <c r="B110" s="68"/>
      <c r="C110" s="78"/>
      <c r="D110" s="78"/>
      <c r="E110" s="78"/>
      <c r="F110" s="78"/>
      <c r="G110" s="68"/>
      <c r="H110" s="68"/>
      <c r="I110" s="68"/>
      <c r="J110" s="68"/>
      <c r="K110" s="68"/>
      <c r="L110" s="68"/>
      <c r="M110" s="68"/>
      <c r="N110" s="68"/>
      <c r="O110" s="68"/>
      <c r="P110" s="68"/>
      <c r="Q110" s="68"/>
      <c r="R110" s="68"/>
      <c r="S110" s="68"/>
    </row>
    <row r="111" spans="2:19" x14ac:dyDescent="0.2">
      <c r="B111" s="68"/>
      <c r="C111" s="78"/>
      <c r="D111" s="78"/>
      <c r="E111" s="78"/>
      <c r="F111" s="78"/>
      <c r="G111" s="68"/>
      <c r="H111" s="68"/>
      <c r="I111" s="68"/>
      <c r="J111" s="68"/>
      <c r="K111" s="68"/>
      <c r="L111" s="68"/>
      <c r="M111" s="68"/>
      <c r="N111" s="68"/>
      <c r="O111" s="68"/>
      <c r="P111" s="68"/>
      <c r="Q111" s="68"/>
      <c r="R111" s="68"/>
      <c r="S111" s="68"/>
    </row>
    <row r="112" spans="2:19" x14ac:dyDescent="0.2">
      <c r="B112" s="68"/>
      <c r="C112" s="78"/>
      <c r="D112" s="78"/>
      <c r="E112" s="78"/>
      <c r="F112" s="78"/>
      <c r="G112" s="68"/>
      <c r="H112" s="68"/>
      <c r="I112" s="68"/>
      <c r="J112" s="68"/>
      <c r="K112" s="68"/>
      <c r="L112" s="68"/>
      <c r="M112" s="68"/>
      <c r="N112" s="68"/>
      <c r="O112" s="68"/>
      <c r="P112" s="68"/>
      <c r="Q112" s="68"/>
      <c r="R112" s="68"/>
      <c r="S112" s="68"/>
    </row>
    <row r="113" spans="2:19" x14ac:dyDescent="0.2">
      <c r="B113" s="68"/>
      <c r="C113" s="78"/>
      <c r="D113" s="78"/>
      <c r="E113" s="78"/>
      <c r="F113" s="78"/>
      <c r="G113" s="68"/>
      <c r="H113" s="68"/>
      <c r="I113" s="68"/>
      <c r="J113" s="68"/>
      <c r="K113" s="68"/>
      <c r="L113" s="68"/>
      <c r="M113" s="68"/>
      <c r="N113" s="68"/>
      <c r="O113" s="68"/>
      <c r="P113" s="68"/>
      <c r="Q113" s="68"/>
      <c r="R113" s="68"/>
      <c r="S113" s="68"/>
    </row>
    <row r="114" spans="2:19" x14ac:dyDescent="0.2">
      <c r="B114" s="68"/>
      <c r="C114" s="78"/>
      <c r="D114" s="78"/>
      <c r="E114" s="78"/>
      <c r="F114" s="78"/>
      <c r="G114" s="68"/>
      <c r="H114" s="68"/>
      <c r="I114" s="68"/>
      <c r="J114" s="68"/>
      <c r="K114" s="68"/>
      <c r="L114" s="68"/>
      <c r="M114" s="68"/>
      <c r="N114" s="68"/>
      <c r="O114" s="68"/>
      <c r="P114" s="68"/>
      <c r="Q114" s="68"/>
      <c r="R114" s="68"/>
      <c r="S114" s="68"/>
    </row>
    <row r="115" spans="2:19" x14ac:dyDescent="0.2">
      <c r="B115" s="68"/>
      <c r="C115" s="78"/>
      <c r="D115" s="78"/>
      <c r="E115" s="78"/>
      <c r="F115" s="78"/>
      <c r="G115" s="68"/>
      <c r="H115" s="68"/>
      <c r="I115" s="68"/>
      <c r="J115" s="68"/>
      <c r="K115" s="68"/>
      <c r="L115" s="68"/>
      <c r="M115" s="68"/>
      <c r="N115" s="68"/>
      <c r="O115" s="68"/>
      <c r="P115" s="68"/>
      <c r="Q115" s="68"/>
      <c r="R115" s="68"/>
      <c r="S115" s="68"/>
    </row>
    <row r="116" spans="2:19" x14ac:dyDescent="0.2">
      <c r="B116" s="68"/>
      <c r="C116" s="78"/>
      <c r="D116" s="78"/>
      <c r="E116" s="78"/>
      <c r="F116" s="78"/>
      <c r="G116" s="68"/>
      <c r="H116" s="68"/>
      <c r="I116" s="68"/>
      <c r="J116" s="68"/>
      <c r="K116" s="68"/>
      <c r="L116" s="68"/>
      <c r="M116" s="68"/>
      <c r="N116" s="68"/>
      <c r="O116" s="68"/>
      <c r="P116" s="68"/>
      <c r="Q116" s="68"/>
      <c r="R116" s="68"/>
      <c r="S116" s="68"/>
    </row>
    <row r="117" spans="2:19" x14ac:dyDescent="0.2">
      <c r="B117" s="68"/>
      <c r="C117" s="78"/>
      <c r="D117" s="78"/>
      <c r="E117" s="78"/>
      <c r="F117" s="78"/>
      <c r="G117" s="68"/>
      <c r="H117" s="68"/>
      <c r="I117" s="68"/>
      <c r="J117" s="68"/>
      <c r="K117" s="68"/>
      <c r="L117" s="68"/>
      <c r="M117" s="68"/>
      <c r="N117" s="68"/>
      <c r="O117" s="68"/>
      <c r="P117" s="68"/>
      <c r="Q117" s="68"/>
      <c r="R117" s="68"/>
      <c r="S117" s="68"/>
    </row>
    <row r="118" spans="2:19" x14ac:dyDescent="0.2">
      <c r="B118" s="68"/>
      <c r="C118" s="78"/>
      <c r="D118" s="78"/>
      <c r="E118" s="78"/>
      <c r="F118" s="78"/>
      <c r="G118" s="68"/>
      <c r="H118" s="68"/>
      <c r="I118" s="68"/>
      <c r="J118" s="68"/>
      <c r="K118" s="68"/>
      <c r="L118" s="68"/>
      <c r="M118" s="68"/>
      <c r="N118" s="68"/>
      <c r="O118" s="68"/>
      <c r="P118" s="68"/>
      <c r="Q118" s="68"/>
      <c r="R118" s="68"/>
      <c r="S118" s="68"/>
    </row>
    <row r="119" spans="2:19" x14ac:dyDescent="0.2">
      <c r="B119" s="68"/>
      <c r="C119" s="78"/>
      <c r="D119" s="78"/>
      <c r="E119" s="78"/>
      <c r="F119" s="78"/>
      <c r="G119" s="68"/>
      <c r="H119" s="68"/>
      <c r="I119" s="68"/>
      <c r="J119" s="68"/>
      <c r="K119" s="68"/>
      <c r="L119" s="68"/>
      <c r="M119" s="68"/>
      <c r="N119" s="68"/>
      <c r="O119" s="68"/>
      <c r="P119" s="68"/>
      <c r="Q119" s="68"/>
      <c r="R119" s="68"/>
      <c r="S119" s="68"/>
    </row>
    <row r="120" spans="2:19" x14ac:dyDescent="0.2">
      <c r="B120" s="68"/>
      <c r="C120" s="78"/>
      <c r="D120" s="78"/>
      <c r="E120" s="78"/>
      <c r="F120" s="78"/>
      <c r="G120" s="68"/>
      <c r="H120" s="68"/>
      <c r="I120" s="68"/>
      <c r="J120" s="68"/>
      <c r="K120" s="68"/>
      <c r="L120" s="68"/>
      <c r="M120" s="68"/>
      <c r="N120" s="68"/>
      <c r="O120" s="68"/>
      <c r="P120" s="68"/>
      <c r="Q120" s="68"/>
      <c r="R120" s="68"/>
      <c r="S120" s="68"/>
    </row>
    <row r="121" spans="2:19" x14ac:dyDescent="0.2">
      <c r="B121" s="68"/>
      <c r="C121" s="78"/>
      <c r="D121" s="78"/>
      <c r="E121" s="78"/>
      <c r="F121" s="78"/>
      <c r="G121" s="68"/>
      <c r="H121" s="68"/>
      <c r="I121" s="68"/>
      <c r="J121" s="68"/>
      <c r="K121" s="68"/>
      <c r="L121" s="68"/>
      <c r="M121" s="68"/>
      <c r="N121" s="68"/>
      <c r="O121" s="68"/>
      <c r="P121" s="68"/>
      <c r="Q121" s="68"/>
      <c r="R121" s="68"/>
      <c r="S121" s="68"/>
    </row>
    <row r="122" spans="2:19" x14ac:dyDescent="0.2">
      <c r="B122" s="68"/>
      <c r="C122" s="78"/>
      <c r="D122" s="78"/>
      <c r="E122" s="78"/>
      <c r="F122" s="78"/>
      <c r="G122" s="68"/>
      <c r="H122" s="68"/>
      <c r="I122" s="68"/>
      <c r="J122" s="68"/>
      <c r="K122" s="68"/>
      <c r="L122" s="68"/>
      <c r="M122" s="68"/>
      <c r="N122" s="68"/>
      <c r="O122" s="68"/>
      <c r="P122" s="68"/>
      <c r="Q122" s="68"/>
      <c r="R122" s="68"/>
      <c r="S122" s="68"/>
    </row>
    <row r="123" spans="2:19" x14ac:dyDescent="0.2">
      <c r="B123" s="68"/>
      <c r="C123" s="78"/>
      <c r="D123" s="78"/>
      <c r="E123" s="78"/>
      <c r="F123" s="78"/>
      <c r="G123" s="68"/>
      <c r="H123" s="68"/>
      <c r="I123" s="68"/>
      <c r="J123" s="68"/>
      <c r="K123" s="68"/>
      <c r="L123" s="68"/>
      <c r="M123" s="68"/>
      <c r="N123" s="68"/>
      <c r="O123" s="68"/>
      <c r="P123" s="68"/>
      <c r="Q123" s="68"/>
      <c r="R123" s="68"/>
      <c r="S123" s="68"/>
    </row>
    <row r="124" spans="2:19" x14ac:dyDescent="0.2">
      <c r="B124" s="68"/>
      <c r="C124" s="78"/>
      <c r="D124" s="78"/>
      <c r="E124" s="78"/>
      <c r="F124" s="78"/>
      <c r="G124" s="68"/>
      <c r="H124" s="68"/>
      <c r="I124" s="68"/>
      <c r="J124" s="68"/>
      <c r="K124" s="68"/>
      <c r="L124" s="68"/>
      <c r="M124" s="68"/>
      <c r="N124" s="68"/>
      <c r="O124" s="68"/>
      <c r="P124" s="68"/>
      <c r="Q124" s="68"/>
      <c r="R124" s="68"/>
      <c r="S124" s="68"/>
    </row>
    <row r="125" spans="2:19" x14ac:dyDescent="0.2">
      <c r="B125" s="68"/>
      <c r="C125" s="78"/>
      <c r="D125" s="78"/>
      <c r="E125" s="78"/>
      <c r="F125" s="78"/>
      <c r="G125" s="68"/>
      <c r="H125" s="68"/>
      <c r="I125" s="68"/>
      <c r="J125" s="68"/>
      <c r="K125" s="68"/>
      <c r="L125" s="68"/>
      <c r="M125" s="68"/>
      <c r="N125" s="68"/>
      <c r="O125" s="68"/>
      <c r="P125" s="68"/>
      <c r="Q125" s="68"/>
      <c r="R125" s="68"/>
      <c r="S125" s="68"/>
    </row>
    <row r="126" spans="2:19" x14ac:dyDescent="0.2">
      <c r="B126" s="68"/>
      <c r="C126" s="78"/>
      <c r="D126" s="78"/>
      <c r="E126" s="78"/>
      <c r="F126" s="78"/>
      <c r="G126" s="68"/>
      <c r="H126" s="68"/>
      <c r="I126" s="68"/>
      <c r="J126" s="68"/>
      <c r="K126" s="68"/>
      <c r="L126" s="68"/>
      <c r="M126" s="68"/>
      <c r="N126" s="68"/>
      <c r="O126" s="68"/>
      <c r="P126" s="68"/>
      <c r="Q126" s="68"/>
      <c r="R126" s="68"/>
      <c r="S126" s="68"/>
    </row>
    <row r="127" spans="2:19" x14ac:dyDescent="0.2">
      <c r="B127" s="68"/>
      <c r="C127" s="78"/>
      <c r="D127" s="78"/>
      <c r="E127" s="78"/>
      <c r="F127" s="78"/>
      <c r="G127" s="68"/>
      <c r="H127" s="68"/>
      <c r="I127" s="68"/>
      <c r="J127" s="68"/>
      <c r="K127" s="68"/>
      <c r="L127" s="68"/>
      <c r="M127" s="68"/>
      <c r="N127" s="68"/>
      <c r="O127" s="68"/>
      <c r="P127" s="68"/>
      <c r="Q127" s="68"/>
      <c r="R127" s="68"/>
      <c r="S127" s="68"/>
    </row>
    <row r="128" spans="2:19" x14ac:dyDescent="0.2">
      <c r="B128" s="68"/>
      <c r="C128" s="78"/>
      <c r="D128" s="78"/>
      <c r="E128" s="78"/>
      <c r="F128" s="78"/>
      <c r="G128" s="68"/>
      <c r="H128" s="68"/>
      <c r="I128" s="68"/>
      <c r="J128" s="68"/>
      <c r="K128" s="68"/>
      <c r="L128" s="68"/>
      <c r="M128" s="68"/>
      <c r="N128" s="68"/>
      <c r="O128" s="68"/>
      <c r="P128" s="68"/>
      <c r="Q128" s="68"/>
      <c r="R128" s="68"/>
      <c r="S128" s="68"/>
    </row>
    <row r="129" spans="2:19" x14ac:dyDescent="0.2">
      <c r="B129" s="68"/>
      <c r="C129" s="78"/>
      <c r="D129" s="78"/>
      <c r="E129" s="78"/>
      <c r="F129" s="78"/>
      <c r="G129" s="68"/>
      <c r="H129" s="68"/>
      <c r="I129" s="68"/>
      <c r="J129" s="68"/>
      <c r="K129" s="68"/>
      <c r="L129" s="68"/>
      <c r="M129" s="68"/>
      <c r="N129" s="68"/>
      <c r="O129" s="68"/>
      <c r="P129" s="68"/>
      <c r="Q129" s="68"/>
      <c r="R129" s="68"/>
      <c r="S129" s="68"/>
    </row>
    <row r="130" spans="2:19" x14ac:dyDescent="0.2">
      <c r="B130" s="68"/>
      <c r="C130" s="78"/>
      <c r="D130" s="78"/>
      <c r="E130" s="78"/>
      <c r="F130" s="78"/>
      <c r="G130" s="68"/>
      <c r="H130" s="68"/>
      <c r="I130" s="68"/>
      <c r="J130" s="68"/>
      <c r="K130" s="68"/>
      <c r="L130" s="68"/>
      <c r="M130" s="68"/>
      <c r="N130" s="68"/>
      <c r="O130" s="68"/>
      <c r="P130" s="68"/>
      <c r="Q130" s="68"/>
      <c r="R130" s="68"/>
      <c r="S130" s="68"/>
    </row>
    <row r="131" spans="2:19" x14ac:dyDescent="0.2">
      <c r="B131" s="68"/>
      <c r="C131" s="78"/>
      <c r="D131" s="78"/>
      <c r="E131" s="78"/>
      <c r="F131" s="78"/>
      <c r="G131" s="68"/>
      <c r="H131" s="68"/>
      <c r="I131" s="68"/>
      <c r="J131" s="68"/>
      <c r="K131" s="68"/>
      <c r="L131" s="68"/>
      <c r="M131" s="68"/>
      <c r="N131" s="68"/>
      <c r="O131" s="68"/>
      <c r="P131" s="68"/>
      <c r="Q131" s="68"/>
      <c r="R131" s="68"/>
      <c r="S131" s="68"/>
    </row>
    <row r="132" spans="2:19" x14ac:dyDescent="0.2">
      <c r="B132" s="68"/>
      <c r="C132" s="78"/>
      <c r="D132" s="78"/>
      <c r="E132" s="78"/>
      <c r="F132" s="78"/>
      <c r="G132" s="68"/>
      <c r="H132" s="68"/>
      <c r="I132" s="68"/>
      <c r="J132" s="68"/>
      <c r="K132" s="68"/>
      <c r="L132" s="68"/>
      <c r="M132" s="68"/>
      <c r="N132" s="68"/>
      <c r="O132" s="68"/>
      <c r="P132" s="68"/>
      <c r="Q132" s="68"/>
      <c r="R132" s="68"/>
      <c r="S132" s="68"/>
    </row>
    <row r="133" spans="2:19" x14ac:dyDescent="0.2">
      <c r="B133" s="68"/>
      <c r="C133" s="78"/>
      <c r="D133" s="78"/>
      <c r="E133" s="78"/>
      <c r="F133" s="78"/>
      <c r="G133" s="68"/>
      <c r="H133" s="68"/>
      <c r="I133" s="68"/>
      <c r="J133" s="68"/>
      <c r="K133" s="68"/>
      <c r="L133" s="68"/>
      <c r="M133" s="68"/>
      <c r="N133" s="68"/>
      <c r="O133" s="68"/>
      <c r="P133" s="68"/>
      <c r="Q133" s="68"/>
      <c r="R133" s="68"/>
      <c r="S133" s="68"/>
    </row>
    <row r="134" spans="2:19" x14ac:dyDescent="0.2">
      <c r="B134" s="68"/>
      <c r="C134" s="78"/>
      <c r="D134" s="78"/>
      <c r="E134" s="78"/>
      <c r="F134" s="78"/>
      <c r="G134" s="68"/>
      <c r="H134" s="68"/>
      <c r="I134" s="68"/>
      <c r="J134" s="68"/>
      <c r="K134" s="68"/>
      <c r="L134" s="68"/>
      <c r="M134" s="68"/>
      <c r="N134" s="68"/>
      <c r="O134" s="68"/>
      <c r="P134" s="68"/>
      <c r="Q134" s="68"/>
      <c r="R134" s="68"/>
      <c r="S134" s="68"/>
    </row>
    <row r="135" spans="2:19" x14ac:dyDescent="0.2">
      <c r="B135" s="68"/>
      <c r="C135" s="68"/>
      <c r="D135" s="68"/>
      <c r="E135" s="68"/>
      <c r="F135" s="68"/>
      <c r="G135" s="68"/>
      <c r="H135" s="68"/>
      <c r="I135" s="68"/>
      <c r="J135" s="68"/>
      <c r="K135" s="68"/>
      <c r="L135" s="68"/>
      <c r="M135" s="68"/>
      <c r="N135" s="68"/>
      <c r="O135" s="68"/>
      <c r="P135" s="68"/>
      <c r="Q135" s="68"/>
      <c r="R135" s="68"/>
      <c r="S135" s="68"/>
    </row>
    <row r="136" spans="2:19" x14ac:dyDescent="0.2">
      <c r="B136" s="68"/>
      <c r="C136" s="68"/>
      <c r="D136" s="68"/>
      <c r="E136" s="68"/>
      <c r="F136" s="68"/>
      <c r="G136" s="68"/>
      <c r="H136" s="68"/>
      <c r="I136" s="68"/>
      <c r="J136" s="68"/>
      <c r="K136" s="68"/>
      <c r="L136" s="68"/>
      <c r="M136" s="68"/>
      <c r="N136" s="68"/>
      <c r="O136" s="68"/>
      <c r="P136" s="68"/>
      <c r="Q136" s="68"/>
      <c r="R136" s="68"/>
      <c r="S136" s="68"/>
    </row>
    <row r="137" spans="2:19" x14ac:dyDescent="0.2">
      <c r="B137" s="68"/>
      <c r="C137" s="68"/>
      <c r="D137" s="68"/>
      <c r="E137" s="68"/>
      <c r="F137" s="68"/>
      <c r="G137" s="68"/>
      <c r="H137" s="68"/>
      <c r="I137" s="68"/>
      <c r="J137" s="68"/>
      <c r="K137" s="68"/>
      <c r="L137" s="68"/>
      <c r="M137" s="68"/>
      <c r="N137" s="68"/>
      <c r="O137" s="68"/>
      <c r="P137" s="68"/>
      <c r="Q137" s="68"/>
      <c r="R137" s="68"/>
      <c r="S137" s="68"/>
    </row>
    <row r="138" spans="2:19" x14ac:dyDescent="0.2">
      <c r="B138" s="68"/>
      <c r="C138" s="68"/>
      <c r="D138" s="68"/>
      <c r="E138" s="68"/>
      <c r="F138" s="68"/>
      <c r="G138" s="68"/>
      <c r="H138" s="68"/>
      <c r="I138" s="68"/>
      <c r="J138" s="68"/>
      <c r="K138" s="68"/>
      <c r="L138" s="68"/>
      <c r="M138" s="68"/>
      <c r="N138" s="68"/>
      <c r="O138" s="68"/>
      <c r="P138" s="68"/>
      <c r="Q138" s="68"/>
      <c r="R138" s="68"/>
      <c r="S138" s="68"/>
    </row>
    <row r="139" spans="2:19" x14ac:dyDescent="0.2">
      <c r="B139" s="68"/>
      <c r="C139" s="68"/>
      <c r="D139" s="68"/>
      <c r="E139" s="68"/>
      <c r="F139" s="68"/>
      <c r="G139" s="68"/>
      <c r="H139" s="68"/>
      <c r="I139" s="68"/>
      <c r="J139" s="68"/>
      <c r="K139" s="68"/>
      <c r="L139" s="68"/>
      <c r="M139" s="68"/>
      <c r="N139" s="68"/>
      <c r="O139" s="68"/>
      <c r="P139" s="68"/>
      <c r="Q139" s="68"/>
      <c r="R139" s="68"/>
      <c r="S139" s="68"/>
    </row>
    <row r="140" spans="2:19" x14ac:dyDescent="0.2">
      <c r="B140" s="68"/>
      <c r="C140" s="68"/>
      <c r="D140" s="68"/>
      <c r="E140" s="68"/>
      <c r="F140" s="68"/>
      <c r="G140" s="68"/>
      <c r="H140" s="68"/>
      <c r="I140" s="68"/>
      <c r="J140" s="68"/>
      <c r="K140" s="68"/>
      <c r="L140" s="68"/>
      <c r="M140" s="68"/>
      <c r="N140" s="68"/>
      <c r="O140" s="68"/>
      <c r="P140" s="68"/>
      <c r="Q140" s="68"/>
      <c r="R140" s="68"/>
      <c r="S140" s="68"/>
    </row>
    <row r="141" spans="2:19" x14ac:dyDescent="0.2">
      <c r="B141" s="68"/>
      <c r="C141" s="68"/>
      <c r="D141" s="68"/>
      <c r="E141" s="68"/>
      <c r="F141" s="68"/>
      <c r="G141" s="68"/>
      <c r="H141" s="68"/>
      <c r="I141" s="68"/>
      <c r="J141" s="68"/>
      <c r="K141" s="68"/>
      <c r="L141" s="68"/>
      <c r="M141" s="68"/>
      <c r="N141" s="68"/>
      <c r="O141" s="68"/>
      <c r="P141" s="68"/>
      <c r="Q141" s="68"/>
      <c r="R141" s="68"/>
      <c r="S141" s="68"/>
    </row>
    <row r="142" spans="2:19" x14ac:dyDescent="0.2">
      <c r="B142" s="68"/>
      <c r="C142" s="68"/>
      <c r="D142" s="68"/>
      <c r="E142" s="68"/>
      <c r="F142" s="68"/>
      <c r="G142" s="68"/>
      <c r="H142" s="68"/>
      <c r="I142" s="68"/>
      <c r="J142" s="68"/>
      <c r="K142" s="68"/>
      <c r="L142" s="68"/>
      <c r="M142" s="68"/>
      <c r="N142" s="68"/>
      <c r="O142" s="68"/>
      <c r="P142" s="68"/>
      <c r="Q142" s="68"/>
      <c r="R142" s="68"/>
      <c r="S142" s="68"/>
    </row>
    <row r="143" spans="2:19" x14ac:dyDescent="0.2">
      <c r="B143" s="68"/>
      <c r="C143" s="68"/>
      <c r="D143" s="68"/>
      <c r="E143" s="68"/>
      <c r="F143" s="68"/>
      <c r="G143" s="68"/>
      <c r="H143" s="68"/>
      <c r="I143" s="68"/>
      <c r="J143" s="68"/>
      <c r="K143" s="68"/>
      <c r="L143" s="68"/>
      <c r="M143" s="68"/>
      <c r="N143" s="68"/>
      <c r="O143" s="68"/>
      <c r="P143" s="68"/>
      <c r="Q143" s="68"/>
      <c r="R143" s="68"/>
      <c r="S143" s="68"/>
    </row>
    <row r="144" spans="2:19" x14ac:dyDescent="0.2">
      <c r="B144" s="68"/>
      <c r="C144" s="68"/>
      <c r="D144" s="68"/>
      <c r="E144" s="68"/>
      <c r="F144" s="68"/>
      <c r="G144" s="68"/>
      <c r="H144" s="68"/>
      <c r="I144" s="68"/>
      <c r="J144" s="68"/>
      <c r="K144" s="68"/>
      <c r="L144" s="68"/>
      <c r="M144" s="68"/>
      <c r="N144" s="68"/>
      <c r="O144" s="68"/>
      <c r="P144" s="68"/>
      <c r="Q144" s="68"/>
      <c r="R144" s="68"/>
      <c r="S144" s="68"/>
    </row>
    <row r="145" spans="1:19" x14ac:dyDescent="0.2">
      <c r="B145" s="68"/>
      <c r="C145" s="68"/>
      <c r="D145" s="68"/>
      <c r="E145" s="68"/>
      <c r="F145" s="68"/>
      <c r="G145" s="68"/>
      <c r="H145" s="68"/>
      <c r="I145" s="68"/>
      <c r="J145" s="68"/>
      <c r="K145" s="68"/>
      <c r="L145" s="68"/>
      <c r="M145" s="68"/>
      <c r="N145" s="68"/>
      <c r="O145" s="68"/>
      <c r="P145" s="68"/>
      <c r="Q145" s="68"/>
      <c r="R145" s="68"/>
      <c r="S145" s="68"/>
    </row>
    <row r="146" spans="1:19" x14ac:dyDescent="0.2">
      <c r="B146" s="68"/>
      <c r="C146" s="68"/>
      <c r="D146" s="68"/>
      <c r="E146" s="68"/>
      <c r="F146" s="68"/>
      <c r="G146" s="68"/>
      <c r="H146" s="68"/>
      <c r="I146" s="68"/>
      <c r="J146" s="68"/>
      <c r="K146" s="68"/>
      <c r="L146" s="68"/>
      <c r="M146" s="68"/>
      <c r="N146" s="68"/>
      <c r="O146" s="68"/>
      <c r="P146" s="68"/>
      <c r="Q146" s="68"/>
      <c r="R146" s="68"/>
      <c r="S146" s="68"/>
    </row>
    <row r="147" spans="1:19" x14ac:dyDescent="0.2">
      <c r="B147" s="68"/>
      <c r="C147" s="68"/>
      <c r="D147" s="68"/>
      <c r="E147" s="68"/>
      <c r="F147" s="68"/>
      <c r="G147" s="68"/>
      <c r="H147" s="68"/>
      <c r="I147" s="68"/>
      <c r="J147" s="68"/>
      <c r="K147" s="68"/>
      <c r="L147" s="68"/>
      <c r="M147" s="68"/>
      <c r="N147" s="68"/>
      <c r="O147" s="68"/>
      <c r="P147" s="68"/>
      <c r="Q147" s="68"/>
      <c r="R147" s="68"/>
      <c r="S147" s="68"/>
    </row>
    <row r="148" spans="1:19" x14ac:dyDescent="0.2">
      <c r="B148" s="68"/>
      <c r="C148" s="68"/>
      <c r="D148" s="68"/>
      <c r="E148" s="68"/>
      <c r="F148" s="68"/>
      <c r="G148" s="68"/>
      <c r="H148" s="68"/>
      <c r="I148" s="68"/>
      <c r="J148" s="68"/>
      <c r="K148" s="68"/>
      <c r="L148" s="68"/>
      <c r="M148" s="68"/>
      <c r="N148" s="68"/>
      <c r="O148" s="68"/>
      <c r="P148" s="68"/>
      <c r="Q148" s="68"/>
      <c r="R148" s="68"/>
      <c r="S148" s="68"/>
    </row>
    <row r="149" spans="1:19" x14ac:dyDescent="0.2">
      <c r="B149" s="68"/>
      <c r="C149" s="68"/>
      <c r="D149" s="68"/>
      <c r="E149" s="68"/>
      <c r="F149" s="68"/>
      <c r="G149" s="68"/>
      <c r="H149" s="68"/>
      <c r="I149" s="68"/>
      <c r="J149" s="68"/>
      <c r="K149" s="68"/>
      <c r="L149" s="68"/>
      <c r="M149" s="68"/>
      <c r="N149" s="68"/>
      <c r="O149" s="68"/>
      <c r="P149" s="68"/>
      <c r="Q149" s="68"/>
      <c r="R149" s="68"/>
      <c r="S149" s="68"/>
    </row>
    <row r="150" spans="1:19" x14ac:dyDescent="0.2">
      <c r="B150" s="68"/>
      <c r="C150" s="68"/>
      <c r="D150" s="68"/>
      <c r="E150" s="68"/>
      <c r="F150" s="68"/>
      <c r="G150" s="68"/>
      <c r="H150" s="68"/>
      <c r="I150" s="68"/>
      <c r="J150" s="68"/>
      <c r="K150" s="68"/>
      <c r="L150" s="68"/>
      <c r="M150" s="68"/>
      <c r="N150" s="68"/>
      <c r="O150" s="68"/>
      <c r="P150" s="68"/>
      <c r="Q150" s="68"/>
      <c r="R150" s="68"/>
      <c r="S150" s="68"/>
    </row>
    <row r="151" spans="1:19" x14ac:dyDescent="0.2">
      <c r="B151" s="68"/>
      <c r="C151" s="68"/>
      <c r="D151" s="68"/>
      <c r="E151" s="68"/>
      <c r="F151" s="68"/>
      <c r="G151" s="68"/>
      <c r="H151" s="68"/>
      <c r="I151" s="68"/>
      <c r="J151" s="68"/>
      <c r="K151" s="68"/>
      <c r="L151" s="68"/>
      <c r="M151" s="68"/>
      <c r="N151" s="68"/>
      <c r="O151" s="68"/>
      <c r="P151" s="68"/>
      <c r="Q151" s="68"/>
      <c r="R151" s="68"/>
      <c r="S151" s="68"/>
    </row>
    <row r="152" spans="1:19" x14ac:dyDescent="0.2">
      <c r="B152" s="68"/>
      <c r="C152" s="68"/>
      <c r="D152" s="68"/>
      <c r="E152" s="68"/>
      <c r="F152" s="68"/>
      <c r="G152" s="68"/>
      <c r="H152" s="68"/>
      <c r="I152" s="68"/>
      <c r="J152" s="68"/>
      <c r="K152" s="68"/>
      <c r="L152" s="68"/>
      <c r="M152" s="68"/>
      <c r="N152" s="68"/>
      <c r="O152" s="68"/>
      <c r="P152" s="68"/>
      <c r="Q152" s="68"/>
      <c r="R152" s="68"/>
      <c r="S152" s="68"/>
    </row>
    <row r="153" spans="1:19" x14ac:dyDescent="0.2">
      <c r="B153" s="68"/>
      <c r="C153" s="68"/>
      <c r="D153" s="68"/>
      <c r="E153" s="68"/>
      <c r="F153" s="68"/>
      <c r="G153" s="68"/>
      <c r="H153" s="68"/>
      <c r="I153" s="68"/>
      <c r="J153" s="68"/>
      <c r="K153" s="68"/>
      <c r="L153" s="68"/>
      <c r="M153" s="68"/>
      <c r="N153" s="68"/>
      <c r="O153" s="68"/>
      <c r="P153" s="68"/>
      <c r="Q153" s="68"/>
      <c r="R153" s="68"/>
      <c r="S153" s="68"/>
    </row>
    <row r="154" spans="1:19" x14ac:dyDescent="0.2">
      <c r="A154" s="68"/>
      <c r="B154" s="68"/>
      <c r="C154" s="68"/>
      <c r="D154" s="68"/>
      <c r="E154" s="68"/>
      <c r="F154" s="68"/>
      <c r="G154" s="68"/>
      <c r="H154" s="68"/>
      <c r="I154" s="68"/>
      <c r="J154" s="68"/>
      <c r="K154" s="68"/>
      <c r="L154" s="68"/>
      <c r="M154" s="68"/>
      <c r="N154" s="68"/>
      <c r="O154" s="68"/>
      <c r="P154" s="68"/>
      <c r="Q154" s="68"/>
      <c r="R154" s="68"/>
      <c r="S154" s="68"/>
    </row>
    <row r="155" spans="1:19" x14ac:dyDescent="0.2">
      <c r="A155" s="68"/>
      <c r="B155" s="68"/>
      <c r="C155" s="68"/>
      <c r="D155" s="68"/>
      <c r="E155" s="68"/>
      <c r="F155" s="68"/>
      <c r="G155" s="68"/>
      <c r="H155" s="68"/>
      <c r="I155" s="68"/>
      <c r="J155" s="68"/>
      <c r="K155" s="68"/>
      <c r="L155" s="68"/>
      <c r="M155" s="68"/>
      <c r="N155" s="68"/>
      <c r="O155" s="68"/>
      <c r="P155" s="68"/>
      <c r="Q155" s="68"/>
      <c r="R155" s="68"/>
      <c r="S155" s="68"/>
    </row>
    <row r="156" spans="1:19" x14ac:dyDescent="0.2">
      <c r="A156" s="68"/>
      <c r="B156" s="68"/>
      <c r="C156" s="68"/>
      <c r="D156" s="68"/>
      <c r="E156" s="68"/>
      <c r="F156" s="68"/>
      <c r="G156" s="68"/>
      <c r="H156" s="68"/>
      <c r="I156" s="68"/>
      <c r="J156" s="68"/>
      <c r="K156" s="68"/>
      <c r="L156" s="68"/>
      <c r="M156" s="68"/>
      <c r="N156" s="68"/>
      <c r="O156" s="68"/>
      <c r="P156" s="68"/>
      <c r="Q156" s="68"/>
      <c r="R156" s="68"/>
      <c r="S156" s="68"/>
    </row>
  </sheetData>
  <mergeCells count="2">
    <mergeCell ref="C95:F134"/>
    <mergeCell ref="M75:R94"/>
  </mergeCells>
  <pageMargins left="0.7" right="0.7" top="0.75" bottom="0.75" header="0.3" footer="0.3"/>
  <pageSetup orientation="portrait" r:id="rId21"/>
  <drawing r:id="rId22"/>
  <extLst>
    <ext xmlns:x14="http://schemas.microsoft.com/office/spreadsheetml/2009/9/main" uri="{A8765BA9-456A-4dab-B4F3-ACF838C121DE}">
      <x14:slicerList>
        <x14:slicer r:id="rId2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rgb="FF00B0F0"/>
  </sheetPr>
  <dimension ref="A1:CW166"/>
  <sheetViews>
    <sheetView topLeftCell="A18" zoomScale="85" zoomScaleNormal="85" workbookViewId="0">
      <selection activeCell="BT4" sqref="BT4"/>
    </sheetView>
  </sheetViews>
  <sheetFormatPr defaultRowHeight="11.25" x14ac:dyDescent="0.2"/>
  <cols>
    <col min="1" max="1" bestFit="true" customWidth="true" width="14.1640625" collapsed="true"/>
    <col min="2" max="2" customWidth="true" width="20.1640625" collapsed="true"/>
    <col min="3" max="3" bestFit="true" customWidth="true" width="27.5" collapsed="true"/>
    <col min="22" max="22" bestFit="true" customWidth="true" width="16.6640625" collapsed="true"/>
    <col min="23" max="23" customWidth="true" width="12.33203125" collapsed="true"/>
    <col min="24" max="24" bestFit="true" customWidth="true" width="20.83203125" collapsed="true"/>
    <col min="25" max="25" bestFit="true" customWidth="true" width="19.0" collapsed="true"/>
    <col min="27" max="27" bestFit="true" customWidth="true" width="16.6640625" collapsed="true"/>
    <col min="28" max="28" customWidth="true" width="12.1640625" collapsed="true"/>
    <col min="29" max="29" bestFit="true" customWidth="true" width="19.1640625" collapsed="true"/>
    <col min="30" max="30" bestFit="true" customWidth="true" width="17.83203125" collapsed="true"/>
    <col min="31" max="31" bestFit="true" customWidth="true" width="16.6640625" collapsed="true"/>
    <col min="32" max="32" bestFit="true" customWidth="true" width="22.83203125" collapsed="true"/>
    <col min="33" max="33" bestFit="true" customWidth="true" width="31.0" collapsed="true"/>
    <col min="34" max="34" bestFit="true" customWidth="true" width="30.33203125" collapsed="true"/>
    <col min="35" max="35" bestFit="true" customWidth="true" width="16.6640625" collapsed="true"/>
    <col min="36" max="36" customWidth="true" width="12.1640625" collapsed="true"/>
    <col min="37" max="37" bestFit="true" customWidth="true" width="20.33203125" collapsed="true"/>
    <col min="38" max="38" bestFit="true" customWidth="true" width="19.1640625" collapsed="true"/>
    <col min="39" max="39" bestFit="true" customWidth="true" width="16.6640625" collapsed="true"/>
    <col min="40" max="40" bestFit="true" customWidth="true" width="15.83203125" collapsed="true"/>
    <col min="41" max="41" bestFit="true" customWidth="true" width="23.83203125" collapsed="true"/>
    <col min="43" max="43" bestFit="true" customWidth="true" width="16.6640625" collapsed="true"/>
    <col min="44" max="44" customWidth="true" width="12.1640625" collapsed="true"/>
    <col min="45" max="45" bestFit="true" customWidth="true" width="19.1640625" collapsed="true"/>
    <col min="47" max="47" bestFit="true" customWidth="true" width="16.6640625" collapsed="true"/>
    <col min="48" max="48" bestFit="true" customWidth="true" width="33.33203125" collapsed="true"/>
    <col min="49" max="49" bestFit="true" customWidth="true" width="41.33203125" collapsed="true"/>
    <col min="51" max="51" bestFit="true" customWidth="true" width="16.6640625" collapsed="true"/>
    <col min="52" max="52" bestFit="true" customWidth="true" width="35.83203125" collapsed="true"/>
    <col min="53" max="53" bestFit="true" customWidth="true" width="43.83203125" collapsed="true"/>
    <col min="55" max="55" bestFit="true" customWidth="true" width="16.6640625" collapsed="true"/>
    <col min="56" max="56" customWidth="true" width="36.0" collapsed="true"/>
    <col min="57" max="57" bestFit="true" customWidth="true" width="44.1640625" collapsed="true"/>
    <col min="58" max="58" customWidth="true" width="12.5" collapsed="true"/>
    <col min="59" max="59" bestFit="true" customWidth="true" width="16.6640625" collapsed="true"/>
    <col min="60" max="60" customWidth="true" width="12.1640625" collapsed="true"/>
    <col min="61" max="61" bestFit="true" customWidth="true" width="19.1640625" collapsed="true"/>
    <col min="62" max="62" customWidth="true" width="6.1640625" collapsed="true"/>
    <col min="63" max="63" bestFit="true" customWidth="true" width="16.6640625" collapsed="true"/>
    <col min="64" max="64" customWidth="true" width="42.33203125" collapsed="true"/>
    <col min="65" max="65" customWidth="true" width="50.1640625" collapsed="true"/>
    <col min="67" max="67" bestFit="true" customWidth="true" width="16.6640625" collapsed="true"/>
    <col min="68" max="68" customWidth="true" width="24.83203125" collapsed="true"/>
    <col min="69" max="69" bestFit="true" customWidth="true" width="32.83203125" collapsed="true"/>
    <col min="70" max="70" customWidth="true" width="14.0" collapsed="true"/>
    <col min="71" max="71" bestFit="true" customWidth="true" width="16.6640625" collapsed="true"/>
    <col min="72" max="72" customWidth="true" width="16.1640625" collapsed="true"/>
    <col min="73" max="73" bestFit="true" customWidth="true" width="23.6640625" collapsed="true"/>
    <col min="75" max="75" bestFit="true" customWidth="true" width="16.6640625" collapsed="true"/>
    <col min="76" max="76" customWidth="true" width="20.83203125" collapsed="true"/>
    <col min="77" max="77" customWidth="true" width="28.83203125" collapsed="true"/>
    <col min="79" max="79" bestFit="true" customWidth="true" width="16.6640625" collapsed="true"/>
    <col min="80" max="80" customWidth="true" width="20.5" collapsed="true"/>
    <col min="81" max="81" customWidth="true" width="28.1640625" collapsed="true"/>
    <col min="83" max="83" bestFit="true" customWidth="true" width="16.6640625" collapsed="true"/>
    <col min="84" max="84" customWidth="true" width="32.5" collapsed="true"/>
    <col min="85" max="85" customWidth="true" width="40.5" collapsed="true"/>
    <col min="87" max="87" bestFit="true" customWidth="true" width="16.6640625" collapsed="true"/>
    <col min="88" max="88" customWidth="true" width="23.83203125" collapsed="true"/>
    <col min="89" max="89" customWidth="true" width="32.1640625" collapsed="true"/>
    <col min="91" max="91" bestFit="true" customWidth="true" width="16.6640625" collapsed="true"/>
    <col min="92" max="92" customWidth="true" width="34.1640625" collapsed="true"/>
    <col min="93" max="93" customWidth="true" width="42.0" collapsed="true"/>
    <col min="95" max="95" bestFit="true" customWidth="true" width="16.6640625" collapsed="true"/>
    <col min="96" max="96" customWidth="true" width="27.83203125" collapsed="true"/>
    <col min="97" max="97" bestFit="true" customWidth="true" width="35.83203125" collapsed="true"/>
    <col min="99" max="99" bestFit="true" customWidth="true" width="16.6640625" collapsed="true"/>
    <col min="100" max="100" customWidth="true" width="26.83203125" collapsed="true"/>
    <col min="101" max="101" bestFit="true" customWidth="true" width="34.83203125" collapsed="true"/>
  </cols>
  <sheetData>
    <row r="1" spans="1:101" x14ac:dyDescent="0.2">
      <c r="A1" s="71"/>
      <c r="B1" s="71"/>
      <c r="C1" s="71"/>
      <c r="D1" s="71"/>
      <c r="E1" s="71"/>
      <c r="F1" s="71"/>
      <c r="G1" s="71"/>
      <c r="H1" s="71"/>
      <c r="I1" s="71"/>
      <c r="J1" s="71"/>
      <c r="K1" s="71"/>
      <c r="L1" s="71"/>
      <c r="M1" s="71"/>
      <c r="N1" s="71"/>
      <c r="O1" s="71"/>
      <c r="P1" s="71"/>
      <c r="Q1" s="71"/>
      <c r="R1" s="71"/>
      <c r="S1" s="71"/>
      <c r="T1" s="71"/>
      <c r="U1" s="71"/>
      <c r="V1" s="71" t="s">
        <v>1</v>
      </c>
      <c r="W1" s="71" t="s">
        <v>46</v>
      </c>
      <c r="X1" s="71" t="str">
        <f>W1&amp;"  "&amp;W3 &amp; "  (%)"</f>
        <v>Qazvin   2G_CSSR  (%)</v>
      </c>
      <c r="AA1" s="6" t="s">
        <v>1</v>
      </c>
      <c r="AB1" t="s">
        <v>46</v>
      </c>
      <c r="AC1" t="str">
        <f>AB1&amp;"  "&amp;AB3&amp; "  (%)"</f>
        <v>Qazvin  CDR_2G  (%)</v>
      </c>
      <c r="AE1" s="6" t="s">
        <v>1</v>
      </c>
      <c r="AF1" t="s">
        <v>46</v>
      </c>
      <c r="AG1" t="str">
        <f>AF1&amp;"  "&amp;AF3&amp; "  (%)"</f>
        <v>Qazvin  TCH_Availability_2G  (%)</v>
      </c>
      <c r="AI1" s="6" t="s">
        <v>1</v>
      </c>
      <c r="AJ1" t="s">
        <v>46</v>
      </c>
      <c r="AK1" t="str">
        <f>AJ1&amp;"  "&amp;AJ3&amp; "  (%)"</f>
        <v>Qazvin  OHSR_2G  (%)</v>
      </c>
      <c r="AM1" s="6" t="s">
        <v>1</v>
      </c>
      <c r="AN1" t="s">
        <v>46</v>
      </c>
      <c r="AO1" t="str">
        <f>AN1&amp;"  "&amp;AN3&amp; "  (%)"</f>
        <v>Qazvin  CS_CSSR_3G  (%)</v>
      </c>
      <c r="AQ1" s="6" t="s">
        <v>1</v>
      </c>
      <c r="AR1" t="s">
        <v>46</v>
      </c>
      <c r="AS1" t="str">
        <f>AR1&amp;"  "&amp;AR3&amp; "  (%)"</f>
        <v>Qazvin  CDR_3G  (%)</v>
      </c>
      <c r="AU1" s="6" t="s">
        <v>1</v>
      </c>
      <c r="AV1" t="s">
        <v>46</v>
      </c>
      <c r="AW1" t="str">
        <f>AV1&amp;"  "&amp;AV3&amp; "  (%)"</f>
        <v>Qazvin  Rad_Net_Availability_Rate_3G  (%)</v>
      </c>
      <c r="AY1" s="6" t="s">
        <v>1</v>
      </c>
      <c r="AZ1" t="s">
        <v>46</v>
      </c>
      <c r="BA1" t="str">
        <f>AZ1&amp;"  "&amp;AZ3 &amp; "  (%)"</f>
        <v>Qazvin  CS_IRAT_HO_Success_Rate_3G  (%)</v>
      </c>
      <c r="BC1" s="6" t="s">
        <v>1</v>
      </c>
      <c r="BD1" t="s">
        <v>46</v>
      </c>
      <c r="BE1" t="str">
        <f>BD1&amp;"  "&amp;BD3 &amp; "  (%)"</f>
        <v>Qazvin  E-RAB_Setup_Success_Rate_4G  (%)</v>
      </c>
      <c r="BG1" s="6" t="s">
        <v>1</v>
      </c>
      <c r="BH1" t="s">
        <v>46</v>
      </c>
      <c r="BI1" t="str">
        <f>BH1&amp;"  "&amp;BH3 &amp; "  (%)"</f>
        <v>Qazvin  CDR_4G  (%)</v>
      </c>
      <c r="BK1" s="6" t="s">
        <v>1</v>
      </c>
      <c r="BL1" t="s">
        <v>46</v>
      </c>
      <c r="BM1" t="str">
        <f>BL1&amp;"  "&amp;BL3 &amp; "  (%)"</f>
        <v>Qazvin  Availability_Rate_Include_Blocking_4G  (%)</v>
      </c>
      <c r="BO1" s="6" t="s">
        <v>1</v>
      </c>
      <c r="BP1" t="s">
        <v>46</v>
      </c>
      <c r="BQ1" t="str">
        <f>BP1&amp;"  "&amp;BP3 &amp; "  (%)"</f>
        <v>Qazvin  HO_Success_Rate_4G  (%)</v>
      </c>
      <c r="BS1" s="6" t="s">
        <v>1</v>
      </c>
      <c r="BT1" t="s">
        <v>46</v>
      </c>
      <c r="BU1" t="str">
        <f>BT1&amp;"  "&amp;BT3</f>
        <v>Qazvin  tch_traffic_2G</v>
      </c>
      <c r="BW1" s="6" t="s">
        <v>1</v>
      </c>
      <c r="BX1" t="s">
        <v>46</v>
      </c>
      <c r="BY1" t="str">
        <f>BX1&amp;"  "&amp;BX3</f>
        <v>Qazvin  Erlang_Speech_3G</v>
      </c>
      <c r="CA1" s="6" t="s">
        <v>1</v>
      </c>
      <c r="CB1" t="s">
        <v>46</v>
      </c>
      <c r="CC1" t="str">
        <f>CB1&amp;"  "&amp;CB3</f>
        <v>Qazvin  Total_Payload_3G</v>
      </c>
      <c r="CE1" s="6" t="s">
        <v>1</v>
      </c>
      <c r="CF1" t="s">
        <v>46</v>
      </c>
      <c r="CG1" t="str">
        <f>CF1&amp;"  "&amp;CF3</f>
        <v>Qazvin  HSDPA_User_Throughput_3G</v>
      </c>
      <c r="CI1" s="6" t="s">
        <v>1</v>
      </c>
      <c r="CJ1" t="s">
        <v>46</v>
      </c>
      <c r="CK1" t="str">
        <f>CJ1&amp;"  "&amp;CJ3</f>
        <v>Qazvin  Total_Traffic(TB)_4G</v>
      </c>
      <c r="CM1" s="6" t="s">
        <v>1</v>
      </c>
      <c r="CN1" t="s">
        <v>46</v>
      </c>
      <c r="CO1" t="str">
        <f>CN1&amp;"  "&amp;CN3</f>
        <v>Qazvin  Avg_User_Throughput(MB)_4G</v>
      </c>
      <c r="CQ1" s="6" t="s">
        <v>1</v>
      </c>
      <c r="CR1" t="s">
        <v>46</v>
      </c>
      <c r="CS1" t="str">
        <f>CR1&amp;"  "&amp;CR3 &amp; "_(MB)"</f>
        <v>Qazvin  Cell_Throughput_HSDPA_(MB)</v>
      </c>
      <c r="CU1" s="6" t="s">
        <v>1</v>
      </c>
      <c r="CV1" t="s">
        <v>46</v>
      </c>
      <c r="CW1" t="str">
        <f>CV1&amp;"  "&amp;CV3 &amp; "_(MB)"</f>
        <v>Qazvin  DL_Cell_Throughput_4G_(MB)</v>
      </c>
    </row>
    <row r="2" spans="1:101" x14ac:dyDescent="0.2">
      <c r="A2" s="71"/>
      <c r="B2" s="71"/>
      <c r="C2" s="71"/>
      <c r="D2" s="71"/>
      <c r="E2" s="71"/>
      <c r="F2" s="71"/>
      <c r="G2" s="71"/>
      <c r="H2" s="71"/>
      <c r="I2" s="71"/>
      <c r="J2" s="71"/>
      <c r="K2" s="71"/>
      <c r="L2" s="71"/>
      <c r="M2" s="71"/>
      <c r="N2" s="71"/>
      <c r="O2" s="71"/>
      <c r="P2" s="71"/>
      <c r="Q2" s="71"/>
      <c r="R2" s="71"/>
      <c r="S2" s="71"/>
      <c r="T2" s="71"/>
      <c r="U2" s="71"/>
      <c r="V2" s="71"/>
      <c r="W2" s="71"/>
      <c r="X2" s="71"/>
    </row>
    <row r="3" spans="1:101" x14ac:dyDescent="0.2">
      <c r="A3" s="71"/>
      <c r="B3" s="71"/>
      <c r="C3" s="71"/>
      <c r="D3" s="71"/>
      <c r="E3" s="71"/>
      <c r="F3" s="71"/>
      <c r="G3" s="71"/>
      <c r="H3" s="71"/>
      <c r="I3" s="71"/>
      <c r="J3" s="71"/>
      <c r="K3" s="71"/>
      <c r="L3" s="71"/>
      <c r="M3" s="71"/>
      <c r="N3" s="71"/>
      <c r="O3" s="71"/>
      <c r="P3" s="71"/>
      <c r="Q3" s="71"/>
      <c r="R3" s="71"/>
      <c r="S3" s="71"/>
      <c r="T3" s="71"/>
      <c r="U3" s="71"/>
      <c r="V3" s="71" t="s">
        <v>7</v>
      </c>
      <c r="W3" s="71" t="s">
        <v>10</v>
      </c>
      <c r="X3" s="71" t="s">
        <v>78</v>
      </c>
      <c r="Y3" s="71" t="s">
        <v>135</v>
      </c>
      <c r="AA3" s="6" t="s">
        <v>7</v>
      </c>
      <c r="AB3" t="s">
        <v>54</v>
      </c>
      <c r="AC3" t="s">
        <v>55</v>
      </c>
      <c r="AD3" t="s">
        <v>136</v>
      </c>
      <c r="AE3" s="6" t="s">
        <v>7</v>
      </c>
      <c r="AF3" t="s">
        <v>58</v>
      </c>
      <c r="AG3" t="s">
        <v>59</v>
      </c>
      <c r="AH3" t="s">
        <v>137</v>
      </c>
      <c r="AI3" s="6" t="s">
        <v>7</v>
      </c>
      <c r="AJ3" t="s">
        <v>60</v>
      </c>
      <c r="AK3" t="s">
        <v>61</v>
      </c>
      <c r="AL3" t="s">
        <v>138</v>
      </c>
      <c r="AM3" s="6" t="s">
        <v>7</v>
      </c>
      <c r="AN3" t="s">
        <v>62</v>
      </c>
      <c r="AO3" t="s">
        <v>63</v>
      </c>
      <c r="AQ3" s="6" t="s">
        <v>7</v>
      </c>
      <c r="AR3" t="s">
        <v>64</v>
      </c>
      <c r="AS3" t="s">
        <v>77</v>
      </c>
      <c r="AU3" s="6" t="s">
        <v>7</v>
      </c>
      <c r="AV3" t="s">
        <v>65</v>
      </c>
      <c r="AW3" t="s">
        <v>66</v>
      </c>
      <c r="AY3" s="6" t="s">
        <v>7</v>
      </c>
      <c r="AZ3" t="s">
        <v>67</v>
      </c>
      <c r="BA3" t="s">
        <v>68</v>
      </c>
      <c r="BC3" s="6" t="s">
        <v>7</v>
      </c>
      <c r="BD3" t="s">
        <v>69</v>
      </c>
      <c r="BE3" t="s">
        <v>70</v>
      </c>
      <c r="BG3" s="6" t="s">
        <v>7</v>
      </c>
      <c r="BH3" t="s">
        <v>71</v>
      </c>
      <c r="BI3" t="s">
        <v>72</v>
      </c>
      <c r="BK3" s="6" t="s">
        <v>7</v>
      </c>
      <c r="BL3" t="s">
        <v>73</v>
      </c>
      <c r="BM3" t="s">
        <v>74</v>
      </c>
      <c r="BO3" s="6" t="s">
        <v>7</v>
      </c>
      <c r="BP3" t="s">
        <v>75</v>
      </c>
      <c r="BQ3" t="s">
        <v>76</v>
      </c>
      <c r="BS3" s="6" t="s">
        <v>7</v>
      </c>
      <c r="BT3" t="s">
        <v>86</v>
      </c>
      <c r="BU3" t="s">
        <v>139</v>
      </c>
      <c r="BW3" s="6" t="s">
        <v>7</v>
      </c>
      <c r="BX3" t="s">
        <v>87</v>
      </c>
      <c r="CA3" s="6" t="s">
        <v>7</v>
      </c>
      <c r="CB3" t="s">
        <v>88</v>
      </c>
      <c r="CE3" s="6" t="s">
        <v>7</v>
      </c>
      <c r="CF3" t="s">
        <v>125</v>
      </c>
      <c r="CG3" t="s">
        <v>126</v>
      </c>
      <c r="CI3" s="6" t="s">
        <v>7</v>
      </c>
      <c r="CJ3" t="s">
        <v>118</v>
      </c>
      <c r="CM3" s="6" t="s">
        <v>7</v>
      </c>
      <c r="CN3" t="s">
        <v>89</v>
      </c>
      <c r="CO3" t="s">
        <v>90</v>
      </c>
      <c r="CQ3" s="6" t="s">
        <v>7</v>
      </c>
      <c r="CR3" t="s">
        <v>131</v>
      </c>
      <c r="CS3" t="s">
        <v>132</v>
      </c>
      <c r="CU3" s="6" t="s">
        <v>7</v>
      </c>
      <c r="CV3" t="s">
        <v>133</v>
      </c>
      <c r="CW3" t="s">
        <v>134</v>
      </c>
    </row>
    <row r="4" spans="1:101" x14ac:dyDescent="0.2">
      <c r="A4" s="71"/>
      <c r="B4" s="71"/>
      <c r="C4" s="71"/>
      <c r="D4" s="71"/>
      <c r="E4" s="71"/>
      <c r="F4" s="71"/>
      <c r="G4" s="71"/>
      <c r="H4" s="71"/>
      <c r="I4" s="71"/>
      <c r="J4" s="71"/>
      <c r="K4" s="71"/>
      <c r="L4" s="71"/>
      <c r="M4" s="71"/>
      <c r="N4" s="71"/>
      <c r="O4" s="71"/>
      <c r="P4" s="71"/>
      <c r="Q4" s="71"/>
      <c r="R4" s="71"/>
      <c r="S4" s="71"/>
      <c r="T4" s="71"/>
      <c r="U4" s="71"/>
      <c r="V4" s="72" t="s">
        <v>95</v>
      </c>
      <c r="W4" s="73">
        <v>99.526233077699999</v>
      </c>
      <c r="X4" s="73">
        <v>98</v>
      </c>
      <c r="Y4" s="73">
        <v>99.956344855400005</v>
      </c>
      <c r="AA4" s="7" t="s">
        <v>95</v>
      </c>
      <c r="AB4" s="8">
        <v>0.120971814606</v>
      </c>
      <c r="AC4" s="8">
        <v>0.4</v>
      </c>
      <c r="AD4" s="8">
        <v>3.1688100228100001E-2</v>
      </c>
      <c r="AE4" s="7" t="s">
        <v>95</v>
      </c>
      <c r="AF4" s="8">
        <v>99.457912977299998</v>
      </c>
      <c r="AG4" s="8">
        <v>97</v>
      </c>
      <c r="AH4" s="8">
        <v>99.998553765899999</v>
      </c>
      <c r="AI4" s="7" t="s">
        <v>95</v>
      </c>
      <c r="AJ4" s="8">
        <v>98.698496624399993</v>
      </c>
      <c r="AK4" s="8">
        <v>96</v>
      </c>
      <c r="AL4" s="8">
        <v>97.590971997500006</v>
      </c>
      <c r="AM4" s="7" t="s">
        <v>95</v>
      </c>
      <c r="AN4" s="8">
        <v>99.956344855400005</v>
      </c>
      <c r="AO4" s="8">
        <v>99.5</v>
      </c>
      <c r="AQ4" s="7" t="s">
        <v>95</v>
      </c>
      <c r="AR4" s="8">
        <v>3.1688100228100001E-2</v>
      </c>
      <c r="AS4" s="8">
        <v>0.15</v>
      </c>
      <c r="AU4" s="7" t="s">
        <v>95</v>
      </c>
      <c r="AV4" s="8">
        <v>99.998553765899999</v>
      </c>
      <c r="AW4" s="8">
        <v>99</v>
      </c>
      <c r="AY4" s="7" t="s">
        <v>95</v>
      </c>
      <c r="AZ4" s="8">
        <v>97.590971997500006</v>
      </c>
      <c r="BA4" s="8">
        <v>99</v>
      </c>
      <c r="BC4" s="7" t="s">
        <v>95</v>
      </c>
      <c r="BD4" s="8">
        <v>99.937065588500005</v>
      </c>
      <c r="BE4" s="8">
        <v>99.5</v>
      </c>
      <c r="BG4" s="7" t="s">
        <v>95</v>
      </c>
      <c r="BH4" s="8">
        <v>7.25917477694E-2</v>
      </c>
      <c r="BI4" s="8">
        <v>0.1</v>
      </c>
      <c r="BK4" s="7" t="s">
        <v>95</v>
      </c>
      <c r="BL4" s="8">
        <v>99.997808972100003</v>
      </c>
      <c r="BM4" s="8">
        <v>99</v>
      </c>
      <c r="BO4" s="7" t="s">
        <v>95</v>
      </c>
      <c r="BP4" s="8">
        <v>99.833345455400007</v>
      </c>
      <c r="BQ4" s="8">
        <v>99</v>
      </c>
      <c r="BS4" s="7" t="s">
        <v>95</v>
      </c>
      <c r="BT4" s="8">
        <v>191296.00899999999</v>
      </c>
      <c r="BU4" s="8">
        <v>17817332</v>
      </c>
      <c r="BW4" s="7" t="s">
        <v>95</v>
      </c>
      <c r="BX4" s="8">
        <v>7603004</v>
      </c>
      <c r="CA4" s="7" t="s">
        <v>95</v>
      </c>
      <c r="CB4" s="8">
        <v>26630.0790089</v>
      </c>
      <c r="CE4" s="7" t="s">
        <v>95</v>
      </c>
      <c r="CF4" s="8">
        <v>3.66998207431</v>
      </c>
      <c r="CG4" s="8">
        <v>3</v>
      </c>
      <c r="CI4" s="7" t="s">
        <v>95</v>
      </c>
      <c r="CJ4" s="8">
        <v>60806.203643200002</v>
      </c>
      <c r="CM4" s="7" t="s">
        <v>95</v>
      </c>
      <c r="CN4" s="8">
        <v>14.897470609300001</v>
      </c>
      <c r="CO4" s="8">
        <v>10</v>
      </c>
      <c r="CQ4" s="7" t="s">
        <v>95</v>
      </c>
      <c r="CR4" s="8">
        <v>3.66998207431</v>
      </c>
      <c r="CS4" s="8">
        <v>3</v>
      </c>
      <c r="CU4" s="7" t="s">
        <v>95</v>
      </c>
      <c r="CV4" s="8">
        <v>14.897470609300001</v>
      </c>
      <c r="CW4" s="8">
        <v>10</v>
      </c>
    </row>
    <row r="5" spans="1:101" x14ac:dyDescent="0.2">
      <c r="A5" s="71"/>
      <c r="B5" s="71"/>
      <c r="C5" s="71"/>
      <c r="D5" s="71"/>
      <c r="E5" s="71"/>
      <c r="F5" s="71"/>
      <c r="G5" s="71"/>
      <c r="H5" s="71"/>
      <c r="I5" s="71"/>
      <c r="J5" s="71"/>
      <c r="K5" s="71"/>
      <c r="L5" s="71"/>
      <c r="M5" s="71"/>
      <c r="N5" s="71"/>
      <c r="O5" s="71"/>
      <c r="P5" s="71"/>
      <c r="Q5" s="71"/>
      <c r="R5" s="71"/>
      <c r="S5" s="71"/>
      <c r="T5" s="71"/>
      <c r="U5" s="71"/>
      <c r="V5" s="72" t="s">
        <v>96</v>
      </c>
      <c r="W5" s="73">
        <v>99.636110123899996</v>
      </c>
      <c r="X5" s="73">
        <v>98</v>
      </c>
      <c r="Y5" s="73">
        <v>99.956308022499996</v>
      </c>
      <c r="AA5" s="7" t="s">
        <v>96</v>
      </c>
      <c r="AB5" s="8">
        <v>0.12790723745599999</v>
      </c>
      <c r="AC5" s="8">
        <v>0.4</v>
      </c>
      <c r="AD5" s="8">
        <v>2.8967937595399999E-2</v>
      </c>
      <c r="AE5" s="7" t="s">
        <v>96</v>
      </c>
      <c r="AF5" s="8">
        <v>99.528201806799999</v>
      </c>
      <c r="AG5" s="8">
        <v>97</v>
      </c>
      <c r="AH5" s="8">
        <v>99.969550049999995</v>
      </c>
      <c r="AI5" s="7" t="s">
        <v>96</v>
      </c>
      <c r="AJ5" s="8">
        <v>98.698889528400002</v>
      </c>
      <c r="AK5" s="8">
        <v>96</v>
      </c>
      <c r="AL5" s="8">
        <v>97.581834267199994</v>
      </c>
      <c r="AM5" s="7" t="s">
        <v>96</v>
      </c>
      <c r="AN5" s="8">
        <v>99.956308022499996</v>
      </c>
      <c r="AO5" s="8">
        <v>99.5</v>
      </c>
      <c r="AQ5" s="7" t="s">
        <v>96</v>
      </c>
      <c r="AR5" s="8">
        <v>2.8967937595399999E-2</v>
      </c>
      <c r="AS5" s="8">
        <v>0.15</v>
      </c>
      <c r="AU5" s="7" t="s">
        <v>96</v>
      </c>
      <c r="AV5" s="8">
        <v>99.969550049999995</v>
      </c>
      <c r="AW5" s="8">
        <v>99</v>
      </c>
      <c r="AY5" s="7" t="s">
        <v>96</v>
      </c>
      <c r="AZ5" s="8">
        <v>97.581834267199994</v>
      </c>
      <c r="BA5" s="8">
        <v>99</v>
      </c>
      <c r="BC5" s="7" t="s">
        <v>96</v>
      </c>
      <c r="BD5" s="8">
        <v>99.946026086700002</v>
      </c>
      <c r="BE5" s="8">
        <v>99.5</v>
      </c>
      <c r="BG5" s="7" t="s">
        <v>96</v>
      </c>
      <c r="BH5" s="8">
        <v>7.1323965990900004E-2</v>
      </c>
      <c r="BI5" s="8">
        <v>0.1</v>
      </c>
      <c r="BK5" s="7" t="s">
        <v>96</v>
      </c>
      <c r="BL5" s="8">
        <v>99.997870865500005</v>
      </c>
      <c r="BM5" s="8">
        <v>99</v>
      </c>
      <c r="BO5" s="7" t="s">
        <v>96</v>
      </c>
      <c r="BP5" s="8">
        <v>99.840658801399996</v>
      </c>
      <c r="BQ5" s="8">
        <v>99</v>
      </c>
      <c r="BS5" s="7" t="s">
        <v>96</v>
      </c>
      <c r="BT5" s="8">
        <v>187386.11499999999</v>
      </c>
      <c r="BU5" s="8">
        <v>17101763</v>
      </c>
      <c r="BW5" s="7" t="s">
        <v>96</v>
      </c>
      <c r="BX5" s="8">
        <v>7393913</v>
      </c>
      <c r="CA5" s="7" t="s">
        <v>96</v>
      </c>
      <c r="CB5" s="8">
        <v>26041.359435400002</v>
      </c>
      <c r="CE5" s="7" t="s">
        <v>96</v>
      </c>
      <c r="CF5" s="8">
        <v>3.6710043790700002</v>
      </c>
      <c r="CG5" s="8">
        <v>3</v>
      </c>
      <c r="CI5" s="7" t="s">
        <v>96</v>
      </c>
      <c r="CJ5" s="8">
        <v>59393.273743400001</v>
      </c>
      <c r="CM5" s="7" t="s">
        <v>96</v>
      </c>
      <c r="CN5" s="8">
        <v>15.0130466338</v>
      </c>
      <c r="CO5" s="8">
        <v>10</v>
      </c>
      <c r="CQ5" s="7" t="s">
        <v>96</v>
      </c>
      <c r="CR5" s="8">
        <v>3.6710043790700002</v>
      </c>
      <c r="CS5" s="8">
        <v>3</v>
      </c>
      <c r="CU5" s="7" t="s">
        <v>96</v>
      </c>
      <c r="CV5" s="8">
        <v>15.0130466338</v>
      </c>
      <c r="CW5" s="8">
        <v>10</v>
      </c>
    </row>
    <row r="6" spans="1:101" x14ac:dyDescent="0.2">
      <c r="A6" s="71"/>
      <c r="B6" s="71"/>
      <c r="C6" s="71"/>
      <c r="D6" s="71"/>
      <c r="E6" s="71"/>
      <c r="F6" s="71"/>
      <c r="G6" s="71"/>
      <c r="H6" s="71"/>
      <c r="I6" s="71"/>
      <c r="J6" s="71"/>
      <c r="K6" s="71"/>
      <c r="L6" s="71"/>
      <c r="M6" s="71"/>
      <c r="N6" s="71"/>
      <c r="O6" s="71"/>
      <c r="P6" s="71"/>
      <c r="Q6" s="71"/>
      <c r="R6" s="71"/>
      <c r="S6" s="71"/>
      <c r="T6" s="71"/>
      <c r="U6" s="71"/>
      <c r="V6" s="72" t="s">
        <v>97</v>
      </c>
      <c r="W6" s="73">
        <v>99.306606318999997</v>
      </c>
      <c r="X6" s="73">
        <v>98</v>
      </c>
      <c r="Y6" s="73">
        <v>99.956593459399997</v>
      </c>
      <c r="AA6" s="7" t="s">
        <v>97</v>
      </c>
      <c r="AB6" s="8">
        <v>0.14027744788099999</v>
      </c>
      <c r="AC6" s="8">
        <v>0.4</v>
      </c>
      <c r="AD6" s="8">
        <v>2.98326510123E-2</v>
      </c>
      <c r="AE6" s="7" t="s">
        <v>97</v>
      </c>
      <c r="AF6" s="8">
        <v>99.560319144199994</v>
      </c>
      <c r="AG6" s="8">
        <v>97</v>
      </c>
      <c r="AH6" s="8">
        <v>99.976692381000007</v>
      </c>
      <c r="AI6" s="7" t="s">
        <v>97</v>
      </c>
      <c r="AJ6" s="8">
        <v>98.648000883999998</v>
      </c>
      <c r="AK6" s="8">
        <v>96</v>
      </c>
      <c r="AL6" s="8">
        <v>97.517547913000001</v>
      </c>
      <c r="AM6" s="7" t="s">
        <v>97</v>
      </c>
      <c r="AN6" s="8">
        <v>99.956593459399997</v>
      </c>
      <c r="AO6" s="8">
        <v>99.5</v>
      </c>
      <c r="AQ6" s="7" t="s">
        <v>97</v>
      </c>
      <c r="AR6" s="8">
        <v>2.98326510123E-2</v>
      </c>
      <c r="AS6" s="8">
        <v>0.15</v>
      </c>
      <c r="AU6" s="7" t="s">
        <v>97</v>
      </c>
      <c r="AV6" s="8">
        <v>99.976692381000007</v>
      </c>
      <c r="AW6" s="8">
        <v>99</v>
      </c>
      <c r="AY6" s="7" t="s">
        <v>97</v>
      </c>
      <c r="AZ6" s="8">
        <v>97.517547913000001</v>
      </c>
      <c r="BA6" s="8">
        <v>99</v>
      </c>
      <c r="BC6" s="7" t="s">
        <v>97</v>
      </c>
      <c r="BD6" s="8">
        <v>99.949163923100002</v>
      </c>
      <c r="BE6" s="8">
        <v>99.5</v>
      </c>
      <c r="BG6" s="7" t="s">
        <v>97</v>
      </c>
      <c r="BH6" s="8">
        <v>7.1293808329399994E-2</v>
      </c>
      <c r="BI6" s="8">
        <v>0.1</v>
      </c>
      <c r="BK6" s="7" t="s">
        <v>97</v>
      </c>
      <c r="BL6" s="8">
        <v>99.981908546200003</v>
      </c>
      <c r="BM6" s="8">
        <v>99</v>
      </c>
      <c r="BO6" s="7" t="s">
        <v>97</v>
      </c>
      <c r="BP6" s="8">
        <v>99.823581351800001</v>
      </c>
      <c r="BQ6" s="8">
        <v>99</v>
      </c>
      <c r="BS6" s="7" t="s">
        <v>97</v>
      </c>
      <c r="BT6" s="8">
        <v>185872.59400000001</v>
      </c>
      <c r="BU6" s="8">
        <v>17722235</v>
      </c>
      <c r="BW6" s="7" t="s">
        <v>97</v>
      </c>
      <c r="BX6" s="8">
        <v>7414754</v>
      </c>
      <c r="CA6" s="7" t="s">
        <v>97</v>
      </c>
      <c r="CB6" s="8">
        <v>25675.296684100002</v>
      </c>
      <c r="CE6" s="7" t="s">
        <v>97</v>
      </c>
      <c r="CF6" s="8">
        <v>3.68554882925</v>
      </c>
      <c r="CG6" s="8">
        <v>3</v>
      </c>
      <c r="CI6" s="7" t="s">
        <v>97</v>
      </c>
      <c r="CJ6" s="8">
        <v>57639.603214700001</v>
      </c>
      <c r="CM6" s="7" t="s">
        <v>97</v>
      </c>
      <c r="CN6" s="8">
        <v>15.629509824099999</v>
      </c>
      <c r="CO6" s="8">
        <v>10</v>
      </c>
      <c r="CQ6" s="7" t="s">
        <v>97</v>
      </c>
      <c r="CR6" s="8">
        <v>3.68554882925</v>
      </c>
      <c r="CS6" s="8">
        <v>3</v>
      </c>
      <c r="CU6" s="7" t="s">
        <v>97</v>
      </c>
      <c r="CV6" s="8">
        <v>15.629509824099999</v>
      </c>
      <c r="CW6" s="8">
        <v>10</v>
      </c>
    </row>
    <row r="7" spans="1:101" x14ac:dyDescent="0.2">
      <c r="A7" s="71"/>
      <c r="B7" s="71"/>
      <c r="C7" s="71"/>
      <c r="D7" s="71"/>
      <c r="E7" s="71"/>
      <c r="F7" s="71"/>
      <c r="G7" s="71"/>
      <c r="H7" s="71"/>
      <c r="I7" s="71"/>
      <c r="J7" s="71"/>
      <c r="K7" s="71"/>
      <c r="L7" s="71"/>
      <c r="M7" s="71"/>
      <c r="N7" s="71"/>
      <c r="O7" s="71"/>
      <c r="P7" s="71"/>
      <c r="Q7" s="71"/>
      <c r="R7" s="71"/>
      <c r="S7" s="71"/>
      <c r="T7" s="71"/>
      <c r="U7" s="71"/>
      <c r="V7" s="72" t="s">
        <v>98</v>
      </c>
      <c r="W7" s="73">
        <v>99.618511585199997</v>
      </c>
      <c r="X7" s="73">
        <v>98</v>
      </c>
      <c r="Y7" s="73">
        <v>99.906796837000002</v>
      </c>
      <c r="AA7" s="7" t="s">
        <v>98</v>
      </c>
      <c r="AB7" s="8">
        <v>0.131290136088</v>
      </c>
      <c r="AC7" s="8">
        <v>0.4</v>
      </c>
      <c r="AD7" s="8">
        <v>3.1624819776199999E-2</v>
      </c>
      <c r="AE7" s="7" t="s">
        <v>98</v>
      </c>
      <c r="AF7" s="8">
        <v>99.754432807499995</v>
      </c>
      <c r="AG7" s="8">
        <v>97</v>
      </c>
      <c r="AH7" s="8">
        <v>99.988681328599995</v>
      </c>
      <c r="AI7" s="7" t="s">
        <v>98</v>
      </c>
      <c r="AJ7" s="8">
        <v>98.690614493300004</v>
      </c>
      <c r="AK7" s="8">
        <v>96</v>
      </c>
      <c r="AL7" s="8">
        <v>97.5205516364</v>
      </c>
      <c r="AM7" s="7" t="s">
        <v>98</v>
      </c>
      <c r="AN7" s="8">
        <v>99.906796837000002</v>
      </c>
      <c r="AO7" s="8">
        <v>99.5</v>
      </c>
      <c r="AQ7" s="7" t="s">
        <v>98</v>
      </c>
      <c r="AR7" s="8">
        <v>3.1624819776199999E-2</v>
      </c>
      <c r="AS7" s="8">
        <v>0.15</v>
      </c>
      <c r="AU7" s="7" t="s">
        <v>98</v>
      </c>
      <c r="AV7" s="8">
        <v>99.988681328599995</v>
      </c>
      <c r="AW7" s="8">
        <v>99</v>
      </c>
      <c r="AY7" s="7" t="s">
        <v>98</v>
      </c>
      <c r="AZ7" s="8">
        <v>97.5205516364</v>
      </c>
      <c r="BA7" s="8">
        <v>99</v>
      </c>
      <c r="BC7" s="7" t="s">
        <v>98</v>
      </c>
      <c r="BD7" s="8">
        <v>99.949811091000001</v>
      </c>
      <c r="BE7" s="8">
        <v>99.5</v>
      </c>
      <c r="BG7" s="7" t="s">
        <v>98</v>
      </c>
      <c r="BH7" s="8">
        <v>6.9438294127300002E-2</v>
      </c>
      <c r="BI7" s="8">
        <v>0.1</v>
      </c>
      <c r="BK7" s="7" t="s">
        <v>98</v>
      </c>
      <c r="BL7" s="8">
        <v>99.992541840000001</v>
      </c>
      <c r="BM7" s="8">
        <v>99</v>
      </c>
      <c r="BO7" s="7" t="s">
        <v>98</v>
      </c>
      <c r="BP7" s="8">
        <v>99.828429654900006</v>
      </c>
      <c r="BQ7" s="8">
        <v>99</v>
      </c>
      <c r="BS7" s="7" t="s">
        <v>98</v>
      </c>
      <c r="BT7" s="8">
        <v>183595.003</v>
      </c>
      <c r="BU7" s="8">
        <v>17769114</v>
      </c>
      <c r="BW7" s="7" t="s">
        <v>98</v>
      </c>
      <c r="BX7" s="8">
        <v>7453706</v>
      </c>
      <c r="CA7" s="7" t="s">
        <v>98</v>
      </c>
      <c r="CB7" s="8">
        <v>25615.5334659</v>
      </c>
      <c r="CE7" s="7" t="s">
        <v>98</v>
      </c>
      <c r="CF7" s="8">
        <v>3.6883129510199999</v>
      </c>
      <c r="CG7" s="8">
        <v>3</v>
      </c>
      <c r="CI7" s="7" t="s">
        <v>98</v>
      </c>
      <c r="CJ7" s="8">
        <v>57322.446631999999</v>
      </c>
      <c r="CM7" s="7" t="s">
        <v>98</v>
      </c>
      <c r="CN7" s="8">
        <v>15.7558909596</v>
      </c>
      <c r="CO7" s="8">
        <v>10</v>
      </c>
      <c r="CQ7" s="7" t="s">
        <v>98</v>
      </c>
      <c r="CR7" s="8">
        <v>3.6883129510199999</v>
      </c>
      <c r="CS7" s="8">
        <v>3</v>
      </c>
      <c r="CU7" s="7" t="s">
        <v>98</v>
      </c>
      <c r="CV7" s="8">
        <v>15.7558909596</v>
      </c>
      <c r="CW7" s="8">
        <v>10</v>
      </c>
    </row>
    <row r="8" spans="1:101" x14ac:dyDescent="0.2">
      <c r="A8" s="71"/>
      <c r="B8" s="71"/>
      <c r="C8" s="71"/>
      <c r="D8" s="71"/>
      <c r="E8" s="71"/>
      <c r="F8" s="71"/>
      <c r="G8" s="71"/>
      <c r="H8" s="71"/>
      <c r="I8" s="71"/>
      <c r="J8" s="71"/>
      <c r="K8" s="71"/>
      <c r="L8" s="71"/>
      <c r="M8" s="71"/>
      <c r="N8" s="71"/>
      <c r="O8" s="71"/>
      <c r="P8" s="71"/>
      <c r="Q8" s="71"/>
      <c r="R8" s="71"/>
      <c r="S8" s="71"/>
      <c r="T8" s="71"/>
      <c r="U8" s="71"/>
      <c r="V8" s="72" t="s">
        <v>99</v>
      </c>
      <c r="W8" s="73">
        <v>96.941563220600003</v>
      </c>
      <c r="X8" s="73">
        <v>98</v>
      </c>
      <c r="Y8" s="73">
        <v>99.829281093999995</v>
      </c>
      <c r="AA8" s="7" t="s">
        <v>99</v>
      </c>
      <c r="AB8" s="8">
        <v>0.13500917796699999</v>
      </c>
      <c r="AC8" s="8">
        <v>0.4</v>
      </c>
      <c r="AD8" s="8">
        <v>3.9016561846199997E-2</v>
      </c>
      <c r="AE8" s="7" t="s">
        <v>99</v>
      </c>
      <c r="AF8" s="8">
        <v>99.434108774600006</v>
      </c>
      <c r="AG8" s="8">
        <v>97</v>
      </c>
      <c r="AH8" s="8">
        <v>99.738642219699997</v>
      </c>
      <c r="AI8" s="7" t="s">
        <v>99</v>
      </c>
      <c r="AJ8" s="8">
        <v>98.660018579300001</v>
      </c>
      <c r="AK8" s="8">
        <v>96</v>
      </c>
      <c r="AL8" s="8">
        <v>97.546405878399995</v>
      </c>
      <c r="AM8" s="7" t="s">
        <v>99</v>
      </c>
      <c r="AN8" s="8">
        <v>99.829281093999995</v>
      </c>
      <c r="AO8" s="8">
        <v>99.5</v>
      </c>
      <c r="AQ8" s="7" t="s">
        <v>99</v>
      </c>
      <c r="AR8" s="8">
        <v>3.9016561846199997E-2</v>
      </c>
      <c r="AS8" s="8">
        <v>0.15</v>
      </c>
      <c r="AU8" s="7" t="s">
        <v>99</v>
      </c>
      <c r="AV8" s="8">
        <v>99.738642219699997</v>
      </c>
      <c r="AW8" s="8">
        <v>99</v>
      </c>
      <c r="AY8" s="7" t="s">
        <v>99</v>
      </c>
      <c r="AZ8" s="8">
        <v>97.546405878399995</v>
      </c>
      <c r="BA8" s="8">
        <v>99</v>
      </c>
      <c r="BC8" s="7" t="s">
        <v>99</v>
      </c>
      <c r="BD8" s="8">
        <v>99.948845924599993</v>
      </c>
      <c r="BE8" s="8">
        <v>99.5</v>
      </c>
      <c r="BG8" s="7" t="s">
        <v>99</v>
      </c>
      <c r="BH8" s="8">
        <v>6.9596491905299998E-2</v>
      </c>
      <c r="BI8" s="8">
        <v>0.1</v>
      </c>
      <c r="BK8" s="7" t="s">
        <v>99</v>
      </c>
      <c r="BL8" s="8">
        <v>99.751361655799997</v>
      </c>
      <c r="BM8" s="8">
        <v>99</v>
      </c>
      <c r="BO8" s="7" t="s">
        <v>99</v>
      </c>
      <c r="BP8" s="8">
        <v>99.829232349500003</v>
      </c>
      <c r="BQ8" s="8">
        <v>99</v>
      </c>
      <c r="BS8" s="7" t="s">
        <v>99</v>
      </c>
      <c r="BT8" s="8">
        <v>186066.86600000001</v>
      </c>
      <c r="BU8" s="8">
        <v>18204175</v>
      </c>
      <c r="BW8" s="7" t="s">
        <v>99</v>
      </c>
      <c r="BX8" s="8">
        <v>7324989</v>
      </c>
      <c r="CA8" s="7" t="s">
        <v>99</v>
      </c>
      <c r="CB8" s="8">
        <v>25520.1643081</v>
      </c>
      <c r="CE8" s="7" t="s">
        <v>99</v>
      </c>
      <c r="CF8" s="8">
        <v>3.7014346152200002</v>
      </c>
      <c r="CG8" s="8">
        <v>3</v>
      </c>
      <c r="CI8" s="7" t="s">
        <v>99</v>
      </c>
      <c r="CJ8" s="8">
        <v>57355.757332100002</v>
      </c>
      <c r="CM8" s="7" t="s">
        <v>99</v>
      </c>
      <c r="CN8" s="8">
        <v>16.039165091899999</v>
      </c>
      <c r="CO8" s="8">
        <v>10</v>
      </c>
      <c r="CQ8" s="7" t="s">
        <v>99</v>
      </c>
      <c r="CR8" s="8">
        <v>3.7014346152200002</v>
      </c>
      <c r="CS8" s="8">
        <v>3</v>
      </c>
      <c r="CU8" s="7" t="s">
        <v>99</v>
      </c>
      <c r="CV8" s="8">
        <v>16.039165091899999</v>
      </c>
      <c r="CW8" s="8">
        <v>10</v>
      </c>
    </row>
    <row r="9" spans="1:101" x14ac:dyDescent="0.2">
      <c r="A9" s="71"/>
      <c r="B9" s="71"/>
      <c r="C9" s="71"/>
      <c r="D9" s="71"/>
      <c r="E9" s="71"/>
      <c r="F9" s="71"/>
      <c r="G9" s="71"/>
      <c r="H9" s="71"/>
      <c r="I9" s="71"/>
      <c r="J9" s="71"/>
      <c r="K9" s="71"/>
      <c r="L9" s="71"/>
      <c r="M9" s="71"/>
      <c r="N9" s="71"/>
      <c r="O9" s="71"/>
      <c r="P9" s="71"/>
      <c r="Q9" s="71"/>
      <c r="R9" s="71"/>
      <c r="S9" s="71"/>
      <c r="T9" s="71"/>
      <c r="U9" s="71"/>
      <c r="V9" s="72" t="s">
        <v>100</v>
      </c>
      <c r="W9" s="73">
        <v>99.463657689599998</v>
      </c>
      <c r="X9" s="73">
        <v>98</v>
      </c>
      <c r="Y9" s="73">
        <v>99.956684487100006</v>
      </c>
      <c r="AA9" s="7" t="s">
        <v>100</v>
      </c>
      <c r="AB9" s="8">
        <v>0.12982679976399999</v>
      </c>
      <c r="AC9" s="8">
        <v>0.4</v>
      </c>
      <c r="AD9" s="8">
        <v>3.03001662655E-2</v>
      </c>
      <c r="AE9" s="7" t="s">
        <v>100</v>
      </c>
      <c r="AF9" s="8">
        <v>99.803676271200004</v>
      </c>
      <c r="AG9" s="8">
        <v>97</v>
      </c>
      <c r="AH9" s="8">
        <v>99.996098332499997</v>
      </c>
      <c r="AI9" s="7" t="s">
        <v>100</v>
      </c>
      <c r="AJ9" s="8">
        <v>98.673703462700004</v>
      </c>
      <c r="AK9" s="8">
        <v>96</v>
      </c>
      <c r="AL9" s="8">
        <v>97.558899854000003</v>
      </c>
      <c r="AM9" s="7" t="s">
        <v>100</v>
      </c>
      <c r="AN9" s="8">
        <v>99.956684487100006</v>
      </c>
      <c r="AO9" s="8">
        <v>99.5</v>
      </c>
      <c r="AQ9" s="7" t="s">
        <v>100</v>
      </c>
      <c r="AR9" s="8">
        <v>3.03001662655E-2</v>
      </c>
      <c r="AS9" s="8">
        <v>0.15</v>
      </c>
      <c r="AU9" s="7" t="s">
        <v>100</v>
      </c>
      <c r="AV9" s="8">
        <v>99.996098332499997</v>
      </c>
      <c r="AW9" s="8">
        <v>99</v>
      </c>
      <c r="AY9" s="7" t="s">
        <v>100</v>
      </c>
      <c r="AZ9" s="8">
        <v>97.558899854000003</v>
      </c>
      <c r="BA9" s="8">
        <v>99</v>
      </c>
      <c r="BC9" s="7" t="s">
        <v>100</v>
      </c>
      <c r="BD9" s="8">
        <v>99.949985247300006</v>
      </c>
      <c r="BE9" s="8">
        <v>99.5</v>
      </c>
      <c r="BG9" s="7" t="s">
        <v>100</v>
      </c>
      <c r="BH9" s="8">
        <v>6.8276921607600002E-2</v>
      </c>
      <c r="BI9" s="8">
        <v>0.1</v>
      </c>
      <c r="BK9" s="7" t="s">
        <v>100</v>
      </c>
      <c r="BL9" s="8">
        <v>99.999121113100003</v>
      </c>
      <c r="BM9" s="8">
        <v>99</v>
      </c>
      <c r="BO9" s="7" t="s">
        <v>100</v>
      </c>
      <c r="BP9" s="8">
        <v>99.817575574399996</v>
      </c>
      <c r="BQ9" s="8">
        <v>99</v>
      </c>
      <c r="BS9" s="7" t="s">
        <v>100</v>
      </c>
      <c r="BT9" s="8">
        <v>175192.86199999999</v>
      </c>
      <c r="BU9" s="8">
        <v>18372563</v>
      </c>
      <c r="BW9" s="7" t="s">
        <v>100</v>
      </c>
      <c r="BX9" s="8">
        <v>7006732</v>
      </c>
      <c r="CA9" s="7" t="s">
        <v>100</v>
      </c>
      <c r="CB9" s="8">
        <v>25571.305228699999</v>
      </c>
      <c r="CE9" s="7" t="s">
        <v>100</v>
      </c>
      <c r="CF9" s="8">
        <v>3.7605418458400002</v>
      </c>
      <c r="CG9" s="8">
        <v>3</v>
      </c>
      <c r="CI9" s="7" t="s">
        <v>100</v>
      </c>
      <c r="CJ9" s="8">
        <v>58031.765914299998</v>
      </c>
      <c r="CM9" s="7" t="s">
        <v>100</v>
      </c>
      <c r="CN9" s="8">
        <v>16.469759260699998</v>
      </c>
      <c r="CO9" s="8">
        <v>10</v>
      </c>
      <c r="CQ9" s="7" t="s">
        <v>100</v>
      </c>
      <c r="CR9" s="8">
        <v>3.7605418458400002</v>
      </c>
      <c r="CS9" s="8">
        <v>3</v>
      </c>
      <c r="CU9" s="7" t="s">
        <v>100</v>
      </c>
      <c r="CV9" s="8">
        <v>16.469759260699998</v>
      </c>
      <c r="CW9" s="8">
        <v>10</v>
      </c>
    </row>
    <row r="10" spans="1:101" x14ac:dyDescent="0.2">
      <c r="A10" s="71"/>
      <c r="B10" s="71"/>
      <c r="C10" s="71"/>
      <c r="D10" s="71"/>
      <c r="E10" s="71"/>
      <c r="F10" s="71"/>
      <c r="G10" s="71"/>
      <c r="H10" s="71"/>
      <c r="I10" s="71"/>
      <c r="J10" s="71"/>
      <c r="K10" s="71"/>
      <c r="L10" s="71"/>
      <c r="M10" s="71"/>
      <c r="N10" s="71"/>
      <c r="O10" s="71"/>
      <c r="P10" s="71"/>
      <c r="Q10" s="71"/>
      <c r="R10" s="71"/>
      <c r="S10" s="71"/>
      <c r="T10" s="71"/>
      <c r="U10" s="71"/>
      <c r="V10" s="72" t="s">
        <v>101</v>
      </c>
      <c r="W10" s="73">
        <v>99.440477503500006</v>
      </c>
      <c r="X10" s="73">
        <v>98</v>
      </c>
      <c r="Y10" s="73">
        <v>99.949501737199995</v>
      </c>
      <c r="AA10" s="7" t="s">
        <v>101</v>
      </c>
      <c r="AB10" s="8">
        <v>0.15344224907000001</v>
      </c>
      <c r="AC10" s="8">
        <v>0.4</v>
      </c>
      <c r="AD10" s="8">
        <v>3.1384651472000001E-2</v>
      </c>
      <c r="AE10" s="7" t="s">
        <v>101</v>
      </c>
      <c r="AF10" s="8">
        <v>99.565951915200003</v>
      </c>
      <c r="AG10" s="8">
        <v>97</v>
      </c>
      <c r="AH10" s="8">
        <v>99.803254619200004</v>
      </c>
      <c r="AI10" s="7" t="s">
        <v>101</v>
      </c>
      <c r="AJ10" s="8">
        <v>98.482475601800004</v>
      </c>
      <c r="AK10" s="8">
        <v>96</v>
      </c>
      <c r="AL10" s="8">
        <v>97.408466672800003</v>
      </c>
      <c r="AM10" s="7" t="s">
        <v>101</v>
      </c>
      <c r="AN10" s="8">
        <v>99.949501737199995</v>
      </c>
      <c r="AO10" s="8">
        <v>99.5</v>
      </c>
      <c r="AQ10" s="7" t="s">
        <v>101</v>
      </c>
      <c r="AR10" s="8">
        <v>3.1384651472000001E-2</v>
      </c>
      <c r="AS10" s="8">
        <v>0.15</v>
      </c>
      <c r="AU10" s="7" t="s">
        <v>101</v>
      </c>
      <c r="AV10" s="8">
        <v>99.803254619200004</v>
      </c>
      <c r="AW10" s="8">
        <v>99</v>
      </c>
      <c r="AY10" s="7" t="s">
        <v>101</v>
      </c>
      <c r="AZ10" s="8">
        <v>97.408466672800003</v>
      </c>
      <c r="BA10" s="8">
        <v>99</v>
      </c>
      <c r="BC10" s="7" t="s">
        <v>101</v>
      </c>
      <c r="BD10" s="8">
        <v>99.9360565745</v>
      </c>
      <c r="BE10" s="8">
        <v>99.5</v>
      </c>
      <c r="BG10" s="7" t="s">
        <v>101</v>
      </c>
      <c r="BH10" s="8">
        <v>6.2815536031100003E-2</v>
      </c>
      <c r="BI10" s="8">
        <v>0.1</v>
      </c>
      <c r="BK10" s="7" t="s">
        <v>101</v>
      </c>
      <c r="BL10" s="8">
        <v>99.954508318500004</v>
      </c>
      <c r="BM10" s="8">
        <v>99</v>
      </c>
      <c r="BO10" s="7" t="s">
        <v>101</v>
      </c>
      <c r="BP10" s="8">
        <v>99.795789661300006</v>
      </c>
      <c r="BQ10" s="8">
        <v>99</v>
      </c>
      <c r="BS10" s="7" t="s">
        <v>101</v>
      </c>
      <c r="BT10" s="8">
        <v>156959.179</v>
      </c>
      <c r="BU10" s="8">
        <v>15232937</v>
      </c>
      <c r="BW10" s="7" t="s">
        <v>101</v>
      </c>
      <c r="BX10" s="8">
        <v>6197250</v>
      </c>
      <c r="CA10" s="7" t="s">
        <v>101</v>
      </c>
      <c r="CB10" s="8">
        <v>25928.824499099999</v>
      </c>
      <c r="CE10" s="7" t="s">
        <v>101</v>
      </c>
      <c r="CF10" s="8">
        <v>3.81356931955</v>
      </c>
      <c r="CG10" s="8">
        <v>3</v>
      </c>
      <c r="CI10" s="7" t="s">
        <v>101</v>
      </c>
      <c r="CJ10" s="8">
        <v>59211.552581399999</v>
      </c>
      <c r="CM10" s="7" t="s">
        <v>101</v>
      </c>
      <c r="CN10" s="8">
        <v>15.937030453</v>
      </c>
      <c r="CO10" s="8">
        <v>10</v>
      </c>
      <c r="CQ10" s="7" t="s">
        <v>101</v>
      </c>
      <c r="CR10" s="8">
        <v>3.81356931955</v>
      </c>
      <c r="CS10" s="8">
        <v>3</v>
      </c>
      <c r="CU10" s="7" t="s">
        <v>101</v>
      </c>
      <c r="CV10" s="8">
        <v>15.937030453</v>
      </c>
      <c r="CW10" s="8">
        <v>10</v>
      </c>
    </row>
    <row r="11" spans="1:101" x14ac:dyDescent="0.2">
      <c r="A11" s="71"/>
      <c r="B11" s="71"/>
      <c r="C11" s="71"/>
      <c r="D11" s="71"/>
      <c r="E11" s="71"/>
      <c r="F11" s="71"/>
      <c r="G11" s="71"/>
      <c r="H11" s="71"/>
      <c r="I11" s="71"/>
      <c r="J11" s="71"/>
      <c r="K11" s="71"/>
      <c r="L11" s="71"/>
      <c r="M11" s="71"/>
      <c r="N11" s="71"/>
      <c r="O11" s="71"/>
      <c r="P11" s="71"/>
      <c r="Q11" s="71"/>
      <c r="R11" s="71"/>
      <c r="S11" s="71"/>
      <c r="T11" s="71"/>
      <c r="U11" s="71"/>
      <c r="V11" s="72" t="s">
        <v>102</v>
      </c>
      <c r="W11" s="73">
        <v>99.580127855499995</v>
      </c>
      <c r="X11" s="73">
        <v>98</v>
      </c>
      <c r="Y11" s="73">
        <v>99.942603475300004</v>
      </c>
      <c r="AA11" s="7" t="s">
        <v>102</v>
      </c>
      <c r="AB11" s="8">
        <v>0.119207335648</v>
      </c>
      <c r="AC11" s="8">
        <v>0.4</v>
      </c>
      <c r="AD11" s="8">
        <v>3.0232365800000001E-2</v>
      </c>
      <c r="AE11" s="7" t="s">
        <v>102</v>
      </c>
      <c r="AF11" s="8">
        <v>99.328240046499999</v>
      </c>
      <c r="AG11" s="8">
        <v>97</v>
      </c>
      <c r="AH11" s="8">
        <v>99.973591471800006</v>
      </c>
      <c r="AI11" s="7" t="s">
        <v>102</v>
      </c>
      <c r="AJ11" s="8">
        <v>98.704841882400004</v>
      </c>
      <c r="AK11" s="8">
        <v>96</v>
      </c>
      <c r="AL11" s="8">
        <v>97.572734263100003</v>
      </c>
      <c r="AM11" s="7" t="s">
        <v>102</v>
      </c>
      <c r="AN11" s="8">
        <v>99.942603475300004</v>
      </c>
      <c r="AO11" s="8">
        <v>99.5</v>
      </c>
      <c r="AQ11" s="7" t="s">
        <v>102</v>
      </c>
      <c r="AR11" s="8">
        <v>3.0232365800000001E-2</v>
      </c>
      <c r="AS11" s="8">
        <v>0.15</v>
      </c>
      <c r="AU11" s="7" t="s">
        <v>102</v>
      </c>
      <c r="AV11" s="8">
        <v>99.973591471800006</v>
      </c>
      <c r="AW11" s="8">
        <v>99</v>
      </c>
      <c r="AY11" s="7" t="s">
        <v>102</v>
      </c>
      <c r="AZ11" s="8">
        <v>97.572734263100003</v>
      </c>
      <c r="BA11" s="8">
        <v>99</v>
      </c>
      <c r="BC11" s="7" t="s">
        <v>102</v>
      </c>
      <c r="BD11" s="8">
        <v>99.949615619599996</v>
      </c>
      <c r="BE11" s="8">
        <v>99.5</v>
      </c>
      <c r="BG11" s="7" t="s">
        <v>102</v>
      </c>
      <c r="BH11" s="8">
        <v>6.9639956619300003E-2</v>
      </c>
      <c r="BI11" s="8">
        <v>0.1</v>
      </c>
      <c r="BK11" s="7" t="s">
        <v>102</v>
      </c>
      <c r="BL11" s="8">
        <v>99.985417904499997</v>
      </c>
      <c r="BM11" s="8">
        <v>99</v>
      </c>
      <c r="BO11" s="7" t="s">
        <v>102</v>
      </c>
      <c r="BP11" s="8">
        <v>99.820586070499999</v>
      </c>
      <c r="BQ11" s="8">
        <v>99</v>
      </c>
      <c r="BS11" s="7" t="s">
        <v>102</v>
      </c>
      <c r="BT11" s="8">
        <v>184187.93599999999</v>
      </c>
      <c r="BU11" s="8">
        <v>18640770</v>
      </c>
      <c r="BW11" s="7" t="s">
        <v>102</v>
      </c>
      <c r="BX11" s="8">
        <v>7292913</v>
      </c>
      <c r="CA11" s="7" t="s">
        <v>102</v>
      </c>
      <c r="CB11" s="8">
        <v>24548.6351378</v>
      </c>
      <c r="CE11" s="7" t="s">
        <v>102</v>
      </c>
      <c r="CF11" s="8">
        <v>3.7580090587999999</v>
      </c>
      <c r="CG11" s="8">
        <v>3</v>
      </c>
      <c r="CI11" s="7" t="s">
        <v>102</v>
      </c>
      <c r="CJ11" s="8">
        <v>55074.314378900002</v>
      </c>
      <c r="CM11" s="7" t="s">
        <v>102</v>
      </c>
      <c r="CN11" s="8">
        <v>17.067527773799998</v>
      </c>
      <c r="CO11" s="8">
        <v>10</v>
      </c>
      <c r="CQ11" s="7" t="s">
        <v>102</v>
      </c>
      <c r="CR11" s="8">
        <v>3.7580090587999999</v>
      </c>
      <c r="CS11" s="8">
        <v>3</v>
      </c>
      <c r="CU11" s="7" t="s">
        <v>102</v>
      </c>
      <c r="CV11" s="8">
        <v>17.067527773799998</v>
      </c>
      <c r="CW11" s="8">
        <v>10</v>
      </c>
    </row>
    <row r="12" spans="1:101" x14ac:dyDescent="0.2">
      <c r="A12" s="71"/>
      <c r="B12" s="71"/>
      <c r="C12" s="71"/>
      <c r="D12" s="71"/>
      <c r="E12" s="71"/>
      <c r="F12" s="71"/>
      <c r="G12" s="71"/>
      <c r="H12" s="71"/>
      <c r="I12" s="71"/>
      <c r="J12" s="71"/>
      <c r="K12" s="71"/>
      <c r="L12" s="71"/>
      <c r="M12" s="71"/>
      <c r="N12" s="71"/>
      <c r="O12" s="71"/>
      <c r="P12" s="71"/>
      <c r="Q12" s="71"/>
      <c r="R12" s="71"/>
      <c r="S12" s="71"/>
      <c r="T12" s="71"/>
      <c r="U12" s="71"/>
      <c r="V12" s="72" t="s">
        <v>103</v>
      </c>
      <c r="W12" s="73">
        <v>99.514027979800005</v>
      </c>
      <c r="X12" s="73">
        <v>98</v>
      </c>
      <c r="Y12" s="73">
        <v>99.921241888599994</v>
      </c>
      <c r="AA12" s="7" t="s">
        <v>103</v>
      </c>
      <c r="AB12" s="8">
        <v>0.122071877011</v>
      </c>
      <c r="AC12" s="8">
        <v>0.4</v>
      </c>
      <c r="AD12" s="8">
        <v>3.6285018851499998E-2</v>
      </c>
      <c r="AE12" s="7" t="s">
        <v>103</v>
      </c>
      <c r="AF12" s="8">
        <v>99.502816616100006</v>
      </c>
      <c r="AG12" s="8">
        <v>97</v>
      </c>
      <c r="AH12" s="8">
        <v>99.940403730900002</v>
      </c>
      <c r="AI12" s="7" t="s">
        <v>103</v>
      </c>
      <c r="AJ12" s="8">
        <v>98.691369056599996</v>
      </c>
      <c r="AK12" s="8">
        <v>96</v>
      </c>
      <c r="AL12" s="8">
        <v>97.522222124099997</v>
      </c>
      <c r="AM12" s="7" t="s">
        <v>103</v>
      </c>
      <c r="AN12" s="8">
        <v>99.921241888599994</v>
      </c>
      <c r="AO12" s="8">
        <v>99.5</v>
      </c>
      <c r="AQ12" s="7" t="s">
        <v>103</v>
      </c>
      <c r="AR12" s="8">
        <v>3.6285018851499998E-2</v>
      </c>
      <c r="AS12" s="8">
        <v>0.15</v>
      </c>
      <c r="AU12" s="7" t="s">
        <v>103</v>
      </c>
      <c r="AV12" s="8">
        <v>99.940403730900002</v>
      </c>
      <c r="AW12" s="8">
        <v>99</v>
      </c>
      <c r="AY12" s="7" t="s">
        <v>103</v>
      </c>
      <c r="AZ12" s="8">
        <v>97.522222124099997</v>
      </c>
      <c r="BA12" s="8">
        <v>99</v>
      </c>
      <c r="BC12" s="7" t="s">
        <v>103</v>
      </c>
      <c r="BD12" s="8">
        <v>99.946598374600001</v>
      </c>
      <c r="BE12" s="8">
        <v>99.5</v>
      </c>
      <c r="BG12" s="7" t="s">
        <v>103</v>
      </c>
      <c r="BH12" s="8">
        <v>6.7233823596299994E-2</v>
      </c>
      <c r="BI12" s="8">
        <v>0.1</v>
      </c>
      <c r="BK12" s="7" t="s">
        <v>103</v>
      </c>
      <c r="BL12" s="8">
        <v>99.884630619899994</v>
      </c>
      <c r="BM12" s="8">
        <v>99</v>
      </c>
      <c r="BO12" s="7" t="s">
        <v>103</v>
      </c>
      <c r="BP12" s="8">
        <v>99.829223697900005</v>
      </c>
      <c r="BQ12" s="8">
        <v>99</v>
      </c>
      <c r="BS12" s="7" t="s">
        <v>103</v>
      </c>
      <c r="BT12" s="8">
        <v>175658.16699999999</v>
      </c>
      <c r="BU12" s="8">
        <v>17361764</v>
      </c>
      <c r="BW12" s="7" t="s">
        <v>103</v>
      </c>
      <c r="BX12" s="8">
        <v>6993869</v>
      </c>
      <c r="CA12" s="7" t="s">
        <v>103</v>
      </c>
      <c r="CB12" s="8">
        <v>24649.935070799998</v>
      </c>
      <c r="CE12" s="7" t="s">
        <v>103</v>
      </c>
      <c r="CF12" s="8">
        <v>3.78094525214</v>
      </c>
      <c r="CG12" s="8">
        <v>3</v>
      </c>
      <c r="CI12" s="7" t="s">
        <v>103</v>
      </c>
      <c r="CJ12" s="8">
        <v>54452.168911399996</v>
      </c>
      <c r="CM12" s="7" t="s">
        <v>103</v>
      </c>
      <c r="CN12" s="8">
        <v>17.446500110799999</v>
      </c>
      <c r="CO12" s="8">
        <v>10</v>
      </c>
      <c r="CQ12" s="7" t="s">
        <v>103</v>
      </c>
      <c r="CR12" s="8">
        <v>3.78094525214</v>
      </c>
      <c r="CS12" s="8">
        <v>3</v>
      </c>
      <c r="CU12" s="7" t="s">
        <v>103</v>
      </c>
      <c r="CV12" s="8">
        <v>17.446500110799999</v>
      </c>
      <c r="CW12" s="8">
        <v>10</v>
      </c>
    </row>
    <row r="13" spans="1:101" x14ac:dyDescent="0.2">
      <c r="A13" s="71"/>
      <c r="B13" s="71"/>
      <c r="C13" s="71"/>
      <c r="D13" s="71"/>
      <c r="E13" s="71"/>
      <c r="F13" s="71"/>
      <c r="G13" s="71"/>
      <c r="H13" s="71"/>
      <c r="I13" s="71"/>
      <c r="J13" s="71"/>
      <c r="K13" s="71"/>
      <c r="L13" s="71"/>
      <c r="M13" s="71"/>
      <c r="N13" s="71"/>
      <c r="O13" s="71"/>
      <c r="P13" s="71"/>
      <c r="Q13" s="71"/>
      <c r="R13" s="71"/>
      <c r="S13" s="71"/>
      <c r="T13" s="71"/>
      <c r="U13" s="71"/>
      <c r="V13" s="72" t="s">
        <v>104</v>
      </c>
      <c r="W13" s="73">
        <v>99.1114342523</v>
      </c>
      <c r="X13" s="73">
        <v>98</v>
      </c>
      <c r="Y13" s="73">
        <v>99.857197591200006</v>
      </c>
      <c r="AA13" s="7" t="s">
        <v>104</v>
      </c>
      <c r="AB13" s="8">
        <v>0.12744751958700001</v>
      </c>
      <c r="AC13" s="8">
        <v>0.4</v>
      </c>
      <c r="AD13" s="8">
        <v>3.7095610913499999E-2</v>
      </c>
      <c r="AE13" s="7" t="s">
        <v>104</v>
      </c>
      <c r="AF13" s="8">
        <v>99.702701414499998</v>
      </c>
      <c r="AG13" s="8">
        <v>97</v>
      </c>
      <c r="AH13" s="8">
        <v>99.981723961</v>
      </c>
      <c r="AI13" s="7" t="s">
        <v>104</v>
      </c>
      <c r="AJ13" s="8">
        <v>98.789292978800006</v>
      </c>
      <c r="AK13" s="8">
        <v>96</v>
      </c>
      <c r="AL13" s="8">
        <v>97.688085294900006</v>
      </c>
      <c r="AM13" s="7" t="s">
        <v>104</v>
      </c>
      <c r="AN13" s="8">
        <v>99.857197591200006</v>
      </c>
      <c r="AO13" s="8">
        <v>99.5</v>
      </c>
      <c r="AQ13" s="7" t="s">
        <v>104</v>
      </c>
      <c r="AR13" s="8">
        <v>3.7095610913499999E-2</v>
      </c>
      <c r="AS13" s="8">
        <v>0.15</v>
      </c>
      <c r="AU13" s="7" t="s">
        <v>104</v>
      </c>
      <c r="AV13" s="8">
        <v>99.981723961</v>
      </c>
      <c r="AW13" s="8">
        <v>99</v>
      </c>
      <c r="AY13" s="7" t="s">
        <v>104</v>
      </c>
      <c r="AZ13" s="8">
        <v>97.688085294900006</v>
      </c>
      <c r="BA13" s="8">
        <v>99</v>
      </c>
      <c r="BC13" s="7" t="s">
        <v>104</v>
      </c>
      <c r="BD13" s="8">
        <v>99.9465556169</v>
      </c>
      <c r="BE13" s="8">
        <v>99.5</v>
      </c>
      <c r="BG13" s="7" t="s">
        <v>104</v>
      </c>
      <c r="BH13" s="8">
        <v>5.2318126229399999E-2</v>
      </c>
      <c r="BI13" s="8">
        <v>0.1</v>
      </c>
      <c r="BK13" s="7" t="s">
        <v>104</v>
      </c>
      <c r="BL13" s="8">
        <v>99.9998383856</v>
      </c>
      <c r="BM13" s="8">
        <v>99</v>
      </c>
      <c r="BO13" s="7" t="s">
        <v>104</v>
      </c>
      <c r="BP13" s="8">
        <v>99.834661087900002</v>
      </c>
      <c r="BQ13" s="8">
        <v>99</v>
      </c>
      <c r="BS13" s="7" t="s">
        <v>104</v>
      </c>
      <c r="BT13" s="8">
        <v>124476.746</v>
      </c>
      <c r="BU13" s="8">
        <v>17901626</v>
      </c>
      <c r="BW13" s="7" t="s">
        <v>104</v>
      </c>
      <c r="BX13" s="8">
        <v>5804959</v>
      </c>
      <c r="CA13" s="7" t="s">
        <v>104</v>
      </c>
      <c r="CB13" s="8">
        <v>24040.843685799999</v>
      </c>
      <c r="CE13" s="7" t="s">
        <v>104</v>
      </c>
      <c r="CF13" s="8">
        <v>3.96678162667</v>
      </c>
      <c r="CG13" s="8">
        <v>3</v>
      </c>
      <c r="CI13" s="7" t="s">
        <v>104</v>
      </c>
      <c r="CJ13" s="8">
        <v>52335.578886499999</v>
      </c>
      <c r="CM13" s="7" t="s">
        <v>104</v>
      </c>
      <c r="CN13" s="8">
        <v>18.236666271899999</v>
      </c>
      <c r="CO13" s="8">
        <v>10</v>
      </c>
      <c r="CQ13" s="7" t="s">
        <v>104</v>
      </c>
      <c r="CR13" s="8">
        <v>3.96678162667</v>
      </c>
      <c r="CS13" s="8">
        <v>3</v>
      </c>
      <c r="CU13" s="7" t="s">
        <v>104</v>
      </c>
      <c r="CV13" s="8">
        <v>18.236666271899999</v>
      </c>
      <c r="CW13" s="8">
        <v>10</v>
      </c>
    </row>
    <row r="14" spans="1:101" x14ac:dyDescent="0.2">
      <c r="A14" s="71"/>
      <c r="B14" s="71"/>
      <c r="C14" s="71"/>
      <c r="D14" s="71"/>
      <c r="E14" s="71"/>
      <c r="F14" s="71"/>
      <c r="G14" s="71"/>
      <c r="H14" s="71"/>
      <c r="I14" s="71"/>
      <c r="J14" s="71"/>
      <c r="K14" s="71"/>
      <c r="L14" s="71"/>
      <c r="M14" s="71"/>
      <c r="N14" s="71"/>
      <c r="O14" s="71"/>
      <c r="P14" s="71"/>
      <c r="Q14" s="71"/>
      <c r="R14" s="71"/>
      <c r="S14" s="71"/>
      <c r="T14" s="71"/>
      <c r="U14" s="71"/>
      <c r="V14" s="72" t="s">
        <v>105</v>
      </c>
      <c r="W14" s="73">
        <v>99.085388527000006</v>
      </c>
      <c r="X14" s="73">
        <v>98</v>
      </c>
      <c r="Y14" s="73">
        <v>99.856050872599994</v>
      </c>
      <c r="AA14" s="7" t="s">
        <v>105</v>
      </c>
      <c r="AB14" s="8">
        <v>0.121794840461</v>
      </c>
      <c r="AC14" s="8">
        <v>0.4</v>
      </c>
      <c r="AD14" s="8">
        <v>3.6935390594900003E-2</v>
      </c>
      <c r="AE14" s="7" t="s">
        <v>105</v>
      </c>
      <c r="AF14" s="8">
        <v>99.770829207600002</v>
      </c>
      <c r="AG14" s="8">
        <v>97</v>
      </c>
      <c r="AH14" s="8">
        <v>99.998407124600007</v>
      </c>
      <c r="AI14" s="7" t="s">
        <v>105</v>
      </c>
      <c r="AJ14" s="8">
        <v>98.749148610099994</v>
      </c>
      <c r="AK14" s="8">
        <v>96</v>
      </c>
      <c r="AL14" s="8">
        <v>97.617297853099998</v>
      </c>
      <c r="AM14" s="7" t="s">
        <v>105</v>
      </c>
      <c r="AN14" s="8">
        <v>99.856050872599994</v>
      </c>
      <c r="AO14" s="8">
        <v>99.5</v>
      </c>
      <c r="AQ14" s="7" t="s">
        <v>105</v>
      </c>
      <c r="AR14" s="8">
        <v>3.6935390594900003E-2</v>
      </c>
      <c r="AS14" s="8">
        <v>0.15</v>
      </c>
      <c r="AU14" s="7" t="s">
        <v>105</v>
      </c>
      <c r="AV14" s="8">
        <v>99.998407124600007</v>
      </c>
      <c r="AW14" s="8">
        <v>99</v>
      </c>
      <c r="AY14" s="7" t="s">
        <v>105</v>
      </c>
      <c r="AZ14" s="8">
        <v>97.617297853099998</v>
      </c>
      <c r="BA14" s="8">
        <v>99</v>
      </c>
      <c r="BC14" s="7" t="s">
        <v>105</v>
      </c>
      <c r="BD14" s="8">
        <v>99.945644232000006</v>
      </c>
      <c r="BE14" s="8">
        <v>99.5</v>
      </c>
      <c r="BG14" s="7" t="s">
        <v>105</v>
      </c>
      <c r="BH14" s="8">
        <v>4.9597490460599997E-2</v>
      </c>
      <c r="BI14" s="8">
        <v>0.1</v>
      </c>
      <c r="BK14" s="7" t="s">
        <v>105</v>
      </c>
      <c r="BL14" s="8">
        <v>99.998321697099996</v>
      </c>
      <c r="BM14" s="8">
        <v>99</v>
      </c>
      <c r="BO14" s="7" t="s">
        <v>105</v>
      </c>
      <c r="BP14" s="8">
        <v>99.823737245000004</v>
      </c>
      <c r="BQ14" s="8">
        <v>99</v>
      </c>
      <c r="BS14" s="7" t="s">
        <v>105</v>
      </c>
      <c r="BT14" s="8">
        <v>118745.541</v>
      </c>
      <c r="BU14" s="8">
        <v>17817332</v>
      </c>
      <c r="BW14" s="7" t="s">
        <v>105</v>
      </c>
      <c r="BX14" s="8">
        <v>5786740</v>
      </c>
      <c r="CA14" s="7" t="s">
        <v>105</v>
      </c>
      <c r="CB14" s="8">
        <v>23590.804384899999</v>
      </c>
      <c r="CE14" s="7" t="s">
        <v>105</v>
      </c>
      <c r="CF14" s="8">
        <v>3.9921797043099998</v>
      </c>
      <c r="CG14" s="8">
        <v>3</v>
      </c>
      <c r="CI14" s="7" t="s">
        <v>105</v>
      </c>
      <c r="CJ14" s="8">
        <v>51959.038424500002</v>
      </c>
      <c r="CM14" s="7" t="s">
        <v>105</v>
      </c>
      <c r="CN14" s="8">
        <v>18.081208149999998</v>
      </c>
      <c r="CO14" s="8">
        <v>10</v>
      </c>
      <c r="CQ14" s="7" t="s">
        <v>105</v>
      </c>
      <c r="CR14" s="8">
        <v>3.9921797043099998</v>
      </c>
      <c r="CS14" s="8">
        <v>3</v>
      </c>
      <c r="CU14" s="7" t="s">
        <v>105</v>
      </c>
      <c r="CV14" s="8">
        <v>18.081208149999998</v>
      </c>
      <c r="CW14" s="8">
        <v>10</v>
      </c>
    </row>
    <row r="15" spans="1:101" x14ac:dyDescent="0.2">
      <c r="A15" s="71"/>
      <c r="B15" s="71"/>
      <c r="C15" s="71"/>
      <c r="D15" s="71"/>
      <c r="E15" s="71"/>
      <c r="F15" s="71"/>
      <c r="G15" s="71"/>
      <c r="H15" s="71"/>
      <c r="I15" s="71"/>
      <c r="J15" s="71"/>
      <c r="K15" s="71"/>
      <c r="L15" s="71"/>
      <c r="M15" s="71"/>
      <c r="N15" s="71"/>
      <c r="O15" s="71"/>
      <c r="P15" s="71"/>
      <c r="Q15" s="71"/>
      <c r="R15" s="71"/>
      <c r="S15" s="71"/>
      <c r="T15" s="71"/>
      <c r="U15" s="71"/>
      <c r="V15" s="72" t="s">
        <v>11</v>
      </c>
      <c r="W15" s="73">
        <v>98.517933118499997</v>
      </c>
      <c r="X15" s="73">
        <v>98</v>
      </c>
      <c r="Y15" s="73">
        <v>99.802373588699993</v>
      </c>
      <c r="AA15" s="7" t="s">
        <v>11</v>
      </c>
      <c r="AB15" s="8">
        <v>0.157113497214</v>
      </c>
      <c r="AC15" s="8">
        <v>0.4</v>
      </c>
      <c r="AD15" s="8">
        <v>4.00782127165E-2</v>
      </c>
      <c r="AE15" s="7" t="s">
        <v>11</v>
      </c>
      <c r="AF15" s="8">
        <v>99.698527752800004</v>
      </c>
      <c r="AG15" s="8">
        <v>97</v>
      </c>
      <c r="AH15" s="8">
        <v>99.975424939800007</v>
      </c>
      <c r="AI15" s="7" t="s">
        <v>11</v>
      </c>
      <c r="AJ15" s="8">
        <v>98.620175928199998</v>
      </c>
      <c r="AK15" s="8">
        <v>96</v>
      </c>
      <c r="AL15" s="8">
        <v>97.459546497600002</v>
      </c>
      <c r="AM15" s="7" t="s">
        <v>11</v>
      </c>
      <c r="AN15" s="8">
        <v>99.802373588699993</v>
      </c>
      <c r="AO15" s="8">
        <v>99.5</v>
      </c>
      <c r="AQ15" s="7" t="s">
        <v>11</v>
      </c>
      <c r="AR15" s="8">
        <v>4.00782127165E-2</v>
      </c>
      <c r="AS15" s="8">
        <v>0.15</v>
      </c>
      <c r="AU15" s="7" t="s">
        <v>11</v>
      </c>
      <c r="AV15" s="8">
        <v>99.975424939800007</v>
      </c>
      <c r="AW15" s="8">
        <v>99</v>
      </c>
      <c r="AY15" s="7" t="s">
        <v>11</v>
      </c>
      <c r="AZ15" s="8">
        <v>97.459546497600002</v>
      </c>
      <c r="BA15" s="8">
        <v>99</v>
      </c>
      <c r="BC15" s="7" t="s">
        <v>11</v>
      </c>
      <c r="BD15" s="8">
        <v>99.945580691200007</v>
      </c>
      <c r="BE15" s="8">
        <v>99.5</v>
      </c>
      <c r="BG15" s="7" t="s">
        <v>11</v>
      </c>
      <c r="BH15" s="8">
        <v>6.5690534812099993E-2</v>
      </c>
      <c r="BI15" s="8">
        <v>0.1</v>
      </c>
      <c r="BK15" s="7" t="s">
        <v>11</v>
      </c>
      <c r="BL15" s="8">
        <v>99.966466131900006</v>
      </c>
      <c r="BM15" s="8">
        <v>99</v>
      </c>
      <c r="BO15" s="7" t="s">
        <v>11</v>
      </c>
      <c r="BP15" s="8">
        <v>99.834122895099995</v>
      </c>
      <c r="BQ15" s="8">
        <v>99</v>
      </c>
      <c r="BS15" s="7" t="s">
        <v>11</v>
      </c>
      <c r="BT15" s="8">
        <v>179819.61499999999</v>
      </c>
      <c r="BU15" s="8">
        <v>17101763</v>
      </c>
      <c r="BW15" s="7" t="s">
        <v>11</v>
      </c>
      <c r="BX15" s="8">
        <v>6593208</v>
      </c>
      <c r="CA15" s="7" t="s">
        <v>11</v>
      </c>
      <c r="CB15" s="8">
        <v>25808.444331499999</v>
      </c>
      <c r="CE15" s="7" t="s">
        <v>11</v>
      </c>
      <c r="CF15" s="8">
        <v>3.7836072393100002</v>
      </c>
      <c r="CG15" s="8">
        <v>3</v>
      </c>
      <c r="CI15" s="7" t="s">
        <v>11</v>
      </c>
      <c r="CJ15" s="8">
        <v>56629.275541900002</v>
      </c>
      <c r="CM15" s="7" t="s">
        <v>11</v>
      </c>
      <c r="CN15" s="8">
        <v>16.201418437299999</v>
      </c>
      <c r="CO15" s="8">
        <v>10</v>
      </c>
      <c r="CQ15" s="7" t="s">
        <v>11</v>
      </c>
      <c r="CR15" s="8">
        <v>3.7836072393100002</v>
      </c>
      <c r="CS15" s="8">
        <v>3</v>
      </c>
      <c r="CU15" s="7" t="s">
        <v>11</v>
      </c>
      <c r="CV15" s="8">
        <v>16.201418437299999</v>
      </c>
      <c r="CW15" s="8">
        <v>10</v>
      </c>
    </row>
    <row r="16" spans="1:101" x14ac:dyDescent="0.2">
      <c r="A16" s="71"/>
      <c r="B16" s="71"/>
      <c r="C16" s="71"/>
      <c r="D16" s="71"/>
      <c r="E16" s="71"/>
      <c r="F16" s="71"/>
      <c r="G16" s="71"/>
      <c r="H16" s="71"/>
      <c r="I16" s="71"/>
      <c r="J16" s="71"/>
      <c r="K16" s="71"/>
      <c r="L16" s="71"/>
      <c r="M16" s="71"/>
      <c r="N16" s="71"/>
      <c r="O16" s="71"/>
      <c r="P16" s="71"/>
      <c r="Q16" s="71"/>
      <c r="R16" s="71"/>
      <c r="S16" s="71"/>
      <c r="T16" s="71"/>
      <c r="U16" s="71"/>
      <c r="V16" s="72" t="s">
        <v>12</v>
      </c>
      <c r="W16" s="73">
        <v>99.387794539400005</v>
      </c>
      <c r="X16" s="73">
        <v>98</v>
      </c>
      <c r="Y16" s="73">
        <v>99.862057570800005</v>
      </c>
      <c r="AA16" s="7" t="s">
        <v>12</v>
      </c>
      <c r="AB16" s="8">
        <v>0.13501942530200001</v>
      </c>
      <c r="AC16" s="8">
        <v>0.4</v>
      </c>
      <c r="AD16" s="8">
        <v>3.81033158976E-2</v>
      </c>
      <c r="AE16" s="7" t="s">
        <v>12</v>
      </c>
      <c r="AF16" s="8">
        <v>99.866091263000001</v>
      </c>
      <c r="AG16" s="8">
        <v>97</v>
      </c>
      <c r="AH16" s="8">
        <v>99.995188611399996</v>
      </c>
      <c r="AI16" s="7" t="s">
        <v>12</v>
      </c>
      <c r="AJ16" s="8">
        <v>98.607093804800002</v>
      </c>
      <c r="AK16" s="8">
        <v>96</v>
      </c>
      <c r="AL16" s="8">
        <v>97.458456165800001</v>
      </c>
      <c r="AM16" s="7" t="s">
        <v>12</v>
      </c>
      <c r="AN16" s="8">
        <v>99.862057570800005</v>
      </c>
      <c r="AO16" s="8">
        <v>99.5</v>
      </c>
      <c r="AQ16" s="7" t="s">
        <v>12</v>
      </c>
      <c r="AR16" s="8">
        <v>3.81033158976E-2</v>
      </c>
      <c r="AS16" s="8">
        <v>0.15</v>
      </c>
      <c r="AU16" s="7" t="s">
        <v>12</v>
      </c>
      <c r="AV16" s="8">
        <v>99.995188611399996</v>
      </c>
      <c r="AW16" s="8">
        <v>99</v>
      </c>
      <c r="AY16" s="7" t="s">
        <v>12</v>
      </c>
      <c r="AZ16" s="8">
        <v>97.458456165800001</v>
      </c>
      <c r="BA16" s="8">
        <v>99</v>
      </c>
      <c r="BC16" s="7" t="s">
        <v>12</v>
      </c>
      <c r="BD16" s="8">
        <v>99.948625375299997</v>
      </c>
      <c r="BE16" s="8">
        <v>99.5</v>
      </c>
      <c r="BG16" s="7" t="s">
        <v>12</v>
      </c>
      <c r="BH16" s="8">
        <v>6.5078516163599998E-2</v>
      </c>
      <c r="BI16" s="8">
        <v>0.1</v>
      </c>
      <c r="BK16" s="7" t="s">
        <v>12</v>
      </c>
      <c r="BL16" s="8">
        <v>99.999424391000005</v>
      </c>
      <c r="BM16" s="8">
        <v>99</v>
      </c>
      <c r="BO16" s="7" t="s">
        <v>12</v>
      </c>
      <c r="BP16" s="8">
        <v>99.833917459800006</v>
      </c>
      <c r="BQ16" s="8">
        <v>99</v>
      </c>
      <c r="BS16" s="7" t="s">
        <v>12</v>
      </c>
      <c r="BT16" s="8">
        <v>172213.644</v>
      </c>
      <c r="BU16" s="8">
        <v>17722235</v>
      </c>
      <c r="BW16" s="7" t="s">
        <v>12</v>
      </c>
      <c r="BX16" s="8">
        <v>6570400</v>
      </c>
      <c r="CA16" s="7" t="s">
        <v>12</v>
      </c>
      <c r="CB16" s="8">
        <v>26362.5801326</v>
      </c>
      <c r="CE16" s="7" t="s">
        <v>12</v>
      </c>
      <c r="CF16" s="8">
        <v>3.7884747949899999</v>
      </c>
      <c r="CG16" s="8">
        <v>3</v>
      </c>
      <c r="CI16" s="7" t="s">
        <v>12</v>
      </c>
      <c r="CJ16" s="8">
        <v>59904.087582300002</v>
      </c>
      <c r="CM16" s="7" t="s">
        <v>12</v>
      </c>
      <c r="CN16" s="8">
        <v>16.032968125099998</v>
      </c>
      <c r="CO16" s="8">
        <v>10</v>
      </c>
      <c r="CQ16" s="7" t="s">
        <v>12</v>
      </c>
      <c r="CR16" s="8">
        <v>3.7884747949899999</v>
      </c>
      <c r="CS16" s="8">
        <v>3</v>
      </c>
      <c r="CU16" s="7" t="s">
        <v>12</v>
      </c>
      <c r="CV16" s="8">
        <v>16.032968125099998</v>
      </c>
      <c r="CW16" s="8">
        <v>10</v>
      </c>
    </row>
    <row r="17" spans="1:101" x14ac:dyDescent="0.2">
      <c r="A17" s="71"/>
      <c r="B17" s="71"/>
      <c r="C17" s="71"/>
      <c r="D17" s="71"/>
      <c r="E17" s="71"/>
      <c r="F17" s="71"/>
      <c r="G17" s="71"/>
      <c r="H17" s="71"/>
      <c r="I17" s="71"/>
      <c r="J17" s="71"/>
      <c r="K17" s="71"/>
      <c r="L17" s="71"/>
      <c r="M17" s="71"/>
      <c r="N17" s="71"/>
      <c r="O17" s="71"/>
      <c r="P17" s="71"/>
      <c r="Q17" s="71"/>
      <c r="R17" s="71"/>
      <c r="S17" s="71"/>
      <c r="T17" s="71"/>
      <c r="U17" s="71"/>
      <c r="V17" s="72" t="s">
        <v>13</v>
      </c>
      <c r="W17" s="73">
        <v>99.0685516514</v>
      </c>
      <c r="X17" s="73">
        <v>98</v>
      </c>
      <c r="Y17" s="73">
        <v>99.822399783099996</v>
      </c>
      <c r="AA17" s="7" t="s">
        <v>13</v>
      </c>
      <c r="AB17" s="8">
        <v>0.165886263447</v>
      </c>
      <c r="AC17" s="8">
        <v>0.4</v>
      </c>
      <c r="AD17" s="8">
        <v>4.5091137836499998E-2</v>
      </c>
      <c r="AE17" s="7" t="s">
        <v>13</v>
      </c>
      <c r="AF17" s="8">
        <v>99.7570083926</v>
      </c>
      <c r="AG17" s="8">
        <v>97</v>
      </c>
      <c r="AH17" s="8">
        <v>99.991120972100006</v>
      </c>
      <c r="AI17" s="7" t="s">
        <v>13</v>
      </c>
      <c r="AJ17" s="8">
        <v>98.303101022299998</v>
      </c>
      <c r="AK17" s="8">
        <v>96</v>
      </c>
      <c r="AL17" s="8">
        <v>97.296191222700003</v>
      </c>
      <c r="AM17" s="7" t="s">
        <v>13</v>
      </c>
      <c r="AN17" s="8">
        <v>99.822399783099996</v>
      </c>
      <c r="AO17" s="8">
        <v>99.5</v>
      </c>
      <c r="AQ17" s="7" t="s">
        <v>13</v>
      </c>
      <c r="AR17" s="8">
        <v>4.5091137836499998E-2</v>
      </c>
      <c r="AS17" s="8">
        <v>0.15</v>
      </c>
      <c r="AU17" s="7" t="s">
        <v>13</v>
      </c>
      <c r="AV17" s="8">
        <v>99.991120972100006</v>
      </c>
      <c r="AW17" s="8">
        <v>99</v>
      </c>
      <c r="AY17" s="7" t="s">
        <v>13</v>
      </c>
      <c r="AZ17" s="8">
        <v>97.296191222700003</v>
      </c>
      <c r="BA17" s="8">
        <v>99</v>
      </c>
      <c r="BC17" s="7" t="s">
        <v>13</v>
      </c>
      <c r="BD17" s="8">
        <v>99.9385902593</v>
      </c>
      <c r="BE17" s="8">
        <v>99.5</v>
      </c>
      <c r="BG17" s="7" t="s">
        <v>13</v>
      </c>
      <c r="BH17" s="8">
        <v>6.4432606458199995E-2</v>
      </c>
      <c r="BI17" s="8">
        <v>0.1</v>
      </c>
      <c r="BK17" s="7" t="s">
        <v>13</v>
      </c>
      <c r="BL17" s="8">
        <v>100</v>
      </c>
      <c r="BM17" s="8">
        <v>99</v>
      </c>
      <c r="BO17" s="7" t="s">
        <v>13</v>
      </c>
      <c r="BP17" s="8">
        <v>99.8000247624</v>
      </c>
      <c r="BQ17" s="8">
        <v>99</v>
      </c>
      <c r="BS17" s="7" t="s">
        <v>13</v>
      </c>
      <c r="BT17" s="8">
        <v>162441.47200000001</v>
      </c>
      <c r="BU17" s="8">
        <v>17769114</v>
      </c>
      <c r="BW17" s="7" t="s">
        <v>13</v>
      </c>
      <c r="BX17" s="8">
        <v>5895133</v>
      </c>
      <c r="CA17" s="7" t="s">
        <v>13</v>
      </c>
      <c r="CB17" s="8">
        <v>26785.161900499999</v>
      </c>
      <c r="CE17" s="7" t="s">
        <v>13</v>
      </c>
      <c r="CF17" s="8">
        <v>3.7571397285099999</v>
      </c>
      <c r="CG17" s="8">
        <v>3</v>
      </c>
      <c r="CI17" s="7" t="s">
        <v>13</v>
      </c>
      <c r="CJ17" s="8">
        <v>62123.204574099997</v>
      </c>
      <c r="CM17" s="7" t="s">
        <v>13</v>
      </c>
      <c r="CN17" s="8">
        <v>14.160105572399999</v>
      </c>
      <c r="CO17" s="8">
        <v>10</v>
      </c>
      <c r="CQ17" s="7" t="s">
        <v>13</v>
      </c>
      <c r="CR17" s="8">
        <v>3.7571397285099999</v>
      </c>
      <c r="CS17" s="8">
        <v>3</v>
      </c>
      <c r="CU17" s="7" t="s">
        <v>13</v>
      </c>
      <c r="CV17" s="8">
        <v>14.160105572399999</v>
      </c>
      <c r="CW17" s="8">
        <v>10</v>
      </c>
    </row>
    <row r="18" spans="1:101" x14ac:dyDescent="0.2">
      <c r="A18" s="71"/>
      <c r="B18" s="71"/>
      <c r="C18" s="71"/>
      <c r="D18" s="71"/>
      <c r="E18" s="71"/>
      <c r="F18" s="71"/>
      <c r="G18" s="71"/>
      <c r="H18" s="71"/>
      <c r="I18" s="71"/>
      <c r="J18" s="71"/>
      <c r="K18" s="71"/>
      <c r="L18" s="71"/>
      <c r="M18" s="71"/>
      <c r="N18" s="71"/>
      <c r="O18" s="71"/>
      <c r="P18" s="71"/>
      <c r="Q18" s="71"/>
      <c r="R18" s="71"/>
      <c r="S18" s="71"/>
      <c r="T18" s="71"/>
      <c r="U18" s="71"/>
      <c r="V18" s="72" t="s">
        <v>14</v>
      </c>
      <c r="W18" s="73">
        <v>99.394120606599998</v>
      </c>
      <c r="X18" s="73">
        <v>98</v>
      </c>
      <c r="Y18" s="73">
        <v>99.902129405699995</v>
      </c>
      <c r="AA18" s="7" t="s">
        <v>14</v>
      </c>
      <c r="AB18" s="8">
        <v>0.12891845996000001</v>
      </c>
      <c r="AC18" s="8">
        <v>0.4</v>
      </c>
      <c r="AD18" s="8">
        <v>3.61132953162E-2</v>
      </c>
      <c r="AE18" s="7" t="s">
        <v>14</v>
      </c>
      <c r="AF18" s="8">
        <v>99.767625266899998</v>
      </c>
      <c r="AG18" s="8">
        <v>97</v>
      </c>
      <c r="AH18" s="8">
        <v>99.994520856299999</v>
      </c>
      <c r="AI18" s="7" t="s">
        <v>14</v>
      </c>
      <c r="AJ18" s="8">
        <v>98.543127577899995</v>
      </c>
      <c r="AK18" s="8">
        <v>96</v>
      </c>
      <c r="AL18" s="8">
        <v>97.458970843800003</v>
      </c>
      <c r="AM18" s="7" t="s">
        <v>14</v>
      </c>
      <c r="AN18" s="8">
        <v>99.902129405699995</v>
      </c>
      <c r="AO18" s="8">
        <v>99.5</v>
      </c>
      <c r="AQ18" s="7" t="s">
        <v>14</v>
      </c>
      <c r="AR18" s="8">
        <v>3.61132953162E-2</v>
      </c>
      <c r="AS18" s="8">
        <v>0.15</v>
      </c>
      <c r="AU18" s="7" t="s">
        <v>14</v>
      </c>
      <c r="AV18" s="8">
        <v>99.994520856299999</v>
      </c>
      <c r="AW18" s="8">
        <v>99</v>
      </c>
      <c r="AY18" s="7" t="s">
        <v>14</v>
      </c>
      <c r="AZ18" s="8">
        <v>97.458970843800003</v>
      </c>
      <c r="BA18" s="8">
        <v>99</v>
      </c>
      <c r="BC18" s="7" t="s">
        <v>14</v>
      </c>
      <c r="BD18" s="8">
        <v>99.946826452799996</v>
      </c>
      <c r="BE18" s="8">
        <v>99.5</v>
      </c>
      <c r="BG18" s="7" t="s">
        <v>14</v>
      </c>
      <c r="BH18" s="8">
        <v>7.2936120914099997E-2</v>
      </c>
      <c r="BI18" s="8">
        <v>0.1</v>
      </c>
      <c r="BK18" s="7" t="s">
        <v>14</v>
      </c>
      <c r="BL18" s="8">
        <v>99.999702911499995</v>
      </c>
      <c r="BM18" s="8">
        <v>99</v>
      </c>
      <c r="BO18" s="7" t="s">
        <v>14</v>
      </c>
      <c r="BP18" s="8">
        <v>99.821239199900006</v>
      </c>
      <c r="BQ18" s="8">
        <v>99</v>
      </c>
      <c r="BS18" s="7" t="s">
        <v>14</v>
      </c>
      <c r="BT18" s="8">
        <v>192512.88399999999</v>
      </c>
      <c r="BU18" s="8">
        <v>18204175</v>
      </c>
      <c r="BW18" s="7" t="s">
        <v>14</v>
      </c>
      <c r="BX18" s="8">
        <v>7157400</v>
      </c>
      <c r="CA18" s="7" t="s">
        <v>14</v>
      </c>
      <c r="CB18" s="8">
        <v>25258.092163500001</v>
      </c>
      <c r="CE18" s="7" t="s">
        <v>14</v>
      </c>
      <c r="CF18" s="8">
        <v>3.6658373812899998</v>
      </c>
      <c r="CG18" s="8">
        <v>3</v>
      </c>
      <c r="CI18" s="7" t="s">
        <v>14</v>
      </c>
      <c r="CJ18" s="8">
        <v>58302.178841699999</v>
      </c>
      <c r="CM18" s="7" t="s">
        <v>14</v>
      </c>
      <c r="CN18" s="8">
        <v>15.0977162317</v>
      </c>
      <c r="CO18" s="8">
        <v>10</v>
      </c>
      <c r="CQ18" s="7" t="s">
        <v>14</v>
      </c>
      <c r="CR18" s="8">
        <v>3.6658373812899998</v>
      </c>
      <c r="CS18" s="8">
        <v>3</v>
      </c>
      <c r="CU18" s="7" t="s">
        <v>14</v>
      </c>
      <c r="CV18" s="8">
        <v>15.0977162317</v>
      </c>
      <c r="CW18" s="8">
        <v>10</v>
      </c>
    </row>
    <row r="19" spans="1:101" x14ac:dyDescent="0.2">
      <c r="A19" s="71"/>
      <c r="B19" s="71"/>
      <c r="C19" s="71"/>
      <c r="D19" s="71"/>
      <c r="E19" s="71"/>
      <c r="F19" s="71"/>
      <c r="G19" s="71"/>
      <c r="H19" s="71"/>
      <c r="I19" s="71"/>
      <c r="J19" s="71"/>
      <c r="K19" s="71"/>
      <c r="L19" s="71"/>
      <c r="M19" s="71"/>
      <c r="N19" s="71"/>
      <c r="O19" s="71"/>
      <c r="P19" s="71"/>
      <c r="Q19" s="71"/>
      <c r="R19" s="71"/>
      <c r="S19" s="71"/>
      <c r="T19" s="71"/>
      <c r="U19" s="71"/>
      <c r="V19" s="72" t="s">
        <v>15</v>
      </c>
      <c r="W19" s="73">
        <v>99.271048223500003</v>
      </c>
      <c r="X19" s="73">
        <v>98</v>
      </c>
      <c r="Y19" s="73">
        <v>99.949714192200005</v>
      </c>
      <c r="AA19" s="7" t="s">
        <v>15</v>
      </c>
      <c r="AB19" s="8">
        <v>0.135645284925</v>
      </c>
      <c r="AC19" s="8">
        <v>0.4</v>
      </c>
      <c r="AD19" s="8">
        <v>3.2225074451099997E-2</v>
      </c>
      <c r="AE19" s="7" t="s">
        <v>15</v>
      </c>
      <c r="AF19" s="8">
        <v>99.452607898300002</v>
      </c>
      <c r="AG19" s="8">
        <v>97</v>
      </c>
      <c r="AH19" s="8">
        <v>99.578559027799997</v>
      </c>
      <c r="AI19" s="7" t="s">
        <v>15</v>
      </c>
      <c r="AJ19" s="8">
        <v>98.518573488800001</v>
      </c>
      <c r="AK19" s="8">
        <v>96</v>
      </c>
      <c r="AL19" s="8">
        <v>97.522882203500004</v>
      </c>
      <c r="AM19" s="7" t="s">
        <v>15</v>
      </c>
      <c r="AN19" s="8">
        <v>99.949714192200005</v>
      </c>
      <c r="AO19" s="8">
        <v>99.5</v>
      </c>
      <c r="AQ19" s="7" t="s">
        <v>15</v>
      </c>
      <c r="AR19" s="8">
        <v>3.2225074451099997E-2</v>
      </c>
      <c r="AS19" s="8">
        <v>0.15</v>
      </c>
      <c r="AU19" s="7" t="s">
        <v>15</v>
      </c>
      <c r="AV19" s="8">
        <v>99.578559027799997</v>
      </c>
      <c r="AW19" s="8">
        <v>99</v>
      </c>
      <c r="AY19" s="7" t="s">
        <v>15</v>
      </c>
      <c r="AZ19" s="8">
        <v>97.522882203500004</v>
      </c>
      <c r="BA19" s="8">
        <v>99</v>
      </c>
      <c r="BC19" s="7" t="s">
        <v>15</v>
      </c>
      <c r="BD19" s="8">
        <v>99.948138049199997</v>
      </c>
      <c r="BE19" s="8">
        <v>99.5</v>
      </c>
      <c r="BG19" s="7" t="s">
        <v>15</v>
      </c>
      <c r="BH19" s="8">
        <v>7.0804041099900003E-2</v>
      </c>
      <c r="BI19" s="8">
        <v>0.1</v>
      </c>
      <c r="BK19" s="7" t="s">
        <v>15</v>
      </c>
      <c r="BL19" s="8">
        <v>99.557969399900003</v>
      </c>
      <c r="BM19" s="8">
        <v>99</v>
      </c>
      <c r="BO19" s="7" t="s">
        <v>15</v>
      </c>
      <c r="BP19" s="8">
        <v>99.826644394300004</v>
      </c>
      <c r="BQ19" s="8">
        <v>99</v>
      </c>
      <c r="BS19" s="7" t="s">
        <v>15</v>
      </c>
      <c r="BT19" s="8">
        <v>188438.42</v>
      </c>
      <c r="BU19" s="8">
        <v>18372563</v>
      </c>
      <c r="BW19" s="7" t="s">
        <v>15</v>
      </c>
      <c r="BX19" s="8">
        <v>7223251</v>
      </c>
      <c r="CA19" s="7" t="s">
        <v>15</v>
      </c>
      <c r="CB19" s="8">
        <v>25193.656563199998</v>
      </c>
      <c r="CE19" s="7" t="s">
        <v>15</v>
      </c>
      <c r="CF19" s="8">
        <v>3.6621546436800001</v>
      </c>
      <c r="CG19" s="8">
        <v>3</v>
      </c>
      <c r="CI19" s="7" t="s">
        <v>15</v>
      </c>
      <c r="CJ19" s="8">
        <v>57805.617662199998</v>
      </c>
      <c r="CM19" s="7" t="s">
        <v>15</v>
      </c>
      <c r="CN19" s="8">
        <v>15.2598435335</v>
      </c>
      <c r="CO19" s="8">
        <v>10</v>
      </c>
      <c r="CQ19" s="7" t="s">
        <v>15</v>
      </c>
      <c r="CR19" s="8">
        <v>3.6621546436800001</v>
      </c>
      <c r="CS19" s="8">
        <v>3</v>
      </c>
      <c r="CU19" s="7" t="s">
        <v>15</v>
      </c>
      <c r="CV19" s="8">
        <v>15.2598435335</v>
      </c>
      <c r="CW19" s="8">
        <v>10</v>
      </c>
    </row>
    <row r="20" spans="1:101" x14ac:dyDescent="0.2">
      <c r="A20" s="71"/>
      <c r="B20" s="71"/>
      <c r="C20" s="71"/>
      <c r="D20" s="71"/>
      <c r="E20" s="71"/>
      <c r="F20" s="71"/>
      <c r="G20" s="71"/>
      <c r="H20" s="71"/>
      <c r="I20" s="71"/>
      <c r="J20" s="71"/>
      <c r="K20" s="71"/>
      <c r="L20" s="71"/>
      <c r="M20" s="71"/>
      <c r="N20" s="71"/>
      <c r="O20" s="71"/>
      <c r="P20" s="71"/>
      <c r="Q20" s="71"/>
      <c r="R20" s="71"/>
      <c r="S20" s="71"/>
      <c r="T20" s="71"/>
      <c r="U20" s="71"/>
      <c r="V20" s="72" t="s">
        <v>16</v>
      </c>
      <c r="W20" s="73">
        <v>99.233229093000006</v>
      </c>
      <c r="X20" s="73">
        <v>98</v>
      </c>
      <c r="Y20" s="73">
        <v>99.745168390800004</v>
      </c>
      <c r="AA20" s="7" t="s">
        <v>16</v>
      </c>
      <c r="AB20" s="8">
        <v>0.135131986935</v>
      </c>
      <c r="AC20" s="8">
        <v>0.4</v>
      </c>
      <c r="AD20" s="8">
        <v>3.5546814184399998E-2</v>
      </c>
      <c r="AE20" s="7" t="s">
        <v>16</v>
      </c>
      <c r="AF20" s="8">
        <v>99.651853915999993</v>
      </c>
      <c r="AG20" s="8">
        <v>97</v>
      </c>
      <c r="AH20" s="8">
        <v>99.949574384499996</v>
      </c>
      <c r="AI20" s="7" t="s">
        <v>16</v>
      </c>
      <c r="AJ20" s="8">
        <v>98.535594534300003</v>
      </c>
      <c r="AK20" s="8">
        <v>96</v>
      </c>
      <c r="AL20" s="8">
        <v>97.482040279800003</v>
      </c>
      <c r="AM20" s="7" t="s">
        <v>16</v>
      </c>
      <c r="AN20" s="8">
        <v>99.745168390800004</v>
      </c>
      <c r="AO20" s="8">
        <v>99.5</v>
      </c>
      <c r="AQ20" s="7" t="s">
        <v>16</v>
      </c>
      <c r="AR20" s="8">
        <v>3.5546814184399998E-2</v>
      </c>
      <c r="AS20" s="8">
        <v>0.15</v>
      </c>
      <c r="AU20" s="7" t="s">
        <v>16</v>
      </c>
      <c r="AV20" s="8">
        <v>99.949574384499996</v>
      </c>
      <c r="AW20" s="8">
        <v>99</v>
      </c>
      <c r="AY20" s="7" t="s">
        <v>16</v>
      </c>
      <c r="AZ20" s="8">
        <v>97.482040279800003</v>
      </c>
      <c r="BA20" s="8">
        <v>99</v>
      </c>
      <c r="BC20" s="7" t="s">
        <v>16</v>
      </c>
      <c r="BD20" s="8">
        <v>99.938035124600006</v>
      </c>
      <c r="BE20" s="8">
        <v>99.5</v>
      </c>
      <c r="BG20" s="7" t="s">
        <v>16</v>
      </c>
      <c r="BH20" s="8">
        <v>7.6599243961600005E-2</v>
      </c>
      <c r="BI20" s="8">
        <v>0.1</v>
      </c>
      <c r="BK20" s="7" t="s">
        <v>16</v>
      </c>
      <c r="BL20" s="8">
        <v>99.9717456427</v>
      </c>
      <c r="BM20" s="8">
        <v>99</v>
      </c>
      <c r="BO20" s="7" t="s">
        <v>16</v>
      </c>
      <c r="BP20" s="8">
        <v>99.836745434199997</v>
      </c>
      <c r="BQ20" s="8">
        <v>99</v>
      </c>
      <c r="BS20" s="7" t="s">
        <v>16</v>
      </c>
      <c r="BT20" s="8">
        <v>198132.158</v>
      </c>
      <c r="BU20" s="8">
        <v>15232937</v>
      </c>
      <c r="BW20" s="7" t="s">
        <v>16</v>
      </c>
      <c r="BX20" s="8">
        <v>7409786</v>
      </c>
      <c r="CA20" s="7" t="s">
        <v>16</v>
      </c>
      <c r="CB20" s="8">
        <v>26057.449989500001</v>
      </c>
      <c r="CE20" s="7" t="s">
        <v>16</v>
      </c>
      <c r="CF20" s="8">
        <v>3.6693222739000002</v>
      </c>
      <c r="CG20" s="8">
        <v>3</v>
      </c>
      <c r="CI20" s="7" t="s">
        <v>16</v>
      </c>
      <c r="CJ20" s="8">
        <v>60574.5462797</v>
      </c>
      <c r="CM20" s="7" t="s">
        <v>16</v>
      </c>
      <c r="CN20" s="8">
        <v>14.8282731359</v>
      </c>
      <c r="CO20" s="8">
        <v>10</v>
      </c>
      <c r="CQ20" s="7" t="s">
        <v>16</v>
      </c>
      <c r="CR20" s="8">
        <v>3.6693222739000002</v>
      </c>
      <c r="CS20" s="8">
        <v>3</v>
      </c>
      <c r="CU20" s="7" t="s">
        <v>16</v>
      </c>
      <c r="CV20" s="8">
        <v>14.8282731359</v>
      </c>
      <c r="CW20" s="8">
        <v>10</v>
      </c>
    </row>
    <row r="21" spans="1:101" x14ac:dyDescent="0.2">
      <c r="A21" s="71"/>
      <c r="B21" s="71"/>
      <c r="C21" s="71"/>
      <c r="D21" s="71"/>
      <c r="E21" s="71"/>
      <c r="F21" s="71"/>
      <c r="G21" s="71"/>
      <c r="H21" s="71"/>
      <c r="I21" s="71"/>
      <c r="J21" s="71"/>
      <c r="K21" s="71"/>
      <c r="L21" s="71"/>
      <c r="M21" s="71"/>
      <c r="N21" s="71"/>
      <c r="O21" s="71"/>
      <c r="P21" s="71"/>
      <c r="Q21" s="71"/>
      <c r="R21" s="71"/>
      <c r="S21" s="71"/>
      <c r="T21" s="71"/>
      <c r="U21" s="71"/>
      <c r="V21" s="72" t="s">
        <v>53</v>
      </c>
      <c r="W21" s="73">
        <v>99.380198755999999</v>
      </c>
      <c r="X21" s="73">
        <v>98</v>
      </c>
      <c r="Y21" s="73">
        <v>99.906140190499997</v>
      </c>
      <c r="AA21" s="7" t="s">
        <v>53</v>
      </c>
      <c r="AB21" s="8">
        <v>0.13351690228499999</v>
      </c>
      <c r="AC21" s="8">
        <v>0.4</v>
      </c>
      <c r="AD21" s="8">
        <v>3.7293543761599997E-2</v>
      </c>
      <c r="AE21" s="7" t="s">
        <v>53</v>
      </c>
      <c r="AF21" s="8">
        <v>99.581902649400007</v>
      </c>
      <c r="AG21" s="8">
        <v>97</v>
      </c>
      <c r="AH21" s="8">
        <v>99.678707974999995</v>
      </c>
      <c r="AI21" s="7" t="s">
        <v>53</v>
      </c>
      <c r="AJ21" s="8">
        <v>98.493441005600005</v>
      </c>
      <c r="AK21" s="8">
        <v>96</v>
      </c>
      <c r="AL21" s="8">
        <v>97.578617818200001</v>
      </c>
      <c r="AM21" s="7" t="s">
        <v>53</v>
      </c>
      <c r="AN21" s="8">
        <v>99.906140190499997</v>
      </c>
      <c r="AO21" s="8">
        <v>99.5</v>
      </c>
      <c r="AQ21" s="7" t="s">
        <v>53</v>
      </c>
      <c r="AR21" s="8">
        <v>3.7293543761599997E-2</v>
      </c>
      <c r="AS21" s="8">
        <v>0.15</v>
      </c>
      <c r="AU21" s="7" t="s">
        <v>53</v>
      </c>
      <c r="AV21" s="8">
        <v>99.678707974999995</v>
      </c>
      <c r="AW21" s="8">
        <v>99</v>
      </c>
      <c r="AY21" s="7" t="s">
        <v>53</v>
      </c>
      <c r="AZ21" s="8">
        <v>97.578617818200001</v>
      </c>
      <c r="BA21" s="8">
        <v>99</v>
      </c>
      <c r="BC21" s="7" t="s">
        <v>53</v>
      </c>
      <c r="BD21" s="8">
        <v>99.934760239499994</v>
      </c>
      <c r="BE21" s="8">
        <v>99.5</v>
      </c>
      <c r="BG21" s="7" t="s">
        <v>53</v>
      </c>
      <c r="BH21" s="8">
        <v>7.8360316657700005E-2</v>
      </c>
      <c r="BI21" s="8">
        <v>0.1</v>
      </c>
      <c r="BK21" s="7" t="s">
        <v>53</v>
      </c>
      <c r="BL21" s="8">
        <v>99.879555357499996</v>
      </c>
      <c r="BM21" s="8">
        <v>99</v>
      </c>
      <c r="BO21" s="7" t="s">
        <v>53</v>
      </c>
      <c r="BP21" s="8">
        <v>99.827422489200003</v>
      </c>
      <c r="BQ21" s="8">
        <v>99</v>
      </c>
      <c r="BS21" s="7" t="s">
        <v>53</v>
      </c>
      <c r="BT21" s="8">
        <v>191332.69699999999</v>
      </c>
      <c r="BU21" s="8">
        <v>18640770</v>
      </c>
      <c r="BW21" s="7" t="s">
        <v>53</v>
      </c>
      <c r="BX21" s="8">
        <v>7273938</v>
      </c>
      <c r="CA21" s="7" t="s">
        <v>53</v>
      </c>
      <c r="CB21" s="8">
        <v>30975.950137200001</v>
      </c>
      <c r="CE21" s="7" t="s">
        <v>53</v>
      </c>
      <c r="CF21" s="8">
        <v>3.7044149435799998</v>
      </c>
      <c r="CG21" s="8">
        <v>3</v>
      </c>
      <c r="CI21" s="7" t="s">
        <v>53</v>
      </c>
      <c r="CJ21" s="8">
        <v>72811.972362300003</v>
      </c>
      <c r="CM21" s="7" t="s">
        <v>53</v>
      </c>
      <c r="CN21" s="8">
        <v>11.9761781834</v>
      </c>
      <c r="CO21" s="8">
        <v>10</v>
      </c>
      <c r="CQ21" s="7" t="s">
        <v>53</v>
      </c>
      <c r="CR21" s="8">
        <v>3.7044149435799998</v>
      </c>
      <c r="CS21" s="8">
        <v>3</v>
      </c>
      <c r="CU21" s="7" t="s">
        <v>53</v>
      </c>
      <c r="CV21" s="8">
        <v>11.9761781834</v>
      </c>
      <c r="CW21" s="8">
        <v>10</v>
      </c>
    </row>
    <row r="22" spans="1:101" x14ac:dyDescent="0.2">
      <c r="A22" s="71"/>
      <c r="B22" s="71"/>
      <c r="C22" s="71"/>
      <c r="D22" s="71"/>
      <c r="E22" s="71"/>
      <c r="F22" s="71"/>
      <c r="G22" s="71"/>
      <c r="H22" s="71"/>
      <c r="I22" s="71"/>
      <c r="J22" s="71"/>
      <c r="K22" s="71"/>
      <c r="L22" s="71"/>
      <c r="M22" s="71"/>
      <c r="N22" s="71"/>
      <c r="O22" s="71"/>
      <c r="P22" s="71"/>
      <c r="Q22" s="71"/>
      <c r="R22" s="71"/>
      <c r="S22" s="71"/>
      <c r="T22" s="71"/>
      <c r="U22" s="71"/>
      <c r="V22" s="72" t="s">
        <v>80</v>
      </c>
      <c r="W22" s="73">
        <v>99.286984303400004</v>
      </c>
      <c r="X22" s="73">
        <v>98</v>
      </c>
      <c r="Y22" s="73">
        <v>99.885986972400005</v>
      </c>
      <c r="AA22" s="7" t="s">
        <v>80</v>
      </c>
      <c r="AB22" s="8">
        <v>0.138779676785</v>
      </c>
      <c r="AC22" s="8">
        <v>0.4</v>
      </c>
      <c r="AD22" s="8">
        <v>3.9422084184199999E-2</v>
      </c>
      <c r="AE22" s="7" t="s">
        <v>80</v>
      </c>
      <c r="AF22" s="8">
        <v>99.577658026199998</v>
      </c>
      <c r="AG22" s="8">
        <v>97</v>
      </c>
      <c r="AH22" s="8">
        <v>99.467846263799998</v>
      </c>
      <c r="AI22" s="7" t="s">
        <v>80</v>
      </c>
      <c r="AJ22" s="8">
        <v>98.500921500800004</v>
      </c>
      <c r="AK22" s="8">
        <v>96</v>
      </c>
      <c r="AL22" s="8">
        <v>97.343353977000007</v>
      </c>
      <c r="AM22" s="7" t="s">
        <v>80</v>
      </c>
      <c r="AN22" s="8">
        <v>99.885986972400005</v>
      </c>
      <c r="AO22" s="8">
        <v>99.5</v>
      </c>
      <c r="AQ22" s="7" t="s">
        <v>80</v>
      </c>
      <c r="AR22" s="8">
        <v>3.9422084184199999E-2</v>
      </c>
      <c r="AS22" s="8">
        <v>0.15</v>
      </c>
      <c r="AU22" s="7" t="s">
        <v>80</v>
      </c>
      <c r="AV22" s="8">
        <v>99.467846263799998</v>
      </c>
      <c r="AW22" s="8">
        <v>99</v>
      </c>
      <c r="AY22" s="7" t="s">
        <v>80</v>
      </c>
      <c r="AZ22" s="8">
        <v>97.343353977000007</v>
      </c>
      <c r="BA22" s="8">
        <v>99</v>
      </c>
      <c r="BC22" s="7" t="s">
        <v>80</v>
      </c>
      <c r="BD22" s="8">
        <v>99.941532458899999</v>
      </c>
      <c r="BE22" s="8">
        <v>99.5</v>
      </c>
      <c r="BG22" s="7" t="s">
        <v>80</v>
      </c>
      <c r="BH22" s="8">
        <v>7.6081674184299994E-2</v>
      </c>
      <c r="BI22" s="8">
        <v>0.1</v>
      </c>
      <c r="BK22" s="7" t="s">
        <v>80</v>
      </c>
      <c r="BL22" s="8">
        <v>99.788293474</v>
      </c>
      <c r="BM22" s="8">
        <v>99</v>
      </c>
      <c r="BO22" s="7" t="s">
        <v>80</v>
      </c>
      <c r="BP22" s="8">
        <v>99.824907634499993</v>
      </c>
      <c r="BQ22" s="8">
        <v>99</v>
      </c>
      <c r="BS22" s="7" t="s">
        <v>80</v>
      </c>
      <c r="BT22" s="8">
        <v>185925.166</v>
      </c>
      <c r="BU22" s="8">
        <v>17361764</v>
      </c>
      <c r="BW22" s="7" t="s">
        <v>80</v>
      </c>
      <c r="BX22" s="8">
        <v>6932226</v>
      </c>
      <c r="CA22" s="7" t="s">
        <v>80</v>
      </c>
      <c r="CB22" s="8">
        <v>25266.487987500001</v>
      </c>
      <c r="CE22" s="7" t="s">
        <v>80</v>
      </c>
      <c r="CF22" s="8">
        <v>3.6203636649500002</v>
      </c>
      <c r="CG22" s="8">
        <v>3</v>
      </c>
      <c r="CI22" s="7" t="s">
        <v>80</v>
      </c>
      <c r="CJ22" s="8">
        <v>57847.5931385</v>
      </c>
      <c r="CM22" s="7" t="s">
        <v>80</v>
      </c>
      <c r="CN22" s="8">
        <v>16.381452811300001</v>
      </c>
      <c r="CO22" s="8">
        <v>10</v>
      </c>
      <c r="CQ22" s="7" t="s">
        <v>80</v>
      </c>
      <c r="CR22" s="8">
        <v>3.6203636649500002</v>
      </c>
      <c r="CS22" s="8">
        <v>3</v>
      </c>
      <c r="CU22" s="7" t="s">
        <v>80</v>
      </c>
      <c r="CV22" s="8">
        <v>16.381452811300001</v>
      </c>
      <c r="CW22" s="8">
        <v>10</v>
      </c>
    </row>
    <row r="23" spans="1:101" x14ac:dyDescent="0.2">
      <c r="A23" s="71"/>
      <c r="B23" s="71"/>
      <c r="C23" s="71"/>
      <c r="D23" s="71"/>
      <c r="E23" s="71"/>
      <c r="F23" s="71"/>
      <c r="G23" s="71"/>
      <c r="H23" s="71"/>
      <c r="I23" s="71"/>
      <c r="J23" s="71"/>
      <c r="K23" s="71"/>
      <c r="L23" s="71"/>
      <c r="M23" s="71"/>
      <c r="N23" s="71"/>
      <c r="O23" s="71"/>
      <c r="P23" s="71"/>
      <c r="Q23" s="71"/>
      <c r="R23" s="71"/>
      <c r="S23" s="71"/>
      <c r="T23" s="71"/>
      <c r="U23" s="71"/>
      <c r="V23" s="72" t="s">
        <v>106</v>
      </c>
      <c r="W23" s="73">
        <v>99.576682825299997</v>
      </c>
      <c r="X23" s="73">
        <v>98</v>
      </c>
      <c r="Y23" s="73">
        <v>99.897654269200004</v>
      </c>
      <c r="AA23" s="7" t="s">
        <v>106</v>
      </c>
      <c r="AB23" s="8">
        <v>0.136144926561</v>
      </c>
      <c r="AC23" s="8">
        <v>0.4</v>
      </c>
      <c r="AD23" s="8">
        <v>3.3500313333500002E-2</v>
      </c>
      <c r="AE23" s="7" t="s">
        <v>106</v>
      </c>
      <c r="AF23" s="8">
        <v>99.776690221099997</v>
      </c>
      <c r="AG23" s="8">
        <v>97</v>
      </c>
      <c r="AH23" s="8">
        <v>99.995437564599996</v>
      </c>
      <c r="AI23" s="7" t="s">
        <v>106</v>
      </c>
      <c r="AJ23" s="8">
        <v>98.555774341000003</v>
      </c>
      <c r="AK23" s="8">
        <v>96</v>
      </c>
      <c r="AL23" s="8">
        <v>97.3691920168</v>
      </c>
      <c r="AM23" s="7" t="s">
        <v>106</v>
      </c>
      <c r="AN23" s="8">
        <v>99.897654269200004</v>
      </c>
      <c r="AO23" s="8">
        <v>99.5</v>
      </c>
      <c r="AQ23" s="7" t="s">
        <v>106</v>
      </c>
      <c r="AR23" s="8">
        <v>3.3500313333500002E-2</v>
      </c>
      <c r="AS23" s="8">
        <v>0.15</v>
      </c>
      <c r="AU23" s="7" t="s">
        <v>106</v>
      </c>
      <c r="AV23" s="8">
        <v>99.995437564599996</v>
      </c>
      <c r="AW23" s="8">
        <v>99</v>
      </c>
      <c r="AY23" s="7" t="s">
        <v>106</v>
      </c>
      <c r="AZ23" s="8">
        <v>97.3691920168</v>
      </c>
      <c r="BA23" s="8">
        <v>99</v>
      </c>
      <c r="BC23" s="7" t="s">
        <v>106</v>
      </c>
      <c r="BD23" s="8">
        <v>99.944103740700001</v>
      </c>
      <c r="BE23" s="8">
        <v>99.5</v>
      </c>
      <c r="BG23" s="7" t="s">
        <v>106</v>
      </c>
      <c r="BH23" s="8">
        <v>7.3758123891599997E-2</v>
      </c>
      <c r="BI23" s="8">
        <v>0.1</v>
      </c>
      <c r="BK23" s="7" t="s">
        <v>106</v>
      </c>
      <c r="BL23" s="8">
        <v>99.998817835200001</v>
      </c>
      <c r="BM23" s="8">
        <v>99</v>
      </c>
      <c r="BO23" s="7" t="s">
        <v>106</v>
      </c>
      <c r="BP23" s="8">
        <v>99.827421762100002</v>
      </c>
      <c r="BQ23" s="8">
        <v>99</v>
      </c>
      <c r="BS23" s="7" t="s">
        <v>106</v>
      </c>
      <c r="BT23" s="8">
        <v>178631.60200000001</v>
      </c>
      <c r="BU23" s="8">
        <v>17901626</v>
      </c>
      <c r="BW23" s="7" t="s">
        <v>106</v>
      </c>
      <c r="BX23" s="8">
        <v>6642572</v>
      </c>
      <c r="CA23" s="7" t="s">
        <v>106</v>
      </c>
      <c r="CB23" s="8">
        <v>25801.792059200001</v>
      </c>
      <c r="CE23" s="7" t="s">
        <v>106</v>
      </c>
      <c r="CF23" s="8">
        <v>3.6855122949100001</v>
      </c>
      <c r="CG23" s="8">
        <v>3</v>
      </c>
      <c r="CI23" s="7" t="s">
        <v>106</v>
      </c>
      <c r="CJ23" s="8">
        <v>59218.170789700001</v>
      </c>
      <c r="CM23" s="7" t="s">
        <v>106</v>
      </c>
      <c r="CN23" s="8">
        <v>16.349110469399999</v>
      </c>
      <c r="CO23" s="8">
        <v>10</v>
      </c>
      <c r="CQ23" s="7" t="s">
        <v>106</v>
      </c>
      <c r="CR23" s="8">
        <v>3.6855122949100001</v>
      </c>
      <c r="CS23" s="8">
        <v>3</v>
      </c>
      <c r="CU23" s="7" t="s">
        <v>106</v>
      </c>
      <c r="CV23" s="8">
        <v>16.349110469399999</v>
      </c>
      <c r="CW23" s="8">
        <v>10</v>
      </c>
    </row>
    <row r="24" spans="1:101" x14ac:dyDescent="0.2">
      <c r="A24" s="71"/>
      <c r="B24" s="71"/>
      <c r="C24" s="71"/>
      <c r="D24" s="71"/>
      <c r="E24" s="71"/>
      <c r="F24" s="71"/>
      <c r="G24" s="71"/>
      <c r="H24" s="71"/>
      <c r="I24" s="71"/>
      <c r="J24" s="71"/>
      <c r="K24" s="71"/>
      <c r="L24" s="71"/>
      <c r="M24" s="71"/>
      <c r="N24" s="71"/>
      <c r="O24" s="71"/>
      <c r="P24" s="71"/>
      <c r="Q24" s="71"/>
      <c r="R24" s="71"/>
      <c r="S24" s="71"/>
      <c r="T24" s="71"/>
      <c r="U24" s="71"/>
      <c r="V24" s="72" t="s">
        <v>107</v>
      </c>
      <c r="W24" s="73">
        <v>99.426930592199994</v>
      </c>
      <c r="X24" s="73">
        <v>98</v>
      </c>
      <c r="Y24" s="73">
        <v>99.947815099400003</v>
      </c>
      <c r="AA24" s="7" t="s">
        <v>107</v>
      </c>
      <c r="AB24" s="8">
        <v>0.159747573058</v>
      </c>
      <c r="AC24" s="8">
        <v>0.4</v>
      </c>
      <c r="AD24" s="8">
        <v>3.3895798861500001E-2</v>
      </c>
      <c r="AE24" s="7" t="s">
        <v>107</v>
      </c>
      <c r="AF24" s="8">
        <v>99.744660987499998</v>
      </c>
      <c r="AG24" s="8">
        <v>97</v>
      </c>
      <c r="AH24" s="8">
        <v>99.999711429499996</v>
      </c>
      <c r="AI24" s="7" t="s">
        <v>107</v>
      </c>
      <c r="AJ24" s="8">
        <v>98.335009601300001</v>
      </c>
      <c r="AK24" s="8">
        <v>96</v>
      </c>
      <c r="AL24" s="8">
        <v>97.168957157600005</v>
      </c>
      <c r="AM24" s="7" t="s">
        <v>107</v>
      </c>
      <c r="AN24" s="8">
        <v>99.947815099400003</v>
      </c>
      <c r="AO24" s="8">
        <v>99.5</v>
      </c>
      <c r="AQ24" s="7" t="s">
        <v>107</v>
      </c>
      <c r="AR24" s="8">
        <v>3.3895798861500001E-2</v>
      </c>
      <c r="AS24" s="8">
        <v>0.15</v>
      </c>
      <c r="AU24" s="7" t="s">
        <v>107</v>
      </c>
      <c r="AV24" s="8">
        <v>99.999711429499996</v>
      </c>
      <c r="AW24" s="8">
        <v>99</v>
      </c>
      <c r="AY24" s="7" t="s">
        <v>107</v>
      </c>
      <c r="AZ24" s="8">
        <v>97.168957157600005</v>
      </c>
      <c r="BA24" s="8">
        <v>99</v>
      </c>
      <c r="BC24" s="7" t="s">
        <v>107</v>
      </c>
      <c r="BD24" s="8">
        <v>99.939408771199993</v>
      </c>
      <c r="BE24" s="8">
        <v>99.5</v>
      </c>
      <c r="BG24" s="7" t="s">
        <v>107</v>
      </c>
      <c r="BH24" s="8">
        <v>7.2229170165799994E-2</v>
      </c>
      <c r="BI24" s="8">
        <v>0.1</v>
      </c>
      <c r="BK24" s="7" t="s">
        <v>107</v>
      </c>
      <c r="BL24" s="8">
        <v>99.9999133492</v>
      </c>
      <c r="BM24" s="8">
        <v>99</v>
      </c>
      <c r="BO24" s="7" t="s">
        <v>107</v>
      </c>
      <c r="BP24" s="8">
        <v>99.790530396199998</v>
      </c>
      <c r="BQ24" s="8">
        <v>99</v>
      </c>
      <c r="BS24" s="7" t="s">
        <v>107</v>
      </c>
      <c r="BT24" s="8">
        <v>161641.92800000001</v>
      </c>
      <c r="BU24" s="8">
        <v>17817332</v>
      </c>
      <c r="BW24" s="7" t="s">
        <v>107</v>
      </c>
      <c r="BX24" s="8">
        <v>5721375</v>
      </c>
      <c r="CA24" s="7" t="s">
        <v>107</v>
      </c>
      <c r="CB24" s="8">
        <v>26943.159301399999</v>
      </c>
      <c r="CE24" s="7" t="s">
        <v>107</v>
      </c>
      <c r="CF24" s="8">
        <v>3.7321969350400002</v>
      </c>
      <c r="CG24" s="8">
        <v>3</v>
      </c>
      <c r="CI24" s="7" t="s">
        <v>107</v>
      </c>
      <c r="CJ24" s="8">
        <v>62208.777885700001</v>
      </c>
      <c r="CM24" s="7" t="s">
        <v>107</v>
      </c>
      <c r="CN24" s="8">
        <v>15.3992628111</v>
      </c>
      <c r="CO24" s="8">
        <v>10</v>
      </c>
      <c r="CQ24" s="7" t="s">
        <v>107</v>
      </c>
      <c r="CR24" s="8">
        <v>3.7321969350400002</v>
      </c>
      <c r="CS24" s="8">
        <v>3</v>
      </c>
      <c r="CU24" s="7" t="s">
        <v>107</v>
      </c>
      <c r="CV24" s="8">
        <v>15.3992628111</v>
      </c>
      <c r="CW24" s="8">
        <v>10</v>
      </c>
    </row>
    <row r="25" spans="1:101" x14ac:dyDescent="0.2">
      <c r="A25" s="71"/>
      <c r="B25" s="71"/>
      <c r="C25" s="71"/>
      <c r="D25" s="71"/>
      <c r="E25" s="71"/>
      <c r="F25" s="71"/>
      <c r="G25" s="71"/>
      <c r="H25" s="71"/>
      <c r="I25" s="71"/>
      <c r="J25" s="71"/>
      <c r="K25" s="71"/>
      <c r="L25" s="71"/>
      <c r="M25" s="71"/>
      <c r="N25" s="71"/>
      <c r="O25" s="71"/>
      <c r="P25" s="71"/>
      <c r="Q25" s="71"/>
      <c r="R25" s="71"/>
      <c r="S25" s="71"/>
      <c r="T25" s="71"/>
      <c r="U25" s="71"/>
      <c r="V25" s="72" t="s">
        <v>108</v>
      </c>
      <c r="W25" s="73">
        <v>99.537909902400003</v>
      </c>
      <c r="X25" s="73">
        <v>98</v>
      </c>
      <c r="Y25" s="73">
        <v>99.957477396000002</v>
      </c>
      <c r="AA25" s="7" t="s">
        <v>108</v>
      </c>
      <c r="AB25" s="8">
        <v>0.13208773635099999</v>
      </c>
      <c r="AC25" s="8">
        <v>0.4</v>
      </c>
      <c r="AD25" s="8">
        <v>3.1916460083899999E-2</v>
      </c>
      <c r="AE25" s="7" t="s">
        <v>108</v>
      </c>
      <c r="AF25" s="8">
        <v>99.729943975300003</v>
      </c>
      <c r="AG25" s="8">
        <v>97</v>
      </c>
      <c r="AH25" s="8">
        <v>99.991384555099998</v>
      </c>
      <c r="AI25" s="7" t="s">
        <v>108</v>
      </c>
      <c r="AJ25" s="8">
        <v>98.586269668400007</v>
      </c>
      <c r="AK25" s="8">
        <v>96</v>
      </c>
      <c r="AL25" s="8">
        <v>97.3766601807</v>
      </c>
      <c r="AM25" s="7" t="s">
        <v>108</v>
      </c>
      <c r="AN25" s="8">
        <v>99.957477396000002</v>
      </c>
      <c r="AO25" s="8">
        <v>99.5</v>
      </c>
      <c r="AQ25" s="7" t="s">
        <v>108</v>
      </c>
      <c r="AR25" s="8">
        <v>3.1916460083899999E-2</v>
      </c>
      <c r="AS25" s="8">
        <v>0.15</v>
      </c>
      <c r="AU25" s="7" t="s">
        <v>108</v>
      </c>
      <c r="AV25" s="8">
        <v>99.991384555099998</v>
      </c>
      <c r="AW25" s="8">
        <v>99</v>
      </c>
      <c r="AY25" s="7" t="s">
        <v>108</v>
      </c>
      <c r="AZ25" s="8">
        <v>97.3766601807</v>
      </c>
      <c r="BA25" s="8">
        <v>99</v>
      </c>
      <c r="BC25" s="7" t="s">
        <v>108</v>
      </c>
      <c r="BD25" s="8">
        <v>99.946043321999994</v>
      </c>
      <c r="BE25" s="8">
        <v>99.5</v>
      </c>
      <c r="BG25" s="7" t="s">
        <v>108</v>
      </c>
      <c r="BH25" s="8">
        <v>7.6609431895899999E-2</v>
      </c>
      <c r="BI25" s="8">
        <v>0.1</v>
      </c>
      <c r="BK25" s="7" t="s">
        <v>108</v>
      </c>
      <c r="BL25" s="8">
        <v>99.998409338499997</v>
      </c>
      <c r="BM25" s="8">
        <v>99</v>
      </c>
      <c r="BO25" s="7" t="s">
        <v>108</v>
      </c>
      <c r="BP25" s="8">
        <v>99.825521306400006</v>
      </c>
      <c r="BQ25" s="8">
        <v>99</v>
      </c>
      <c r="BS25" s="7" t="s">
        <v>108</v>
      </c>
      <c r="BT25" s="8">
        <v>198286.041</v>
      </c>
      <c r="BU25" s="8">
        <v>17101763</v>
      </c>
      <c r="BW25" s="7" t="s">
        <v>108</v>
      </c>
      <c r="BX25" s="8">
        <v>7406832</v>
      </c>
      <c r="CA25" s="7" t="s">
        <v>108</v>
      </c>
      <c r="CB25" s="8">
        <v>27210.556177300001</v>
      </c>
      <c r="CE25" s="7" t="s">
        <v>108</v>
      </c>
      <c r="CF25" s="8">
        <v>3.6591102576700001</v>
      </c>
      <c r="CG25" s="8">
        <v>3</v>
      </c>
      <c r="CI25" s="7" t="s">
        <v>108</v>
      </c>
      <c r="CJ25" s="8">
        <v>63400.399939499999</v>
      </c>
      <c r="CM25" s="7" t="s">
        <v>108</v>
      </c>
      <c r="CN25" s="8">
        <v>15.630251081100001</v>
      </c>
      <c r="CO25" s="8">
        <v>10</v>
      </c>
      <c r="CQ25" s="7" t="s">
        <v>108</v>
      </c>
      <c r="CR25" s="8">
        <v>3.6591102576700001</v>
      </c>
      <c r="CS25" s="8">
        <v>3</v>
      </c>
      <c r="CU25" s="7" t="s">
        <v>108</v>
      </c>
      <c r="CV25" s="8">
        <v>15.630251081100001</v>
      </c>
      <c r="CW25" s="8">
        <v>10</v>
      </c>
    </row>
    <row r="26" spans="1:101" x14ac:dyDescent="0.2">
      <c r="A26" s="71"/>
      <c r="B26" s="71"/>
      <c r="C26" s="71"/>
      <c r="D26" s="71"/>
      <c r="E26" s="71"/>
      <c r="F26" s="71"/>
      <c r="G26" s="71"/>
      <c r="H26" s="71"/>
      <c r="I26" s="71"/>
      <c r="J26" s="71"/>
      <c r="K26" s="71"/>
      <c r="L26" s="71"/>
      <c r="M26" s="71"/>
      <c r="N26" s="71"/>
      <c r="O26" s="71"/>
      <c r="P26" s="71"/>
      <c r="Q26" s="71"/>
      <c r="R26" s="71"/>
      <c r="S26" s="71"/>
      <c r="T26" s="71"/>
      <c r="U26" s="71"/>
      <c r="V26" s="72" t="s">
        <v>109</v>
      </c>
      <c r="W26" s="73">
        <v>98.904020813000002</v>
      </c>
      <c r="X26" s="73">
        <v>98</v>
      </c>
      <c r="Y26" s="73">
        <v>99.953773963399996</v>
      </c>
      <c r="AA26" s="7" t="s">
        <v>109</v>
      </c>
      <c r="AB26" s="8">
        <v>0.12186840290500001</v>
      </c>
      <c r="AC26" s="8">
        <v>0.4</v>
      </c>
      <c r="AD26" s="8">
        <v>3.0663474285299998E-2</v>
      </c>
      <c r="AE26" s="7" t="s">
        <v>109</v>
      </c>
      <c r="AF26" s="8">
        <v>99.746187191499999</v>
      </c>
      <c r="AG26" s="8">
        <v>97</v>
      </c>
      <c r="AH26" s="8">
        <v>99.978984096299996</v>
      </c>
      <c r="AI26" s="7" t="s">
        <v>109</v>
      </c>
      <c r="AJ26" s="8">
        <v>98.703786302699996</v>
      </c>
      <c r="AK26" s="8">
        <v>96</v>
      </c>
      <c r="AL26" s="8">
        <v>97.565258333000003</v>
      </c>
      <c r="AM26" s="7" t="s">
        <v>109</v>
      </c>
      <c r="AN26" s="8">
        <v>99.953773963399996</v>
      </c>
      <c r="AO26" s="8">
        <v>99.5</v>
      </c>
      <c r="AQ26" s="7" t="s">
        <v>109</v>
      </c>
      <c r="AR26" s="8">
        <v>3.0663474285299998E-2</v>
      </c>
      <c r="AS26" s="8">
        <v>0.15</v>
      </c>
      <c r="AU26" s="7" t="s">
        <v>109</v>
      </c>
      <c r="AV26" s="8">
        <v>99.978984096299996</v>
      </c>
      <c r="AW26" s="8">
        <v>99</v>
      </c>
      <c r="AY26" s="7" t="s">
        <v>109</v>
      </c>
      <c r="AZ26" s="8">
        <v>97.565258333000003</v>
      </c>
      <c r="BA26" s="8">
        <v>99</v>
      </c>
      <c r="BC26" s="7" t="s">
        <v>109</v>
      </c>
      <c r="BD26" s="8">
        <v>99.938377182099998</v>
      </c>
      <c r="BE26" s="8">
        <v>99.5</v>
      </c>
      <c r="BG26" s="7" t="s">
        <v>109</v>
      </c>
      <c r="BH26" s="8">
        <v>7.5526461894100005E-2</v>
      </c>
      <c r="BI26" s="8">
        <v>0.1</v>
      </c>
      <c r="BK26" s="7" t="s">
        <v>109</v>
      </c>
      <c r="BL26" s="8">
        <v>99.978479649400001</v>
      </c>
      <c r="BM26" s="8">
        <v>99</v>
      </c>
      <c r="BO26" s="7" t="s">
        <v>109</v>
      </c>
      <c r="BP26" s="8">
        <v>99.837468400099993</v>
      </c>
      <c r="BQ26" s="8">
        <v>99</v>
      </c>
      <c r="BS26" s="7" t="s">
        <v>109</v>
      </c>
      <c r="BT26" s="8">
        <v>192961.402</v>
      </c>
      <c r="BU26" s="8">
        <v>17722235</v>
      </c>
      <c r="BW26" s="7" t="s">
        <v>109</v>
      </c>
      <c r="BX26" s="8">
        <v>7248873</v>
      </c>
      <c r="CA26" s="7" t="s">
        <v>109</v>
      </c>
      <c r="CB26" s="8">
        <v>25960.076500700001</v>
      </c>
      <c r="CE26" s="7" t="s">
        <v>109</v>
      </c>
      <c r="CF26" s="8">
        <v>3.6557885398400001</v>
      </c>
      <c r="CG26" s="8">
        <v>3</v>
      </c>
      <c r="CI26" s="7" t="s">
        <v>109</v>
      </c>
      <c r="CJ26" s="8">
        <v>61064.825752199999</v>
      </c>
      <c r="CM26" s="7" t="s">
        <v>109</v>
      </c>
      <c r="CN26" s="8">
        <v>15.5511805362</v>
      </c>
      <c r="CO26" s="8">
        <v>10</v>
      </c>
      <c r="CQ26" s="7" t="s">
        <v>109</v>
      </c>
      <c r="CR26" s="8">
        <v>3.6557885398400001</v>
      </c>
      <c r="CS26" s="8">
        <v>3</v>
      </c>
      <c r="CU26" s="7" t="s">
        <v>109</v>
      </c>
      <c r="CV26" s="8">
        <v>15.5511805362</v>
      </c>
      <c r="CW26" s="8">
        <v>10</v>
      </c>
    </row>
    <row r="27" spans="1:101" x14ac:dyDescent="0.2">
      <c r="A27" s="71"/>
      <c r="B27" s="71"/>
      <c r="C27" s="71"/>
      <c r="D27" s="71"/>
      <c r="E27" s="71"/>
      <c r="F27" s="71"/>
      <c r="G27" s="71"/>
      <c r="H27" s="71"/>
      <c r="I27" s="71"/>
      <c r="J27" s="71"/>
      <c r="K27" s="71"/>
      <c r="L27" s="71"/>
      <c r="M27" s="71"/>
      <c r="N27" s="71"/>
      <c r="O27" s="71"/>
      <c r="P27" s="71"/>
      <c r="Q27" s="71"/>
      <c r="R27" s="71"/>
      <c r="S27" s="71"/>
      <c r="T27" s="71"/>
      <c r="U27" s="71"/>
      <c r="V27" s="72" t="s">
        <v>110</v>
      </c>
      <c r="W27" s="73">
        <v>99.5467981038</v>
      </c>
      <c r="X27" s="73">
        <v>98</v>
      </c>
      <c r="Y27" s="73">
        <v>99.947132745800005</v>
      </c>
      <c r="AA27" s="7" t="s">
        <v>110</v>
      </c>
      <c r="AB27" s="8">
        <v>0.119747794359</v>
      </c>
      <c r="AC27" s="8">
        <v>0.4</v>
      </c>
      <c r="AD27" s="8">
        <v>2.9753758797399998E-2</v>
      </c>
      <c r="AE27" s="7" t="s">
        <v>110</v>
      </c>
      <c r="AF27" s="8">
        <v>99.718075565999996</v>
      </c>
      <c r="AG27" s="8">
        <v>97</v>
      </c>
      <c r="AH27" s="8">
        <v>99.987280238400004</v>
      </c>
      <c r="AI27" s="7" t="s">
        <v>110</v>
      </c>
      <c r="AJ27" s="8">
        <v>98.633986139699999</v>
      </c>
      <c r="AK27" s="8">
        <v>96</v>
      </c>
      <c r="AL27" s="8">
        <v>97.4960217167</v>
      </c>
      <c r="AM27" s="7" t="s">
        <v>110</v>
      </c>
      <c r="AN27" s="8">
        <v>99.947132745800005</v>
      </c>
      <c r="AO27" s="8">
        <v>99.5</v>
      </c>
      <c r="AQ27" s="7" t="s">
        <v>110</v>
      </c>
      <c r="AR27" s="8">
        <v>2.9753758797399998E-2</v>
      </c>
      <c r="AS27" s="8">
        <v>0.15</v>
      </c>
      <c r="AU27" s="7" t="s">
        <v>110</v>
      </c>
      <c r="AV27" s="8">
        <v>99.987280238400004</v>
      </c>
      <c r="AW27" s="8">
        <v>99</v>
      </c>
      <c r="AY27" s="7" t="s">
        <v>110</v>
      </c>
      <c r="AZ27" s="8">
        <v>97.4960217167</v>
      </c>
      <c r="BA27" s="8">
        <v>99</v>
      </c>
      <c r="BC27" s="7" t="s">
        <v>110</v>
      </c>
      <c r="BD27" s="8">
        <v>99.950639224</v>
      </c>
      <c r="BE27" s="8">
        <v>99.5</v>
      </c>
      <c r="BG27" s="7" t="s">
        <v>110</v>
      </c>
      <c r="BH27" s="8">
        <v>7.2918694464600003E-2</v>
      </c>
      <c r="BI27" s="8">
        <v>0.1</v>
      </c>
      <c r="BK27" s="7" t="s">
        <v>110</v>
      </c>
      <c r="BL27" s="8">
        <v>99.980843978999999</v>
      </c>
      <c r="BM27" s="8">
        <v>99</v>
      </c>
      <c r="BO27" s="7" t="s">
        <v>110</v>
      </c>
      <c r="BP27" s="8">
        <v>99.835673109200002</v>
      </c>
      <c r="BQ27" s="8">
        <v>99</v>
      </c>
      <c r="BS27" s="7" t="s">
        <v>110</v>
      </c>
      <c r="BT27" s="8">
        <v>192407.285</v>
      </c>
      <c r="BU27" s="8">
        <v>17769114</v>
      </c>
      <c r="BW27" s="7" t="s">
        <v>110</v>
      </c>
      <c r="BX27" s="8">
        <v>7105613</v>
      </c>
      <c r="CA27" s="7" t="s">
        <v>110</v>
      </c>
      <c r="CB27" s="8">
        <v>23380.005306200001</v>
      </c>
      <c r="CE27" s="7" t="s">
        <v>110</v>
      </c>
      <c r="CF27" s="8">
        <v>3.6167513042700001</v>
      </c>
      <c r="CG27" s="8">
        <v>3</v>
      </c>
      <c r="CI27" s="7" t="s">
        <v>110</v>
      </c>
      <c r="CJ27" s="8">
        <v>56749.796643499998</v>
      </c>
      <c r="CM27" s="7" t="s">
        <v>110</v>
      </c>
      <c r="CN27" s="8">
        <v>16.260532996799999</v>
      </c>
      <c r="CO27" s="8">
        <v>10</v>
      </c>
      <c r="CQ27" s="7" t="s">
        <v>110</v>
      </c>
      <c r="CR27" s="8">
        <v>3.6167513042700001</v>
      </c>
      <c r="CS27" s="8">
        <v>3</v>
      </c>
      <c r="CU27" s="7" t="s">
        <v>110</v>
      </c>
      <c r="CV27" s="8">
        <v>16.260532996799999</v>
      </c>
      <c r="CW27" s="8">
        <v>10</v>
      </c>
    </row>
    <row r="28" spans="1:101" x14ac:dyDescent="0.2">
      <c r="A28" s="71"/>
      <c r="B28" s="71"/>
      <c r="C28" s="71"/>
      <c r="D28" s="71"/>
      <c r="E28" s="71"/>
      <c r="F28" s="71"/>
      <c r="G28" s="71"/>
      <c r="H28" s="71"/>
      <c r="I28" s="71"/>
      <c r="J28" s="71"/>
      <c r="K28" s="71"/>
      <c r="L28" s="71"/>
      <c r="M28" s="71"/>
      <c r="N28" s="71"/>
      <c r="O28" s="71"/>
      <c r="P28" s="71"/>
      <c r="Q28" s="71"/>
      <c r="R28" s="71"/>
      <c r="S28" s="71"/>
      <c r="T28" s="71"/>
      <c r="U28" s="71"/>
      <c r="V28" s="72" t="s">
        <v>111</v>
      </c>
      <c r="W28" s="73">
        <v>99.539732371400007</v>
      </c>
      <c r="X28" s="73">
        <v>98</v>
      </c>
      <c r="Y28" s="73">
        <v>99.956393919199996</v>
      </c>
      <c r="AA28" s="7" t="s">
        <v>111</v>
      </c>
      <c r="AB28" s="8">
        <v>0.127377982487</v>
      </c>
      <c r="AC28" s="8">
        <v>0.4</v>
      </c>
      <c r="AD28" s="8">
        <v>3.0648582361300001E-2</v>
      </c>
      <c r="AE28" s="7" t="s">
        <v>111</v>
      </c>
      <c r="AF28" s="8">
        <v>99.751811965000002</v>
      </c>
      <c r="AG28" s="8">
        <v>97</v>
      </c>
      <c r="AH28" s="8">
        <v>99.998865772000002</v>
      </c>
      <c r="AI28" s="7" t="s">
        <v>111</v>
      </c>
      <c r="AJ28" s="8">
        <v>98.562625586600006</v>
      </c>
      <c r="AK28" s="8">
        <v>96</v>
      </c>
      <c r="AL28" s="8">
        <v>97.382172607699999</v>
      </c>
      <c r="AM28" s="7" t="s">
        <v>111</v>
      </c>
      <c r="AN28" s="8">
        <v>99.956393919199996</v>
      </c>
      <c r="AO28" s="8">
        <v>99.5</v>
      </c>
      <c r="AQ28" s="7" t="s">
        <v>111</v>
      </c>
      <c r="AR28" s="8">
        <v>3.0648582361300001E-2</v>
      </c>
      <c r="AS28" s="8">
        <v>0.15</v>
      </c>
      <c r="AU28" s="7" t="s">
        <v>111</v>
      </c>
      <c r="AV28" s="8">
        <v>99.998865772000002</v>
      </c>
      <c r="AW28" s="8">
        <v>99</v>
      </c>
      <c r="AY28" s="7" t="s">
        <v>111</v>
      </c>
      <c r="AZ28" s="8">
        <v>97.382172607699999</v>
      </c>
      <c r="BA28" s="8">
        <v>99</v>
      </c>
      <c r="BC28" s="7" t="s">
        <v>111</v>
      </c>
      <c r="BD28" s="8">
        <v>99.949409506099997</v>
      </c>
      <c r="BE28" s="8">
        <v>99.5</v>
      </c>
      <c r="BG28" s="7" t="s">
        <v>111</v>
      </c>
      <c r="BH28" s="8">
        <v>7.7141055072999995E-2</v>
      </c>
      <c r="BI28" s="8">
        <v>0.1</v>
      </c>
      <c r="BK28" s="7" t="s">
        <v>111</v>
      </c>
      <c r="BL28" s="8">
        <v>99.999529609800007</v>
      </c>
      <c r="BM28" s="8">
        <v>99</v>
      </c>
      <c r="BO28" s="7" t="s">
        <v>111</v>
      </c>
      <c r="BP28" s="8">
        <v>99.780132604800002</v>
      </c>
      <c r="BQ28" s="8">
        <v>99</v>
      </c>
      <c r="BS28" s="7" t="s">
        <v>111</v>
      </c>
      <c r="BT28" s="8">
        <v>187509.79199999999</v>
      </c>
      <c r="BU28" s="8">
        <v>18204175</v>
      </c>
      <c r="BW28" s="7" t="s">
        <v>111</v>
      </c>
      <c r="BX28" s="8">
        <v>6870570</v>
      </c>
      <c r="CA28" s="7" t="s">
        <v>111</v>
      </c>
      <c r="CB28" s="8">
        <v>22677.236626900001</v>
      </c>
      <c r="CE28" s="7" t="s">
        <v>111</v>
      </c>
      <c r="CF28" s="8">
        <v>3.5594046582000001</v>
      </c>
      <c r="CG28" s="8">
        <v>3</v>
      </c>
      <c r="CI28" s="7" t="s">
        <v>111</v>
      </c>
      <c r="CJ28" s="8">
        <v>56126.932797900001</v>
      </c>
      <c r="CM28" s="7" t="s">
        <v>111</v>
      </c>
      <c r="CN28" s="8">
        <v>16.794236329299999</v>
      </c>
      <c r="CO28" s="8">
        <v>10</v>
      </c>
      <c r="CQ28" s="7" t="s">
        <v>111</v>
      </c>
      <c r="CR28" s="8">
        <v>3.5594046582000001</v>
      </c>
      <c r="CS28" s="8">
        <v>3</v>
      </c>
      <c r="CU28" s="7" t="s">
        <v>111</v>
      </c>
      <c r="CV28" s="8">
        <v>16.794236329299999</v>
      </c>
      <c r="CW28" s="8">
        <v>10</v>
      </c>
    </row>
    <row r="29" spans="1:101" x14ac:dyDescent="0.2">
      <c r="A29" s="71"/>
      <c r="B29" s="71"/>
      <c r="C29" s="71"/>
      <c r="D29" s="71"/>
      <c r="E29" s="71"/>
      <c r="F29" s="71"/>
      <c r="G29" s="71"/>
      <c r="H29" s="71"/>
      <c r="I29" s="71"/>
      <c r="J29" s="71"/>
      <c r="K29" s="71"/>
      <c r="L29" s="71"/>
      <c r="M29" s="71"/>
      <c r="N29" s="71"/>
      <c r="O29" s="71"/>
      <c r="P29" s="71"/>
      <c r="Q29" s="71"/>
      <c r="R29" s="71"/>
      <c r="S29" s="71"/>
      <c r="T29" s="71"/>
      <c r="U29" s="71"/>
      <c r="V29" s="72" t="s">
        <v>113</v>
      </c>
      <c r="W29" s="73">
        <v>99.536996484900001</v>
      </c>
      <c r="X29" s="73">
        <v>98</v>
      </c>
      <c r="Y29" s="73">
        <v>99.9568605236</v>
      </c>
      <c r="AA29" s="7" t="s">
        <v>113</v>
      </c>
      <c r="AB29" s="8">
        <v>0.136946278521</v>
      </c>
      <c r="AC29" s="8">
        <v>0.4</v>
      </c>
      <c r="AD29" s="8">
        <v>3.8246843704700002E-2</v>
      </c>
      <c r="AE29" s="7" t="s">
        <v>113</v>
      </c>
      <c r="AF29" s="8">
        <v>99.653960996400002</v>
      </c>
      <c r="AG29" s="8">
        <v>97</v>
      </c>
      <c r="AH29" s="8">
        <v>99.909452143099998</v>
      </c>
      <c r="AI29" s="7" t="s">
        <v>113</v>
      </c>
      <c r="AJ29" s="8">
        <v>98.595524236100005</v>
      </c>
      <c r="AK29" s="8">
        <v>96</v>
      </c>
      <c r="AL29" s="8">
        <v>97.303545769099998</v>
      </c>
      <c r="AM29" s="7" t="s">
        <v>113</v>
      </c>
      <c r="AN29" s="8">
        <v>99.9568605236</v>
      </c>
      <c r="AO29" s="8">
        <v>99.5</v>
      </c>
      <c r="AQ29" s="7" t="s">
        <v>113</v>
      </c>
      <c r="AR29" s="8">
        <v>3.8246843704700002E-2</v>
      </c>
      <c r="AS29" s="8">
        <v>0.15</v>
      </c>
      <c r="AU29" s="7" t="s">
        <v>113</v>
      </c>
      <c r="AV29" s="8">
        <v>99.909452143099998</v>
      </c>
      <c r="AW29" s="8">
        <v>99</v>
      </c>
      <c r="AY29" s="7" t="s">
        <v>113</v>
      </c>
      <c r="AZ29" s="8">
        <v>97.303545769099998</v>
      </c>
      <c r="BA29" s="8">
        <v>99</v>
      </c>
      <c r="BC29" s="7" t="s">
        <v>113</v>
      </c>
      <c r="BD29" s="8">
        <v>99.944315755299996</v>
      </c>
      <c r="BE29" s="8">
        <v>99.5</v>
      </c>
      <c r="BG29" s="7" t="s">
        <v>113</v>
      </c>
      <c r="BH29" s="8">
        <v>8.2193484317700002E-2</v>
      </c>
      <c r="BI29" s="8">
        <v>0.1</v>
      </c>
      <c r="BK29" s="7" t="s">
        <v>113</v>
      </c>
      <c r="BL29" s="8">
        <v>99.881245048500006</v>
      </c>
      <c r="BM29" s="8">
        <v>99</v>
      </c>
      <c r="BO29" s="7" t="s">
        <v>113</v>
      </c>
      <c r="BP29" s="8">
        <v>99.818669174899995</v>
      </c>
      <c r="BQ29" s="8">
        <v>99</v>
      </c>
      <c r="BS29" s="7" t="s">
        <v>113</v>
      </c>
      <c r="BT29" s="8">
        <v>183885.78200000001</v>
      </c>
      <c r="BU29" s="8">
        <v>18372563</v>
      </c>
      <c r="BW29" s="7" t="s">
        <v>113</v>
      </c>
      <c r="BX29" s="8">
        <v>6808974</v>
      </c>
      <c r="CA29" s="7" t="s">
        <v>113</v>
      </c>
      <c r="CB29" s="8">
        <v>20912.2084182</v>
      </c>
      <c r="CE29" s="7" t="s">
        <v>113</v>
      </c>
      <c r="CF29" s="8">
        <v>3.4880085995900001</v>
      </c>
      <c r="CG29" s="8">
        <v>3</v>
      </c>
      <c r="CI29" s="7" t="s">
        <v>113</v>
      </c>
      <c r="CJ29" s="8">
        <v>53845.538727699997</v>
      </c>
      <c r="CM29" s="7" t="s">
        <v>113</v>
      </c>
      <c r="CN29" s="8">
        <v>18.080622456</v>
      </c>
      <c r="CO29" s="8">
        <v>10</v>
      </c>
      <c r="CQ29" s="7" t="s">
        <v>113</v>
      </c>
      <c r="CR29" s="8">
        <v>3.4880085995900001</v>
      </c>
      <c r="CS29" s="8">
        <v>3</v>
      </c>
      <c r="CU29" s="7" t="s">
        <v>113</v>
      </c>
      <c r="CV29" s="8">
        <v>18.080622456</v>
      </c>
      <c r="CW29" s="8">
        <v>10</v>
      </c>
    </row>
    <row r="30" spans="1:101" x14ac:dyDescent="0.2">
      <c r="A30" s="71"/>
      <c r="B30" s="71"/>
      <c r="C30" s="71"/>
      <c r="D30" s="71"/>
      <c r="E30" s="71"/>
      <c r="F30" s="71"/>
      <c r="G30" s="71"/>
      <c r="H30" s="71"/>
      <c r="I30" s="71"/>
      <c r="J30" s="71"/>
      <c r="K30" s="71"/>
      <c r="L30" s="71"/>
      <c r="M30" s="71"/>
      <c r="N30" s="71"/>
      <c r="O30" s="71"/>
      <c r="P30" s="71"/>
      <c r="Q30" s="71"/>
      <c r="R30" s="71"/>
      <c r="S30" s="71"/>
      <c r="T30" s="71"/>
      <c r="U30" s="71"/>
      <c r="V30" s="72" t="s">
        <v>114</v>
      </c>
      <c r="W30" s="73">
        <v>99.258057369400007</v>
      </c>
      <c r="X30" s="73">
        <v>98</v>
      </c>
      <c r="Y30" s="73">
        <v>99.954620819499993</v>
      </c>
      <c r="AA30" s="7" t="s">
        <v>114</v>
      </c>
      <c r="AB30" s="8">
        <v>0.13554357705699999</v>
      </c>
      <c r="AC30" s="8">
        <v>0.4</v>
      </c>
      <c r="AD30" s="8">
        <v>3.4364180457299998E-2</v>
      </c>
      <c r="AE30" s="7" t="s">
        <v>114</v>
      </c>
      <c r="AF30" s="8">
        <v>99.722581784900001</v>
      </c>
      <c r="AG30" s="8">
        <v>97</v>
      </c>
      <c r="AH30" s="8">
        <v>99.999998697799995</v>
      </c>
      <c r="AI30" s="7" t="s">
        <v>114</v>
      </c>
      <c r="AJ30" s="8">
        <v>98.597210254499998</v>
      </c>
      <c r="AK30" s="8">
        <v>96</v>
      </c>
      <c r="AL30" s="8">
        <v>97.382169309700004</v>
      </c>
      <c r="AM30" s="7" t="s">
        <v>114</v>
      </c>
      <c r="AN30" s="8">
        <v>99.954620819499993</v>
      </c>
      <c r="AO30" s="8">
        <v>99.5</v>
      </c>
      <c r="AQ30" s="7" t="s">
        <v>114</v>
      </c>
      <c r="AR30" s="8">
        <v>3.4364180457299998E-2</v>
      </c>
      <c r="AS30" s="8">
        <v>0.15</v>
      </c>
      <c r="AU30" s="7" t="s">
        <v>114</v>
      </c>
      <c r="AV30" s="8">
        <v>99.999998697799995</v>
      </c>
      <c r="AW30" s="8">
        <v>99</v>
      </c>
      <c r="AY30" s="7" t="s">
        <v>114</v>
      </c>
      <c r="AZ30" s="8">
        <v>97.382169309700004</v>
      </c>
      <c r="BA30" s="8">
        <v>99</v>
      </c>
      <c r="BC30" s="7" t="s">
        <v>114</v>
      </c>
      <c r="BD30" s="8">
        <v>99.949078282399995</v>
      </c>
      <c r="BE30" s="8">
        <v>99.5</v>
      </c>
      <c r="BG30" s="7" t="s">
        <v>114</v>
      </c>
      <c r="BH30" s="8">
        <v>5.7663493719699997E-2</v>
      </c>
      <c r="BI30" s="8">
        <v>0.1</v>
      </c>
      <c r="BK30" s="7" t="s">
        <v>114</v>
      </c>
      <c r="BL30" s="8">
        <v>100</v>
      </c>
      <c r="BM30" s="8">
        <v>99</v>
      </c>
      <c r="BO30" s="7" t="s">
        <v>114</v>
      </c>
      <c r="BP30" s="8">
        <v>99.831951586000002</v>
      </c>
      <c r="BQ30" s="8">
        <v>99</v>
      </c>
      <c r="BS30" s="7" t="s">
        <v>114</v>
      </c>
      <c r="BT30" s="8">
        <v>173432.79800000001</v>
      </c>
      <c r="BU30" s="8">
        <v>15232937</v>
      </c>
      <c r="BW30" s="7" t="s">
        <v>114</v>
      </c>
      <c r="BX30" s="8">
        <v>6585164</v>
      </c>
      <c r="CA30" s="7" t="s">
        <v>114</v>
      </c>
      <c r="CB30" s="8">
        <v>22138.7174528</v>
      </c>
      <c r="CE30" s="7" t="s">
        <v>114</v>
      </c>
      <c r="CF30" s="8">
        <v>3.5142577129300001</v>
      </c>
      <c r="CG30" s="8">
        <v>3</v>
      </c>
      <c r="CI30" s="7" t="s">
        <v>114</v>
      </c>
      <c r="CJ30" s="8">
        <v>3041.4787824199998</v>
      </c>
      <c r="CM30" s="7" t="s">
        <v>114</v>
      </c>
      <c r="CN30" s="8">
        <v>13.592392090000001</v>
      </c>
      <c r="CO30" s="8">
        <v>10</v>
      </c>
      <c r="CQ30" s="7" t="s">
        <v>114</v>
      </c>
      <c r="CR30" s="8">
        <v>3.5142577129300001</v>
      </c>
      <c r="CS30" s="8">
        <v>3</v>
      </c>
      <c r="CU30" s="7" t="s">
        <v>114</v>
      </c>
      <c r="CV30" s="8">
        <v>13.592392090000001</v>
      </c>
      <c r="CW30" s="8">
        <v>10</v>
      </c>
    </row>
    <row r="31" spans="1:101" x14ac:dyDescent="0.2">
      <c r="A31" s="71"/>
      <c r="B31" s="71"/>
      <c r="C31" s="71"/>
      <c r="D31" s="71"/>
      <c r="E31" s="71"/>
      <c r="F31" s="71"/>
      <c r="G31" s="71"/>
      <c r="H31" s="71"/>
      <c r="I31" s="71"/>
      <c r="J31" s="71"/>
      <c r="K31" s="71"/>
      <c r="L31" s="71"/>
      <c r="M31" s="71"/>
      <c r="N31" s="71"/>
      <c r="O31" s="71"/>
      <c r="P31" s="71"/>
      <c r="Q31" s="71"/>
      <c r="R31" s="71"/>
      <c r="S31" s="71"/>
      <c r="T31" s="71"/>
      <c r="U31" s="71"/>
      <c r="V31" s="72" t="s">
        <v>115</v>
      </c>
      <c r="W31" s="73">
        <v>99.470589380999996</v>
      </c>
      <c r="X31" s="73">
        <v>98</v>
      </c>
      <c r="Y31" s="73">
        <v>99.951792573999995</v>
      </c>
      <c r="AA31" s="7" t="s">
        <v>115</v>
      </c>
      <c r="AB31" s="8">
        <v>0.146350243824</v>
      </c>
      <c r="AC31" s="8">
        <v>0.4</v>
      </c>
      <c r="AD31" s="8">
        <v>3.7198322113399997E-2</v>
      </c>
      <c r="AE31" s="7" t="s">
        <v>115</v>
      </c>
      <c r="AF31" s="8">
        <v>99.768126111800001</v>
      </c>
      <c r="AG31" s="8">
        <v>97</v>
      </c>
      <c r="AH31" s="8">
        <v>99.999485625600002</v>
      </c>
      <c r="AI31" s="7" t="s">
        <v>115</v>
      </c>
      <c r="AJ31" s="8">
        <v>98.424224382800006</v>
      </c>
      <c r="AK31" s="8">
        <v>96</v>
      </c>
      <c r="AL31" s="8">
        <v>97.147208232300002</v>
      </c>
      <c r="AM31" s="7" t="s">
        <v>115</v>
      </c>
      <c r="AN31" s="8">
        <v>99.951792573999995</v>
      </c>
      <c r="AO31" s="8">
        <v>99.5</v>
      </c>
      <c r="AQ31" s="7" t="s">
        <v>115</v>
      </c>
      <c r="AR31" s="8">
        <v>3.7198322113399997E-2</v>
      </c>
      <c r="AS31" s="8">
        <v>0.15</v>
      </c>
      <c r="AU31" s="7" t="s">
        <v>115</v>
      </c>
      <c r="AV31" s="8">
        <v>99.999485625600002</v>
      </c>
      <c r="AW31" s="8">
        <v>99</v>
      </c>
      <c r="AY31" s="7" t="s">
        <v>115</v>
      </c>
      <c r="AZ31" s="8">
        <v>97.147208232300002</v>
      </c>
      <c r="BA31" s="8">
        <v>99</v>
      </c>
      <c r="BC31" s="7" t="s">
        <v>115</v>
      </c>
      <c r="BD31" s="8">
        <v>99.945046997399999</v>
      </c>
      <c r="BE31" s="8">
        <v>99.5</v>
      </c>
      <c r="BG31" s="7" t="s">
        <v>115</v>
      </c>
      <c r="BH31" s="8">
        <v>7.1083651875600007E-2</v>
      </c>
      <c r="BI31" s="8">
        <v>0.1</v>
      </c>
      <c r="BK31" s="7" t="s">
        <v>115</v>
      </c>
      <c r="BL31" s="8">
        <v>99.9992572787</v>
      </c>
      <c r="BM31" s="8">
        <v>99</v>
      </c>
      <c r="BO31" s="7" t="s">
        <v>115</v>
      </c>
      <c r="BP31" s="8">
        <v>99.807915321899998</v>
      </c>
      <c r="BQ31" s="8">
        <v>99</v>
      </c>
      <c r="BS31" s="7" t="s">
        <v>115</v>
      </c>
      <c r="BT31" s="8">
        <v>155763.05499999999</v>
      </c>
      <c r="BU31" s="8">
        <v>18640770</v>
      </c>
      <c r="BW31" s="7" t="s">
        <v>115</v>
      </c>
      <c r="BX31" s="8">
        <v>5741954</v>
      </c>
      <c r="CA31" s="7" t="s">
        <v>115</v>
      </c>
      <c r="CB31" s="8">
        <v>22337.2788072</v>
      </c>
      <c r="CE31" s="7" t="s">
        <v>115</v>
      </c>
      <c r="CF31" s="8">
        <v>3.5272966008300002</v>
      </c>
      <c r="CG31" s="8">
        <v>3</v>
      </c>
      <c r="CI31" s="7" t="s">
        <v>115</v>
      </c>
      <c r="CJ31" s="8">
        <v>57016.208987400001</v>
      </c>
      <c r="CM31" s="7" t="s">
        <v>115</v>
      </c>
      <c r="CN31" s="8">
        <v>17.1765284108</v>
      </c>
      <c r="CO31" s="8">
        <v>10</v>
      </c>
      <c r="CQ31" s="7" t="s">
        <v>115</v>
      </c>
      <c r="CR31" s="8">
        <v>3.5272966008300002</v>
      </c>
      <c r="CS31" s="8">
        <v>3</v>
      </c>
      <c r="CU31" s="7" t="s">
        <v>115</v>
      </c>
      <c r="CV31" s="8">
        <v>17.1765284108</v>
      </c>
      <c r="CW31" s="8">
        <v>10</v>
      </c>
    </row>
    <row r="32" spans="1:101" x14ac:dyDescent="0.2">
      <c r="A32" s="71"/>
      <c r="B32" s="71"/>
      <c r="C32" s="71"/>
      <c r="D32" s="71"/>
      <c r="E32" s="71"/>
      <c r="F32" s="71"/>
      <c r="G32" s="71"/>
      <c r="H32" s="71"/>
      <c r="I32" s="71"/>
      <c r="J32" s="71"/>
      <c r="K32" s="71"/>
      <c r="L32" s="71"/>
      <c r="M32" s="71"/>
      <c r="N32" s="71"/>
      <c r="O32" s="71"/>
      <c r="P32" s="71"/>
      <c r="Q32" s="71"/>
      <c r="R32" s="71"/>
      <c r="S32" s="71"/>
      <c r="T32" s="71"/>
      <c r="U32" s="71"/>
      <c r="V32" s="72" t="s">
        <v>116</v>
      </c>
      <c r="W32" s="73">
        <v>99.663530116299995</v>
      </c>
      <c r="X32" s="73">
        <v>98</v>
      </c>
      <c r="Y32" s="73">
        <v>99.958288876599994</v>
      </c>
      <c r="AA32" s="7" t="s">
        <v>116</v>
      </c>
      <c r="AB32" s="8">
        <v>0.1152619419</v>
      </c>
      <c r="AC32" s="8">
        <v>0.4</v>
      </c>
      <c r="AD32" s="8">
        <v>3.3456939439299997E-2</v>
      </c>
      <c r="AE32" s="7" t="s">
        <v>116</v>
      </c>
      <c r="AF32" s="8">
        <v>99.494888226399993</v>
      </c>
      <c r="AG32" s="8">
        <v>97</v>
      </c>
      <c r="AH32" s="8">
        <v>99.979228652000003</v>
      </c>
      <c r="AI32" s="7" t="s">
        <v>116</v>
      </c>
      <c r="AJ32" s="8">
        <v>98.701237877200001</v>
      </c>
      <c r="AK32" s="8">
        <v>96</v>
      </c>
      <c r="AL32" s="8">
        <v>97.469402645399995</v>
      </c>
      <c r="AM32" s="7" t="s">
        <v>116</v>
      </c>
      <c r="AN32" s="8">
        <v>99.958288876599994</v>
      </c>
      <c r="AO32" s="8">
        <v>99.5</v>
      </c>
      <c r="AQ32" s="7" t="s">
        <v>116</v>
      </c>
      <c r="AR32" s="8">
        <v>3.3456939439299997E-2</v>
      </c>
      <c r="AS32" s="8">
        <v>0.15</v>
      </c>
      <c r="AU32" s="7" t="s">
        <v>116</v>
      </c>
      <c r="AV32" s="8">
        <v>99.979228652000003</v>
      </c>
      <c r="AW32" s="8">
        <v>99</v>
      </c>
      <c r="AY32" s="7" t="s">
        <v>116</v>
      </c>
      <c r="AZ32" s="8">
        <v>97.469402645399995</v>
      </c>
      <c r="BA32" s="8">
        <v>99</v>
      </c>
      <c r="BC32" s="7" t="s">
        <v>116</v>
      </c>
      <c r="BD32" s="8">
        <v>99.949965951400003</v>
      </c>
      <c r="BE32" s="8">
        <v>99.5</v>
      </c>
      <c r="BG32" s="7" t="s">
        <v>116</v>
      </c>
      <c r="BH32" s="8">
        <v>7.3837321817499996E-2</v>
      </c>
      <c r="BI32" s="8">
        <v>0.1</v>
      </c>
      <c r="BK32" s="7" t="s">
        <v>116</v>
      </c>
      <c r="BL32" s="8">
        <v>99.990158942400001</v>
      </c>
      <c r="BM32" s="8">
        <v>99</v>
      </c>
      <c r="BO32" s="7" t="s">
        <v>116</v>
      </c>
      <c r="BP32" s="8">
        <v>99.835244436699995</v>
      </c>
      <c r="BQ32" s="8">
        <v>99</v>
      </c>
      <c r="BS32" s="7" t="s">
        <v>116</v>
      </c>
      <c r="BT32" s="8">
        <v>184116.41500000001</v>
      </c>
      <c r="BU32" s="8">
        <v>17361764</v>
      </c>
      <c r="BW32" s="7" t="s">
        <v>116</v>
      </c>
      <c r="BX32" s="8">
        <v>6880151</v>
      </c>
      <c r="CA32" s="7" t="s">
        <v>116</v>
      </c>
      <c r="CB32" s="8">
        <v>20843.039236100001</v>
      </c>
      <c r="CE32" s="7" t="s">
        <v>116</v>
      </c>
      <c r="CF32" s="8">
        <v>3.4646595390499999</v>
      </c>
      <c r="CG32" s="8">
        <v>3</v>
      </c>
      <c r="CI32" s="7" t="s">
        <v>116</v>
      </c>
      <c r="CJ32" s="8">
        <v>54478.6279908</v>
      </c>
      <c r="CM32" s="7" t="s">
        <v>116</v>
      </c>
      <c r="CN32" s="8">
        <v>18.2315805882</v>
      </c>
      <c r="CO32" s="8">
        <v>10</v>
      </c>
      <c r="CQ32" s="7" t="s">
        <v>116</v>
      </c>
      <c r="CR32" s="8">
        <v>3.4646595390499999</v>
      </c>
      <c r="CS32" s="8">
        <v>3</v>
      </c>
      <c r="CU32" s="7" t="s">
        <v>116</v>
      </c>
      <c r="CV32" s="8">
        <v>18.2315805882</v>
      </c>
      <c r="CW32" s="8">
        <v>10</v>
      </c>
    </row>
    <row r="33" spans="1:101" x14ac:dyDescent="0.2">
      <c r="A33" s="71"/>
      <c r="B33" s="71"/>
      <c r="C33" s="71"/>
      <c r="D33" s="71"/>
      <c r="E33" s="71"/>
      <c r="F33" s="71"/>
      <c r="G33" s="71"/>
      <c r="H33" s="71"/>
      <c r="I33" s="71"/>
      <c r="J33" s="71"/>
      <c r="K33" s="71"/>
      <c r="L33" s="71"/>
      <c r="M33" s="71"/>
      <c r="N33" s="71"/>
      <c r="O33" s="71"/>
      <c r="P33" s="71"/>
      <c r="Q33" s="71"/>
      <c r="R33" s="71"/>
      <c r="S33" s="71"/>
      <c r="T33" s="71"/>
      <c r="U33" s="71"/>
      <c r="V33" s="72" t="s">
        <v>117</v>
      </c>
      <c r="W33" s="73">
        <v>99.660435817099994</v>
      </c>
      <c r="X33" s="73">
        <v>98</v>
      </c>
      <c r="Y33" s="73">
        <v>99.958835579500004</v>
      </c>
      <c r="AA33" s="7" t="s">
        <v>117</v>
      </c>
      <c r="AB33" s="8">
        <v>0.111659671749</v>
      </c>
      <c r="AC33" s="8">
        <v>0.4</v>
      </c>
      <c r="AD33" s="8">
        <v>3.1161229059500001E-2</v>
      </c>
      <c r="AE33" s="7" t="s">
        <v>117</v>
      </c>
      <c r="AF33" s="8">
        <v>99.449001149300003</v>
      </c>
      <c r="AG33" s="8">
        <v>97</v>
      </c>
      <c r="AH33" s="8">
        <v>99.868385015599998</v>
      </c>
      <c r="AI33" s="7" t="s">
        <v>117</v>
      </c>
      <c r="AJ33" s="8">
        <v>98.700986340499995</v>
      </c>
      <c r="AK33" s="8">
        <v>96</v>
      </c>
      <c r="AL33" s="8">
        <v>97.371062078700007</v>
      </c>
      <c r="AM33" s="7" t="s">
        <v>117</v>
      </c>
      <c r="AN33" s="8">
        <v>99.958835579500004</v>
      </c>
      <c r="AO33" s="8">
        <v>99.5</v>
      </c>
      <c r="AQ33" s="7" t="s">
        <v>117</v>
      </c>
      <c r="AR33" s="8">
        <v>3.1161229059500001E-2</v>
      </c>
      <c r="AS33" s="8">
        <v>0.15</v>
      </c>
      <c r="AU33" s="7" t="s">
        <v>117</v>
      </c>
      <c r="AV33" s="8">
        <v>99.868385015599998</v>
      </c>
      <c r="AW33" s="8">
        <v>99</v>
      </c>
      <c r="AY33" s="7" t="s">
        <v>117</v>
      </c>
      <c r="AZ33" s="8">
        <v>97.371062078700007</v>
      </c>
      <c r="BA33" s="8">
        <v>99</v>
      </c>
      <c r="BC33" s="7" t="s">
        <v>117</v>
      </c>
      <c r="BD33" s="8">
        <v>99.932175430300006</v>
      </c>
      <c r="BE33" s="8">
        <v>99.5</v>
      </c>
      <c r="BG33" s="7" t="s">
        <v>117</v>
      </c>
      <c r="BH33" s="8">
        <v>7.2566127040200004E-2</v>
      </c>
      <c r="BI33" s="8">
        <v>0.1</v>
      </c>
      <c r="BK33" s="7" t="s">
        <v>117</v>
      </c>
      <c r="BL33" s="8">
        <v>99.962090265399993</v>
      </c>
      <c r="BM33" s="8">
        <v>99</v>
      </c>
      <c r="BO33" s="7" t="s">
        <v>117</v>
      </c>
      <c r="BP33" s="8">
        <v>99.831656510200006</v>
      </c>
      <c r="BQ33" s="8">
        <v>99</v>
      </c>
      <c r="BS33" s="7" t="s">
        <v>117</v>
      </c>
      <c r="BT33" s="8">
        <v>178865.698</v>
      </c>
      <c r="BU33" s="8">
        <v>17901626</v>
      </c>
      <c r="BW33" s="7" t="s">
        <v>117</v>
      </c>
      <c r="BX33" s="8">
        <v>6629494</v>
      </c>
      <c r="CA33" s="7" t="s">
        <v>117</v>
      </c>
      <c r="CB33" s="8">
        <v>19852.0781513</v>
      </c>
      <c r="CE33" s="7" t="s">
        <v>117</v>
      </c>
      <c r="CF33" s="8">
        <v>3.4912439361800001</v>
      </c>
      <c r="CG33" s="8">
        <v>3</v>
      </c>
      <c r="CI33" s="7" t="s">
        <v>117</v>
      </c>
      <c r="CJ33" s="8">
        <v>52055.541700000002</v>
      </c>
      <c r="CM33" s="7" t="s">
        <v>117</v>
      </c>
      <c r="CN33" s="8">
        <v>18.113361610799998</v>
      </c>
      <c r="CO33" s="8">
        <v>10</v>
      </c>
      <c r="CQ33" s="7" t="s">
        <v>117</v>
      </c>
      <c r="CR33" s="8">
        <v>3.4912439361800001</v>
      </c>
      <c r="CS33" s="8">
        <v>3</v>
      </c>
      <c r="CU33" s="7" t="s">
        <v>117</v>
      </c>
      <c r="CV33" s="8">
        <v>18.113361610799998</v>
      </c>
      <c r="CW33" s="8">
        <v>10</v>
      </c>
    </row>
    <row r="34" spans="1:101" x14ac:dyDescent="0.2">
      <c r="A34" s="71"/>
      <c r="B34" s="71"/>
      <c r="C34" s="71"/>
      <c r="D34" s="71"/>
      <c r="E34" s="71"/>
      <c r="F34" s="71"/>
      <c r="G34" s="71"/>
      <c r="H34" s="71"/>
      <c r="I34" s="71"/>
      <c r="J34" s="71"/>
      <c r="K34" s="71"/>
      <c r="L34" s="71"/>
      <c r="M34" s="71"/>
      <c r="N34" s="71"/>
      <c r="O34" s="71"/>
      <c r="P34" s="71"/>
      <c r="Q34" s="71"/>
      <c r="R34" s="71"/>
      <c r="S34" s="71"/>
      <c r="T34" s="71"/>
      <c r="U34" s="71"/>
      <c r="V34" s="71"/>
      <c r="W34" s="71"/>
      <c r="X34" s="71"/>
    </row>
    <row r="35" spans="1:101" x14ac:dyDescent="0.2">
      <c r="A35" s="71"/>
      <c r="B35" s="71"/>
      <c r="C35" s="71"/>
      <c r="D35" s="71"/>
      <c r="E35" s="71"/>
      <c r="F35" s="71"/>
      <c r="G35" s="71"/>
      <c r="H35" s="71"/>
      <c r="I35" s="71"/>
      <c r="J35" s="71"/>
      <c r="K35" s="71"/>
      <c r="L35" s="71"/>
      <c r="M35" s="71"/>
      <c r="N35" s="71"/>
      <c r="O35" s="71"/>
      <c r="P35" s="71"/>
      <c r="Q35" s="71"/>
      <c r="R35" s="71"/>
      <c r="S35" s="71"/>
      <c r="T35" s="71"/>
      <c r="U35" s="71"/>
      <c r="V35" s="71"/>
      <c r="W35" s="71"/>
      <c r="X35" s="71"/>
    </row>
    <row r="36" spans="1:101" x14ac:dyDescent="0.2">
      <c r="A36" s="71"/>
      <c r="B36" s="71"/>
      <c r="C36" s="71"/>
      <c r="D36" s="71"/>
      <c r="E36" s="71"/>
      <c r="F36" s="71"/>
      <c r="G36" s="71"/>
      <c r="H36" s="71"/>
      <c r="I36" s="71"/>
      <c r="J36" s="71"/>
      <c r="K36" s="71"/>
      <c r="L36" s="71"/>
      <c r="M36" s="71"/>
      <c r="N36" s="71"/>
      <c r="O36" s="71"/>
      <c r="P36" s="71"/>
      <c r="Q36" s="71"/>
      <c r="R36" s="71"/>
      <c r="S36" s="71"/>
      <c r="T36" s="71"/>
      <c r="U36" s="71"/>
      <c r="V36" s="71"/>
      <c r="W36" s="71"/>
      <c r="X36" s="71"/>
    </row>
    <row r="37" spans="1:101" x14ac:dyDescent="0.2">
      <c r="A37" s="71"/>
      <c r="B37" s="71"/>
      <c r="C37" s="71"/>
      <c r="D37" s="71"/>
      <c r="E37" s="71"/>
      <c r="F37" s="71"/>
      <c r="G37" s="71"/>
      <c r="H37" s="71"/>
      <c r="I37" s="71"/>
      <c r="J37" s="71"/>
      <c r="K37" s="71"/>
      <c r="L37" s="71"/>
      <c r="M37" s="71"/>
      <c r="N37" s="71"/>
      <c r="O37" s="71"/>
      <c r="P37" s="71"/>
      <c r="Q37" s="71"/>
      <c r="R37" s="71"/>
      <c r="S37" s="71"/>
      <c r="T37" s="71"/>
      <c r="U37" s="71"/>
      <c r="V37" s="71"/>
      <c r="W37" s="71"/>
      <c r="X37" s="71"/>
    </row>
    <row r="38" spans="1:101" x14ac:dyDescent="0.2">
      <c r="A38" s="71"/>
      <c r="B38" s="71"/>
      <c r="C38" s="71"/>
      <c r="D38" s="71"/>
      <c r="E38" s="71"/>
      <c r="F38" s="71"/>
      <c r="G38" s="71"/>
      <c r="H38" s="71"/>
      <c r="I38" s="71"/>
      <c r="J38" s="71"/>
      <c r="K38" s="71"/>
      <c r="L38" s="71"/>
      <c r="M38" s="71"/>
      <c r="N38" s="71"/>
      <c r="O38" s="71"/>
      <c r="P38" s="71"/>
      <c r="Q38" s="71"/>
      <c r="R38" s="71"/>
      <c r="S38" s="71"/>
      <c r="T38" s="71"/>
      <c r="U38" s="71"/>
      <c r="V38" s="71"/>
      <c r="W38" s="71"/>
      <c r="X38" s="71"/>
    </row>
    <row r="39" spans="1:101" x14ac:dyDescent="0.2">
      <c r="A39" s="71"/>
      <c r="B39" s="71"/>
      <c r="C39" s="71"/>
      <c r="D39" s="71"/>
      <c r="E39" s="71"/>
      <c r="F39" s="71"/>
      <c r="G39" s="71"/>
      <c r="H39" s="71"/>
      <c r="I39" s="71"/>
      <c r="J39" s="71"/>
      <c r="K39" s="71"/>
      <c r="L39" s="71"/>
      <c r="M39" s="71"/>
      <c r="N39" s="71"/>
      <c r="O39" s="71"/>
      <c r="P39" s="71"/>
      <c r="Q39" s="71"/>
      <c r="R39" s="71"/>
      <c r="S39" s="71"/>
      <c r="T39" s="71"/>
      <c r="U39" s="71"/>
      <c r="V39" s="71"/>
      <c r="W39" s="71"/>
      <c r="X39" s="71"/>
    </row>
    <row r="40" spans="1:101" x14ac:dyDescent="0.2">
      <c r="A40" s="71"/>
      <c r="B40" s="71"/>
      <c r="C40" s="71"/>
      <c r="D40" s="71"/>
      <c r="E40" s="71"/>
      <c r="F40" s="71"/>
      <c r="G40" s="71"/>
      <c r="H40" s="71"/>
      <c r="I40" s="71"/>
      <c r="J40" s="71"/>
      <c r="K40" s="71"/>
      <c r="L40" s="71"/>
      <c r="M40" s="71"/>
      <c r="N40" s="71"/>
      <c r="O40" s="71"/>
      <c r="P40" s="71"/>
      <c r="Q40" s="71"/>
      <c r="R40" s="71"/>
      <c r="S40" s="71"/>
      <c r="T40" s="71"/>
      <c r="U40" s="71"/>
      <c r="V40" s="71"/>
      <c r="W40" s="71"/>
      <c r="X40" s="71"/>
    </row>
    <row r="41" spans="1:101" x14ac:dyDescent="0.2">
      <c r="A41" s="71"/>
      <c r="B41" s="71"/>
      <c r="C41" s="71"/>
      <c r="D41" s="71"/>
      <c r="E41" s="71"/>
      <c r="F41" s="71"/>
      <c r="G41" s="71"/>
      <c r="H41" s="71"/>
      <c r="I41" s="71"/>
      <c r="J41" s="71"/>
      <c r="K41" s="71"/>
      <c r="L41" s="71"/>
      <c r="M41" s="71"/>
      <c r="N41" s="71"/>
      <c r="O41" s="71"/>
      <c r="P41" s="71"/>
      <c r="Q41" s="71"/>
      <c r="R41" s="71"/>
      <c r="S41" s="71"/>
      <c r="T41" s="71"/>
      <c r="U41" s="71"/>
      <c r="V41" s="71"/>
      <c r="W41" s="71"/>
      <c r="X41" s="71"/>
    </row>
    <row r="42" spans="1:101" x14ac:dyDescent="0.2">
      <c r="A42" s="71"/>
      <c r="B42" s="71"/>
      <c r="C42" s="71"/>
      <c r="D42" s="71"/>
      <c r="E42" s="71"/>
      <c r="F42" s="71"/>
      <c r="G42" s="71"/>
      <c r="H42" s="71"/>
      <c r="I42" s="71"/>
      <c r="J42" s="71"/>
      <c r="K42" s="71"/>
      <c r="L42" s="71"/>
      <c r="M42" s="71"/>
      <c r="N42" s="71"/>
      <c r="O42" s="71"/>
      <c r="P42" s="71"/>
      <c r="Q42" s="71"/>
      <c r="R42" s="71"/>
      <c r="S42" s="71"/>
      <c r="T42" s="71"/>
      <c r="U42" s="71"/>
      <c r="V42" s="71"/>
      <c r="W42" s="71"/>
      <c r="X42" s="71"/>
    </row>
    <row r="43" spans="1:101" x14ac:dyDescent="0.2">
      <c r="A43" s="71"/>
      <c r="B43" s="71"/>
      <c r="C43" s="71"/>
      <c r="D43" s="71"/>
      <c r="E43" s="71"/>
      <c r="F43" s="71"/>
      <c r="G43" s="71"/>
      <c r="H43" s="71"/>
      <c r="I43" s="71"/>
      <c r="J43" s="71"/>
      <c r="K43" s="71"/>
      <c r="L43" s="71"/>
      <c r="M43" s="71"/>
      <c r="N43" s="71"/>
      <c r="O43" s="71"/>
      <c r="P43" s="71"/>
      <c r="Q43" s="71"/>
      <c r="R43" s="71"/>
      <c r="S43" s="71"/>
      <c r="T43" s="71"/>
      <c r="U43" s="71"/>
      <c r="V43" s="71"/>
      <c r="W43" s="71"/>
      <c r="X43" s="71"/>
    </row>
    <row r="44" spans="1:101" x14ac:dyDescent="0.2">
      <c r="A44" s="71"/>
      <c r="B44" s="71"/>
      <c r="C44" s="71"/>
      <c r="D44" s="71"/>
      <c r="E44" s="71"/>
      <c r="F44" s="71"/>
      <c r="G44" s="71"/>
      <c r="H44" s="71"/>
      <c r="I44" s="71"/>
      <c r="J44" s="71"/>
      <c r="K44" s="71"/>
      <c r="L44" s="71"/>
      <c r="M44" s="71"/>
      <c r="N44" s="71"/>
      <c r="O44" s="71"/>
      <c r="P44" s="71"/>
      <c r="Q44" s="71"/>
      <c r="R44" s="71"/>
      <c r="S44" s="71"/>
      <c r="T44" s="71"/>
      <c r="U44" s="71"/>
      <c r="V44" s="71"/>
      <c r="W44" s="71"/>
      <c r="X44" s="71"/>
    </row>
    <row r="45" spans="1:101" x14ac:dyDescent="0.2">
      <c r="A45" s="71"/>
      <c r="B45" s="71"/>
      <c r="C45" s="71"/>
      <c r="D45" s="71"/>
      <c r="E45" s="71"/>
      <c r="F45" s="71"/>
      <c r="G45" s="71"/>
      <c r="H45" s="71"/>
      <c r="I45" s="71"/>
      <c r="J45" s="71"/>
      <c r="K45" s="71"/>
      <c r="L45" s="71"/>
      <c r="M45" s="71"/>
      <c r="N45" s="71"/>
      <c r="O45" s="71"/>
      <c r="P45" s="71"/>
      <c r="Q45" s="71"/>
      <c r="R45" s="71"/>
      <c r="S45" s="71"/>
      <c r="T45" s="71"/>
      <c r="U45" s="71"/>
      <c r="V45" s="71"/>
      <c r="W45" s="71"/>
      <c r="X45" s="71"/>
    </row>
    <row r="46" spans="1:101" x14ac:dyDescent="0.2">
      <c r="A46" s="71"/>
      <c r="B46" s="71"/>
      <c r="C46" s="71"/>
      <c r="D46" s="71"/>
      <c r="E46" s="71"/>
      <c r="F46" s="71"/>
      <c r="G46" s="71"/>
      <c r="H46" s="71"/>
      <c r="I46" s="71"/>
      <c r="J46" s="71"/>
      <c r="K46" s="71"/>
      <c r="L46" s="71"/>
      <c r="M46" s="71"/>
      <c r="N46" s="71"/>
      <c r="O46" s="71"/>
      <c r="P46" s="71"/>
      <c r="Q46" s="71"/>
      <c r="R46" s="71"/>
      <c r="S46" s="71"/>
      <c r="T46" s="71"/>
      <c r="U46" s="71"/>
      <c r="V46" s="71"/>
      <c r="W46" s="71"/>
      <c r="X46" s="71"/>
    </row>
    <row r="47" spans="1:101" x14ac:dyDescent="0.2">
      <c r="A47" s="71"/>
      <c r="B47" s="71"/>
      <c r="C47" s="71"/>
      <c r="D47" s="71"/>
      <c r="E47" s="71"/>
      <c r="F47" s="71"/>
      <c r="G47" s="71"/>
      <c r="H47" s="71"/>
      <c r="I47" s="71"/>
      <c r="J47" s="71"/>
      <c r="K47" s="71"/>
      <c r="L47" s="71"/>
      <c r="M47" s="71"/>
      <c r="N47" s="71"/>
      <c r="O47" s="71"/>
      <c r="P47" s="71"/>
      <c r="Q47" s="71"/>
      <c r="R47" s="71"/>
      <c r="S47" s="71"/>
      <c r="T47" s="71"/>
      <c r="U47" s="71"/>
      <c r="V47" s="71"/>
      <c r="W47" s="71"/>
      <c r="X47" s="71"/>
    </row>
    <row r="48" spans="1:101" x14ac:dyDescent="0.2">
      <c r="A48" s="71"/>
      <c r="B48" s="71"/>
      <c r="C48" s="71"/>
      <c r="D48" s="71"/>
      <c r="E48" s="71"/>
      <c r="F48" s="71"/>
      <c r="G48" s="71"/>
      <c r="H48" s="71"/>
      <c r="I48" s="71"/>
      <c r="J48" s="71"/>
      <c r="K48" s="71"/>
      <c r="L48" s="71"/>
      <c r="M48" s="71"/>
      <c r="N48" s="71"/>
      <c r="O48" s="71"/>
      <c r="P48" s="71"/>
      <c r="Q48" s="71"/>
      <c r="R48" s="71"/>
      <c r="S48" s="71"/>
      <c r="T48" s="71"/>
      <c r="U48" s="71"/>
      <c r="V48" s="71"/>
      <c r="W48" s="71"/>
      <c r="X48" s="71"/>
    </row>
    <row r="49" spans="1:24" x14ac:dyDescent="0.2">
      <c r="A49" s="71"/>
      <c r="B49" s="71"/>
      <c r="C49" s="71"/>
      <c r="D49" s="71"/>
      <c r="E49" s="71"/>
      <c r="F49" s="71"/>
      <c r="G49" s="71"/>
      <c r="H49" s="71"/>
      <c r="I49" s="71"/>
      <c r="J49" s="71"/>
      <c r="K49" s="71"/>
      <c r="L49" s="71"/>
      <c r="M49" s="71"/>
      <c r="N49" s="71"/>
      <c r="O49" s="71"/>
      <c r="P49" s="71"/>
      <c r="Q49" s="71"/>
      <c r="R49" s="71"/>
      <c r="S49" s="71"/>
      <c r="T49" s="71"/>
      <c r="U49" s="71"/>
      <c r="V49" s="71"/>
      <c r="W49" s="71"/>
      <c r="X49" s="71"/>
    </row>
    <row r="50" spans="1:24" x14ac:dyDescent="0.2">
      <c r="A50" s="71"/>
      <c r="B50" s="71"/>
      <c r="C50" s="71"/>
      <c r="D50" s="71"/>
      <c r="E50" s="71"/>
      <c r="F50" s="71"/>
      <c r="G50" s="71"/>
      <c r="H50" s="71"/>
      <c r="I50" s="71"/>
      <c r="J50" s="71"/>
      <c r="K50" s="71"/>
      <c r="L50" s="71"/>
      <c r="M50" s="71"/>
      <c r="N50" s="71"/>
      <c r="O50" s="71"/>
      <c r="P50" s="71"/>
      <c r="Q50" s="71"/>
      <c r="R50" s="71"/>
      <c r="S50" s="71"/>
      <c r="T50" s="71"/>
      <c r="U50" s="71"/>
      <c r="V50" s="71"/>
      <c r="W50" s="71"/>
      <c r="X50" s="71"/>
    </row>
    <row r="51" spans="1:24" x14ac:dyDescent="0.2">
      <c r="A51" s="71"/>
      <c r="B51" s="71"/>
      <c r="C51" s="71"/>
      <c r="D51" s="71"/>
      <c r="E51" s="71"/>
      <c r="F51" s="71"/>
      <c r="G51" s="71"/>
      <c r="H51" s="71"/>
      <c r="I51" s="71"/>
      <c r="J51" s="71"/>
      <c r="K51" s="71"/>
      <c r="L51" s="71"/>
      <c r="M51" s="71"/>
      <c r="N51" s="71"/>
      <c r="O51" s="71"/>
      <c r="P51" s="71"/>
      <c r="Q51" s="71"/>
      <c r="R51" s="71"/>
      <c r="S51" s="71"/>
      <c r="T51" s="71"/>
      <c r="U51" s="71"/>
      <c r="V51" s="71"/>
      <c r="W51" s="71"/>
      <c r="X51" s="71"/>
    </row>
    <row r="52" spans="1:24" x14ac:dyDescent="0.2">
      <c r="A52" s="71"/>
      <c r="B52" s="71"/>
      <c r="C52" s="71"/>
      <c r="D52" s="71"/>
      <c r="E52" s="71"/>
      <c r="F52" s="71"/>
      <c r="G52" s="71"/>
      <c r="H52" s="71"/>
      <c r="I52" s="71"/>
      <c r="J52" s="71"/>
      <c r="K52" s="71"/>
      <c r="L52" s="71"/>
      <c r="M52" s="71"/>
      <c r="N52" s="71"/>
      <c r="O52" s="71" t="s">
        <v>79</v>
      </c>
      <c r="P52" s="71"/>
      <c r="Q52" s="71"/>
      <c r="R52" s="71"/>
      <c r="S52" s="71"/>
      <c r="T52" s="71"/>
      <c r="U52" s="71"/>
      <c r="V52" s="71"/>
      <c r="W52" s="71"/>
      <c r="X52" s="71"/>
    </row>
    <row r="53" spans="1:24" x14ac:dyDescent="0.2">
      <c r="A53" s="71"/>
      <c r="B53" s="71"/>
      <c r="C53" s="71"/>
      <c r="D53" s="71"/>
      <c r="E53" s="71"/>
      <c r="F53" s="71"/>
      <c r="G53" s="71"/>
      <c r="H53" s="71"/>
      <c r="I53" s="71"/>
      <c r="J53" s="71"/>
      <c r="K53" s="71"/>
      <c r="L53" s="71"/>
      <c r="M53" s="71"/>
      <c r="N53" s="71"/>
      <c r="O53" s="71"/>
      <c r="P53" s="71"/>
      <c r="Q53" s="71"/>
      <c r="R53" s="71"/>
      <c r="S53" s="71"/>
      <c r="T53" s="71"/>
      <c r="U53" s="71"/>
      <c r="V53" s="71"/>
      <c r="W53" s="71"/>
      <c r="X53" s="71"/>
    </row>
    <row r="54" spans="1:24" x14ac:dyDescent="0.2">
      <c r="A54" s="71"/>
      <c r="B54" s="71"/>
      <c r="C54" s="71"/>
      <c r="D54" s="71"/>
      <c r="E54" s="71"/>
      <c r="F54" s="71"/>
      <c r="G54" s="71"/>
      <c r="H54" s="71"/>
      <c r="I54" s="71"/>
      <c r="J54" s="71"/>
      <c r="K54" s="71"/>
      <c r="L54" s="71"/>
      <c r="M54" s="71"/>
      <c r="N54" s="71"/>
      <c r="O54" s="71"/>
      <c r="P54" s="71"/>
      <c r="Q54" s="71"/>
      <c r="R54" s="71"/>
      <c r="S54" s="71"/>
      <c r="T54" s="71"/>
      <c r="U54" s="71"/>
      <c r="V54" s="71"/>
      <c r="W54" s="71"/>
      <c r="X54" s="71"/>
    </row>
    <row r="55" spans="1:24" x14ac:dyDescent="0.2">
      <c r="A55" s="71"/>
      <c r="B55" s="71"/>
      <c r="C55" s="71"/>
      <c r="D55" s="71"/>
      <c r="E55" s="71"/>
      <c r="F55" s="71"/>
      <c r="G55" s="71"/>
      <c r="H55" s="71"/>
      <c r="I55" s="71"/>
      <c r="J55" s="71"/>
      <c r="K55" s="71"/>
      <c r="L55" s="71"/>
      <c r="M55" s="71"/>
      <c r="N55" s="71"/>
      <c r="O55" s="71"/>
      <c r="P55" s="71"/>
      <c r="Q55" s="71"/>
      <c r="R55" s="71"/>
      <c r="S55" s="71"/>
      <c r="T55" s="71"/>
      <c r="U55" s="71"/>
      <c r="V55" s="71"/>
      <c r="W55" s="71"/>
      <c r="X55" s="71"/>
    </row>
    <row r="56" spans="1:24" x14ac:dyDescent="0.2">
      <c r="A56" s="71"/>
      <c r="B56" s="71"/>
      <c r="C56" s="71"/>
      <c r="D56" s="71"/>
      <c r="E56" s="71"/>
      <c r="F56" s="71"/>
      <c r="G56" s="71"/>
      <c r="H56" s="71"/>
      <c r="I56" s="71"/>
      <c r="J56" s="71"/>
      <c r="K56" s="71"/>
      <c r="L56" s="71"/>
      <c r="M56" s="71"/>
      <c r="N56" s="71"/>
      <c r="O56" s="71"/>
      <c r="P56" s="71"/>
      <c r="Q56" s="71"/>
      <c r="R56" s="71"/>
      <c r="S56" s="71"/>
      <c r="T56" s="71"/>
      <c r="U56" s="71"/>
      <c r="V56" s="71"/>
      <c r="W56" s="71"/>
      <c r="X56" s="71"/>
    </row>
    <row r="57" spans="1:24" x14ac:dyDescent="0.2">
      <c r="A57" s="71"/>
      <c r="B57" s="71"/>
      <c r="C57" s="71"/>
      <c r="D57" s="71"/>
      <c r="E57" s="71"/>
      <c r="F57" s="71"/>
      <c r="G57" s="71"/>
      <c r="H57" s="71"/>
      <c r="I57" s="71"/>
      <c r="J57" s="71"/>
      <c r="K57" s="71"/>
      <c r="L57" s="71"/>
      <c r="M57" s="71"/>
      <c r="N57" s="71"/>
      <c r="O57" s="71"/>
      <c r="P57" s="71"/>
      <c r="Q57" s="71"/>
      <c r="R57" s="71"/>
      <c r="S57" s="71"/>
      <c r="T57" s="71"/>
      <c r="U57" s="71"/>
      <c r="V57" s="71"/>
      <c r="W57" s="71"/>
      <c r="X57" s="71"/>
    </row>
    <row r="58" spans="1:24" x14ac:dyDescent="0.2">
      <c r="A58" s="71"/>
      <c r="B58" s="71"/>
      <c r="C58" s="71"/>
      <c r="D58" s="71"/>
      <c r="E58" s="71"/>
      <c r="F58" s="71"/>
      <c r="G58" s="71"/>
      <c r="H58" s="71"/>
      <c r="I58" s="71"/>
      <c r="J58" s="71"/>
      <c r="K58" s="71"/>
      <c r="L58" s="71"/>
      <c r="M58" s="71"/>
      <c r="N58" s="71"/>
      <c r="O58" s="71"/>
      <c r="P58" s="71"/>
      <c r="Q58" s="71"/>
      <c r="R58" s="71"/>
      <c r="S58" s="71"/>
      <c r="T58" s="71"/>
      <c r="U58" s="71"/>
      <c r="V58" s="71"/>
      <c r="W58" s="71"/>
      <c r="X58" s="71"/>
    </row>
    <row r="59" spans="1:24" x14ac:dyDescent="0.2">
      <c r="A59" s="71"/>
      <c r="B59" s="71"/>
      <c r="C59" s="71"/>
      <c r="D59" s="71"/>
      <c r="E59" s="71"/>
      <c r="F59" s="71"/>
      <c r="G59" s="71"/>
      <c r="H59" s="71"/>
      <c r="I59" s="71"/>
      <c r="J59" s="71"/>
      <c r="K59" s="71"/>
      <c r="L59" s="71"/>
      <c r="M59" s="71"/>
      <c r="N59" s="71"/>
      <c r="O59" s="71"/>
      <c r="P59" s="71"/>
      <c r="Q59" s="71"/>
      <c r="R59" s="71"/>
      <c r="S59" s="71"/>
      <c r="T59" s="71"/>
      <c r="U59" s="71"/>
      <c r="V59" s="71"/>
      <c r="W59" s="71"/>
      <c r="X59" s="71"/>
    </row>
    <row r="60" spans="1:24" x14ac:dyDescent="0.2">
      <c r="A60" s="71"/>
      <c r="B60" s="71"/>
      <c r="C60" s="71"/>
      <c r="D60" s="71"/>
      <c r="E60" s="71"/>
      <c r="F60" s="71"/>
      <c r="G60" s="71"/>
      <c r="H60" s="71"/>
      <c r="I60" s="71"/>
      <c r="J60" s="71"/>
      <c r="K60" s="71"/>
      <c r="L60" s="71"/>
      <c r="M60" s="71"/>
      <c r="N60" s="71"/>
      <c r="O60" s="71"/>
      <c r="P60" s="71"/>
      <c r="Q60" s="71"/>
      <c r="R60" s="71"/>
      <c r="S60" s="71"/>
      <c r="T60" s="71"/>
      <c r="U60" s="71"/>
      <c r="V60" s="71"/>
      <c r="W60" s="71"/>
      <c r="X60" s="71"/>
    </row>
    <row r="61" spans="1:24" x14ac:dyDescent="0.2">
      <c r="A61" s="71"/>
      <c r="B61" s="71"/>
      <c r="C61" s="71"/>
      <c r="D61" s="71"/>
      <c r="E61" s="71"/>
      <c r="F61" s="71"/>
      <c r="G61" s="71"/>
      <c r="H61" s="71"/>
      <c r="I61" s="71"/>
      <c r="J61" s="71"/>
      <c r="K61" s="71"/>
      <c r="L61" s="71"/>
      <c r="M61" s="71"/>
      <c r="N61" s="71"/>
      <c r="O61" s="71"/>
      <c r="P61" s="71"/>
      <c r="Q61" s="71"/>
      <c r="R61" s="71"/>
      <c r="S61" s="71"/>
      <c r="T61" s="71"/>
      <c r="U61" s="71"/>
      <c r="V61" s="71"/>
      <c r="W61" s="71"/>
      <c r="X61" s="71"/>
    </row>
    <row r="62" spans="1:24" x14ac:dyDescent="0.2">
      <c r="A62" s="71"/>
      <c r="B62" s="71"/>
      <c r="C62" s="71"/>
      <c r="D62" s="71"/>
      <c r="E62" s="71"/>
      <c r="F62" s="71"/>
      <c r="G62" s="71"/>
      <c r="H62" s="71"/>
      <c r="I62" s="71"/>
      <c r="J62" s="71"/>
      <c r="K62" s="71"/>
      <c r="L62" s="71"/>
      <c r="M62" s="71"/>
      <c r="N62" s="71"/>
      <c r="O62" s="71"/>
      <c r="P62" s="71"/>
      <c r="Q62" s="71"/>
      <c r="R62" s="71"/>
      <c r="S62" s="71"/>
      <c r="T62" s="71"/>
      <c r="U62" s="71"/>
      <c r="V62" s="71"/>
      <c r="W62" s="71"/>
      <c r="X62" s="71"/>
    </row>
    <row r="63" spans="1:24" x14ac:dyDescent="0.2">
      <c r="A63" s="71"/>
      <c r="B63" s="71"/>
      <c r="C63" s="71"/>
      <c r="D63" s="71"/>
      <c r="E63" s="71"/>
      <c r="F63" s="71"/>
      <c r="G63" s="71"/>
      <c r="H63" s="71"/>
      <c r="I63" s="71"/>
      <c r="J63" s="71"/>
      <c r="K63" s="71"/>
      <c r="L63" s="71"/>
      <c r="M63" s="71"/>
      <c r="N63" s="71"/>
      <c r="O63" s="71"/>
      <c r="P63" s="71"/>
      <c r="Q63" s="71"/>
      <c r="R63" s="71"/>
      <c r="S63" s="71"/>
      <c r="T63" s="71"/>
      <c r="U63" s="71"/>
      <c r="V63" s="71"/>
      <c r="W63" s="71"/>
      <c r="X63" s="71"/>
    </row>
    <row r="64" spans="1:24" x14ac:dyDescent="0.2">
      <c r="A64" s="71"/>
      <c r="B64" s="71"/>
      <c r="C64" s="71"/>
      <c r="D64" s="71"/>
      <c r="E64" s="71"/>
      <c r="F64" s="71"/>
      <c r="G64" s="71"/>
      <c r="H64" s="71"/>
      <c r="I64" s="71"/>
      <c r="J64" s="71"/>
      <c r="K64" s="71"/>
      <c r="L64" s="71"/>
      <c r="M64" s="71"/>
      <c r="N64" s="71"/>
      <c r="O64" s="71"/>
      <c r="P64" s="71"/>
      <c r="Q64" s="71"/>
      <c r="R64" s="71"/>
      <c r="S64" s="71"/>
      <c r="T64" s="71"/>
      <c r="U64" s="71"/>
      <c r="V64" s="71"/>
      <c r="W64" s="71"/>
      <c r="X64" s="71"/>
    </row>
    <row r="65" spans="1:24" x14ac:dyDescent="0.2">
      <c r="A65" s="71"/>
      <c r="B65" s="71"/>
      <c r="C65" s="71"/>
      <c r="D65" s="71"/>
      <c r="E65" s="71"/>
      <c r="F65" s="71"/>
      <c r="G65" s="71"/>
      <c r="H65" s="71"/>
      <c r="I65" s="71"/>
      <c r="J65" s="71"/>
      <c r="K65" s="71"/>
      <c r="L65" s="71"/>
      <c r="M65" s="71"/>
      <c r="N65" s="71"/>
      <c r="O65" s="71"/>
      <c r="P65" s="71"/>
      <c r="Q65" s="71"/>
      <c r="R65" s="71"/>
      <c r="S65" s="71"/>
      <c r="T65" s="71"/>
      <c r="U65" s="71"/>
      <c r="V65" s="71"/>
      <c r="W65" s="71"/>
      <c r="X65" s="71"/>
    </row>
    <row r="66" spans="1:24" x14ac:dyDescent="0.2">
      <c r="A66" s="71"/>
      <c r="B66" s="71"/>
      <c r="C66" s="71"/>
      <c r="D66" s="71"/>
      <c r="E66" s="71"/>
      <c r="F66" s="71"/>
      <c r="G66" s="71"/>
      <c r="H66" s="71"/>
      <c r="I66" s="71"/>
      <c r="J66" s="71"/>
      <c r="K66" s="71"/>
      <c r="L66" s="71"/>
      <c r="M66" s="71"/>
      <c r="N66" s="71"/>
      <c r="O66" s="71"/>
      <c r="P66" s="71"/>
      <c r="Q66" s="71"/>
      <c r="R66" s="71"/>
      <c r="S66" s="71"/>
      <c r="T66" s="71"/>
      <c r="U66" s="71"/>
      <c r="V66" s="71"/>
      <c r="W66" s="71"/>
      <c r="X66" s="71"/>
    </row>
    <row r="67" spans="1:24" x14ac:dyDescent="0.2">
      <c r="A67" s="71"/>
      <c r="B67" s="71"/>
      <c r="C67" s="71"/>
      <c r="D67" s="71"/>
      <c r="E67" s="71"/>
      <c r="F67" s="71"/>
      <c r="G67" s="71"/>
      <c r="H67" s="71"/>
      <c r="I67" s="71"/>
      <c r="J67" s="71"/>
      <c r="K67" s="71"/>
      <c r="L67" s="71"/>
      <c r="M67" s="71"/>
      <c r="N67" s="71"/>
      <c r="O67" s="71"/>
      <c r="P67" s="71"/>
      <c r="Q67" s="71"/>
      <c r="R67" s="71"/>
      <c r="S67" s="71"/>
      <c r="T67" s="71"/>
      <c r="U67" s="71"/>
      <c r="V67" s="71"/>
      <c r="W67" s="71"/>
      <c r="X67" s="71"/>
    </row>
    <row r="68" spans="1:24" x14ac:dyDescent="0.2">
      <c r="A68" s="71"/>
      <c r="B68" s="71"/>
      <c r="C68" s="71"/>
      <c r="D68" s="71"/>
      <c r="E68" s="71"/>
      <c r="F68" s="71"/>
      <c r="G68" s="71"/>
      <c r="H68" s="71"/>
      <c r="I68" s="71"/>
      <c r="J68" s="71"/>
      <c r="K68" s="71"/>
      <c r="L68" s="71"/>
      <c r="M68" s="71"/>
      <c r="N68" s="71"/>
      <c r="O68" s="71"/>
      <c r="P68" s="71"/>
      <c r="Q68" s="71"/>
      <c r="R68" s="71"/>
      <c r="S68" s="71"/>
      <c r="T68" s="71"/>
      <c r="U68" s="71"/>
      <c r="V68" s="71"/>
      <c r="W68" s="71"/>
      <c r="X68" s="71"/>
    </row>
    <row r="69" spans="1:24" x14ac:dyDescent="0.2">
      <c r="A69" s="71"/>
      <c r="B69" s="71"/>
      <c r="C69" s="71"/>
      <c r="D69" s="71"/>
      <c r="E69" s="71"/>
      <c r="F69" s="71"/>
      <c r="G69" s="71"/>
      <c r="H69" s="71"/>
      <c r="I69" s="71"/>
      <c r="J69" s="71"/>
      <c r="K69" s="71"/>
      <c r="L69" s="71"/>
      <c r="M69" s="71"/>
      <c r="N69" s="71"/>
      <c r="O69" s="71"/>
      <c r="P69" s="71"/>
      <c r="Q69" s="71"/>
      <c r="R69" s="71"/>
      <c r="S69" s="71"/>
      <c r="T69" s="71"/>
      <c r="U69" s="71"/>
      <c r="V69" s="71"/>
      <c r="W69" s="71"/>
      <c r="X69" s="71"/>
    </row>
    <row r="70" spans="1:24" x14ac:dyDescent="0.2">
      <c r="A70" s="71"/>
      <c r="B70" s="71"/>
      <c r="C70" s="71"/>
      <c r="D70" s="71"/>
      <c r="E70" s="71"/>
      <c r="F70" s="71"/>
      <c r="G70" s="71"/>
      <c r="H70" s="71"/>
      <c r="I70" s="71"/>
      <c r="J70" s="71"/>
      <c r="K70" s="71"/>
      <c r="L70" s="71"/>
      <c r="M70" s="71"/>
      <c r="N70" s="71"/>
      <c r="O70" s="71"/>
      <c r="P70" s="71"/>
      <c r="Q70" s="71"/>
      <c r="R70" s="71"/>
      <c r="S70" s="71"/>
      <c r="T70" s="71"/>
      <c r="U70" s="71"/>
      <c r="V70" s="71"/>
      <c r="W70" s="71"/>
      <c r="X70" s="71"/>
    </row>
    <row r="71" spans="1:24" x14ac:dyDescent="0.2">
      <c r="A71" s="71"/>
      <c r="B71" s="71"/>
      <c r="C71" s="71"/>
      <c r="D71" s="71"/>
      <c r="E71" s="71"/>
      <c r="F71" s="71"/>
      <c r="G71" s="71"/>
      <c r="H71" s="71"/>
      <c r="I71" s="71"/>
      <c r="J71" s="71"/>
      <c r="K71" s="71"/>
      <c r="L71" s="71"/>
      <c r="M71" s="71"/>
      <c r="N71" s="71"/>
      <c r="O71" s="71"/>
      <c r="P71" s="71"/>
      <c r="Q71" s="71"/>
      <c r="R71" s="71"/>
      <c r="S71" s="71"/>
      <c r="T71" s="71"/>
      <c r="U71" s="71"/>
      <c r="V71" s="71"/>
      <c r="W71" s="71"/>
      <c r="X71" s="71"/>
    </row>
    <row r="72" spans="1:24" x14ac:dyDescent="0.2">
      <c r="A72" s="71"/>
      <c r="B72" s="71"/>
      <c r="C72" s="71"/>
      <c r="D72" s="71"/>
      <c r="E72" s="71"/>
      <c r="F72" s="71"/>
      <c r="G72" s="71"/>
      <c r="H72" s="71"/>
      <c r="I72" s="71"/>
      <c r="J72" s="71"/>
      <c r="K72" s="71"/>
      <c r="L72" s="71"/>
      <c r="M72" s="71"/>
      <c r="N72" s="71"/>
      <c r="O72" s="71"/>
      <c r="P72" s="71"/>
      <c r="Q72" s="71"/>
      <c r="R72" s="71"/>
      <c r="S72" s="71"/>
      <c r="T72" s="71"/>
      <c r="U72" s="71"/>
      <c r="V72" s="71"/>
      <c r="W72" s="71"/>
      <c r="X72" s="71"/>
    </row>
    <row r="73" spans="1:24" x14ac:dyDescent="0.2">
      <c r="A73" s="71"/>
      <c r="B73" s="71"/>
      <c r="C73" s="71"/>
      <c r="D73" s="71"/>
      <c r="E73" s="71"/>
      <c r="F73" s="71"/>
      <c r="G73" s="71"/>
      <c r="H73" s="71"/>
      <c r="I73" s="71"/>
      <c r="J73" s="71"/>
      <c r="K73" s="71"/>
      <c r="L73" s="71"/>
      <c r="M73" s="71"/>
      <c r="N73" s="71"/>
      <c r="O73" s="71"/>
      <c r="P73" s="71"/>
      <c r="Q73" s="71"/>
      <c r="R73" s="71"/>
      <c r="S73" s="71"/>
      <c r="T73" s="71"/>
      <c r="U73" s="71"/>
      <c r="V73" s="71"/>
      <c r="W73" s="71"/>
      <c r="X73" s="71"/>
    </row>
    <row r="74" spans="1:24" x14ac:dyDescent="0.2">
      <c r="A74" s="71"/>
      <c r="B74" s="71"/>
      <c r="C74" s="71"/>
      <c r="D74" s="71"/>
      <c r="E74" s="71"/>
      <c r="F74" s="71"/>
      <c r="G74" s="71"/>
      <c r="H74" s="71"/>
      <c r="I74" s="71"/>
      <c r="J74" s="71"/>
      <c r="K74" s="71"/>
      <c r="L74" s="71"/>
      <c r="M74" s="71"/>
      <c r="N74" s="71"/>
      <c r="O74" s="71"/>
      <c r="P74" s="71"/>
      <c r="Q74" s="71"/>
      <c r="R74" s="71"/>
      <c r="S74" s="71"/>
      <c r="T74" s="71"/>
      <c r="U74" s="71"/>
      <c r="V74" s="71"/>
      <c r="W74" s="71"/>
      <c r="X74" s="71"/>
    </row>
    <row r="75" spans="1:24" x14ac:dyDescent="0.2">
      <c r="A75" s="71"/>
      <c r="B75" s="71"/>
      <c r="C75" s="71"/>
      <c r="D75" s="71"/>
      <c r="E75" s="71"/>
      <c r="F75" s="71"/>
      <c r="G75" s="71"/>
      <c r="H75" s="71"/>
      <c r="I75" s="71"/>
      <c r="J75" s="71"/>
      <c r="K75" s="71"/>
      <c r="L75" s="71"/>
      <c r="M75" s="71"/>
      <c r="N75" s="71"/>
      <c r="O75" s="71"/>
      <c r="P75" s="71"/>
      <c r="Q75" s="71"/>
      <c r="R75" s="71"/>
      <c r="S75" s="71"/>
      <c r="T75" s="71"/>
      <c r="U75" s="71"/>
      <c r="V75" s="71"/>
      <c r="W75" s="71"/>
      <c r="X75" s="71"/>
    </row>
    <row r="76" spans="1:24" x14ac:dyDescent="0.2">
      <c r="A76" s="71"/>
      <c r="B76" s="71"/>
      <c r="C76" s="71"/>
      <c r="D76" s="71"/>
      <c r="E76" s="71"/>
      <c r="F76" s="71"/>
      <c r="G76" s="71"/>
      <c r="H76" s="71"/>
      <c r="I76" s="71"/>
      <c r="J76" s="71"/>
      <c r="K76" s="71"/>
      <c r="L76" s="71"/>
      <c r="M76" s="71"/>
      <c r="N76" s="71"/>
      <c r="O76" s="71"/>
      <c r="P76" s="71"/>
      <c r="Q76" s="71"/>
      <c r="R76" s="71"/>
      <c r="S76" s="71"/>
      <c r="T76" s="71"/>
      <c r="U76" s="71"/>
      <c r="V76" s="71"/>
      <c r="W76" s="71"/>
      <c r="X76" s="71"/>
    </row>
    <row r="77" spans="1:24" x14ac:dyDescent="0.2">
      <c r="A77" s="71"/>
      <c r="B77" s="71"/>
      <c r="C77" s="71"/>
      <c r="D77" s="71"/>
      <c r="E77" s="71"/>
      <c r="F77" s="71"/>
      <c r="G77" s="71"/>
      <c r="H77" s="71"/>
      <c r="I77" s="71"/>
      <c r="J77" s="71"/>
      <c r="K77" s="71"/>
      <c r="L77" s="71"/>
      <c r="M77" s="71"/>
      <c r="N77" s="71"/>
      <c r="O77" s="71"/>
      <c r="P77" s="71"/>
      <c r="Q77" s="71"/>
      <c r="R77" s="71"/>
      <c r="S77" s="71"/>
      <c r="T77" s="71"/>
      <c r="U77" s="71"/>
      <c r="V77" s="71"/>
      <c r="W77" s="71"/>
      <c r="X77" s="71"/>
    </row>
    <row r="78" spans="1:24" x14ac:dyDescent="0.2">
      <c r="A78" s="71"/>
      <c r="B78" s="71"/>
      <c r="C78" s="71"/>
      <c r="D78" s="71"/>
      <c r="E78" s="71"/>
      <c r="F78" s="71"/>
      <c r="G78" s="71"/>
      <c r="H78" s="71"/>
      <c r="I78" s="71"/>
      <c r="J78" s="71"/>
      <c r="K78" s="71"/>
      <c r="L78" s="71"/>
      <c r="M78" s="71"/>
      <c r="N78" s="71"/>
      <c r="O78" s="71"/>
      <c r="P78" s="80"/>
      <c r="Q78" s="80"/>
      <c r="R78" s="80"/>
      <c r="S78" s="80"/>
      <c r="T78" s="80"/>
      <c r="U78" s="80"/>
      <c r="V78" s="80"/>
      <c r="W78" s="80"/>
      <c r="X78" s="71"/>
    </row>
    <row r="79" spans="1:24" x14ac:dyDescent="0.2">
      <c r="A79" s="71"/>
      <c r="B79" s="71"/>
      <c r="C79" s="71"/>
      <c r="D79" s="71"/>
      <c r="E79" s="71"/>
      <c r="F79" s="71"/>
      <c r="G79" s="71"/>
      <c r="H79" s="71"/>
      <c r="I79" s="71"/>
      <c r="J79" s="71"/>
      <c r="K79" s="71"/>
      <c r="L79" s="71"/>
      <c r="M79" s="71"/>
      <c r="N79" s="71"/>
      <c r="O79" s="71"/>
      <c r="P79" s="80"/>
      <c r="Q79" s="80"/>
      <c r="R79" s="80"/>
      <c r="S79" s="80"/>
      <c r="T79" s="80"/>
      <c r="U79" s="80"/>
      <c r="V79" s="80"/>
      <c r="W79" s="80"/>
      <c r="X79" s="71"/>
    </row>
    <row r="80" spans="1:24" x14ac:dyDescent="0.2">
      <c r="A80" s="71"/>
      <c r="B80" s="71"/>
      <c r="C80" s="71"/>
      <c r="D80" s="71"/>
      <c r="E80" s="71"/>
      <c r="F80" s="71"/>
      <c r="G80" s="71"/>
      <c r="H80" s="71"/>
      <c r="I80" s="71"/>
      <c r="J80" s="71"/>
      <c r="K80" s="71"/>
      <c r="L80" s="71"/>
      <c r="M80" s="71"/>
      <c r="N80" s="71"/>
      <c r="O80" s="71"/>
      <c r="P80" s="80"/>
      <c r="Q80" s="80"/>
      <c r="R80" s="80"/>
      <c r="S80" s="80"/>
      <c r="T80" s="80"/>
      <c r="U80" s="80"/>
      <c r="V80" s="80"/>
      <c r="W80" s="80"/>
      <c r="X80" s="71"/>
    </row>
    <row r="81" spans="1:24" x14ac:dyDescent="0.2">
      <c r="A81" s="71"/>
      <c r="B81" s="71"/>
      <c r="C81" s="71"/>
      <c r="D81" s="71"/>
      <c r="E81" s="71"/>
      <c r="F81" s="71"/>
      <c r="G81" s="71"/>
      <c r="H81" s="71"/>
      <c r="I81" s="71"/>
      <c r="J81" s="71"/>
      <c r="K81" s="71"/>
      <c r="L81" s="71"/>
      <c r="M81" s="71"/>
      <c r="N81" s="71"/>
      <c r="O81" s="71"/>
      <c r="P81" s="80"/>
      <c r="Q81" s="80"/>
      <c r="R81" s="80"/>
      <c r="S81" s="80"/>
      <c r="T81" s="80"/>
      <c r="U81" s="80"/>
      <c r="V81" s="80"/>
      <c r="W81" s="80"/>
      <c r="X81" s="71"/>
    </row>
    <row r="82" spans="1:24" x14ac:dyDescent="0.2">
      <c r="A82" s="71"/>
      <c r="B82" s="71"/>
      <c r="C82" s="71"/>
      <c r="D82" s="71"/>
      <c r="E82" s="71"/>
      <c r="F82" s="71"/>
      <c r="G82" s="71"/>
      <c r="H82" s="71"/>
      <c r="I82" s="71"/>
      <c r="J82" s="71"/>
      <c r="K82" s="71"/>
      <c r="L82" s="71"/>
      <c r="M82" s="71"/>
      <c r="N82" s="71"/>
      <c r="O82" s="71"/>
      <c r="P82" s="80"/>
      <c r="Q82" s="80"/>
      <c r="R82" s="80"/>
      <c r="S82" s="80"/>
      <c r="T82" s="80"/>
      <c r="U82" s="80"/>
      <c r="V82" s="80"/>
      <c r="W82" s="80"/>
      <c r="X82" s="71"/>
    </row>
    <row r="83" spans="1:24" x14ac:dyDescent="0.2">
      <c r="A83" s="71"/>
      <c r="B83" s="71"/>
      <c r="C83" s="71"/>
      <c r="D83" s="71"/>
      <c r="E83" s="71"/>
      <c r="F83" s="71"/>
      <c r="G83" s="71"/>
      <c r="H83" s="71"/>
      <c r="I83" s="71"/>
      <c r="J83" s="71"/>
      <c r="K83" s="71"/>
      <c r="L83" s="71"/>
      <c r="M83" s="71"/>
      <c r="N83" s="71"/>
      <c r="O83" s="71"/>
      <c r="P83" s="80"/>
      <c r="Q83" s="80"/>
      <c r="R83" s="80"/>
      <c r="S83" s="80"/>
      <c r="T83" s="80"/>
      <c r="U83" s="80"/>
      <c r="V83" s="80"/>
      <c r="W83" s="80"/>
      <c r="X83" s="71"/>
    </row>
    <row r="84" spans="1:24" x14ac:dyDescent="0.2">
      <c r="A84" s="71"/>
      <c r="B84" s="71"/>
      <c r="C84" s="71"/>
      <c r="D84" s="71"/>
      <c r="E84" s="71"/>
      <c r="F84" s="71"/>
      <c r="G84" s="71"/>
      <c r="H84" s="71"/>
      <c r="I84" s="71"/>
      <c r="J84" s="71"/>
      <c r="K84" s="71"/>
      <c r="L84" s="71"/>
      <c r="M84" s="71"/>
      <c r="N84" s="71"/>
      <c r="O84" s="71"/>
      <c r="P84" s="80"/>
      <c r="Q84" s="80"/>
      <c r="R84" s="80"/>
      <c r="S84" s="80"/>
      <c r="T84" s="80"/>
      <c r="U84" s="80"/>
      <c r="V84" s="80"/>
      <c r="W84" s="80"/>
      <c r="X84" s="71"/>
    </row>
    <row r="85" spans="1:24" x14ac:dyDescent="0.2">
      <c r="A85" s="71"/>
      <c r="B85" s="71"/>
      <c r="C85" s="71"/>
      <c r="D85" s="71"/>
      <c r="E85" s="71"/>
      <c r="F85" s="71"/>
      <c r="G85" s="71"/>
      <c r="H85" s="71"/>
      <c r="I85" s="71"/>
      <c r="J85" s="71"/>
      <c r="K85" s="71"/>
      <c r="L85" s="71"/>
      <c r="M85" s="71"/>
      <c r="N85" s="71"/>
      <c r="O85" s="71"/>
      <c r="P85" s="80"/>
      <c r="Q85" s="80"/>
      <c r="R85" s="80"/>
      <c r="S85" s="80"/>
      <c r="T85" s="80"/>
      <c r="U85" s="80"/>
      <c r="V85" s="80"/>
      <c r="W85" s="80"/>
      <c r="X85" s="71"/>
    </row>
    <row r="86" spans="1:24" x14ac:dyDescent="0.2">
      <c r="A86" s="71"/>
      <c r="B86" s="71"/>
      <c r="C86" s="71"/>
      <c r="D86" s="71"/>
      <c r="E86" s="71"/>
      <c r="F86" s="71"/>
      <c r="G86" s="71"/>
      <c r="H86" s="71"/>
      <c r="I86" s="71"/>
      <c r="J86" s="71"/>
      <c r="K86" s="71"/>
      <c r="L86" s="71"/>
      <c r="M86" s="71"/>
      <c r="N86" s="71"/>
      <c r="O86" s="71"/>
      <c r="P86" s="80"/>
      <c r="Q86" s="80"/>
      <c r="R86" s="80"/>
      <c r="S86" s="80"/>
      <c r="T86" s="80"/>
      <c r="U86" s="80"/>
      <c r="V86" s="80"/>
      <c r="W86" s="80"/>
      <c r="X86" s="71"/>
    </row>
    <row r="87" spans="1:24" x14ac:dyDescent="0.2">
      <c r="A87" s="71"/>
      <c r="B87" s="71"/>
      <c r="C87" s="71"/>
      <c r="D87" s="71"/>
      <c r="E87" s="71"/>
      <c r="F87" s="71"/>
      <c r="G87" s="71"/>
      <c r="H87" s="71"/>
      <c r="I87" s="71"/>
      <c r="J87" s="71"/>
      <c r="K87" s="71"/>
      <c r="L87" s="71"/>
      <c r="M87" s="71"/>
      <c r="N87" s="71"/>
      <c r="O87" s="71"/>
      <c r="P87" s="80"/>
      <c r="Q87" s="80"/>
      <c r="R87" s="80"/>
      <c r="S87" s="80"/>
      <c r="T87" s="80"/>
      <c r="U87" s="80"/>
      <c r="V87" s="80"/>
      <c r="W87" s="80"/>
      <c r="X87" s="71"/>
    </row>
    <row r="88" spans="1:24" x14ac:dyDescent="0.2">
      <c r="A88" s="71"/>
      <c r="B88" s="71"/>
      <c r="C88" s="71"/>
      <c r="D88" s="71"/>
      <c r="E88" s="71"/>
      <c r="F88" s="71"/>
      <c r="G88" s="71"/>
      <c r="H88" s="71"/>
      <c r="I88" s="71"/>
      <c r="J88" s="71"/>
      <c r="K88" s="71"/>
      <c r="L88" s="71"/>
      <c r="M88" s="71"/>
      <c r="N88" s="71"/>
      <c r="O88" s="71"/>
      <c r="P88" s="80"/>
      <c r="Q88" s="80"/>
      <c r="R88" s="80"/>
      <c r="S88" s="80"/>
      <c r="T88" s="80"/>
      <c r="U88" s="80"/>
      <c r="V88" s="80"/>
      <c r="W88" s="80"/>
      <c r="X88" s="71"/>
    </row>
    <row r="89" spans="1:24" x14ac:dyDescent="0.2">
      <c r="A89" s="71"/>
      <c r="B89" s="71"/>
      <c r="C89" s="71"/>
      <c r="D89" s="71"/>
      <c r="E89" s="71"/>
      <c r="F89" s="71"/>
      <c r="G89" s="71"/>
      <c r="H89" s="71"/>
      <c r="I89" s="71"/>
      <c r="J89" s="71"/>
      <c r="K89" s="71"/>
      <c r="L89" s="71"/>
      <c r="M89" s="71"/>
      <c r="N89" s="71"/>
      <c r="O89" s="71"/>
      <c r="P89" s="80"/>
      <c r="Q89" s="80"/>
      <c r="R89" s="80"/>
      <c r="S89" s="80"/>
      <c r="T89" s="80"/>
      <c r="U89" s="80"/>
      <c r="V89" s="80"/>
      <c r="W89" s="80"/>
      <c r="X89" s="71"/>
    </row>
    <row r="90" spans="1:24" x14ac:dyDescent="0.2">
      <c r="A90" s="71"/>
      <c r="B90" s="71"/>
      <c r="C90" s="71"/>
      <c r="D90" s="71"/>
      <c r="E90" s="71"/>
      <c r="F90" s="71"/>
      <c r="G90" s="71"/>
      <c r="H90" s="71"/>
      <c r="I90" s="71"/>
      <c r="J90" s="71"/>
      <c r="K90" s="71"/>
      <c r="L90" s="71"/>
      <c r="M90" s="71"/>
      <c r="N90" s="71"/>
      <c r="O90" s="71"/>
      <c r="P90" s="80"/>
      <c r="Q90" s="80"/>
      <c r="R90" s="80"/>
      <c r="S90" s="80"/>
      <c r="T90" s="80"/>
      <c r="U90" s="80"/>
      <c r="V90" s="80"/>
      <c r="W90" s="80"/>
      <c r="X90" s="71"/>
    </row>
    <row r="91" spans="1:24" x14ac:dyDescent="0.2">
      <c r="A91" s="71"/>
      <c r="B91" s="71"/>
      <c r="C91" s="71"/>
      <c r="D91" s="71"/>
      <c r="E91" s="71"/>
      <c r="F91" s="71"/>
      <c r="G91" s="71"/>
      <c r="H91" s="71"/>
      <c r="I91" s="71"/>
      <c r="J91" s="71"/>
      <c r="K91" s="71"/>
      <c r="L91" s="71"/>
      <c r="M91" s="71"/>
      <c r="N91" s="71"/>
      <c r="O91" s="71"/>
      <c r="P91" s="80"/>
      <c r="Q91" s="80"/>
      <c r="R91" s="80"/>
      <c r="S91" s="80"/>
      <c r="T91" s="80"/>
      <c r="U91" s="80"/>
      <c r="V91" s="80"/>
      <c r="W91" s="80"/>
      <c r="X91" s="71"/>
    </row>
    <row r="92" spans="1:24" x14ac:dyDescent="0.2">
      <c r="A92" s="71"/>
      <c r="B92" s="71"/>
      <c r="C92" s="71"/>
      <c r="D92" s="71"/>
      <c r="E92" s="71"/>
      <c r="F92" s="71"/>
      <c r="G92" s="71"/>
      <c r="H92" s="71"/>
      <c r="I92" s="71"/>
      <c r="J92" s="71"/>
      <c r="K92" s="71"/>
      <c r="L92" s="71"/>
      <c r="M92" s="71"/>
      <c r="N92" s="71"/>
      <c r="O92" s="71"/>
      <c r="P92" s="80"/>
      <c r="Q92" s="80"/>
      <c r="R92" s="80"/>
      <c r="S92" s="80"/>
      <c r="T92" s="80"/>
      <c r="U92" s="80"/>
      <c r="V92" s="80"/>
      <c r="W92" s="80"/>
      <c r="X92" s="71"/>
    </row>
    <row r="93" spans="1:24" x14ac:dyDescent="0.2">
      <c r="A93" s="71"/>
      <c r="B93" s="71"/>
      <c r="C93" s="71"/>
      <c r="D93" s="71"/>
      <c r="E93" s="71"/>
      <c r="F93" s="71"/>
      <c r="G93" s="71"/>
      <c r="H93" s="71"/>
      <c r="I93" s="71"/>
      <c r="J93" s="71"/>
      <c r="K93" s="71"/>
      <c r="L93" s="71"/>
      <c r="M93" s="71"/>
      <c r="N93" s="71"/>
      <c r="O93" s="71"/>
      <c r="P93" s="80"/>
      <c r="Q93" s="80"/>
      <c r="R93" s="80"/>
      <c r="S93" s="80"/>
      <c r="T93" s="80"/>
      <c r="U93" s="80"/>
      <c r="V93" s="80"/>
      <c r="W93" s="80"/>
      <c r="X93" s="71"/>
    </row>
    <row r="94" spans="1:24" x14ac:dyDescent="0.2">
      <c r="A94" s="71"/>
      <c r="B94" s="71"/>
      <c r="C94" s="71"/>
      <c r="D94" s="71"/>
      <c r="E94" s="71"/>
      <c r="F94" s="71"/>
      <c r="G94" s="71"/>
      <c r="H94" s="71"/>
      <c r="I94" s="71"/>
      <c r="J94" s="71"/>
      <c r="K94" s="71"/>
      <c r="L94" s="71"/>
      <c r="M94" s="71"/>
      <c r="N94" s="71"/>
      <c r="O94" s="71"/>
      <c r="P94" s="80"/>
      <c r="Q94" s="80"/>
      <c r="R94" s="80"/>
      <c r="S94" s="80"/>
      <c r="T94" s="80"/>
      <c r="U94" s="80"/>
      <c r="V94" s="80"/>
      <c r="W94" s="80"/>
      <c r="X94" s="71"/>
    </row>
    <row r="95" spans="1:24" x14ac:dyDescent="0.2">
      <c r="A95" s="71"/>
      <c r="B95" s="71"/>
      <c r="C95" s="71"/>
      <c r="D95" s="71"/>
      <c r="E95" s="71"/>
      <c r="F95" s="71"/>
      <c r="G95" s="71"/>
      <c r="H95" s="71"/>
      <c r="I95" s="71"/>
      <c r="J95" s="71"/>
      <c r="K95" s="71"/>
      <c r="L95" s="71"/>
      <c r="M95" s="71"/>
      <c r="N95" s="71"/>
      <c r="O95" s="71"/>
      <c r="P95" s="80"/>
      <c r="Q95" s="80"/>
      <c r="R95" s="80"/>
      <c r="S95" s="80"/>
      <c r="T95" s="80"/>
      <c r="U95" s="80"/>
      <c r="V95" s="80"/>
      <c r="W95" s="80"/>
      <c r="X95" s="71"/>
    </row>
    <row r="96" spans="1:24" x14ac:dyDescent="0.2">
      <c r="A96" s="71"/>
      <c r="B96" s="71"/>
      <c r="C96" s="71"/>
      <c r="D96" s="71"/>
      <c r="E96" s="71"/>
      <c r="F96" s="71"/>
      <c r="G96" s="71"/>
      <c r="H96" s="71"/>
      <c r="I96" s="71"/>
      <c r="J96" s="71"/>
      <c r="K96" s="71"/>
      <c r="L96" s="71"/>
      <c r="M96" s="71"/>
      <c r="N96" s="71"/>
      <c r="O96" s="71"/>
      <c r="P96" s="80"/>
      <c r="Q96" s="80"/>
      <c r="R96" s="80"/>
      <c r="S96" s="80"/>
      <c r="T96" s="80"/>
      <c r="U96" s="80"/>
      <c r="V96" s="80"/>
      <c r="W96" s="80"/>
      <c r="X96" s="71"/>
    </row>
    <row r="97" spans="1:24" x14ac:dyDescent="0.2">
      <c r="A97" s="71"/>
      <c r="B97" s="80"/>
      <c r="C97" s="80"/>
      <c r="D97" s="80"/>
      <c r="E97" s="80"/>
      <c r="F97" s="80"/>
      <c r="G97" s="80"/>
      <c r="H97" s="71"/>
      <c r="I97" s="71"/>
      <c r="J97" s="71"/>
      <c r="K97" s="71"/>
      <c r="L97" s="71"/>
      <c r="M97" s="71"/>
      <c r="N97" s="71"/>
      <c r="O97" s="71"/>
      <c r="P97" s="80"/>
      <c r="Q97" s="80"/>
      <c r="R97" s="80"/>
      <c r="S97" s="80"/>
      <c r="T97" s="80"/>
      <c r="U97" s="80"/>
      <c r="V97" s="80"/>
      <c r="W97" s="80"/>
      <c r="X97" s="71"/>
    </row>
    <row r="98" spans="1:24" x14ac:dyDescent="0.2">
      <c r="A98" s="71"/>
      <c r="B98" s="80"/>
      <c r="C98" s="80"/>
      <c r="D98" s="80"/>
      <c r="E98" s="80"/>
      <c r="F98" s="80"/>
      <c r="G98" s="80"/>
      <c r="H98" s="71"/>
      <c r="I98" s="71"/>
      <c r="J98" s="71"/>
      <c r="K98" s="71"/>
      <c r="L98" s="71"/>
      <c r="M98" s="71"/>
      <c r="N98" s="71"/>
      <c r="O98" s="71"/>
      <c r="P98" s="71"/>
      <c r="Q98" s="71"/>
      <c r="R98" s="71"/>
      <c r="S98" s="71"/>
      <c r="T98" s="71"/>
      <c r="U98" s="71"/>
      <c r="V98" s="71"/>
      <c r="W98" s="71"/>
      <c r="X98" s="71"/>
    </row>
    <row r="99" spans="1:24" x14ac:dyDescent="0.2">
      <c r="A99" s="71"/>
      <c r="B99" s="80"/>
      <c r="C99" s="80"/>
      <c r="D99" s="80"/>
      <c r="E99" s="80"/>
      <c r="F99" s="80"/>
      <c r="G99" s="80"/>
      <c r="H99" s="71"/>
      <c r="I99" s="71"/>
      <c r="J99" s="71"/>
      <c r="K99" s="71"/>
      <c r="L99" s="71"/>
      <c r="M99" s="71"/>
      <c r="N99" s="71"/>
      <c r="O99" s="71"/>
      <c r="P99" s="71"/>
      <c r="Q99" s="71"/>
      <c r="R99" s="71"/>
      <c r="S99" s="71"/>
      <c r="T99" s="71"/>
      <c r="U99" s="71"/>
      <c r="V99" s="71"/>
      <c r="W99" s="71"/>
      <c r="X99" s="71"/>
    </row>
    <row r="100" spans="1:24" x14ac:dyDescent="0.2">
      <c r="A100" s="71"/>
      <c r="B100" s="80"/>
      <c r="C100" s="80"/>
      <c r="D100" s="80"/>
      <c r="E100" s="80"/>
      <c r="F100" s="80"/>
      <c r="G100" s="80"/>
      <c r="H100" s="71"/>
      <c r="I100" s="71"/>
      <c r="J100" s="71"/>
      <c r="K100" s="71"/>
      <c r="L100" s="71"/>
      <c r="M100" s="71"/>
      <c r="N100" s="71"/>
      <c r="O100" s="71"/>
      <c r="P100" s="71"/>
      <c r="Q100" s="71"/>
      <c r="R100" s="71"/>
      <c r="S100" s="71"/>
      <c r="T100" s="71"/>
      <c r="U100" s="71"/>
      <c r="V100" s="71"/>
      <c r="W100" s="71"/>
      <c r="X100" s="71"/>
    </row>
    <row r="101" spans="1:24" x14ac:dyDescent="0.2">
      <c r="A101" s="71"/>
      <c r="B101" s="80"/>
      <c r="C101" s="80"/>
      <c r="D101" s="80"/>
      <c r="E101" s="80"/>
      <c r="F101" s="80"/>
      <c r="G101" s="80"/>
      <c r="H101" s="71"/>
      <c r="I101" s="71"/>
      <c r="J101" s="71"/>
      <c r="K101" s="71"/>
      <c r="L101" s="71"/>
      <c r="M101" s="71"/>
      <c r="N101" s="71"/>
      <c r="O101" s="71"/>
      <c r="P101" s="71"/>
      <c r="Q101" s="71"/>
      <c r="R101" s="71"/>
      <c r="S101" s="71"/>
      <c r="T101" s="71"/>
      <c r="U101" s="71"/>
      <c r="V101" s="71"/>
      <c r="W101" s="71"/>
      <c r="X101" s="71"/>
    </row>
    <row r="102" spans="1:24" x14ac:dyDescent="0.2">
      <c r="A102" s="71"/>
      <c r="B102" s="80"/>
      <c r="C102" s="80"/>
      <c r="D102" s="80"/>
      <c r="E102" s="80"/>
      <c r="F102" s="80"/>
      <c r="G102" s="80"/>
      <c r="H102" s="71"/>
      <c r="I102" s="71"/>
      <c r="J102" s="71"/>
      <c r="K102" s="71"/>
      <c r="L102" s="71"/>
      <c r="M102" s="71"/>
      <c r="N102" s="71"/>
      <c r="O102" s="71"/>
      <c r="P102" s="71"/>
      <c r="Q102" s="71"/>
      <c r="R102" s="71"/>
      <c r="S102" s="71"/>
      <c r="T102" s="71"/>
      <c r="U102" s="71"/>
      <c r="V102" s="71"/>
      <c r="W102" s="71"/>
      <c r="X102" s="71"/>
    </row>
    <row r="103" spans="1:24" x14ac:dyDescent="0.2">
      <c r="A103" s="71"/>
      <c r="B103" s="80"/>
      <c r="C103" s="80"/>
      <c r="D103" s="80"/>
      <c r="E103" s="80"/>
      <c r="F103" s="80"/>
      <c r="G103" s="80"/>
      <c r="H103" s="71"/>
      <c r="I103" s="71"/>
      <c r="J103" s="71"/>
      <c r="K103" s="71"/>
      <c r="L103" s="71"/>
      <c r="M103" s="71"/>
      <c r="N103" s="71"/>
      <c r="O103" s="71"/>
      <c r="P103" s="71"/>
      <c r="Q103" s="71"/>
      <c r="R103" s="71"/>
      <c r="S103" s="71"/>
      <c r="T103" s="71"/>
      <c r="U103" s="71"/>
      <c r="V103" s="71"/>
      <c r="W103" s="71"/>
      <c r="X103" s="71"/>
    </row>
    <row r="104" spans="1:24" x14ac:dyDescent="0.2">
      <c r="A104" s="71"/>
      <c r="B104" s="80"/>
      <c r="C104" s="80"/>
      <c r="D104" s="80"/>
      <c r="E104" s="80"/>
      <c r="F104" s="80"/>
      <c r="G104" s="80"/>
      <c r="H104" s="71"/>
      <c r="I104" s="71"/>
      <c r="J104" s="71"/>
      <c r="K104" s="71"/>
      <c r="L104" s="71"/>
      <c r="M104" s="71"/>
      <c r="N104" s="71"/>
      <c r="O104" s="71"/>
      <c r="P104" s="71"/>
      <c r="Q104" s="71"/>
      <c r="R104" s="71"/>
      <c r="S104" s="71"/>
      <c r="T104" s="71"/>
      <c r="U104" s="71"/>
      <c r="V104" s="71"/>
      <c r="W104" s="71"/>
      <c r="X104" s="71"/>
    </row>
    <row r="105" spans="1:24" x14ac:dyDescent="0.2">
      <c r="A105" s="71"/>
      <c r="B105" s="80"/>
      <c r="C105" s="80"/>
      <c r="D105" s="80"/>
      <c r="E105" s="80"/>
      <c r="F105" s="80"/>
      <c r="G105" s="80"/>
      <c r="H105" s="71"/>
      <c r="I105" s="71"/>
      <c r="J105" s="71"/>
      <c r="K105" s="71"/>
      <c r="L105" s="71"/>
      <c r="M105" s="71"/>
      <c r="N105" s="71"/>
      <c r="O105" s="71"/>
      <c r="P105" s="71"/>
      <c r="Q105" s="71"/>
      <c r="R105" s="71"/>
      <c r="S105" s="71"/>
      <c r="T105" s="71"/>
      <c r="U105" s="71"/>
      <c r="V105" s="71"/>
      <c r="W105" s="71"/>
      <c r="X105" s="71"/>
    </row>
    <row r="106" spans="1:24" x14ac:dyDescent="0.2">
      <c r="A106" s="71"/>
      <c r="B106" s="80"/>
      <c r="C106" s="80"/>
      <c r="D106" s="80"/>
      <c r="E106" s="80"/>
      <c r="F106" s="80"/>
      <c r="G106" s="80"/>
      <c r="H106" s="71"/>
      <c r="I106" s="71"/>
      <c r="J106" s="71"/>
      <c r="K106" s="71"/>
      <c r="L106" s="71"/>
      <c r="M106" s="71"/>
      <c r="N106" s="71"/>
      <c r="O106" s="71"/>
      <c r="P106" s="71"/>
      <c r="Q106" s="71"/>
      <c r="R106" s="71"/>
      <c r="S106" s="71"/>
      <c r="T106" s="71"/>
      <c r="U106" s="71"/>
      <c r="V106" s="71"/>
      <c r="W106" s="71"/>
      <c r="X106" s="71"/>
    </row>
    <row r="107" spans="1:24" x14ac:dyDescent="0.2">
      <c r="A107" s="71"/>
      <c r="B107" s="80"/>
      <c r="C107" s="80"/>
      <c r="D107" s="80"/>
      <c r="E107" s="80"/>
      <c r="F107" s="80"/>
      <c r="G107" s="80"/>
      <c r="H107" s="71"/>
      <c r="I107" s="71"/>
      <c r="J107" s="71"/>
      <c r="K107" s="71"/>
      <c r="L107" s="71"/>
      <c r="M107" s="71"/>
      <c r="N107" s="71"/>
      <c r="O107" s="71"/>
      <c r="P107" s="71"/>
      <c r="Q107" s="71"/>
      <c r="R107" s="71"/>
      <c r="S107" s="71"/>
      <c r="T107" s="71"/>
      <c r="U107" s="71"/>
      <c r="V107" s="71"/>
      <c r="W107" s="71"/>
      <c r="X107" s="71"/>
    </row>
    <row r="108" spans="1:24" x14ac:dyDescent="0.2">
      <c r="A108" s="71"/>
      <c r="B108" s="80"/>
      <c r="C108" s="80"/>
      <c r="D108" s="80"/>
      <c r="E108" s="80"/>
      <c r="F108" s="80"/>
      <c r="G108" s="80"/>
      <c r="H108" s="71"/>
      <c r="I108" s="71"/>
      <c r="J108" s="71"/>
      <c r="K108" s="71"/>
      <c r="L108" s="71"/>
      <c r="M108" s="71"/>
      <c r="N108" s="71"/>
      <c r="O108" s="71"/>
      <c r="P108" s="71"/>
      <c r="Q108" s="71"/>
      <c r="R108" s="71"/>
      <c r="S108" s="71"/>
      <c r="T108" s="71"/>
      <c r="U108" s="71"/>
      <c r="V108" s="71"/>
      <c r="W108" s="71"/>
      <c r="X108" s="71"/>
    </row>
    <row r="109" spans="1:24" x14ac:dyDescent="0.2">
      <c r="A109" s="71"/>
      <c r="B109" s="80"/>
      <c r="C109" s="80"/>
      <c r="D109" s="80"/>
      <c r="E109" s="80"/>
      <c r="F109" s="80"/>
      <c r="G109" s="80"/>
      <c r="H109" s="71"/>
      <c r="I109" s="71"/>
      <c r="J109" s="71"/>
      <c r="K109" s="71"/>
      <c r="L109" s="71"/>
      <c r="M109" s="71"/>
      <c r="N109" s="71"/>
      <c r="O109" s="71"/>
      <c r="P109" s="71"/>
      <c r="Q109" s="71"/>
      <c r="R109" s="71"/>
      <c r="S109" s="71"/>
      <c r="T109" s="71"/>
      <c r="U109" s="71"/>
      <c r="V109" s="71"/>
      <c r="W109" s="71"/>
      <c r="X109" s="71"/>
    </row>
    <row r="110" spans="1:24" x14ac:dyDescent="0.2">
      <c r="A110" s="71"/>
      <c r="B110" s="80"/>
      <c r="C110" s="80"/>
      <c r="D110" s="80"/>
      <c r="E110" s="80"/>
      <c r="F110" s="80"/>
      <c r="G110" s="80"/>
      <c r="H110" s="71"/>
      <c r="I110" s="71"/>
      <c r="J110" s="71"/>
      <c r="K110" s="71"/>
      <c r="L110" s="71"/>
      <c r="M110" s="71"/>
      <c r="N110" s="71"/>
      <c r="O110" s="71"/>
      <c r="P110" s="71"/>
      <c r="Q110" s="71"/>
      <c r="R110" s="71"/>
      <c r="S110" s="71"/>
      <c r="T110" s="71"/>
      <c r="U110" s="71"/>
      <c r="V110" s="71"/>
      <c r="W110" s="71"/>
      <c r="X110" s="71"/>
    </row>
    <row r="111" spans="1:24" x14ac:dyDescent="0.2">
      <c r="A111" s="71"/>
      <c r="B111" s="80"/>
      <c r="C111" s="80"/>
      <c r="D111" s="80"/>
      <c r="E111" s="80"/>
      <c r="F111" s="80"/>
      <c r="G111" s="80"/>
      <c r="H111" s="71"/>
      <c r="I111" s="71"/>
      <c r="J111" s="71"/>
      <c r="K111" s="71"/>
      <c r="L111" s="71"/>
      <c r="M111" s="71"/>
      <c r="N111" s="71"/>
      <c r="O111" s="71"/>
      <c r="P111" s="71"/>
      <c r="Q111" s="71"/>
      <c r="R111" s="71"/>
      <c r="S111" s="71"/>
      <c r="T111" s="71"/>
      <c r="U111" s="71"/>
      <c r="V111" s="71"/>
      <c r="W111" s="71"/>
      <c r="X111" s="71"/>
    </row>
    <row r="112" spans="1:24" x14ac:dyDescent="0.2">
      <c r="A112" s="71"/>
      <c r="B112" s="80"/>
      <c r="C112" s="80"/>
      <c r="D112" s="80"/>
      <c r="E112" s="80"/>
      <c r="F112" s="80"/>
      <c r="G112" s="80"/>
      <c r="H112" s="71"/>
      <c r="I112" s="71"/>
      <c r="J112" s="71"/>
      <c r="K112" s="71"/>
      <c r="L112" s="71"/>
      <c r="M112" s="71"/>
      <c r="N112" s="71"/>
      <c r="O112" s="71"/>
      <c r="P112" s="71"/>
      <c r="Q112" s="71"/>
      <c r="R112" s="71"/>
      <c r="S112" s="71"/>
      <c r="T112" s="71"/>
      <c r="U112" s="71"/>
      <c r="V112" s="71"/>
      <c r="W112" s="71"/>
      <c r="X112" s="71"/>
    </row>
    <row r="113" spans="1:24" x14ac:dyDescent="0.2">
      <c r="A113" s="71"/>
      <c r="B113" s="80"/>
      <c r="C113" s="80"/>
      <c r="D113" s="80"/>
      <c r="E113" s="80"/>
      <c r="F113" s="80"/>
      <c r="G113" s="80"/>
      <c r="H113" s="71"/>
      <c r="I113" s="71"/>
      <c r="J113" s="71"/>
      <c r="K113" s="71"/>
      <c r="L113" s="71"/>
      <c r="M113" s="71"/>
      <c r="N113" s="71"/>
      <c r="O113" s="71"/>
      <c r="P113" s="71"/>
      <c r="Q113" s="71"/>
      <c r="R113" s="71"/>
      <c r="S113" s="71"/>
      <c r="T113" s="71"/>
      <c r="U113" s="71"/>
      <c r="V113" s="71"/>
      <c r="W113" s="71"/>
      <c r="X113" s="71"/>
    </row>
    <row r="114" spans="1:24" x14ac:dyDescent="0.2">
      <c r="A114" s="71"/>
      <c r="B114" s="80"/>
      <c r="C114" s="80"/>
      <c r="D114" s="80"/>
      <c r="E114" s="80"/>
      <c r="F114" s="80"/>
      <c r="G114" s="80"/>
      <c r="H114" s="71"/>
      <c r="I114" s="71"/>
      <c r="J114" s="71"/>
      <c r="K114" s="71"/>
      <c r="L114" s="71"/>
      <c r="M114" s="71"/>
      <c r="N114" s="71"/>
      <c r="O114" s="71"/>
      <c r="P114" s="71"/>
      <c r="Q114" s="71"/>
      <c r="R114" s="71"/>
      <c r="S114" s="71"/>
      <c r="T114" s="71"/>
      <c r="U114" s="71"/>
      <c r="V114" s="71"/>
      <c r="W114" s="71"/>
      <c r="X114" s="71"/>
    </row>
    <row r="115" spans="1:24" x14ac:dyDescent="0.2">
      <c r="A115" s="71"/>
      <c r="B115" s="80"/>
      <c r="C115" s="80"/>
      <c r="D115" s="80"/>
      <c r="E115" s="80"/>
      <c r="F115" s="80"/>
      <c r="G115" s="80"/>
      <c r="H115" s="71"/>
      <c r="I115" s="71"/>
      <c r="J115" s="71"/>
      <c r="K115" s="71"/>
      <c r="L115" s="71"/>
      <c r="M115" s="71"/>
      <c r="N115" s="71"/>
      <c r="O115" s="71"/>
      <c r="P115" s="71"/>
      <c r="Q115" s="71"/>
      <c r="R115" s="71"/>
      <c r="S115" s="71"/>
      <c r="T115" s="71"/>
      <c r="U115" s="71"/>
      <c r="V115" s="71"/>
      <c r="W115" s="71"/>
      <c r="X115" s="71"/>
    </row>
    <row r="116" spans="1:24" x14ac:dyDescent="0.2">
      <c r="A116" s="71"/>
      <c r="B116" s="80"/>
      <c r="C116" s="80"/>
      <c r="D116" s="80"/>
      <c r="E116" s="80"/>
      <c r="F116" s="80"/>
      <c r="G116" s="80"/>
      <c r="H116" s="71"/>
      <c r="I116" s="71"/>
      <c r="J116" s="71"/>
      <c r="K116" s="71"/>
      <c r="L116" s="71"/>
      <c r="M116" s="71"/>
      <c r="N116" s="71"/>
      <c r="O116" s="71"/>
      <c r="P116" s="71"/>
      <c r="Q116" s="71"/>
      <c r="R116" s="71"/>
      <c r="S116" s="71"/>
      <c r="T116" s="71"/>
      <c r="U116" s="71"/>
      <c r="V116" s="71"/>
      <c r="W116" s="71"/>
      <c r="X116" s="71"/>
    </row>
    <row r="117" spans="1:24" x14ac:dyDescent="0.2">
      <c r="A117" s="71"/>
      <c r="B117" s="80"/>
      <c r="C117" s="80"/>
      <c r="D117" s="80"/>
      <c r="E117" s="80"/>
      <c r="F117" s="80"/>
      <c r="G117" s="80"/>
      <c r="H117" s="71"/>
      <c r="I117" s="71"/>
      <c r="J117" s="71"/>
      <c r="K117" s="71"/>
      <c r="L117" s="71"/>
      <c r="M117" s="71"/>
      <c r="N117" s="71"/>
      <c r="O117" s="71"/>
      <c r="P117" s="71"/>
      <c r="Q117" s="71"/>
      <c r="R117" s="71"/>
      <c r="S117" s="71"/>
      <c r="T117" s="71"/>
      <c r="U117" s="71"/>
      <c r="V117" s="71"/>
      <c r="W117" s="71"/>
      <c r="X117" s="71"/>
    </row>
    <row r="118" spans="1:24" x14ac:dyDescent="0.2">
      <c r="A118" s="71"/>
      <c r="B118" s="80"/>
      <c r="C118" s="80"/>
      <c r="D118" s="80"/>
      <c r="E118" s="80"/>
      <c r="F118" s="80"/>
      <c r="G118" s="80"/>
      <c r="H118" s="71"/>
      <c r="I118" s="71"/>
      <c r="J118" s="71"/>
      <c r="K118" s="71"/>
      <c r="L118" s="71"/>
      <c r="M118" s="71"/>
      <c r="N118" s="71"/>
      <c r="O118" s="71"/>
      <c r="P118" s="71"/>
      <c r="Q118" s="71"/>
      <c r="R118" s="71"/>
      <c r="S118" s="71"/>
      <c r="T118" s="71"/>
      <c r="U118" s="71"/>
      <c r="V118" s="71"/>
      <c r="W118" s="71"/>
      <c r="X118" s="71"/>
    </row>
    <row r="119" spans="1:24" x14ac:dyDescent="0.2">
      <c r="A119" s="71"/>
      <c r="B119" s="80"/>
      <c r="C119" s="80"/>
      <c r="D119" s="80"/>
      <c r="E119" s="80"/>
      <c r="F119" s="80"/>
      <c r="G119" s="80"/>
      <c r="H119" s="71"/>
      <c r="I119" s="71"/>
      <c r="J119" s="71"/>
      <c r="K119" s="71"/>
      <c r="L119" s="71"/>
      <c r="M119" s="71"/>
      <c r="N119" s="71"/>
      <c r="O119" s="71"/>
      <c r="P119" s="71"/>
      <c r="Q119" s="71"/>
      <c r="R119" s="71"/>
      <c r="S119" s="71"/>
      <c r="T119" s="71"/>
      <c r="U119" s="71"/>
      <c r="V119" s="71"/>
      <c r="W119" s="71"/>
      <c r="X119" s="71"/>
    </row>
    <row r="120" spans="1:24" x14ac:dyDescent="0.2">
      <c r="A120" s="71"/>
      <c r="B120" s="80"/>
      <c r="C120" s="80"/>
      <c r="D120" s="80"/>
      <c r="E120" s="80"/>
      <c r="F120" s="80"/>
      <c r="G120" s="80"/>
      <c r="H120" s="71"/>
      <c r="I120" s="71"/>
      <c r="J120" s="71"/>
      <c r="K120" s="71"/>
      <c r="L120" s="71"/>
      <c r="M120" s="71"/>
      <c r="N120" s="71"/>
      <c r="O120" s="71"/>
      <c r="P120" s="71"/>
      <c r="Q120" s="71"/>
      <c r="R120" s="71"/>
      <c r="S120" s="71"/>
      <c r="T120" s="71"/>
      <c r="U120" s="71"/>
      <c r="V120" s="71"/>
      <c r="W120" s="71"/>
      <c r="X120" s="71"/>
    </row>
    <row r="121" spans="1:24" x14ac:dyDescent="0.2">
      <c r="A121" s="71"/>
      <c r="B121" s="80"/>
      <c r="C121" s="80"/>
      <c r="D121" s="80"/>
      <c r="E121" s="80"/>
      <c r="F121" s="80"/>
      <c r="G121" s="80"/>
      <c r="H121" s="71"/>
      <c r="I121" s="71"/>
      <c r="J121" s="71"/>
      <c r="K121" s="71"/>
      <c r="L121" s="71"/>
      <c r="M121" s="71"/>
      <c r="N121" s="71"/>
      <c r="O121" s="71"/>
      <c r="P121" s="71"/>
      <c r="Q121" s="71"/>
      <c r="R121" s="71"/>
      <c r="S121" s="71"/>
      <c r="T121" s="71"/>
      <c r="U121" s="71"/>
      <c r="V121" s="71"/>
      <c r="W121" s="71"/>
      <c r="X121" s="71"/>
    </row>
    <row r="122" spans="1:24" x14ac:dyDescent="0.2">
      <c r="A122" s="71"/>
      <c r="B122" s="80"/>
      <c r="C122" s="80"/>
      <c r="D122" s="80"/>
      <c r="E122" s="80"/>
      <c r="F122" s="80"/>
      <c r="G122" s="80"/>
      <c r="H122" s="71"/>
      <c r="I122" s="71"/>
      <c r="J122" s="71"/>
      <c r="K122" s="71"/>
      <c r="L122" s="71"/>
      <c r="M122" s="71"/>
      <c r="N122" s="71"/>
      <c r="O122" s="71"/>
      <c r="P122" s="71"/>
      <c r="Q122" s="71"/>
      <c r="R122" s="71"/>
      <c r="S122" s="71"/>
      <c r="T122" s="71"/>
      <c r="U122" s="71"/>
      <c r="V122" s="71"/>
      <c r="W122" s="71"/>
      <c r="X122" s="71"/>
    </row>
    <row r="123" spans="1:24" x14ac:dyDescent="0.2">
      <c r="A123" s="71"/>
      <c r="B123" s="80"/>
      <c r="C123" s="80"/>
      <c r="D123" s="80"/>
      <c r="E123" s="80"/>
      <c r="F123" s="80"/>
      <c r="G123" s="80"/>
      <c r="H123" s="71"/>
      <c r="I123" s="71"/>
      <c r="J123" s="71"/>
      <c r="K123" s="71"/>
      <c r="L123" s="71"/>
      <c r="M123" s="71"/>
      <c r="N123" s="71"/>
      <c r="O123" s="71"/>
      <c r="P123" s="71"/>
      <c r="Q123" s="71"/>
      <c r="R123" s="71"/>
      <c r="S123" s="71"/>
      <c r="T123" s="71"/>
      <c r="U123" s="71"/>
      <c r="V123" s="71"/>
      <c r="W123" s="71"/>
      <c r="X123" s="71"/>
    </row>
    <row r="124" spans="1:24" x14ac:dyDescent="0.2">
      <c r="A124" s="71"/>
      <c r="B124" s="80"/>
      <c r="C124" s="80"/>
      <c r="D124" s="80"/>
      <c r="E124" s="80"/>
      <c r="F124" s="80"/>
      <c r="G124" s="80"/>
      <c r="H124" s="71"/>
      <c r="I124" s="71"/>
      <c r="J124" s="71"/>
      <c r="K124" s="71"/>
      <c r="L124" s="71"/>
      <c r="M124" s="71"/>
      <c r="N124" s="71"/>
      <c r="O124" s="71"/>
      <c r="P124" s="71"/>
      <c r="Q124" s="71"/>
      <c r="R124" s="71"/>
      <c r="S124" s="71"/>
      <c r="T124" s="71"/>
      <c r="U124" s="71"/>
      <c r="V124" s="71"/>
      <c r="W124" s="71"/>
      <c r="X124" s="71"/>
    </row>
    <row r="125" spans="1:24" x14ac:dyDescent="0.2">
      <c r="A125" s="71"/>
      <c r="B125" s="80"/>
      <c r="C125" s="80"/>
      <c r="D125" s="80"/>
      <c r="E125" s="80"/>
      <c r="F125" s="80"/>
      <c r="G125" s="80"/>
      <c r="H125" s="71"/>
      <c r="I125" s="71"/>
      <c r="J125" s="71"/>
      <c r="K125" s="71"/>
      <c r="L125" s="71"/>
      <c r="M125" s="71"/>
      <c r="N125" s="71"/>
      <c r="O125" s="71"/>
      <c r="P125" s="71"/>
      <c r="Q125" s="71"/>
      <c r="R125" s="71"/>
      <c r="S125" s="71"/>
      <c r="T125" s="71"/>
      <c r="U125" s="71"/>
      <c r="V125" s="71"/>
      <c r="W125" s="71"/>
      <c r="X125" s="71"/>
    </row>
    <row r="126" spans="1:24" x14ac:dyDescent="0.2">
      <c r="A126" s="71"/>
      <c r="B126" s="80"/>
      <c r="C126" s="80"/>
      <c r="D126" s="80"/>
      <c r="E126" s="80"/>
      <c r="F126" s="80"/>
      <c r="G126" s="80"/>
      <c r="H126" s="71"/>
      <c r="I126" s="71"/>
      <c r="J126" s="71"/>
      <c r="K126" s="71"/>
      <c r="L126" s="71"/>
      <c r="M126" s="71"/>
      <c r="N126" s="71"/>
      <c r="O126" s="71"/>
      <c r="P126" s="71"/>
      <c r="Q126" s="71"/>
      <c r="R126" s="71"/>
      <c r="S126" s="71"/>
      <c r="T126" s="71"/>
      <c r="U126" s="71"/>
      <c r="V126" s="71"/>
      <c r="W126" s="71"/>
      <c r="X126" s="71"/>
    </row>
    <row r="127" spans="1:24" x14ac:dyDescent="0.2">
      <c r="A127" s="71"/>
      <c r="B127" s="80"/>
      <c r="C127" s="80"/>
      <c r="D127" s="80"/>
      <c r="E127" s="80"/>
      <c r="F127" s="80"/>
      <c r="G127" s="80"/>
      <c r="H127" s="71"/>
      <c r="I127" s="71"/>
      <c r="J127" s="71"/>
      <c r="K127" s="71"/>
      <c r="L127" s="71"/>
      <c r="M127" s="71"/>
      <c r="N127" s="71"/>
      <c r="O127" s="71"/>
      <c r="P127" s="71"/>
      <c r="Q127" s="71"/>
      <c r="R127" s="71"/>
      <c r="S127" s="71"/>
      <c r="T127" s="71"/>
      <c r="U127" s="71"/>
      <c r="V127" s="71"/>
      <c r="W127" s="71"/>
      <c r="X127" s="71"/>
    </row>
    <row r="128" spans="1:24" x14ac:dyDescent="0.2">
      <c r="A128" s="71"/>
      <c r="B128" s="80"/>
      <c r="C128" s="80"/>
      <c r="D128" s="80"/>
      <c r="E128" s="80"/>
      <c r="F128" s="80"/>
      <c r="G128" s="80"/>
      <c r="H128" s="71"/>
      <c r="I128" s="71"/>
      <c r="J128" s="71"/>
      <c r="K128" s="71"/>
      <c r="L128" s="71"/>
      <c r="M128" s="71"/>
      <c r="N128" s="71"/>
      <c r="O128" s="71"/>
      <c r="P128" s="71"/>
      <c r="Q128" s="71"/>
      <c r="R128" s="71"/>
      <c r="S128" s="71"/>
      <c r="T128" s="71"/>
      <c r="U128" s="71"/>
      <c r="V128" s="71"/>
      <c r="W128" s="71"/>
      <c r="X128" s="71"/>
    </row>
    <row r="129" spans="1:24" x14ac:dyDescent="0.2">
      <c r="A129" s="71"/>
      <c r="B129" s="80"/>
      <c r="C129" s="80"/>
      <c r="D129" s="80"/>
      <c r="E129" s="80"/>
      <c r="F129" s="80"/>
      <c r="G129" s="80"/>
      <c r="H129" s="71"/>
      <c r="I129" s="71"/>
      <c r="J129" s="71"/>
      <c r="K129" s="71"/>
      <c r="L129" s="71"/>
      <c r="M129" s="71"/>
      <c r="N129" s="71"/>
      <c r="O129" s="71"/>
      <c r="P129" s="71"/>
      <c r="Q129" s="71"/>
      <c r="R129" s="71"/>
      <c r="S129" s="71"/>
      <c r="T129" s="71"/>
      <c r="U129" s="71"/>
      <c r="V129" s="71"/>
      <c r="W129" s="71"/>
      <c r="X129" s="71"/>
    </row>
    <row r="130" spans="1:24" x14ac:dyDescent="0.2">
      <c r="A130" s="71"/>
      <c r="B130" s="80"/>
      <c r="C130" s="80"/>
      <c r="D130" s="80"/>
      <c r="E130" s="80"/>
      <c r="F130" s="80"/>
      <c r="G130" s="80"/>
      <c r="H130" s="71"/>
      <c r="I130" s="71"/>
      <c r="J130" s="71"/>
      <c r="K130" s="71"/>
      <c r="L130" s="71"/>
      <c r="M130" s="71"/>
      <c r="N130" s="71"/>
      <c r="O130" s="71"/>
      <c r="P130" s="71"/>
      <c r="Q130" s="71"/>
      <c r="R130" s="71"/>
      <c r="S130" s="71"/>
      <c r="T130" s="71"/>
      <c r="U130" s="71"/>
      <c r="V130" s="71"/>
      <c r="W130" s="71"/>
      <c r="X130" s="71"/>
    </row>
    <row r="131" spans="1:24" x14ac:dyDescent="0.2">
      <c r="A131" s="71"/>
      <c r="B131" s="80"/>
      <c r="C131" s="80"/>
      <c r="D131" s="80"/>
      <c r="E131" s="80"/>
      <c r="F131" s="80"/>
      <c r="G131" s="80"/>
      <c r="H131" s="71"/>
      <c r="I131" s="71"/>
      <c r="J131" s="71"/>
      <c r="K131" s="71"/>
      <c r="L131" s="71"/>
      <c r="M131" s="71"/>
      <c r="N131" s="71"/>
      <c r="O131" s="71"/>
      <c r="P131" s="71"/>
      <c r="Q131" s="71"/>
      <c r="R131" s="71"/>
      <c r="S131" s="71"/>
      <c r="T131" s="71"/>
      <c r="U131" s="71"/>
      <c r="V131" s="71"/>
      <c r="W131" s="71"/>
      <c r="X131" s="71"/>
    </row>
    <row r="132" spans="1:24" x14ac:dyDescent="0.2">
      <c r="A132" s="71"/>
      <c r="B132" s="80"/>
      <c r="C132" s="80"/>
      <c r="D132" s="80"/>
      <c r="E132" s="80"/>
      <c r="F132" s="80"/>
      <c r="G132" s="80"/>
      <c r="H132" s="71"/>
      <c r="I132" s="71"/>
      <c r="J132" s="71"/>
      <c r="K132" s="71"/>
      <c r="L132" s="71"/>
      <c r="M132" s="71"/>
      <c r="N132" s="71"/>
      <c r="O132" s="71"/>
      <c r="P132" s="71"/>
      <c r="Q132" s="71"/>
      <c r="R132" s="71"/>
      <c r="S132" s="71"/>
      <c r="T132" s="71"/>
      <c r="U132" s="71"/>
      <c r="V132" s="71"/>
      <c r="W132" s="71"/>
      <c r="X132" s="71"/>
    </row>
    <row r="133" spans="1:24" x14ac:dyDescent="0.2">
      <c r="A133" s="71"/>
      <c r="B133" s="80"/>
      <c r="C133" s="80"/>
      <c r="D133" s="80"/>
      <c r="E133" s="80"/>
      <c r="F133" s="80"/>
      <c r="G133" s="80"/>
      <c r="H133" s="71"/>
      <c r="I133" s="71"/>
      <c r="J133" s="71"/>
      <c r="K133" s="71"/>
      <c r="L133" s="71"/>
      <c r="M133" s="71"/>
      <c r="N133" s="71"/>
      <c r="O133" s="71"/>
      <c r="P133" s="71"/>
      <c r="Q133" s="71"/>
      <c r="R133" s="71"/>
      <c r="S133" s="71"/>
      <c r="T133" s="71"/>
      <c r="U133" s="71"/>
      <c r="V133" s="71"/>
      <c r="W133" s="71"/>
      <c r="X133" s="71"/>
    </row>
    <row r="134" spans="1:24" x14ac:dyDescent="0.2">
      <c r="A134" s="71"/>
      <c r="B134" s="80"/>
      <c r="C134" s="80"/>
      <c r="D134" s="80"/>
      <c r="E134" s="80"/>
      <c r="F134" s="80"/>
      <c r="G134" s="80"/>
      <c r="H134" s="71"/>
      <c r="I134" s="71"/>
      <c r="J134" s="71"/>
      <c r="K134" s="71"/>
      <c r="L134" s="71"/>
      <c r="M134" s="71"/>
      <c r="N134" s="71"/>
      <c r="O134" s="71"/>
      <c r="P134" s="71"/>
      <c r="Q134" s="71"/>
      <c r="R134" s="71"/>
      <c r="S134" s="71"/>
      <c r="T134" s="71"/>
      <c r="U134" s="71"/>
      <c r="V134" s="71"/>
      <c r="W134" s="71"/>
      <c r="X134" s="71"/>
    </row>
    <row r="135" spans="1:24" x14ac:dyDescent="0.2">
      <c r="A135" s="71"/>
      <c r="B135" s="71"/>
      <c r="C135" s="71"/>
      <c r="D135" s="71"/>
      <c r="E135" s="71"/>
      <c r="F135" s="71"/>
      <c r="G135" s="71"/>
      <c r="H135" s="71"/>
      <c r="I135" s="71"/>
      <c r="J135" s="71"/>
      <c r="K135" s="71"/>
      <c r="L135" s="71"/>
      <c r="M135" s="71"/>
      <c r="N135" s="71"/>
      <c r="O135" s="71"/>
      <c r="P135" s="71"/>
      <c r="Q135" s="71"/>
      <c r="R135" s="71"/>
      <c r="S135" s="71"/>
      <c r="T135" s="71"/>
      <c r="U135" s="71"/>
      <c r="V135" s="71"/>
      <c r="W135" s="71"/>
      <c r="X135" s="71"/>
    </row>
    <row r="136" spans="1:24" x14ac:dyDescent="0.2">
      <c r="A136" s="71"/>
      <c r="B136" s="71"/>
      <c r="C136" s="71"/>
      <c r="D136" s="71"/>
      <c r="E136" s="71"/>
      <c r="F136" s="71"/>
      <c r="G136" s="71"/>
      <c r="H136" s="71"/>
      <c r="I136" s="71"/>
      <c r="J136" s="71"/>
      <c r="K136" s="71"/>
      <c r="L136" s="71"/>
      <c r="M136" s="71"/>
      <c r="N136" s="71"/>
      <c r="O136" s="71"/>
      <c r="P136" s="71"/>
      <c r="Q136" s="71"/>
      <c r="R136" s="71"/>
      <c r="S136" s="71"/>
      <c r="T136" s="71"/>
      <c r="U136" s="71"/>
      <c r="V136" s="71"/>
      <c r="W136" s="71"/>
      <c r="X136" s="71"/>
    </row>
    <row r="137" spans="1:24" x14ac:dyDescent="0.2">
      <c r="A137" s="71"/>
      <c r="B137" s="71"/>
      <c r="C137" s="71"/>
      <c r="D137" s="71"/>
      <c r="E137" s="71"/>
      <c r="F137" s="71"/>
      <c r="G137" s="71"/>
      <c r="H137" s="71"/>
      <c r="I137" s="71"/>
      <c r="J137" s="71"/>
      <c r="K137" s="71"/>
      <c r="L137" s="71"/>
      <c r="M137" s="71"/>
      <c r="N137" s="71"/>
      <c r="O137" s="71"/>
      <c r="P137" s="71"/>
      <c r="Q137" s="71"/>
      <c r="R137" s="71"/>
      <c r="S137" s="71"/>
      <c r="T137" s="71"/>
      <c r="U137" s="71"/>
      <c r="V137" s="71"/>
      <c r="W137" s="71"/>
      <c r="X137" s="71"/>
    </row>
    <row r="138" spans="1:24" x14ac:dyDescent="0.2">
      <c r="A138" s="71"/>
      <c r="B138" s="71"/>
      <c r="C138" s="71"/>
      <c r="D138" s="71"/>
      <c r="E138" s="71"/>
      <c r="F138" s="71"/>
      <c r="G138" s="71"/>
      <c r="H138" s="71"/>
      <c r="I138" s="71"/>
      <c r="J138" s="71"/>
      <c r="K138" s="71"/>
      <c r="L138" s="71"/>
      <c r="M138" s="71"/>
      <c r="N138" s="71"/>
      <c r="O138" s="71"/>
      <c r="P138" s="71"/>
      <c r="Q138" s="71"/>
      <c r="R138" s="71"/>
      <c r="S138" s="71"/>
      <c r="T138" s="71"/>
      <c r="U138" s="71"/>
      <c r="V138" s="71"/>
      <c r="W138" s="71"/>
      <c r="X138" s="71"/>
    </row>
    <row r="139" spans="1:24" x14ac:dyDescent="0.2">
      <c r="A139" s="71"/>
      <c r="B139" s="71"/>
      <c r="C139" s="71"/>
      <c r="D139" s="71"/>
      <c r="E139" s="71"/>
      <c r="F139" s="71"/>
      <c r="G139" s="71"/>
      <c r="H139" s="71"/>
      <c r="I139" s="71"/>
      <c r="J139" s="71"/>
      <c r="K139" s="71"/>
      <c r="L139" s="71"/>
      <c r="M139" s="71"/>
      <c r="N139" s="71"/>
      <c r="O139" s="71"/>
      <c r="P139" s="71"/>
      <c r="Q139" s="71"/>
      <c r="R139" s="71"/>
      <c r="S139" s="71"/>
      <c r="T139" s="71"/>
      <c r="U139" s="71"/>
      <c r="V139" s="71"/>
      <c r="W139" s="71"/>
      <c r="X139" s="71"/>
    </row>
    <row r="140" spans="1:24" x14ac:dyDescent="0.2">
      <c r="A140" s="71"/>
      <c r="B140" s="71"/>
      <c r="C140" s="71"/>
      <c r="D140" s="71"/>
      <c r="E140" s="71"/>
      <c r="F140" s="71"/>
      <c r="G140" s="71"/>
      <c r="H140" s="71"/>
      <c r="I140" s="71"/>
      <c r="J140" s="71"/>
      <c r="K140" s="71"/>
      <c r="L140" s="71"/>
      <c r="M140" s="71"/>
      <c r="N140" s="71"/>
      <c r="O140" s="71"/>
      <c r="P140" s="71"/>
      <c r="Q140" s="71"/>
      <c r="R140" s="71"/>
      <c r="S140" s="71"/>
      <c r="T140" s="71"/>
      <c r="U140" s="71"/>
      <c r="V140" s="71"/>
      <c r="W140" s="71"/>
      <c r="X140" s="71"/>
    </row>
    <row r="141" spans="1:24" x14ac:dyDescent="0.2">
      <c r="A141" s="71"/>
      <c r="B141" s="71"/>
      <c r="C141" s="71"/>
      <c r="D141" s="71"/>
      <c r="E141" s="71"/>
      <c r="F141" s="71"/>
      <c r="G141" s="71"/>
      <c r="H141" s="71"/>
      <c r="I141" s="71"/>
      <c r="J141" s="71"/>
      <c r="K141" s="71"/>
      <c r="L141" s="71"/>
      <c r="M141" s="71"/>
      <c r="N141" s="71"/>
      <c r="O141" s="71"/>
      <c r="P141" s="71"/>
      <c r="Q141" s="71"/>
      <c r="R141" s="71"/>
      <c r="S141" s="71"/>
      <c r="T141" s="71"/>
      <c r="U141" s="71"/>
      <c r="V141" s="71"/>
      <c r="W141" s="71"/>
      <c r="X141" s="71"/>
    </row>
    <row r="142" spans="1:24" x14ac:dyDescent="0.2">
      <c r="A142" s="71"/>
      <c r="B142" s="71"/>
      <c r="C142" s="71"/>
      <c r="D142" s="71"/>
      <c r="E142" s="71"/>
      <c r="F142" s="71"/>
      <c r="G142" s="71"/>
      <c r="H142" s="71"/>
      <c r="I142" s="71"/>
      <c r="J142" s="71"/>
      <c r="K142" s="71"/>
      <c r="L142" s="71"/>
      <c r="M142" s="71"/>
      <c r="N142" s="71"/>
      <c r="O142" s="71"/>
      <c r="P142" s="71"/>
      <c r="Q142" s="71"/>
      <c r="R142" s="71"/>
      <c r="S142" s="71"/>
      <c r="T142" s="71"/>
      <c r="U142" s="71"/>
      <c r="V142" s="71"/>
      <c r="W142" s="71"/>
      <c r="X142" s="71"/>
    </row>
    <row r="143" spans="1:24" x14ac:dyDescent="0.2">
      <c r="A143" s="71"/>
      <c r="B143" s="71"/>
      <c r="C143" s="71"/>
      <c r="D143" s="71"/>
      <c r="E143" s="71"/>
      <c r="F143" s="71"/>
      <c r="G143" s="71"/>
      <c r="H143" s="71"/>
      <c r="I143" s="71"/>
      <c r="J143" s="71"/>
      <c r="K143" s="71"/>
      <c r="L143" s="71"/>
      <c r="M143" s="71"/>
      <c r="N143" s="71"/>
      <c r="O143" s="71"/>
      <c r="P143" s="71"/>
      <c r="Q143" s="71"/>
      <c r="R143" s="71"/>
      <c r="S143" s="71"/>
      <c r="T143" s="71"/>
      <c r="U143" s="71"/>
      <c r="V143" s="71"/>
      <c r="W143" s="71"/>
      <c r="X143" s="71"/>
    </row>
    <row r="144" spans="1:24" x14ac:dyDescent="0.2">
      <c r="A144" s="71"/>
      <c r="B144" s="71"/>
      <c r="C144" s="71"/>
      <c r="D144" s="71"/>
      <c r="E144" s="71"/>
      <c r="F144" s="71"/>
      <c r="G144" s="71"/>
      <c r="H144" s="71"/>
      <c r="I144" s="71"/>
      <c r="J144" s="71"/>
      <c r="K144" s="71"/>
      <c r="L144" s="71"/>
      <c r="M144" s="71"/>
      <c r="N144" s="71"/>
      <c r="O144" s="71"/>
      <c r="P144" s="71"/>
      <c r="Q144" s="71"/>
      <c r="R144" s="71"/>
      <c r="S144" s="71"/>
      <c r="T144" s="71"/>
      <c r="U144" s="71"/>
      <c r="V144" s="71"/>
      <c r="W144" s="71"/>
      <c r="X144" s="71"/>
    </row>
    <row r="145" spans="1:24" x14ac:dyDescent="0.2">
      <c r="A145" s="71"/>
      <c r="B145" s="71"/>
      <c r="C145" s="71"/>
      <c r="D145" s="71"/>
      <c r="E145" s="71"/>
      <c r="F145" s="71"/>
      <c r="G145" s="71"/>
      <c r="H145" s="71"/>
      <c r="I145" s="71"/>
      <c r="J145" s="71"/>
      <c r="K145" s="71"/>
      <c r="L145" s="71"/>
      <c r="M145" s="71"/>
      <c r="N145" s="71"/>
      <c r="O145" s="71"/>
      <c r="P145" s="71"/>
      <c r="Q145" s="71"/>
      <c r="R145" s="71"/>
      <c r="S145" s="71"/>
      <c r="T145" s="71"/>
      <c r="U145" s="71"/>
      <c r="V145" s="71"/>
      <c r="W145" s="71"/>
      <c r="X145" s="71"/>
    </row>
    <row r="146" spans="1:24" x14ac:dyDescent="0.2">
      <c r="A146" s="71"/>
      <c r="B146" s="71"/>
      <c r="C146" s="71"/>
      <c r="D146" s="71"/>
      <c r="E146" s="71"/>
      <c r="F146" s="71"/>
      <c r="G146" s="71"/>
      <c r="H146" s="71"/>
      <c r="I146" s="71"/>
      <c r="J146" s="71"/>
      <c r="K146" s="71"/>
      <c r="L146" s="71"/>
      <c r="M146" s="71"/>
      <c r="N146" s="71"/>
      <c r="O146" s="71"/>
      <c r="P146" s="71"/>
      <c r="Q146" s="71"/>
      <c r="R146" s="71"/>
      <c r="S146" s="71"/>
      <c r="T146" s="71"/>
      <c r="U146" s="71"/>
      <c r="V146" s="71"/>
      <c r="W146" s="71"/>
      <c r="X146" s="71"/>
    </row>
    <row r="147" spans="1:24" x14ac:dyDescent="0.2">
      <c r="A147" s="71"/>
      <c r="B147" s="71"/>
      <c r="C147" s="71"/>
      <c r="D147" s="71"/>
      <c r="E147" s="71"/>
      <c r="F147" s="71"/>
      <c r="G147" s="71"/>
      <c r="H147" s="71"/>
      <c r="I147" s="71"/>
      <c r="J147" s="71"/>
      <c r="K147" s="71"/>
      <c r="L147" s="71"/>
      <c r="M147" s="71"/>
      <c r="N147" s="71"/>
      <c r="O147" s="71"/>
      <c r="P147" s="71"/>
      <c r="Q147" s="71"/>
      <c r="R147" s="71"/>
      <c r="S147" s="71"/>
      <c r="T147" s="71"/>
      <c r="U147" s="71"/>
      <c r="V147" s="71"/>
      <c r="W147" s="71"/>
      <c r="X147" s="71"/>
    </row>
    <row r="148" spans="1:24" x14ac:dyDescent="0.2">
      <c r="A148" s="71"/>
      <c r="B148" s="71"/>
      <c r="C148" s="71"/>
      <c r="D148" s="71"/>
      <c r="E148" s="71"/>
      <c r="F148" s="71"/>
      <c r="G148" s="71"/>
      <c r="H148" s="71"/>
      <c r="I148" s="71"/>
      <c r="J148" s="71"/>
      <c r="K148" s="71"/>
      <c r="L148" s="71"/>
      <c r="M148" s="71"/>
      <c r="N148" s="71"/>
      <c r="O148" s="71"/>
      <c r="P148" s="71"/>
      <c r="Q148" s="71"/>
      <c r="R148" s="71"/>
      <c r="S148" s="71"/>
      <c r="T148" s="71"/>
      <c r="U148" s="71"/>
      <c r="V148" s="71"/>
      <c r="W148" s="71"/>
      <c r="X148" s="71"/>
    </row>
    <row r="149" spans="1:24" x14ac:dyDescent="0.2">
      <c r="A149" s="71"/>
      <c r="B149" s="71"/>
      <c r="C149" s="71"/>
      <c r="D149" s="71"/>
      <c r="E149" s="71"/>
      <c r="F149" s="71"/>
      <c r="G149" s="71"/>
      <c r="H149" s="71"/>
      <c r="I149" s="71"/>
      <c r="J149" s="71"/>
      <c r="K149" s="71"/>
      <c r="L149" s="71"/>
      <c r="M149" s="71"/>
      <c r="N149" s="71"/>
      <c r="O149" s="71"/>
      <c r="P149" s="71"/>
      <c r="Q149" s="71"/>
      <c r="R149" s="71"/>
      <c r="S149" s="71"/>
      <c r="T149" s="71"/>
      <c r="U149" s="71"/>
      <c r="V149" s="71"/>
      <c r="W149" s="71"/>
      <c r="X149" s="71"/>
    </row>
    <row r="150" spans="1:24" x14ac:dyDescent="0.2">
      <c r="A150" s="71"/>
      <c r="B150" s="71"/>
      <c r="C150" s="71"/>
      <c r="D150" s="71"/>
      <c r="E150" s="71"/>
      <c r="F150" s="71"/>
      <c r="G150" s="71"/>
      <c r="H150" s="71"/>
      <c r="I150" s="71"/>
      <c r="J150" s="71"/>
      <c r="K150" s="71"/>
      <c r="L150" s="71"/>
      <c r="M150" s="71"/>
      <c r="N150" s="71"/>
      <c r="O150" s="71"/>
      <c r="P150" s="71"/>
      <c r="Q150" s="71"/>
      <c r="R150" s="71"/>
      <c r="S150" s="71"/>
      <c r="T150" s="71"/>
      <c r="U150" s="71"/>
      <c r="V150" s="71"/>
      <c r="W150" s="71"/>
      <c r="X150" s="71"/>
    </row>
    <row r="151" spans="1:24" x14ac:dyDescent="0.2">
      <c r="A151" s="71"/>
      <c r="B151" s="71"/>
      <c r="C151" s="71"/>
      <c r="D151" s="71"/>
      <c r="E151" s="71"/>
      <c r="F151" s="71"/>
      <c r="G151" s="71"/>
      <c r="H151" s="71"/>
      <c r="I151" s="71"/>
      <c r="J151" s="71"/>
      <c r="K151" s="71"/>
      <c r="L151" s="71"/>
      <c r="M151" s="71"/>
      <c r="N151" s="71"/>
      <c r="O151" s="71"/>
      <c r="P151" s="71"/>
      <c r="Q151" s="71"/>
      <c r="R151" s="71"/>
      <c r="S151" s="71"/>
      <c r="T151" s="71"/>
      <c r="U151" s="71"/>
      <c r="V151" s="71"/>
      <c r="W151" s="71"/>
      <c r="X151" s="71"/>
    </row>
    <row r="152" spans="1:24" x14ac:dyDescent="0.2">
      <c r="A152" s="71"/>
      <c r="B152" s="71"/>
      <c r="C152" s="71"/>
      <c r="D152" s="71"/>
      <c r="E152" s="71"/>
      <c r="F152" s="71"/>
      <c r="G152" s="71"/>
      <c r="H152" s="71"/>
      <c r="I152" s="71"/>
      <c r="J152" s="71"/>
      <c r="K152" s="71"/>
      <c r="L152" s="71"/>
      <c r="M152" s="71"/>
      <c r="N152" s="71"/>
      <c r="O152" s="71"/>
      <c r="P152" s="71"/>
      <c r="Q152" s="71"/>
      <c r="R152" s="71"/>
      <c r="S152" s="71"/>
      <c r="T152" s="71"/>
      <c r="U152" s="71"/>
      <c r="V152" s="71"/>
      <c r="W152" s="71"/>
      <c r="X152" s="71"/>
    </row>
    <row r="153" spans="1:24" x14ac:dyDescent="0.2">
      <c r="A153" s="71"/>
      <c r="B153" s="71"/>
      <c r="C153" s="71"/>
      <c r="D153" s="71"/>
      <c r="E153" s="71"/>
      <c r="F153" s="71"/>
      <c r="G153" s="71"/>
      <c r="H153" s="71"/>
      <c r="I153" s="71"/>
      <c r="J153" s="71"/>
      <c r="K153" s="71"/>
      <c r="L153" s="71"/>
      <c r="M153" s="71"/>
      <c r="N153" s="71"/>
      <c r="O153" s="71"/>
      <c r="P153" s="71"/>
      <c r="Q153" s="71"/>
      <c r="R153" s="71"/>
      <c r="S153" s="71"/>
      <c r="T153" s="71"/>
      <c r="U153" s="71"/>
      <c r="V153" s="71"/>
      <c r="W153" s="71"/>
      <c r="X153" s="71"/>
    </row>
    <row r="154" spans="1:24" x14ac:dyDescent="0.2">
      <c r="A154" s="71"/>
      <c r="B154" s="71"/>
      <c r="C154" s="71"/>
      <c r="D154" s="71"/>
      <c r="E154" s="71"/>
      <c r="F154" s="71"/>
      <c r="G154" s="71"/>
      <c r="H154" s="71"/>
      <c r="I154" s="71"/>
      <c r="J154" s="71"/>
      <c r="K154" s="71"/>
      <c r="L154" s="71"/>
      <c r="M154" s="71"/>
      <c r="N154" s="71"/>
      <c r="O154" s="71"/>
      <c r="P154" s="71"/>
      <c r="Q154" s="71"/>
      <c r="R154" s="71"/>
      <c r="S154" s="71"/>
      <c r="T154" s="71"/>
      <c r="U154" s="71"/>
      <c r="V154" s="71"/>
      <c r="W154" s="71"/>
      <c r="X154" s="71"/>
    </row>
    <row r="155" spans="1:24" x14ac:dyDescent="0.2">
      <c r="A155" s="71"/>
      <c r="B155" s="71"/>
      <c r="C155" s="71"/>
      <c r="D155" s="71"/>
      <c r="E155" s="71"/>
      <c r="F155" s="71"/>
      <c r="G155" s="71"/>
      <c r="H155" s="71"/>
      <c r="I155" s="71"/>
      <c r="J155" s="71"/>
      <c r="K155" s="71"/>
      <c r="L155" s="71"/>
      <c r="M155" s="71"/>
      <c r="N155" s="71"/>
      <c r="O155" s="71"/>
      <c r="P155" s="71"/>
      <c r="Q155" s="71"/>
      <c r="R155" s="71"/>
      <c r="S155" s="71"/>
      <c r="T155" s="71"/>
      <c r="U155" s="71"/>
      <c r="V155" s="71"/>
      <c r="W155" s="71"/>
      <c r="X155" s="71"/>
    </row>
    <row r="156" spans="1:24" x14ac:dyDescent="0.2">
      <c r="A156" s="71"/>
      <c r="B156" s="71"/>
      <c r="C156" s="71"/>
      <c r="D156" s="71"/>
      <c r="E156" s="71"/>
      <c r="F156" s="71"/>
      <c r="G156" s="71"/>
      <c r="H156" s="71"/>
      <c r="I156" s="71"/>
      <c r="J156" s="71"/>
      <c r="K156" s="71"/>
      <c r="L156" s="71"/>
      <c r="M156" s="71"/>
      <c r="N156" s="71"/>
      <c r="O156" s="71"/>
      <c r="P156" s="71"/>
      <c r="Q156" s="71"/>
      <c r="R156" s="71"/>
      <c r="S156" s="71"/>
      <c r="T156" s="71"/>
      <c r="U156" s="71"/>
      <c r="V156" s="71"/>
      <c r="W156" s="71"/>
      <c r="X156" s="71"/>
    </row>
    <row r="157" spans="1:24" x14ac:dyDescent="0.2">
      <c r="A157" s="71"/>
      <c r="B157" s="71"/>
      <c r="C157" s="71"/>
      <c r="D157" s="71"/>
      <c r="E157" s="71"/>
      <c r="F157" s="71"/>
      <c r="G157" s="71"/>
      <c r="H157" s="71"/>
      <c r="I157" s="71"/>
      <c r="J157" s="71"/>
      <c r="K157" s="71"/>
      <c r="L157" s="71"/>
      <c r="M157" s="71"/>
      <c r="N157" s="71"/>
      <c r="O157" s="71"/>
      <c r="P157" s="71"/>
      <c r="Q157" s="71"/>
      <c r="R157" s="71"/>
      <c r="S157" s="71"/>
      <c r="T157" s="71"/>
      <c r="U157" s="71"/>
      <c r="V157" s="71"/>
      <c r="W157" s="71"/>
      <c r="X157" s="71"/>
    </row>
    <row r="158" spans="1:24" x14ac:dyDescent="0.2">
      <c r="A158" s="71"/>
      <c r="B158" s="71"/>
      <c r="C158" s="71"/>
      <c r="D158" s="71"/>
      <c r="E158" s="71"/>
      <c r="F158" s="71"/>
      <c r="G158" s="71"/>
      <c r="H158" s="71"/>
      <c r="I158" s="71"/>
      <c r="J158" s="71"/>
      <c r="K158" s="71"/>
      <c r="L158" s="71"/>
      <c r="M158" s="71"/>
      <c r="N158" s="71"/>
      <c r="O158" s="71"/>
      <c r="P158" s="71"/>
      <c r="Q158" s="71"/>
      <c r="R158" s="71"/>
      <c r="S158" s="71"/>
      <c r="T158" s="71"/>
      <c r="U158" s="71"/>
      <c r="V158" s="71"/>
      <c r="W158" s="71"/>
      <c r="X158" s="71"/>
    </row>
    <row r="159" spans="1:24" x14ac:dyDescent="0.2">
      <c r="A159" s="71"/>
      <c r="B159" s="71"/>
      <c r="C159" s="71"/>
      <c r="D159" s="71"/>
      <c r="E159" s="71"/>
      <c r="F159" s="71"/>
      <c r="G159" s="71"/>
      <c r="H159" s="71"/>
      <c r="I159" s="71"/>
      <c r="J159" s="71"/>
      <c r="K159" s="71"/>
      <c r="L159" s="71"/>
      <c r="M159" s="71"/>
      <c r="N159" s="71"/>
      <c r="O159" s="71"/>
      <c r="P159" s="71"/>
      <c r="Q159" s="71"/>
      <c r="R159" s="71"/>
      <c r="S159" s="71"/>
      <c r="T159" s="71"/>
      <c r="U159" s="71"/>
      <c r="V159" s="71"/>
      <c r="W159" s="71"/>
      <c r="X159" s="71"/>
    </row>
    <row r="160" spans="1:24" x14ac:dyDescent="0.2">
      <c r="A160" s="71"/>
      <c r="B160" s="71"/>
      <c r="C160" s="71"/>
      <c r="D160" s="71"/>
      <c r="E160" s="71"/>
      <c r="F160" s="71"/>
      <c r="G160" s="71"/>
      <c r="H160" s="71"/>
      <c r="I160" s="71"/>
      <c r="J160" s="71"/>
      <c r="K160" s="71"/>
      <c r="L160" s="71"/>
      <c r="M160" s="71"/>
      <c r="N160" s="71"/>
      <c r="O160" s="71"/>
      <c r="P160" s="71"/>
      <c r="Q160" s="71"/>
      <c r="R160" s="71"/>
      <c r="S160" s="71"/>
      <c r="T160" s="71"/>
      <c r="U160" s="71"/>
      <c r="V160" s="71"/>
      <c r="W160" s="71"/>
      <c r="X160" s="71"/>
    </row>
    <row r="161" spans="1:24" x14ac:dyDescent="0.2">
      <c r="A161" s="71"/>
      <c r="B161" s="71"/>
      <c r="C161" s="71"/>
      <c r="D161" s="71"/>
      <c r="E161" s="71"/>
      <c r="F161" s="71"/>
      <c r="G161" s="71"/>
      <c r="H161" s="71"/>
      <c r="I161" s="71"/>
      <c r="J161" s="71"/>
      <c r="K161" s="71"/>
      <c r="L161" s="71"/>
      <c r="M161" s="71"/>
      <c r="N161" s="71"/>
      <c r="O161" s="71"/>
      <c r="P161" s="71"/>
      <c r="Q161" s="71"/>
      <c r="R161" s="71"/>
      <c r="S161" s="71"/>
      <c r="T161" s="71"/>
      <c r="U161" s="71"/>
      <c r="V161" s="71"/>
      <c r="W161" s="71"/>
      <c r="X161" s="71"/>
    </row>
    <row r="162" spans="1:24" x14ac:dyDescent="0.2">
      <c r="A162" s="71"/>
      <c r="B162" s="71"/>
      <c r="C162" s="71"/>
      <c r="D162" s="71"/>
      <c r="E162" s="71"/>
      <c r="F162" s="71"/>
      <c r="G162" s="71"/>
      <c r="H162" s="71"/>
      <c r="I162" s="71"/>
      <c r="J162" s="71"/>
      <c r="K162" s="71"/>
      <c r="L162" s="71"/>
      <c r="M162" s="71"/>
      <c r="N162" s="71"/>
      <c r="O162" s="71"/>
      <c r="P162" s="71"/>
      <c r="Q162" s="71"/>
      <c r="R162" s="71"/>
      <c r="S162" s="71"/>
      <c r="T162" s="71"/>
      <c r="U162" s="71"/>
      <c r="V162" s="71"/>
      <c r="W162" s="71"/>
      <c r="X162" s="71"/>
    </row>
    <row r="163" spans="1:24" x14ac:dyDescent="0.2">
      <c r="A163" s="71"/>
      <c r="B163" s="71"/>
      <c r="C163" s="71"/>
      <c r="D163" s="71"/>
      <c r="E163" s="71"/>
      <c r="F163" s="71"/>
      <c r="G163" s="71"/>
      <c r="H163" s="71"/>
      <c r="I163" s="71"/>
      <c r="J163" s="71"/>
      <c r="K163" s="71"/>
      <c r="L163" s="71"/>
      <c r="M163" s="71"/>
      <c r="N163" s="71"/>
      <c r="O163" s="71"/>
      <c r="P163" s="71"/>
      <c r="Q163" s="71"/>
      <c r="R163" s="71"/>
      <c r="S163" s="71"/>
      <c r="T163" s="71"/>
      <c r="U163" s="71"/>
      <c r="V163" s="71"/>
      <c r="W163" s="71"/>
      <c r="X163" s="71"/>
    </row>
    <row r="164" spans="1:24" x14ac:dyDescent="0.2">
      <c r="A164" s="71"/>
      <c r="B164" s="71"/>
      <c r="C164" s="71"/>
      <c r="D164" s="71"/>
      <c r="E164" s="71"/>
      <c r="F164" s="71"/>
      <c r="G164" s="71"/>
      <c r="H164" s="71"/>
      <c r="I164" s="71"/>
      <c r="J164" s="71"/>
      <c r="K164" s="71"/>
      <c r="L164" s="71"/>
      <c r="M164" s="71"/>
      <c r="N164" s="71"/>
      <c r="O164" s="71"/>
      <c r="P164" s="71"/>
      <c r="Q164" s="71"/>
      <c r="R164" s="71"/>
      <c r="S164" s="71"/>
      <c r="T164" s="71"/>
      <c r="U164" s="71"/>
      <c r="V164" s="71"/>
      <c r="W164" s="71"/>
      <c r="X164" s="71"/>
    </row>
    <row r="165" spans="1:24" x14ac:dyDescent="0.2">
      <c r="A165" s="71"/>
      <c r="B165" s="71"/>
      <c r="C165" s="71"/>
      <c r="D165" s="71"/>
      <c r="E165" s="71"/>
      <c r="F165" s="71"/>
      <c r="G165" s="71"/>
      <c r="H165" s="71"/>
      <c r="I165" s="71"/>
      <c r="J165" s="71"/>
      <c r="K165" s="71"/>
      <c r="L165" s="71"/>
      <c r="M165" s="71"/>
      <c r="N165" s="71"/>
      <c r="O165" s="71"/>
      <c r="P165" s="71"/>
      <c r="Q165" s="71"/>
      <c r="R165" s="71"/>
      <c r="S165" s="71"/>
      <c r="T165" s="71"/>
      <c r="U165" s="71"/>
      <c r="V165" s="71"/>
      <c r="W165" s="71"/>
      <c r="X165" s="71"/>
    </row>
    <row r="166" spans="1:24" x14ac:dyDescent="0.2">
      <c r="A166" s="71"/>
      <c r="B166" s="71"/>
      <c r="C166" s="71"/>
      <c r="D166" s="71"/>
      <c r="E166" s="71"/>
      <c r="F166" s="71"/>
      <c r="G166" s="71"/>
      <c r="H166" s="71"/>
      <c r="I166" s="71"/>
      <c r="J166" s="71"/>
      <c r="K166" s="71"/>
      <c r="L166" s="71"/>
      <c r="M166" s="71"/>
      <c r="N166" s="71"/>
      <c r="O166" s="71"/>
      <c r="P166" s="71"/>
      <c r="Q166" s="71"/>
      <c r="R166" s="71"/>
      <c r="S166" s="71"/>
      <c r="T166" s="71"/>
      <c r="U166" s="71"/>
      <c r="V166" s="71"/>
      <c r="W166" s="71"/>
      <c r="X166" s="71"/>
    </row>
  </sheetData>
  <mergeCells count="2">
    <mergeCell ref="B97:G134"/>
    <mergeCell ref="P78:W97"/>
  </mergeCells>
  <pageMargins left="0.7" right="0.7" top="0.75" bottom="0.75" header="0.3" footer="0.3"/>
  <pageSetup paperSize="9" orientation="portrait" horizontalDpi="300" verticalDpi="300" r:id="rId21"/>
  <drawing r:id="rId22"/>
  <extLst>
    <ext xmlns:x14="http://schemas.microsoft.com/office/spreadsheetml/2009/9/main" uri="{A8765BA9-456A-4dab-B4F3-ACF838C121DE}">
      <x14:slicerList>
        <x14:slicer r:id="rId2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10"/>
  <dimension ref="A1:R5"/>
  <sheetViews>
    <sheetView workbookViewId="0">
      <selection activeCell="E3" sqref="E3"/>
    </sheetView>
  </sheetViews>
  <sheetFormatPr defaultRowHeight="11.25" x14ac:dyDescent="0.2"/>
  <cols>
    <col min="1" max="1" customWidth="true" width="14.6640625" collapsed="true"/>
    <col min="2" max="2" customWidth="true" width="9.1640625" collapsed="true"/>
    <col min="3" max="3" bestFit="true" customWidth="true" width="13.6640625" collapsed="true"/>
    <col min="4" max="4" bestFit="true" customWidth="true" width="11.6640625" collapsed="true"/>
    <col min="5" max="5" bestFit="true" customWidth="true" width="22.6640625" collapsed="true"/>
    <col min="6" max="6" customWidth="true" width="22.6640625" collapsed="true"/>
    <col min="7" max="7" bestFit="true" customWidth="true" width="21.33203125" collapsed="true"/>
    <col min="8" max="8" bestFit="true" customWidth="true" width="11.5" collapsed="true"/>
    <col min="9" max="9" bestFit="true" customWidth="true" width="27.5" collapsed="true"/>
    <col min="10" max="10" customWidth="true" width="27.5" collapsed="true"/>
    <col min="11" max="11" customWidth="true" width="31.0" collapsed="true"/>
    <col min="12" max="12" customWidth="true" width="31.0" collapsed="true"/>
    <col min="13" max="13" customWidth="true" width="31.0" collapsed="true"/>
    <col min="14" max="14" bestFit="true" customWidth="true" width="29.33203125" collapsed="true"/>
    <col min="15" max="15" customWidth="true" width="11.1640625" collapsed="true"/>
    <col min="16" max="16" customWidth="true" width="38.33203125" collapsed="true"/>
    <col min="17" max="17" customWidth="true" width="22.6640625" collapsed="true"/>
  </cols>
  <sheetData>
    <row r="1" spans="1:18" ht="12" thickBot="1" x14ac:dyDescent="0.25">
      <c r="B1" s="81" t="s">
        <v>3</v>
      </c>
      <c r="C1" s="82"/>
      <c r="D1" s="82"/>
      <c r="E1" s="83"/>
      <c r="F1" s="84" t="s">
        <v>4</v>
      </c>
      <c r="G1" s="84"/>
      <c r="H1" s="84"/>
      <c r="I1" s="84"/>
      <c r="J1" s="84"/>
      <c r="K1" s="85"/>
      <c r="L1" s="53"/>
      <c r="M1" s="84" t="s">
        <v>5</v>
      </c>
      <c r="N1" s="84"/>
      <c r="O1" s="84"/>
      <c r="P1" s="84"/>
      <c r="Q1" s="85"/>
    </row>
    <row r="2" spans="1:18" s="2" customFormat="1" ht="22.5" x14ac:dyDescent="0.2">
      <c r="A2" s="38"/>
      <c r="B2" s="30" t="s">
        <v>2</v>
      </c>
      <c r="C2" s="30" t="s">
        <v>20</v>
      </c>
      <c r="D2" s="31" t="s">
        <v>21</v>
      </c>
      <c r="E2" s="40" t="s">
        <v>22</v>
      </c>
      <c r="F2" s="31" t="s">
        <v>122</v>
      </c>
      <c r="G2" s="30" t="s">
        <v>23</v>
      </c>
      <c r="H2" s="30" t="s">
        <v>24</v>
      </c>
      <c r="I2" s="31" t="s">
        <v>25</v>
      </c>
      <c r="J2" s="40" t="s">
        <v>26</v>
      </c>
      <c r="K2" s="40" t="s">
        <v>120</v>
      </c>
      <c r="L2" s="31" t="s">
        <v>129</v>
      </c>
      <c r="M2" s="30" t="s">
        <v>27</v>
      </c>
      <c r="N2" s="31" t="s">
        <v>29</v>
      </c>
      <c r="O2" s="30" t="s">
        <v>28</v>
      </c>
      <c r="P2" s="44" t="s">
        <v>30</v>
      </c>
      <c r="Q2" s="44" t="s">
        <v>128</v>
      </c>
    </row>
    <row r="3" spans="1:18" s="5" customFormat="1" ht="15" x14ac:dyDescent="0.2">
      <c r="A3" s="39" t="s">
        <v>17</v>
      </c>
      <c r="B3" s="3">
        <v>98</v>
      </c>
      <c r="C3" s="3">
        <v>0.4</v>
      </c>
      <c r="D3" s="3">
        <v>97</v>
      </c>
      <c r="E3" s="41">
        <v>96</v>
      </c>
      <c r="F3" s="3">
        <v>3</v>
      </c>
      <c r="G3" s="3">
        <v>99.5</v>
      </c>
      <c r="H3" s="3">
        <v>0.15</v>
      </c>
      <c r="I3" s="3">
        <v>99</v>
      </c>
      <c r="J3" s="41">
        <v>99</v>
      </c>
      <c r="K3" s="3">
        <v>3</v>
      </c>
      <c r="L3" s="3">
        <v>10</v>
      </c>
      <c r="M3" s="3">
        <v>99.5</v>
      </c>
      <c r="N3" s="3">
        <v>0.1</v>
      </c>
      <c r="O3" s="3">
        <v>99</v>
      </c>
      <c r="P3" s="41">
        <v>99</v>
      </c>
      <c r="Q3" s="3">
        <v>10</v>
      </c>
      <c r="R3" s="4"/>
    </row>
    <row r="4" spans="1:18" s="5" customFormat="1" ht="15" x14ac:dyDescent="0.2">
      <c r="A4" s="27" t="s">
        <v>19</v>
      </c>
      <c r="B4" s="3">
        <v>98</v>
      </c>
      <c r="C4" s="3">
        <v>0.4</v>
      </c>
      <c r="D4" s="3">
        <v>97</v>
      </c>
      <c r="E4" s="41">
        <v>96</v>
      </c>
      <c r="F4" s="3">
        <v>3</v>
      </c>
      <c r="G4" s="3">
        <v>99.5</v>
      </c>
      <c r="H4" s="3">
        <v>0.15</v>
      </c>
      <c r="I4" s="3">
        <v>99</v>
      </c>
      <c r="J4" s="41">
        <v>99</v>
      </c>
      <c r="K4" s="3">
        <v>3</v>
      </c>
      <c r="L4" s="3">
        <v>10</v>
      </c>
      <c r="M4" s="3">
        <v>99.5</v>
      </c>
      <c r="N4" s="3">
        <v>0.1</v>
      </c>
      <c r="O4" s="3">
        <v>99</v>
      </c>
      <c r="P4" s="41">
        <v>99</v>
      </c>
      <c r="Q4" s="3">
        <v>10</v>
      </c>
      <c r="R4" s="4"/>
    </row>
    <row r="5" spans="1:18" s="5" customFormat="1" ht="15.75" thickBot="1" x14ac:dyDescent="0.25">
      <c r="A5" s="39" t="s">
        <v>18</v>
      </c>
      <c r="B5" s="42">
        <v>98</v>
      </c>
      <c r="C5" s="42">
        <v>0.4</v>
      </c>
      <c r="D5" s="42">
        <v>97</v>
      </c>
      <c r="E5" s="43">
        <v>96</v>
      </c>
      <c r="F5" s="42">
        <v>3</v>
      </c>
      <c r="G5" s="42">
        <v>99.5</v>
      </c>
      <c r="H5" s="42">
        <v>0.15</v>
      </c>
      <c r="I5" s="42">
        <v>99</v>
      </c>
      <c r="J5" s="43">
        <v>99</v>
      </c>
      <c r="K5" s="42">
        <v>3</v>
      </c>
      <c r="L5" s="42">
        <v>10</v>
      </c>
      <c r="M5" s="42">
        <v>99.5</v>
      </c>
      <c r="N5" s="42">
        <v>0.1</v>
      </c>
      <c r="O5" s="42">
        <v>99</v>
      </c>
      <c r="P5" s="43">
        <v>99</v>
      </c>
      <c r="Q5" s="42">
        <v>10</v>
      </c>
      <c r="R5" s="4"/>
    </row>
  </sheetData>
  <mergeCells count="3">
    <mergeCell ref="B1:E1"/>
    <mergeCell ref="F1:K1"/>
    <mergeCell ref="M1:Q1"/>
  </mergeCells>
  <pageMargins left="0.7" right="0.7" top="0.75" bottom="0.75" header="0.3" footer="0.3"/>
  <pageSetup paperSize="9" orientation="portrait" horizontalDpi="300"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U11"/>
  <sheetViews>
    <sheetView topLeftCell="J1" workbookViewId="0">
      <selection activeCell="L3" sqref="L3"/>
    </sheetView>
  </sheetViews>
  <sheetFormatPr defaultRowHeight="11.25" x14ac:dyDescent="0.2"/>
  <cols>
    <col min="1" max="1" bestFit="true" customWidth="true" width="14.6640625" collapsed="true"/>
    <col min="3" max="3" customWidth="true" width="8.1640625" collapsed="true"/>
    <col min="4" max="4" customWidth="true" width="9.1640625" collapsed="true"/>
    <col min="7" max="7" bestFit="true" customWidth="true" width="13.5" collapsed="true"/>
    <col min="8" max="8" customWidth="true" width="8.1640625" collapsed="true"/>
    <col min="9" max="9" customWidth="true" width="29.5" collapsed="true"/>
    <col min="10" max="10" customWidth="true" width="29.5" collapsed="true"/>
    <col min="11" max="11" customWidth="true" width="31.83203125" collapsed="true"/>
    <col min="12" max="12" customWidth="true" width="13.5" collapsed="true"/>
    <col min="13" max="13" bestFit="true" customWidth="true" width="30.83203125" collapsed="true"/>
    <col min="14" max="14" customWidth="true" width="8.1640625" collapsed="true"/>
    <col min="15" max="15" bestFit="true" customWidth="true" width="37.1640625" collapsed="true"/>
    <col min="16" max="16" customWidth="true" width="37.1640625" collapsed="true"/>
    <col min="17" max="17" bestFit="true" customWidth="true" width="21.1640625" collapsed="true"/>
  </cols>
  <sheetData>
    <row r="1" spans="1:21" s="2" customFormat="1" ht="12" thickBot="1" x14ac:dyDescent="0.25">
      <c r="A1" s="51"/>
      <c r="B1" s="81" t="s">
        <v>3</v>
      </c>
      <c r="C1" s="82"/>
      <c r="D1" s="82"/>
      <c r="E1" s="83"/>
      <c r="F1" s="86" t="s">
        <v>4</v>
      </c>
      <c r="G1" s="84"/>
      <c r="H1" s="84"/>
      <c r="I1" s="84"/>
      <c r="J1" s="84"/>
      <c r="K1" s="85"/>
      <c r="L1" s="86" t="s">
        <v>5</v>
      </c>
      <c r="M1" s="84"/>
      <c r="N1" s="84"/>
      <c r="O1" s="84"/>
      <c r="P1" s="84"/>
      <c r="Q1" s="85"/>
    </row>
    <row r="2" spans="1:21" s="5" customFormat="1" ht="33.75" customHeight="1" x14ac:dyDescent="0.2">
      <c r="A2" s="1"/>
      <c r="B2" s="30" t="s">
        <v>2</v>
      </c>
      <c r="C2" s="30" t="s">
        <v>20</v>
      </c>
      <c r="D2" s="31" t="s">
        <v>21</v>
      </c>
      <c r="E2" s="31" t="s">
        <v>22</v>
      </c>
      <c r="F2" s="31" t="s">
        <v>122</v>
      </c>
      <c r="G2" s="30" t="s">
        <v>23</v>
      </c>
      <c r="H2" s="30" t="s">
        <v>24</v>
      </c>
      <c r="I2" s="31" t="s">
        <v>25</v>
      </c>
      <c r="J2" s="31" t="s">
        <v>26</v>
      </c>
      <c r="K2" s="31" t="s">
        <v>120</v>
      </c>
      <c r="L2" s="31" t="s">
        <v>129</v>
      </c>
      <c r="M2" s="30" t="s">
        <v>27</v>
      </c>
      <c r="N2" s="31" t="s">
        <v>29</v>
      </c>
      <c r="O2" s="30" t="s">
        <v>28</v>
      </c>
      <c r="P2" s="30" t="s">
        <v>30</v>
      </c>
      <c r="Q2" s="30" t="s">
        <v>128</v>
      </c>
      <c r="R2" s="4"/>
      <c r="S2" s="4"/>
      <c r="T2" s="4"/>
      <c r="U2" s="4"/>
    </row>
    <row r="3" spans="1:21" s="5" customFormat="1" ht="15" x14ac:dyDescent="0.2">
      <c r="A3" s="34" t="s">
        <v>44</v>
      </c>
      <c r="B3" s="3">
        <v>98</v>
      </c>
      <c r="C3" s="3">
        <v>0.4</v>
      </c>
      <c r="D3" s="3">
        <v>97</v>
      </c>
      <c r="E3" s="3">
        <v>96</v>
      </c>
      <c r="F3" s="3">
        <v>3</v>
      </c>
      <c r="G3" s="3">
        <v>99.5</v>
      </c>
      <c r="H3" s="3">
        <v>0.15</v>
      </c>
      <c r="I3" s="3">
        <v>99</v>
      </c>
      <c r="J3" s="3">
        <v>99</v>
      </c>
      <c r="K3" s="3">
        <v>3</v>
      </c>
      <c r="L3" s="3">
        <v>10</v>
      </c>
      <c r="M3" s="3">
        <v>99.5</v>
      </c>
      <c r="N3" s="3">
        <v>0.1</v>
      </c>
      <c r="O3" s="3">
        <v>99</v>
      </c>
      <c r="P3" s="3">
        <v>99</v>
      </c>
      <c r="Q3" s="3">
        <v>10</v>
      </c>
      <c r="R3" s="4"/>
      <c r="S3" s="4"/>
      <c r="T3" s="4"/>
      <c r="U3" s="4"/>
    </row>
    <row r="4" spans="1:21" s="5" customFormat="1" ht="15" x14ac:dyDescent="0.2">
      <c r="A4" s="34" t="s">
        <v>45</v>
      </c>
      <c r="B4" s="3">
        <v>98</v>
      </c>
      <c r="C4" s="3">
        <v>0.4</v>
      </c>
      <c r="D4" s="3">
        <v>97</v>
      </c>
      <c r="E4" s="3">
        <v>96</v>
      </c>
      <c r="F4" s="3">
        <v>3</v>
      </c>
      <c r="G4" s="3">
        <v>99.5</v>
      </c>
      <c r="H4" s="3">
        <v>0.15</v>
      </c>
      <c r="I4" s="3">
        <v>99</v>
      </c>
      <c r="J4" s="3">
        <v>99</v>
      </c>
      <c r="K4" s="3">
        <v>3</v>
      </c>
      <c r="L4" s="3">
        <v>10</v>
      </c>
      <c r="M4" s="3">
        <v>99.5</v>
      </c>
      <c r="N4" s="3">
        <v>0.1</v>
      </c>
      <c r="O4" s="3">
        <v>99</v>
      </c>
      <c r="P4" s="3">
        <v>99</v>
      </c>
      <c r="Q4" s="3">
        <v>10</v>
      </c>
      <c r="R4" s="4"/>
      <c r="S4" s="4"/>
      <c r="T4" s="4"/>
      <c r="U4" s="4"/>
    </row>
    <row r="5" spans="1:21" s="5" customFormat="1" ht="15" x14ac:dyDescent="0.2">
      <c r="A5" s="34" t="s">
        <v>46</v>
      </c>
      <c r="B5" s="3">
        <v>98</v>
      </c>
      <c r="C5" s="3">
        <v>0.4</v>
      </c>
      <c r="D5" s="3">
        <v>97</v>
      </c>
      <c r="E5" s="3">
        <v>96</v>
      </c>
      <c r="F5" s="3">
        <v>3</v>
      </c>
      <c r="G5" s="3">
        <v>99.5</v>
      </c>
      <c r="H5" s="3">
        <v>0.15</v>
      </c>
      <c r="I5" s="3">
        <v>99</v>
      </c>
      <c r="J5" s="3">
        <v>99</v>
      </c>
      <c r="K5" s="3">
        <v>3</v>
      </c>
      <c r="L5" s="3">
        <v>10</v>
      </c>
      <c r="M5" s="3">
        <v>99.5</v>
      </c>
      <c r="N5" s="3">
        <v>0.1</v>
      </c>
      <c r="O5" s="3">
        <v>99</v>
      </c>
      <c r="P5" s="3">
        <v>99</v>
      </c>
      <c r="Q5" s="3">
        <v>10</v>
      </c>
      <c r="R5" s="4"/>
      <c r="S5" s="4"/>
      <c r="T5" s="4"/>
      <c r="U5" s="4"/>
    </row>
    <row r="6" spans="1:21" s="33" customFormat="1" ht="15" x14ac:dyDescent="0.2">
      <c r="A6" s="34" t="s">
        <v>47</v>
      </c>
      <c r="B6" s="3">
        <v>98</v>
      </c>
      <c r="C6" s="3">
        <v>0.4</v>
      </c>
      <c r="D6" s="3">
        <v>97</v>
      </c>
      <c r="E6" s="3">
        <v>96</v>
      </c>
      <c r="F6" s="3">
        <v>3</v>
      </c>
      <c r="G6" s="3">
        <v>99.5</v>
      </c>
      <c r="H6" s="3">
        <v>0.15</v>
      </c>
      <c r="I6" s="3">
        <v>99</v>
      </c>
      <c r="J6" s="3">
        <v>99</v>
      </c>
      <c r="K6" s="3">
        <v>3</v>
      </c>
      <c r="L6" s="3">
        <v>10</v>
      </c>
      <c r="M6" s="3">
        <v>99.5</v>
      </c>
      <c r="N6" s="3">
        <v>0.1</v>
      </c>
      <c r="O6" s="3">
        <v>99</v>
      </c>
      <c r="P6" s="3">
        <v>99</v>
      </c>
      <c r="Q6" s="3">
        <v>10</v>
      </c>
    </row>
    <row r="7" spans="1:21" s="33" customFormat="1" ht="15" x14ac:dyDescent="0.2">
      <c r="A7" s="34" t="s">
        <v>48</v>
      </c>
      <c r="B7" s="3">
        <v>98</v>
      </c>
      <c r="C7" s="3">
        <v>0.4</v>
      </c>
      <c r="D7" s="3">
        <v>97</v>
      </c>
      <c r="E7" s="3">
        <v>96</v>
      </c>
      <c r="F7" s="3">
        <v>3</v>
      </c>
      <c r="G7" s="3">
        <v>99.5</v>
      </c>
      <c r="H7" s="3">
        <v>0.15</v>
      </c>
      <c r="I7" s="3">
        <v>99</v>
      </c>
      <c r="J7" s="3">
        <v>99</v>
      </c>
      <c r="K7" s="3">
        <v>3</v>
      </c>
      <c r="L7" s="3">
        <v>10</v>
      </c>
      <c r="M7" s="3">
        <v>99.5</v>
      </c>
      <c r="N7" s="3">
        <v>0.1</v>
      </c>
      <c r="O7" s="3">
        <v>99</v>
      </c>
      <c r="P7" s="3">
        <v>99</v>
      </c>
      <c r="Q7" s="3">
        <v>10</v>
      </c>
    </row>
    <row r="8" spans="1:21" ht="15" x14ac:dyDescent="0.2">
      <c r="A8" s="34" t="s">
        <v>49</v>
      </c>
      <c r="B8" s="3">
        <v>98</v>
      </c>
      <c r="C8" s="3">
        <v>0.4</v>
      </c>
      <c r="D8" s="3">
        <v>97</v>
      </c>
      <c r="E8" s="3">
        <v>96</v>
      </c>
      <c r="F8" s="3">
        <v>3</v>
      </c>
      <c r="G8" s="3">
        <v>99.5</v>
      </c>
      <c r="H8" s="3">
        <v>0.15</v>
      </c>
      <c r="I8" s="3">
        <v>99</v>
      </c>
      <c r="J8" s="3">
        <v>99</v>
      </c>
      <c r="K8" s="3">
        <v>3</v>
      </c>
      <c r="L8" s="3">
        <v>10</v>
      </c>
      <c r="M8" s="3">
        <v>99.5</v>
      </c>
      <c r="N8" s="3">
        <v>0.1</v>
      </c>
      <c r="O8" s="3">
        <v>99</v>
      </c>
      <c r="P8" s="3">
        <v>99</v>
      </c>
      <c r="Q8" s="3">
        <v>10</v>
      </c>
    </row>
    <row r="9" spans="1:21" ht="15" x14ac:dyDescent="0.2">
      <c r="A9" s="34" t="s">
        <v>50</v>
      </c>
      <c r="B9" s="3">
        <v>98</v>
      </c>
      <c r="C9" s="3">
        <v>0.4</v>
      </c>
      <c r="D9" s="3">
        <v>97</v>
      </c>
      <c r="E9" s="3">
        <v>96</v>
      </c>
      <c r="F9" s="3">
        <v>3</v>
      </c>
      <c r="G9" s="3">
        <v>99.5</v>
      </c>
      <c r="H9" s="3">
        <v>0.15</v>
      </c>
      <c r="I9" s="3">
        <v>99</v>
      </c>
      <c r="J9" s="3">
        <v>99</v>
      </c>
      <c r="K9" s="3">
        <v>3</v>
      </c>
      <c r="L9" s="3">
        <v>10</v>
      </c>
      <c r="M9" s="3">
        <v>99.5</v>
      </c>
      <c r="N9" s="3">
        <v>0.1</v>
      </c>
      <c r="O9" s="3">
        <v>99</v>
      </c>
      <c r="P9" s="3">
        <v>99</v>
      </c>
      <c r="Q9" s="3">
        <v>10</v>
      </c>
    </row>
    <row r="10" spans="1:21" ht="15" x14ac:dyDescent="0.2">
      <c r="A10" s="34" t="s">
        <v>51</v>
      </c>
      <c r="B10" s="3">
        <v>98</v>
      </c>
      <c r="C10" s="3">
        <v>0.4</v>
      </c>
      <c r="D10" s="3">
        <v>97</v>
      </c>
      <c r="E10" s="3">
        <v>96</v>
      </c>
      <c r="F10" s="3">
        <v>3</v>
      </c>
      <c r="G10" s="3">
        <v>99.5</v>
      </c>
      <c r="H10" s="3">
        <v>0.15</v>
      </c>
      <c r="I10" s="3">
        <v>99</v>
      </c>
      <c r="J10" s="3">
        <v>99</v>
      </c>
      <c r="K10" s="3">
        <v>3</v>
      </c>
      <c r="L10" s="3">
        <v>10</v>
      </c>
      <c r="M10" s="3">
        <v>99.5</v>
      </c>
      <c r="N10" s="3">
        <v>0.1</v>
      </c>
      <c r="O10" s="3">
        <v>99</v>
      </c>
      <c r="P10" s="3">
        <v>99</v>
      </c>
      <c r="Q10" s="3">
        <v>10</v>
      </c>
    </row>
    <row r="11" spans="1:21" ht="15" x14ac:dyDescent="0.2">
      <c r="A11" s="34" t="s">
        <v>52</v>
      </c>
      <c r="B11" s="3">
        <v>98</v>
      </c>
      <c r="C11" s="3">
        <v>0.4</v>
      </c>
      <c r="D11" s="3">
        <v>97</v>
      </c>
      <c r="E11" s="3">
        <v>96</v>
      </c>
      <c r="F11" s="3">
        <v>3</v>
      </c>
      <c r="G11" s="3">
        <v>99.5</v>
      </c>
      <c r="H11" s="3">
        <v>0.15</v>
      </c>
      <c r="I11" s="3">
        <v>99</v>
      </c>
      <c r="J11" s="3">
        <v>99</v>
      </c>
      <c r="K11" s="3">
        <v>3</v>
      </c>
      <c r="L11" s="3">
        <v>10</v>
      </c>
      <c r="M11" s="3">
        <v>99.5</v>
      </c>
      <c r="N11" s="3">
        <v>0.1</v>
      </c>
      <c r="O11" s="3">
        <v>99</v>
      </c>
      <c r="P11" s="3">
        <v>99</v>
      </c>
      <c r="Q11" s="3">
        <v>10</v>
      </c>
    </row>
  </sheetData>
  <mergeCells count="3">
    <mergeCell ref="B1:E1"/>
    <mergeCell ref="F1:K1"/>
    <mergeCell ref="L1:Q1"/>
  </mergeCells>
  <pageMargins left="0.7" right="0.7" top="0.75" bottom="0.75" header="0.3" footer="0.3"/>
</worksheet>
</file>

<file path=customXml/_rels/item1.xml.rels><?xml version="1.0" encoding="UTF-8" standalone="no"?><Relationships xmlns="http://schemas.openxmlformats.org/package/2006/relationships"><Relationship Id="rId1" Target="itemProps1.xml" Type="http://schemas.openxmlformats.org/officeDocument/2006/relationships/customXmlProps"/></Relationships>
</file>

<file path=customXml/item1.xml>��< ? x m l   v e r s i o n = " 1 . 0 "   e n c o d i n g = " u t f - 1 6 " ? > < D a t a M a s h u p   x m l n s = " h t t p : / / s c h e m a s . m i c r o s o f t . c o m / D a t a M a s h u p " > A A A A A B Y D A A B Q S w M E F A A C A A g A r 1 J J T 5 i 2 Q y y m A A A A + A A A A B I A H A B D b 2 5 m a W c v U G F j a 2 F n Z S 5 4 b W w g o h g A K K A U A A A A A A A A A A A A A A A A A A A A A A A A A A A A h Y 8 x D o I w G E a v Q r r T F h A l 5 q c M r p K Y E I 1 r U y o 0 Q j G 0 W O 7 m 4 J G 8 g i S K u j l + L 2 9 4 3 + N 2 h 2 x s G + 8 q e 6 M 6 n a I A U + R J L b p S 6 S p F g z 3 5 C c o Y 7 L g 4 8 0 p 6 k 6 z N e j R l i m p r L 2 t C n H P Y R b j r K x J S G p B j v i 1 E L V u O P r L 6 L / t K G 8 u 1 k I j B 4 R X D Q r y K c B w n S 7 x I A i A z h l z p r x J O x Z g C + Y G w G R o 7 9 J J J 7 e 8 L I P M E 8 n 7 B n l B L A w Q U A A I A C A C v U k l P 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r 1 J J T y i K R 7 g O A A A A E Q A A A B M A H A B G b 3 J t d W x h c y 9 T Z W N 0 a W 9 u M S 5 t I K I Y A C i g F A A A A A A A A A A A A A A A A A A A A A A A A A A A A C t O T S 7 J z M 9 T C I b Q h t Y A U E s B A i 0 A F A A C A A g A r 1 J J T 5 i 2 Q y y m A A A A + A A A A B I A A A A A A A A A A A A A A A A A A A A A A E N v b m Z p Z y 9 Q Y W N r Y W d l L n h t b F B L A Q I t A B Q A A g A I A K 9 S S U 8 P y u m r p A A A A O k A A A A T A A A A A A A A A A A A A A A A A P I A A A B b Q 2 9 u d G V u d F 9 U e X B l c 1 0 u e G 1 s U E s B A i 0 A F A A C A A g A r 1 J J T y i K R 7 g O A A A A E Q A A A B M A A A A A A A A A A A A A A A A A 4 w E A A E Z v c m 1 1 b G F z L 1 N l Y 3 R p b 2 4 x L m 1 Q S w U G A A A A A A M A A w D C A A A A P g 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G C n s 7 7 p g e V L t G 1 S 3 3 g k n g k A A A A A A g A A A A A A E G Y A A A A B A A A g A A A A v V / M e u 7 2 t u H L O F D U T i F g w 4 2 Q 4 j O I q F L u g V A a + P d Q B L o A A A A A D o A A A A A C A A A g A A A A H a l 4 a c 2 c N b G J e G p F q k s G f H L H f x j W Z K P L f N c P n J V q l s F Q A A A A x V R Q a m d a R 1 E g c 3 K T Q k E S 5 4 8 z p T k p 3 n 8 Z N r S 9 D i 5 R 0 o O I d v F I 6 9 d Y c u J K 0 n b P N E N I m E W + y f M u I D t d 7 y i G a P 1 5 F z f K T s 5 p g M L X Z c D P 8 p 0 G L V x A A A A A o v I z F H X 2 8 i L u j f Y w g I j y 6 t P m B e T X T g 1 t v B B 1 P 4 Q b e h j j 9 O Q v u p T J O t K l 9 u i d G 8 v u B I z z A b 0 s V v x S 4 z p l 1 C S g V g = = < / D a t a M a s h u p > 
</file>

<file path=customXml/itemProps1.xml><?xml version="1.0" encoding="utf-8"?>
<ds:datastoreItem xmlns:ds="http://schemas.openxmlformats.org/officeDocument/2006/customXml" ds:itemID="{FAD52DCF-427D-47C1-BDD4-1BA6CD156AB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Reigional_raw_data</vt:lpstr>
      <vt:lpstr>Nokia_Region</vt:lpstr>
      <vt:lpstr>Stat-Province</vt:lpstr>
      <vt:lpstr>Nokia_Province</vt:lpstr>
      <vt:lpstr>Regions</vt:lpstr>
      <vt:lpstr>Provinces</vt:lpstr>
      <vt:lpstr>Reg_Target</vt:lpstr>
      <vt:lpstr>Pro_Target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2019-02-10T07:58:39Z</dcterms:created>
  <dc:creator>test</dc:creator>
  <cp:lastModifiedBy>FARAFAN</cp:lastModifiedBy>
  <dcterms:modified xsi:type="dcterms:W3CDTF">2019-10-09T09:45:00Z</dcterms:modified>
</cp:coreProperties>
</file>