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thbrother\가치브라더 Dropbox\kim junghoon\가치브라더\제안&amp;외근\"/>
    </mc:Choice>
  </mc:AlternateContent>
  <xr:revisionPtr revIDLastSave="0" documentId="13_ncr:1_{448C3E9D-FF62-4DDD-B703-C88F1C433651}" xr6:coauthVersionLast="47" xr6:coauthVersionMax="47" xr10:uidLastSave="{00000000-0000-0000-0000-000000000000}"/>
  <bookViews>
    <workbookView xWindow="28680" yWindow="-240" windowWidth="29040" windowHeight="15840" firstSheet="1" activeTab="1" xr2:uid="{00000000-000D-0000-FFFF-FFFF00000000}"/>
  </bookViews>
  <sheets>
    <sheet name="(주)인탑스_일일UV 500" sheetId="8" state="hidden" r:id="rId1"/>
    <sheet name="견적" sheetId="5" r:id="rId2"/>
    <sheet name="(주)인탑스_일일UV 1500" sheetId="7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2" i="5" l="1"/>
  <c r="G22" i="5"/>
  <c r="J14" i="5"/>
  <c r="J15" i="5"/>
  <c r="J16" i="5"/>
  <c r="J17" i="5"/>
  <c r="G17" i="5" s="1"/>
  <c r="F17" i="5" s="1"/>
  <c r="J18" i="5"/>
  <c r="J19" i="5"/>
  <c r="G19" i="5" s="1"/>
  <c r="F19" i="5" s="1"/>
  <c r="J20" i="5"/>
  <c r="G14" i="5"/>
  <c r="F14" i="5" s="1"/>
  <c r="D18" i="5"/>
  <c r="D21" i="5" s="1"/>
  <c r="D6" i="5" s="1"/>
  <c r="D22" i="5" l="1"/>
  <c r="J13" i="5"/>
  <c r="J21" i="5" s="1"/>
  <c r="G13" i="5" l="1"/>
  <c r="F13" i="5" l="1"/>
  <c r="J16" i="8"/>
  <c r="G16" i="8" s="1"/>
  <c r="F16" i="8" s="1"/>
  <c r="J15" i="8"/>
  <c r="G15" i="8" s="1"/>
  <c r="F15" i="8" s="1"/>
  <c r="D14" i="8"/>
  <c r="D19" i="8" s="1"/>
  <c r="J13" i="8"/>
  <c r="G13" i="8" s="1"/>
  <c r="F13" i="8" s="1"/>
  <c r="D20" i="7"/>
  <c r="J17" i="7"/>
  <c r="G17" i="7" s="1"/>
  <c r="F17" i="7" s="1"/>
  <c r="J16" i="7"/>
  <c r="J15" i="7"/>
  <c r="G15" i="7"/>
  <c r="F15" i="7"/>
  <c r="J14" i="7"/>
  <c r="D14" i="7"/>
  <c r="J13" i="7"/>
  <c r="G13" i="7"/>
  <c r="G20" i="7" s="1"/>
  <c r="F13" i="7"/>
  <c r="F20" i="7" s="1"/>
  <c r="F19" i="8" l="1"/>
  <c r="G19" i="8"/>
  <c r="J14" i="8"/>
  <c r="J19" i="8" s="1"/>
  <c r="H20" i="7"/>
  <c r="J20" i="7"/>
  <c r="H19" i="8" l="1"/>
  <c r="D6" i="8"/>
  <c r="I19" i="8"/>
  <c r="I20" i="7"/>
  <c r="D6" i="7"/>
  <c r="G16" i="5" l="1"/>
  <c r="G21" i="5" s="1"/>
  <c r="I21" i="5" l="1"/>
  <c r="F16" i="5"/>
  <c r="F21" i="5" l="1"/>
  <c r="F22" i="5" s="1"/>
  <c r="H22" i="5" s="1"/>
  <c r="I22" i="5"/>
  <c r="H21" i="5" l="1"/>
</calcChain>
</file>

<file path=xl/sharedStrings.xml><?xml version="1.0" encoding="utf-8"?>
<sst xmlns="http://schemas.openxmlformats.org/spreadsheetml/2006/main" count="142" uniqueCount="69">
  <si>
    <t>구분</t>
    <phoneticPr fontId="3" type="noConversion"/>
  </si>
  <si>
    <t>매체</t>
    <phoneticPr fontId="3" type="noConversion"/>
  </si>
  <si>
    <t>DA</t>
    <phoneticPr fontId="3" type="noConversion"/>
  </si>
  <si>
    <t>비고</t>
    <phoneticPr fontId="3" type="noConversion"/>
  </si>
  <si>
    <t>GDN</t>
    <phoneticPr fontId="3" type="noConversion"/>
  </si>
  <si>
    <t>모비온</t>
    <phoneticPr fontId="3" type="noConversion"/>
  </si>
  <si>
    <t>마크업</t>
    <phoneticPr fontId="3" type="noConversion"/>
  </si>
  <si>
    <t>광고주</t>
    <phoneticPr fontId="3" type="noConversion"/>
  </si>
  <si>
    <t>캠페인</t>
    <phoneticPr fontId="3" type="noConversion"/>
  </si>
  <si>
    <t>예산</t>
    <phoneticPr fontId="3" type="noConversion"/>
  </si>
  <si>
    <t>기간</t>
    <phoneticPr fontId="3" type="noConversion"/>
  </si>
  <si>
    <t>Mix</t>
    <phoneticPr fontId="3" type="noConversion"/>
  </si>
  <si>
    <t>매체개요</t>
    <phoneticPr fontId="3" type="noConversion"/>
  </si>
  <si>
    <t>월 예산</t>
    <phoneticPr fontId="3" type="noConversion"/>
  </si>
  <si>
    <t>광고 유형</t>
    <phoneticPr fontId="3" type="noConversion"/>
  </si>
  <si>
    <t xml:space="preserve"> Total</t>
    <phoneticPr fontId="3" type="noConversion"/>
  </si>
  <si>
    <t>[공통]</t>
    <phoneticPr fontId="3" type="noConversion"/>
  </si>
  <si>
    <t xml:space="preserve">- 매체별 CTR/VTR의 경우 매체 평균 수치로 캠페인에 따라 편차가 클 수 있으며 보장되지 않는 수치인 점 참고 부탁 드립니다. </t>
    <phoneticPr fontId="3" type="noConversion"/>
  </si>
  <si>
    <t xml:space="preserve">- 비딩형 매체들로 실 집행시 비딩 상황에 따라 편차가 클 수 있습니다. </t>
    <phoneticPr fontId="3" type="noConversion"/>
  </si>
  <si>
    <t>네트워크배너</t>
    <phoneticPr fontId="3" type="noConversion"/>
  </si>
  <si>
    <r>
      <t xml:space="preserve"> </t>
    </r>
    <r>
      <rPr>
        <b/>
        <sz val="24"/>
        <color theme="0"/>
        <rFont val="나눔고딕"/>
        <family val="3"/>
        <charset val="129"/>
      </rPr>
      <t>Media Proposal</t>
    </r>
    <phoneticPr fontId="3" type="noConversion"/>
  </si>
  <si>
    <t>에상 노출수</t>
    <phoneticPr fontId="3" type="noConversion"/>
  </si>
  <si>
    <t>예상 클릭수</t>
    <phoneticPr fontId="3" type="noConversion"/>
  </si>
  <si>
    <t>예상 CTR</t>
    <phoneticPr fontId="3" type="noConversion"/>
  </si>
  <si>
    <t>예상 CPC</t>
    <phoneticPr fontId="3" type="noConversion"/>
  </si>
  <si>
    <t>㈜인탑스</t>
    <phoneticPr fontId="3" type="noConversion"/>
  </si>
  <si>
    <t>텐핑</t>
    <phoneticPr fontId="3" type="noConversion"/>
  </si>
  <si>
    <t>블라인드</t>
    <phoneticPr fontId="3" type="noConversion"/>
  </si>
  <si>
    <t>바이럴 확산</t>
    <phoneticPr fontId="3" type="noConversion"/>
  </si>
  <si>
    <t>인앱 광고</t>
    <phoneticPr fontId="3" type="noConversion"/>
  </si>
  <si>
    <t>30일</t>
    <phoneticPr fontId="3" type="noConversion"/>
  </si>
  <si>
    <t>- 마크업 15% 별도 청구</t>
    <phoneticPr fontId="3" type="noConversion"/>
  </si>
  <si>
    <t>교육</t>
    <phoneticPr fontId="3" type="noConversion"/>
  </si>
  <si>
    <t>- 업계 평균 비용 반영, 시간당 30만원 책정
- 교육 횟수 관련 논의 후 최종 금액 확정</t>
    <phoneticPr fontId="3" type="noConversion"/>
  </si>
  <si>
    <t>GA</t>
    <phoneticPr fontId="3" type="noConversion"/>
  </si>
  <si>
    <t>분석</t>
    <phoneticPr fontId="3" type="noConversion"/>
  </si>
  <si>
    <t>- 기업/벤처/직장인/임원 등 2845 남녀 타겟팅
- 가게소윽 상위 50% 이상
- 자녀 보유
- 유튜브 지면포함
- 리마케팅 동시 진행 ( 초기 예산 세팅 신규유저 90%, 리마케팅 10% 비중 )</t>
    <phoneticPr fontId="3" type="noConversion"/>
  </si>
  <si>
    <t>- 기업/벤처/직장인/임원 등 2845 남녀 타겟팅
- 아이커버 ( 언더팝업형태 ) 활용 보다 많은 유저 도달</t>
    <phoneticPr fontId="3" type="noConversion"/>
  </si>
  <si>
    <t>- 블로그, 카페, 페이스북 등 정보성 바이럴 확산</t>
    <phoneticPr fontId="3" type="noConversion"/>
  </si>
  <si>
    <t>- 직장인 커뮤니티 앱 타겟팅
- 뉴스피드 및 띠배너 형태 노출</t>
    <phoneticPr fontId="3" type="noConversion"/>
  </si>
  <si>
    <t>4회</t>
    <phoneticPr fontId="3" type="noConversion"/>
  </si>
  <si>
    <t>- 업계 평균 비용 반영, 시간당 30만원 책정 ( 총 4시간 금액 기재 )
- 교육 횟수 관련 논의 후 최종 금액 확정</t>
    <phoneticPr fontId="3" type="noConversion"/>
  </si>
  <si>
    <t>- GA 구축 및 데이터 스튜디오 구현 =&gt; 무상 지원</t>
    <phoneticPr fontId="3" type="noConversion"/>
  </si>
  <si>
    <t>예상 바용</t>
    <phoneticPr fontId="3" type="noConversion"/>
  </si>
  <si>
    <t>&lt;VAT제외&gt;</t>
    <phoneticPr fontId="3" type="noConversion"/>
  </si>
  <si>
    <t>- 전체 유입 대비 UV 잔존율 30% 설정 등 보수적 산출</t>
    <phoneticPr fontId="3" type="noConversion"/>
  </si>
  <si>
    <t>SA</t>
    <phoneticPr fontId="3" type="noConversion"/>
  </si>
  <si>
    <t>파워링크</t>
    <phoneticPr fontId="3" type="noConversion"/>
  </si>
  <si>
    <t>브랜드검색</t>
    <phoneticPr fontId="3" type="noConversion"/>
  </si>
  <si>
    <t>1개월</t>
    <phoneticPr fontId="3" type="noConversion"/>
  </si>
  <si>
    <t>네이버 검색</t>
    <phoneticPr fontId="3" type="noConversion"/>
  </si>
  <si>
    <t>- 상기 내역은 효율에 따라 수정 될 수 있습니다.</t>
    <phoneticPr fontId="3" type="noConversion"/>
  </si>
  <si>
    <t>총 예산</t>
    <phoneticPr fontId="3" type="noConversion"/>
  </si>
  <si>
    <t>총 예상 바용</t>
    <phoneticPr fontId="3" type="noConversion"/>
  </si>
  <si>
    <t>DA</t>
    <phoneticPr fontId="3" type="noConversion"/>
  </si>
  <si>
    <t>광고 실비</t>
    <phoneticPr fontId="3" type="noConversion"/>
  </si>
  <si>
    <t>- 자사 브랜드명 키워드 운영 ( 총 30개 )
  PC 50만원 / 모바일 50만원 견적 예상 ( 기본가 )</t>
    <phoneticPr fontId="3" type="noConversion"/>
  </si>
  <si>
    <t>유저타겟팅</t>
    <phoneticPr fontId="3" type="noConversion"/>
  </si>
  <si>
    <t>리타겟팅</t>
    <phoneticPr fontId="3" type="noConversion"/>
  </si>
  <si>
    <t>크리테오</t>
    <phoneticPr fontId="3" type="noConversion"/>
  </si>
  <si>
    <t>상품피드 리타겟팅</t>
    <phoneticPr fontId="3" type="noConversion"/>
  </si>
  <si>
    <t>쇼핑검색</t>
    <phoneticPr fontId="3" type="noConversion"/>
  </si>
  <si>
    <t>마크업</t>
    <phoneticPr fontId="3" type="noConversion"/>
  </si>
  <si>
    <t>- 자사 방문 유저 상품피드 형태 리타겟팅 매체
- 신규회원 유치 위한 CCA캠페인 및 충성고객 LF 캠페인 병행</t>
    <phoneticPr fontId="3" type="noConversion"/>
  </si>
  <si>
    <t>- 시회초년생/직장인/학생/주부/가정/음식/생활/온라인쇼핑 등 관심사 설정
- 인구통계 2545 남녀 타겟팅
- 가계소득 상위 70% 이상</t>
    <phoneticPr fontId="3" type="noConversion"/>
  </si>
  <si>
    <t>- 자사 방문 유저 중 회원가입 하지 않은 유저 2차 리타겟팅
- 자사 방문 유저 중 구매하지 않은 유저 2차 리타겟팅
=&gt; 총 2가지 유저 모수 중심 리타겟팅 실시</t>
    <phoneticPr fontId="3" type="noConversion"/>
  </si>
  <si>
    <t>- 자사 판매 상품 키워드 확장 및 광고 노출 실시
- 상위 5순위 이내 노출
- PC/MO 분리 운영</t>
    <phoneticPr fontId="3" type="noConversion"/>
  </si>
  <si>
    <t>플랙션</t>
    <phoneticPr fontId="3" type="noConversion"/>
  </si>
  <si>
    <t>- 구글의 경우, 광고 실비외 마크업 별도 청구 ( 20% 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</si>
</sst>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###,###\ &quot;원 (VAT별도)&quot;"/>
    <numFmt numFmtId="177" formatCode="0.0%"/>
    <numFmt numFmtId="178" formatCode="0.000%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나눔고딕"/>
      <family val="3"/>
      <charset val="129"/>
    </font>
    <font>
      <sz val="8"/>
      <name val="맑은 고딕"/>
      <family val="2"/>
      <charset val="129"/>
      <scheme val="minor"/>
    </font>
    <font>
      <b/>
      <sz val="10"/>
      <color theme="1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10"/>
      <color theme="0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0"/>
      <color theme="0"/>
      <name val="나눔고딕"/>
      <family val="3"/>
      <charset val="129"/>
    </font>
    <font>
      <b/>
      <sz val="10"/>
      <color rgb="FFFF0000"/>
      <name val="나눔고딕"/>
      <family val="3"/>
      <charset val="129"/>
    </font>
    <font>
      <b/>
      <sz val="24"/>
      <color theme="1"/>
      <name val="나눔고딕"/>
      <family val="3"/>
      <charset val="129"/>
    </font>
    <font>
      <b/>
      <sz val="24"/>
      <color theme="0"/>
      <name val="나눔고딕"/>
      <family val="3"/>
      <charset val="129"/>
    </font>
    <font>
      <b/>
      <sz val="10"/>
      <name val="나눔고딕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2" fillId="0" borderId="0" xfId="0" applyFont="1">
      <alignment vertical="center"/>
    </xf>
    <xf numFmtId="41" fontId="2" fillId="0" borderId="0" xfId="1" applyFont="1">
      <alignment vertical="center"/>
    </xf>
    <xf numFmtId="41" fontId="2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10" fontId="2" fillId="0" borderId="0" xfId="3" applyNumberFormat="1" applyFont="1">
      <alignment vertical="center"/>
    </xf>
    <xf numFmtId="0" fontId="5" fillId="0" borderId="0" xfId="0" applyFont="1">
      <alignment vertical="center"/>
    </xf>
    <xf numFmtId="9" fontId="2" fillId="0" borderId="0" xfId="3" applyFont="1">
      <alignment vertical="center"/>
    </xf>
    <xf numFmtId="10" fontId="7" fillId="0" borderId="0" xfId="3" applyNumberFormat="1" applyFont="1">
      <alignment vertical="center"/>
    </xf>
    <xf numFmtId="0" fontId="4" fillId="0" borderId="0" xfId="0" applyFont="1">
      <alignment vertical="center"/>
    </xf>
    <xf numFmtId="41" fontId="8" fillId="0" borderId="0" xfId="3" applyNumberFormat="1" applyFont="1">
      <alignment vertical="center"/>
    </xf>
    <xf numFmtId="41" fontId="6" fillId="4" borderId="1" xfId="1" applyFont="1" applyFill="1" applyBorder="1" applyAlignment="1">
      <alignment horizontal="center" vertical="center"/>
    </xf>
    <xf numFmtId="10" fontId="6" fillId="4" borderId="1" xfId="3" applyNumberFormat="1" applyFont="1" applyFill="1" applyBorder="1" applyAlignment="1">
      <alignment horizontal="center" vertical="center"/>
    </xf>
    <xf numFmtId="41" fontId="2" fillId="0" borderId="1" xfId="1" applyFont="1" applyFill="1" applyBorder="1" applyAlignment="1">
      <alignment horizontal="center" vertical="center"/>
    </xf>
    <xf numFmtId="41" fontId="2" fillId="0" borderId="1" xfId="1" applyFont="1" applyFill="1" applyBorder="1" applyAlignment="1">
      <alignment vertical="center"/>
    </xf>
    <xf numFmtId="10" fontId="2" fillId="0" borderId="1" xfId="3" applyNumberFormat="1" applyFont="1" applyFill="1" applyBorder="1" applyAlignment="1">
      <alignment horizontal="center" vertical="center"/>
    </xf>
    <xf numFmtId="0" fontId="2" fillId="0" borderId="1" xfId="0" quotePrefix="1" applyFont="1" applyBorder="1" applyAlignment="1">
      <alignment horizontal="left" vertical="center" wrapText="1"/>
    </xf>
    <xf numFmtId="0" fontId="2" fillId="0" borderId="1" xfId="0" applyFont="1" applyBorder="1">
      <alignment vertical="center"/>
    </xf>
    <xf numFmtId="0" fontId="2" fillId="0" borderId="0" xfId="0" quotePrefix="1" applyFont="1">
      <alignment vertical="center"/>
    </xf>
    <xf numFmtId="41" fontId="2" fillId="0" borderId="0" xfId="1" applyFont="1" applyBorder="1" applyAlignment="1">
      <alignment horizontal="center" vertical="center"/>
    </xf>
    <xf numFmtId="177" fontId="2" fillId="0" borderId="0" xfId="3" applyNumberFormat="1" applyFont="1">
      <alignment vertical="center"/>
    </xf>
    <xf numFmtId="0" fontId="9" fillId="0" borderId="0" xfId="0" quotePrefix="1" applyFont="1">
      <alignment vertical="center"/>
    </xf>
    <xf numFmtId="178" fontId="2" fillId="0" borderId="0" xfId="3" applyNumberFormat="1" applyFont="1">
      <alignment vertical="center"/>
    </xf>
    <xf numFmtId="41" fontId="12" fillId="7" borderId="1" xfId="1" applyFont="1" applyFill="1" applyBorder="1" applyAlignment="1">
      <alignment vertical="center"/>
    </xf>
    <xf numFmtId="41" fontId="12" fillId="7" borderId="1" xfId="1" applyFont="1" applyFill="1" applyBorder="1" applyAlignment="1">
      <alignment horizontal="center" vertical="center"/>
    </xf>
    <xf numFmtId="10" fontId="12" fillId="7" borderId="1" xfId="3" applyNumberFormat="1" applyFont="1" applyFill="1" applyBorder="1" applyAlignment="1">
      <alignment horizontal="center" vertical="center"/>
    </xf>
    <xf numFmtId="41" fontId="2" fillId="3" borderId="1" xfId="1" applyFont="1" applyFill="1" applyBorder="1" applyAlignment="1">
      <alignment vertical="center"/>
    </xf>
    <xf numFmtId="41" fontId="2" fillId="3" borderId="1" xfId="1" applyFont="1" applyFill="1" applyBorder="1" applyAlignment="1">
      <alignment horizontal="center" vertical="center"/>
    </xf>
    <xf numFmtId="10" fontId="2" fillId="3" borderId="1" xfId="3" applyNumberFormat="1" applyFont="1" applyFill="1" applyBorder="1" applyAlignment="1">
      <alignment horizontal="center" vertical="center"/>
    </xf>
    <xf numFmtId="41" fontId="12" fillId="2" borderId="1" xfId="1" applyFont="1" applyFill="1" applyBorder="1" applyAlignment="1">
      <alignment horizontal="center" vertical="center"/>
    </xf>
    <xf numFmtId="41" fontId="2" fillId="8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41" fontId="2" fillId="0" borderId="2" xfId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1" fontId="2" fillId="0" borderId="2" xfId="1" applyFont="1" applyFill="1" applyBorder="1" applyAlignment="1">
      <alignment vertical="center"/>
    </xf>
    <xf numFmtId="41" fontId="2" fillId="0" borderId="1" xfId="1" applyFont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41" fontId="2" fillId="9" borderId="1" xfId="1" applyFont="1" applyFill="1" applyBorder="1" applyAlignment="1">
      <alignment vertical="center"/>
    </xf>
    <xf numFmtId="10" fontId="2" fillId="9" borderId="1" xfId="3" applyNumberFormat="1" applyFont="1" applyFill="1" applyBorder="1" applyAlignment="1">
      <alignment horizontal="center" vertical="center"/>
    </xf>
    <xf numFmtId="41" fontId="2" fillId="9" borderId="1" xfId="1" applyFont="1" applyFill="1" applyBorder="1" applyAlignment="1">
      <alignment horizontal="center" vertical="center"/>
    </xf>
    <xf numFmtId="0" fontId="2" fillId="9" borderId="1" xfId="0" quotePrefix="1" applyFont="1" applyFill="1" applyBorder="1" applyAlignment="1">
      <alignment horizontal="left" vertical="center" wrapText="1"/>
    </xf>
    <xf numFmtId="0" fontId="12" fillId="9" borderId="1" xfId="0" applyFont="1" applyFill="1" applyBorder="1" applyAlignment="1">
      <alignment vertical="center"/>
    </xf>
    <xf numFmtId="41" fontId="12" fillId="10" borderId="1" xfId="1" applyFont="1" applyFill="1" applyBorder="1" applyAlignment="1">
      <alignment vertical="center"/>
    </xf>
    <xf numFmtId="41" fontId="12" fillId="10" borderId="1" xfId="1" applyFont="1" applyFill="1" applyBorder="1" applyAlignment="1">
      <alignment horizontal="center" vertical="center"/>
    </xf>
    <xf numFmtId="10" fontId="12" fillId="10" borderId="1" xfId="3" applyNumberFormat="1" applyFont="1" applyFill="1" applyBorder="1" applyAlignment="1">
      <alignment horizontal="center" vertical="center"/>
    </xf>
    <xf numFmtId="0" fontId="2" fillId="10" borderId="1" xfId="0" applyFont="1" applyFill="1" applyBorder="1">
      <alignment vertical="center"/>
    </xf>
    <xf numFmtId="0" fontId="6" fillId="4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41" fontId="12" fillId="9" borderId="1" xfId="0" applyNumberFormat="1" applyFont="1" applyFill="1" applyBorder="1" applyAlignment="1">
      <alignment vertical="center"/>
    </xf>
    <xf numFmtId="0" fontId="2" fillId="11" borderId="1" xfId="0" applyFont="1" applyFill="1" applyBorder="1" applyAlignment="1">
      <alignment horizontal="center" vertical="center" wrapText="1"/>
    </xf>
    <xf numFmtId="41" fontId="2" fillId="11" borderId="1" xfId="1" applyFont="1" applyFill="1" applyBorder="1" applyAlignment="1">
      <alignment vertical="center"/>
    </xf>
    <xf numFmtId="10" fontId="2" fillId="11" borderId="1" xfId="3" applyNumberFormat="1" applyFont="1" applyFill="1" applyBorder="1" applyAlignment="1">
      <alignment horizontal="center" vertical="center"/>
    </xf>
    <xf numFmtId="41" fontId="2" fillId="11" borderId="1" xfId="1" applyFont="1" applyFill="1" applyBorder="1" applyAlignment="1">
      <alignment horizontal="center" vertical="center"/>
    </xf>
    <xf numFmtId="0" fontId="2" fillId="0" borderId="2" xfId="0" quotePrefix="1" applyFont="1" applyBorder="1" applyAlignment="1">
      <alignment horizontal="left" vertical="center" wrapText="1"/>
    </xf>
    <xf numFmtId="0" fontId="2" fillId="0" borderId="3" xfId="0" quotePrefix="1" applyFont="1" applyBorder="1" applyAlignment="1">
      <alignment horizontal="left" vertical="center" wrapText="1"/>
    </xf>
  </cellXfs>
  <cellStyles count="4">
    <cellStyle name="백분율" xfId="3" builtinId="5"/>
    <cellStyle name="쉼표 [0]" xfId="1" builtinId="6"/>
    <cellStyle name="표준" xfId="0" builtinId="0"/>
    <cellStyle name="표준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64786-FF17-4578-89A9-8A7290C5450C}">
  <dimension ref="B1:S37"/>
  <sheetViews>
    <sheetView showGridLines="0" topLeftCell="A7" zoomScale="89" zoomScaleNormal="89" workbookViewId="0">
      <selection activeCell="A11" sqref="A11:XFD11"/>
    </sheetView>
  </sheetViews>
  <sheetFormatPr defaultColWidth="9" defaultRowHeight="13.5" x14ac:dyDescent="0.3"/>
  <cols>
    <col min="1" max="1" width="2" style="6" customWidth="1"/>
    <col min="2" max="2" width="13.25" style="1" customWidth="1"/>
    <col min="3" max="3" width="17" style="1" bestFit="1" customWidth="1"/>
    <col min="4" max="4" width="14.25" style="2" customWidth="1"/>
    <col min="5" max="5" width="19.375" style="1" customWidth="1"/>
    <col min="6" max="6" width="17.25" style="2" bestFit="1" customWidth="1"/>
    <col min="7" max="7" width="16" style="5" bestFit="1" customWidth="1"/>
    <col min="8" max="8" width="14.875" style="5" customWidth="1"/>
    <col min="9" max="9" width="14.375" style="2" customWidth="1"/>
    <col min="10" max="10" width="19.25" style="2" bestFit="1" customWidth="1"/>
    <col min="11" max="11" width="65.625" style="1" customWidth="1"/>
    <col min="12" max="12" width="9" style="1"/>
    <col min="13" max="13" width="14.125" style="1" bestFit="1" customWidth="1"/>
    <col min="14" max="19" width="9" style="1"/>
    <col min="20" max="16384" width="9" style="6"/>
  </cols>
  <sheetData>
    <row r="1" spans="2:11" ht="18.75" customHeight="1" x14ac:dyDescent="0.3"/>
    <row r="2" spans="2:11" ht="40.5" customHeight="1" x14ac:dyDescent="0.3">
      <c r="B2" s="68" t="s">
        <v>20</v>
      </c>
      <c r="C2" s="68"/>
      <c r="D2" s="68"/>
      <c r="E2" s="68"/>
      <c r="F2" s="68"/>
      <c r="G2" s="68"/>
      <c r="H2" s="68"/>
      <c r="I2" s="68"/>
      <c r="J2" s="68"/>
      <c r="K2" s="68"/>
    </row>
    <row r="3" spans="2:11" ht="18.75" customHeight="1" x14ac:dyDescent="0.3"/>
    <row r="4" spans="2:11" ht="24.95" customHeight="1" x14ac:dyDescent="0.3">
      <c r="B4" s="50" t="s">
        <v>7</v>
      </c>
      <c r="C4" s="51"/>
      <c r="D4" s="52" t="s">
        <v>25</v>
      </c>
      <c r="E4" s="53"/>
      <c r="G4" s="7"/>
      <c r="H4" s="7"/>
      <c r="I4" s="7"/>
      <c r="J4" s="7"/>
    </row>
    <row r="5" spans="2:11" ht="24.95" customHeight="1" x14ac:dyDescent="0.3">
      <c r="B5" s="50" t="s">
        <v>8</v>
      </c>
      <c r="C5" s="51"/>
      <c r="D5" s="52" t="s">
        <v>25</v>
      </c>
      <c r="E5" s="53"/>
      <c r="G5" s="2"/>
      <c r="H5" s="2"/>
    </row>
    <row r="6" spans="2:11" ht="24.95" customHeight="1" x14ac:dyDescent="0.3">
      <c r="B6" s="50" t="s">
        <v>9</v>
      </c>
      <c r="C6" s="51"/>
      <c r="D6" s="66">
        <f>J19</f>
        <v>12650000</v>
      </c>
      <c r="E6" s="67"/>
    </row>
    <row r="7" spans="2:11" ht="24.95" customHeight="1" x14ac:dyDescent="0.3">
      <c r="B7" s="50" t="s">
        <v>10</v>
      </c>
      <c r="C7" s="51"/>
      <c r="D7" s="52" t="s">
        <v>30</v>
      </c>
      <c r="E7" s="53"/>
    </row>
    <row r="8" spans="2:11" ht="24.95" customHeight="1" x14ac:dyDescent="0.3">
      <c r="E8" s="3"/>
      <c r="G8" s="2"/>
      <c r="H8" s="2"/>
    </row>
    <row r="9" spans="2:11" ht="16.5" customHeight="1" x14ac:dyDescent="0.3">
      <c r="C9" s="2"/>
      <c r="E9" s="3"/>
      <c r="G9" s="8"/>
      <c r="H9" s="8"/>
    </row>
    <row r="10" spans="2:11" ht="16.5" customHeight="1" x14ac:dyDescent="0.3">
      <c r="B10" s="9" t="s">
        <v>11</v>
      </c>
      <c r="C10" s="2"/>
      <c r="E10" s="3"/>
      <c r="F10" s="10"/>
      <c r="G10" s="10"/>
      <c r="H10" s="10"/>
      <c r="K10" s="37" t="s">
        <v>44</v>
      </c>
    </row>
    <row r="11" spans="2:11" ht="24.95" customHeight="1" x14ac:dyDescent="0.3">
      <c r="B11" s="63" t="s">
        <v>12</v>
      </c>
      <c r="C11" s="64"/>
      <c r="D11" s="64"/>
      <c r="E11" s="65"/>
      <c r="F11" s="54"/>
      <c r="G11" s="54"/>
      <c r="H11" s="54"/>
      <c r="I11" s="54"/>
      <c r="J11" s="54"/>
      <c r="K11" s="55" t="s">
        <v>3</v>
      </c>
    </row>
    <row r="12" spans="2:11" ht="24.95" customHeight="1" x14ac:dyDescent="0.3">
      <c r="B12" s="31" t="s">
        <v>0</v>
      </c>
      <c r="C12" s="31" t="s">
        <v>1</v>
      </c>
      <c r="D12" s="11" t="s">
        <v>13</v>
      </c>
      <c r="E12" s="31" t="s">
        <v>14</v>
      </c>
      <c r="F12" s="11" t="s">
        <v>21</v>
      </c>
      <c r="G12" s="11" t="s">
        <v>22</v>
      </c>
      <c r="H12" s="12" t="s">
        <v>23</v>
      </c>
      <c r="I12" s="11" t="s">
        <v>24</v>
      </c>
      <c r="J12" s="29" t="s">
        <v>43</v>
      </c>
      <c r="K12" s="56"/>
    </row>
    <row r="13" spans="2:11" s="1" customFormat="1" ht="72" customHeight="1" x14ac:dyDescent="0.3">
      <c r="B13" s="57" t="s">
        <v>2</v>
      </c>
      <c r="C13" s="33" t="s">
        <v>4</v>
      </c>
      <c r="D13" s="34">
        <v>3000000</v>
      </c>
      <c r="E13" s="60" t="s">
        <v>19</v>
      </c>
      <c r="F13" s="14">
        <f>G13/H13</f>
        <v>10000000</v>
      </c>
      <c r="G13" s="14">
        <f>J13/I13</f>
        <v>15000</v>
      </c>
      <c r="H13" s="15">
        <v>1.5E-3</v>
      </c>
      <c r="I13" s="13">
        <v>200</v>
      </c>
      <c r="J13" s="30">
        <f>D13</f>
        <v>3000000</v>
      </c>
      <c r="K13" s="16" t="s">
        <v>36</v>
      </c>
    </row>
    <row r="14" spans="2:11" s="1" customFormat="1" ht="36.75" customHeight="1" x14ac:dyDescent="0.3">
      <c r="B14" s="58"/>
      <c r="C14" s="33" t="s">
        <v>6</v>
      </c>
      <c r="D14" s="35">
        <f>D13*0.15</f>
        <v>450000</v>
      </c>
      <c r="E14" s="61"/>
      <c r="F14" s="26"/>
      <c r="G14" s="26"/>
      <c r="H14" s="28"/>
      <c r="I14" s="27"/>
      <c r="J14" s="30">
        <f>D14</f>
        <v>450000</v>
      </c>
      <c r="K14" s="16" t="s">
        <v>31</v>
      </c>
    </row>
    <row r="15" spans="2:11" s="1" customFormat="1" ht="54" customHeight="1" x14ac:dyDescent="0.3">
      <c r="B15" s="58"/>
      <c r="C15" s="33" t="s">
        <v>5</v>
      </c>
      <c r="D15" s="13">
        <v>5000000</v>
      </c>
      <c r="E15" s="62"/>
      <c r="F15" s="14">
        <f>G15/H15</f>
        <v>15151515.151515152</v>
      </c>
      <c r="G15" s="14">
        <f>J15/I15</f>
        <v>50000</v>
      </c>
      <c r="H15" s="15">
        <v>3.3E-3</v>
      </c>
      <c r="I15" s="13">
        <v>100</v>
      </c>
      <c r="J15" s="30">
        <f t="shared" ref="J15:J16" si="0">D15</f>
        <v>5000000</v>
      </c>
      <c r="K15" s="16" t="s">
        <v>37</v>
      </c>
    </row>
    <row r="16" spans="2:11" s="1" customFormat="1" ht="54" customHeight="1" x14ac:dyDescent="0.3">
      <c r="B16" s="59"/>
      <c r="C16" s="33" t="s">
        <v>27</v>
      </c>
      <c r="D16" s="32">
        <v>3000000</v>
      </c>
      <c r="E16" s="33" t="s">
        <v>29</v>
      </c>
      <c r="F16" s="14">
        <f>G16/H16</f>
        <v>377216.14485099958</v>
      </c>
      <c r="G16" s="14">
        <f>J16/I16</f>
        <v>9090.9090909090901</v>
      </c>
      <c r="H16" s="15">
        <v>2.41E-2</v>
      </c>
      <c r="I16" s="13">
        <v>330</v>
      </c>
      <c r="J16" s="30">
        <f t="shared" si="0"/>
        <v>3000000</v>
      </c>
      <c r="K16" s="16" t="s">
        <v>39</v>
      </c>
    </row>
    <row r="17" spans="2:19" s="1" customFormat="1" ht="39.75" customHeight="1" x14ac:dyDescent="0.3">
      <c r="B17" s="36" t="s">
        <v>32</v>
      </c>
      <c r="C17" s="33" t="s">
        <v>32</v>
      </c>
      <c r="D17" s="32">
        <v>1200000</v>
      </c>
      <c r="E17" s="33" t="s">
        <v>40</v>
      </c>
      <c r="F17" s="26"/>
      <c r="G17" s="26"/>
      <c r="H17" s="28"/>
      <c r="I17" s="27"/>
      <c r="J17" s="30">
        <v>1200000</v>
      </c>
      <c r="K17" s="16" t="s">
        <v>41</v>
      </c>
    </row>
    <row r="18" spans="2:19" s="1" customFormat="1" ht="39.75" customHeight="1" x14ac:dyDescent="0.3">
      <c r="B18" s="36" t="s">
        <v>34</v>
      </c>
      <c r="C18" s="33" t="s">
        <v>34</v>
      </c>
      <c r="D18" s="32">
        <v>0</v>
      </c>
      <c r="E18" s="33" t="s">
        <v>35</v>
      </c>
      <c r="F18" s="26"/>
      <c r="G18" s="26"/>
      <c r="H18" s="28"/>
      <c r="I18" s="27"/>
      <c r="J18" s="30">
        <v>0</v>
      </c>
      <c r="K18" s="16" t="s">
        <v>42</v>
      </c>
    </row>
    <row r="19" spans="2:19" s="9" customFormat="1" ht="26.25" customHeight="1" x14ac:dyDescent="0.3">
      <c r="B19" s="49" t="s">
        <v>15</v>
      </c>
      <c r="C19" s="49"/>
      <c r="D19" s="23">
        <f>SUM(D13:D18)</f>
        <v>12650000</v>
      </c>
      <c r="E19" s="23"/>
      <c r="F19" s="24">
        <f>SUM(F13:F16)</f>
        <v>25528731.296366151</v>
      </c>
      <c r="G19" s="24">
        <f>SUM(G13:G16)</f>
        <v>74090.909090909088</v>
      </c>
      <c r="H19" s="25">
        <f>IFERROR(G19/F19,0)</f>
        <v>2.9022558242624242E-3</v>
      </c>
      <c r="I19" s="24">
        <f>IFERROR(J19/G19,0)</f>
        <v>170.7361963190184</v>
      </c>
      <c r="J19" s="29">
        <f>SUM(J13:J17)</f>
        <v>12650000</v>
      </c>
      <c r="K19" s="17"/>
    </row>
    <row r="20" spans="2:19" s="1" customFormat="1" ht="12.75" x14ac:dyDescent="0.3">
      <c r="D20" s="2"/>
      <c r="F20" s="2"/>
      <c r="G20" s="5"/>
      <c r="H20" s="5"/>
      <c r="I20" s="2"/>
      <c r="J20" s="2"/>
    </row>
    <row r="21" spans="2:19" s="2" customFormat="1" ht="12.75" x14ac:dyDescent="0.3">
      <c r="B21" s="9" t="s">
        <v>16</v>
      </c>
      <c r="C21" s="1"/>
      <c r="E21" s="1"/>
      <c r="G21" s="5"/>
      <c r="H21" s="5"/>
      <c r="K21" s="1"/>
      <c r="L21" s="1"/>
      <c r="M21" s="1"/>
      <c r="N21" s="1"/>
      <c r="O21" s="1"/>
      <c r="P21" s="1"/>
      <c r="Q21" s="1"/>
      <c r="R21" s="1"/>
      <c r="S21" s="1"/>
    </row>
    <row r="22" spans="2:19" s="2" customFormat="1" ht="12.75" x14ac:dyDescent="0.3">
      <c r="B22" s="18" t="s">
        <v>45</v>
      </c>
      <c r="C22" s="1"/>
      <c r="E22" s="1"/>
      <c r="G22" s="5"/>
      <c r="H22" s="5"/>
      <c r="K22" s="1"/>
      <c r="L22" s="1"/>
      <c r="M22" s="1"/>
      <c r="N22" s="1"/>
      <c r="O22" s="1"/>
      <c r="P22" s="1"/>
      <c r="Q22" s="1"/>
      <c r="R22" s="1"/>
      <c r="S22" s="1"/>
    </row>
    <row r="23" spans="2:19" s="2" customFormat="1" ht="12.75" x14ac:dyDescent="0.3">
      <c r="B23" s="18" t="s">
        <v>17</v>
      </c>
      <c r="C23" s="1"/>
      <c r="E23" s="1"/>
      <c r="G23" s="7"/>
      <c r="H23" s="7"/>
      <c r="I23" s="7"/>
      <c r="J23" s="7"/>
      <c r="K23" s="1"/>
      <c r="L23" s="1"/>
      <c r="M23" s="1"/>
      <c r="N23" s="1"/>
      <c r="O23" s="1"/>
      <c r="P23" s="1"/>
      <c r="Q23" s="1"/>
      <c r="R23" s="1"/>
      <c r="S23" s="1"/>
    </row>
    <row r="24" spans="2:19" s="2" customFormat="1" ht="12.75" x14ac:dyDescent="0.3">
      <c r="B24" s="18" t="s">
        <v>18</v>
      </c>
      <c r="C24" s="1"/>
      <c r="E24" s="1"/>
      <c r="H24" s="7"/>
      <c r="I24" s="7"/>
      <c r="J24" s="7"/>
      <c r="K24" s="1"/>
      <c r="L24" s="1"/>
      <c r="M24" s="1"/>
      <c r="N24" s="1"/>
      <c r="O24" s="1"/>
      <c r="P24" s="1"/>
      <c r="Q24" s="1"/>
      <c r="R24" s="1"/>
      <c r="S24" s="1"/>
    </row>
    <row r="25" spans="2:19" s="2" customFormat="1" ht="12.75" x14ac:dyDescent="0.3">
      <c r="B25" s="18"/>
      <c r="C25" s="1"/>
      <c r="E25" s="1"/>
      <c r="H25" s="7"/>
      <c r="I25" s="7"/>
      <c r="J25" s="7"/>
      <c r="K25" s="1"/>
      <c r="L25" s="1"/>
      <c r="M25" s="1"/>
      <c r="N25" s="1"/>
      <c r="O25" s="1"/>
      <c r="P25" s="1"/>
      <c r="Q25" s="1"/>
      <c r="R25" s="1"/>
      <c r="S25" s="1"/>
    </row>
    <row r="26" spans="2:19" s="2" customFormat="1" ht="12.75" x14ac:dyDescent="0.3">
      <c r="B26" s="9"/>
      <c r="C26" s="4"/>
      <c r="D26" s="19"/>
      <c r="E26" s="1"/>
      <c r="K26" s="1"/>
      <c r="L26" s="1"/>
      <c r="M26" s="1"/>
      <c r="N26" s="1"/>
      <c r="O26" s="1"/>
      <c r="P26" s="1"/>
      <c r="Q26" s="1"/>
      <c r="R26" s="1"/>
      <c r="S26" s="1"/>
    </row>
    <row r="27" spans="2:19" s="2" customFormat="1" ht="12.75" x14ac:dyDescent="0.3">
      <c r="B27" s="18"/>
      <c r="C27" s="4"/>
      <c r="D27" s="19"/>
      <c r="E27" s="1"/>
      <c r="K27" s="1"/>
      <c r="L27" s="1"/>
      <c r="M27" s="1"/>
      <c r="N27" s="1"/>
      <c r="O27" s="1"/>
      <c r="P27" s="1"/>
      <c r="Q27" s="1"/>
      <c r="R27" s="1"/>
      <c r="S27" s="1"/>
    </row>
    <row r="28" spans="2:19" s="2" customFormat="1" ht="12.75" x14ac:dyDescent="0.3">
      <c r="B28" s="18"/>
      <c r="C28" s="4"/>
      <c r="D28" s="19"/>
      <c r="E28" s="1"/>
      <c r="F28" s="20"/>
      <c r="G28" s="20"/>
      <c r="J28" s="20"/>
      <c r="K28" s="1"/>
      <c r="L28" s="1"/>
      <c r="M28" s="1"/>
      <c r="N28" s="1"/>
      <c r="O28" s="1"/>
      <c r="P28" s="1"/>
      <c r="Q28" s="1"/>
      <c r="R28" s="1"/>
      <c r="S28" s="1"/>
    </row>
    <row r="29" spans="2:19" s="2" customFormat="1" ht="12.75" x14ac:dyDescent="0.3">
      <c r="B29" s="18"/>
      <c r="C29" s="4"/>
      <c r="D29" s="19"/>
      <c r="E29" s="1"/>
      <c r="K29" s="1"/>
      <c r="L29" s="1"/>
      <c r="M29" s="1"/>
      <c r="N29" s="1"/>
      <c r="O29" s="1"/>
      <c r="P29" s="1"/>
      <c r="Q29" s="1"/>
      <c r="R29" s="1"/>
      <c r="S29" s="1"/>
    </row>
    <row r="30" spans="2:19" s="2" customFormat="1" ht="12.75" x14ac:dyDescent="0.3">
      <c r="B30" s="9"/>
      <c r="C30" s="1"/>
      <c r="E30" s="1"/>
      <c r="G30" s="5"/>
      <c r="H30" s="5"/>
      <c r="K30" s="1"/>
      <c r="L30" s="1"/>
      <c r="M30" s="1"/>
      <c r="N30" s="1"/>
      <c r="O30" s="1"/>
      <c r="P30" s="1"/>
      <c r="Q30" s="1"/>
      <c r="R30" s="1"/>
      <c r="S30" s="1"/>
    </row>
    <row r="31" spans="2:19" s="2" customFormat="1" ht="12.75" x14ac:dyDescent="0.3">
      <c r="B31" s="21"/>
      <c r="C31" s="1"/>
      <c r="E31" s="1"/>
      <c r="G31" s="5"/>
      <c r="H31" s="5"/>
      <c r="K31" s="1"/>
      <c r="L31" s="1"/>
      <c r="M31" s="1"/>
      <c r="N31" s="1"/>
      <c r="O31" s="1"/>
      <c r="P31" s="1"/>
      <c r="Q31" s="1"/>
      <c r="R31" s="1"/>
      <c r="S31" s="1"/>
    </row>
    <row r="32" spans="2:19" s="2" customFormat="1" ht="12.75" x14ac:dyDescent="0.3">
      <c r="B32" s="18"/>
      <c r="C32" s="1"/>
      <c r="E32" s="1"/>
      <c r="G32" s="7"/>
      <c r="H32" s="7"/>
      <c r="I32" s="7"/>
      <c r="J32" s="7"/>
      <c r="K32" s="1"/>
      <c r="L32" s="1"/>
      <c r="M32" s="1"/>
      <c r="N32" s="1"/>
      <c r="O32" s="1"/>
      <c r="P32" s="1"/>
      <c r="Q32" s="1"/>
      <c r="R32" s="1"/>
      <c r="S32" s="1"/>
    </row>
    <row r="33" spans="2:19" s="2" customFormat="1" ht="12.75" x14ac:dyDescent="0.3">
      <c r="B33" s="18"/>
      <c r="E33" s="1"/>
      <c r="G33" s="7"/>
      <c r="H33" s="7"/>
      <c r="I33" s="7"/>
      <c r="J33" s="7"/>
      <c r="K33" s="1"/>
      <c r="L33" s="1"/>
      <c r="M33" s="1"/>
      <c r="N33" s="1"/>
      <c r="O33" s="1"/>
      <c r="P33" s="1"/>
      <c r="Q33" s="1"/>
      <c r="R33" s="1"/>
      <c r="S33" s="1"/>
    </row>
    <row r="34" spans="2:19" s="2" customFormat="1" ht="12.75" x14ac:dyDescent="0.3">
      <c r="B34" s="18"/>
      <c r="C34" s="1"/>
      <c r="E34" s="1"/>
      <c r="G34" s="7"/>
      <c r="H34" s="7"/>
      <c r="I34" s="7"/>
      <c r="J34" s="7"/>
      <c r="K34" s="1"/>
      <c r="L34" s="1"/>
      <c r="M34" s="1"/>
      <c r="N34" s="1"/>
      <c r="O34" s="1"/>
      <c r="P34" s="1"/>
      <c r="Q34" s="1"/>
      <c r="R34" s="1"/>
      <c r="S34" s="1"/>
    </row>
    <row r="37" spans="2:19" x14ac:dyDescent="0.3">
      <c r="B37" s="22"/>
    </row>
  </sheetData>
  <mergeCells count="15">
    <mergeCell ref="B6:C6"/>
    <mergeCell ref="D6:E6"/>
    <mergeCell ref="B2:K2"/>
    <mergeCell ref="B4:C4"/>
    <mergeCell ref="D4:E4"/>
    <mergeCell ref="B5:C5"/>
    <mergeCell ref="D5:E5"/>
    <mergeCell ref="B19:C19"/>
    <mergeCell ref="B7:C7"/>
    <mergeCell ref="D7:E7"/>
    <mergeCell ref="F11:J11"/>
    <mergeCell ref="K11:K12"/>
    <mergeCell ref="B13:B16"/>
    <mergeCell ref="E13:E15"/>
    <mergeCell ref="B11:E1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71AC5-F682-4559-B2C7-E350CAA8DE30}">
  <dimension ref="B1:S39"/>
  <sheetViews>
    <sheetView showGridLines="0" tabSelected="1" zoomScale="89" zoomScaleNormal="89" workbookViewId="0">
      <selection activeCell="K19" sqref="K19"/>
    </sheetView>
  </sheetViews>
  <sheetFormatPr defaultColWidth="9" defaultRowHeight="13.5" x14ac:dyDescent="0.3"/>
  <cols>
    <col min="1" max="1" width="2" style="6" customWidth="1"/>
    <col min="2" max="2" width="13.25" style="1" customWidth="1"/>
    <col min="3" max="3" width="17" style="1" bestFit="1" customWidth="1"/>
    <col min="4" max="4" width="14.25" style="2" customWidth="1"/>
    <col min="5" max="5" width="15.875" style="1" customWidth="1"/>
    <col min="6" max="6" width="17.25" style="2" bestFit="1" customWidth="1"/>
    <col min="7" max="7" width="16" style="5" bestFit="1" customWidth="1"/>
    <col min="8" max="8" width="14.875" style="5" customWidth="1"/>
    <col min="9" max="9" width="14.375" style="2" customWidth="1"/>
    <col min="10" max="10" width="19.25" style="2" bestFit="1" customWidth="1"/>
    <col min="11" max="11" width="65.625" style="1" customWidth="1"/>
    <col min="12" max="12" width="9" style="1"/>
    <col min="13" max="13" width="14.125" style="1" bestFit="1" customWidth="1"/>
    <col min="14" max="19" width="9" style="1"/>
    <col min="20" max="16384" width="9" style="6"/>
  </cols>
  <sheetData>
    <row r="1" spans="2:11" ht="18.75" customHeight="1" x14ac:dyDescent="0.3"/>
    <row r="2" spans="2:11" ht="40.5" customHeight="1" x14ac:dyDescent="0.3">
      <c r="B2" s="68" t="s">
        <v>20</v>
      </c>
      <c r="C2" s="68"/>
      <c r="D2" s="68"/>
      <c r="E2" s="68"/>
      <c r="F2" s="68"/>
      <c r="G2" s="68"/>
      <c r="H2" s="68"/>
      <c r="I2" s="68"/>
      <c r="J2" s="68"/>
      <c r="K2" s="68"/>
    </row>
    <row r="3" spans="2:11" ht="18.75" customHeight="1" x14ac:dyDescent="0.3"/>
    <row r="4" spans="2:11" ht="24.95" customHeight="1" x14ac:dyDescent="0.3">
      <c r="B4" s="50" t="s">
        <v>7</v>
      </c>
      <c r="C4" s="51"/>
      <c r="D4" s="52" t="s">
        <v>67</v>
      </c>
      <c r="E4" s="53"/>
      <c r="G4" s="7"/>
      <c r="H4" s="7"/>
      <c r="I4" s="7"/>
      <c r="J4" s="7"/>
    </row>
    <row r="5" spans="2:11" ht="24.95" customHeight="1" x14ac:dyDescent="0.3">
      <c r="B5" s="50" t="s">
        <v>8</v>
      </c>
      <c r="C5" s="51"/>
      <c r="D5" s="52" t="s">
        <v>67</v>
      </c>
      <c r="E5" s="53"/>
      <c r="G5" s="2"/>
      <c r="H5" s="2"/>
    </row>
    <row r="6" spans="2:11" ht="24.95" customHeight="1" x14ac:dyDescent="0.3">
      <c r="B6" s="50" t="s">
        <v>9</v>
      </c>
      <c r="C6" s="51"/>
      <c r="D6" s="66">
        <f>D21</f>
        <v>30400000</v>
      </c>
      <c r="E6" s="67"/>
    </row>
    <row r="7" spans="2:11" ht="24.95" customHeight="1" x14ac:dyDescent="0.3">
      <c r="B7" s="50" t="s">
        <v>10</v>
      </c>
      <c r="C7" s="51"/>
      <c r="D7" s="52" t="s">
        <v>49</v>
      </c>
      <c r="E7" s="53"/>
    </row>
    <row r="8" spans="2:11" ht="24.95" customHeight="1" x14ac:dyDescent="0.3">
      <c r="E8" s="3"/>
      <c r="G8" s="2"/>
      <c r="H8" s="2"/>
    </row>
    <row r="9" spans="2:11" ht="16.5" customHeight="1" x14ac:dyDescent="0.3">
      <c r="C9" s="2"/>
      <c r="E9" s="3"/>
      <c r="G9" s="8"/>
      <c r="H9" s="8"/>
    </row>
    <row r="10" spans="2:11" ht="16.5" customHeight="1" x14ac:dyDescent="0.3">
      <c r="B10" s="9" t="s">
        <v>11</v>
      </c>
      <c r="C10" s="2"/>
      <c r="E10" s="3"/>
      <c r="F10" s="10"/>
      <c r="G10" s="10"/>
      <c r="H10" s="10"/>
      <c r="K10" s="37" t="s">
        <v>44</v>
      </c>
    </row>
    <row r="11" spans="2:11" ht="24.95" customHeight="1" x14ac:dyDescent="0.3">
      <c r="B11" s="54" t="s">
        <v>12</v>
      </c>
      <c r="C11" s="54"/>
      <c r="D11" s="54"/>
      <c r="E11" s="54"/>
      <c r="F11" s="54"/>
      <c r="G11" s="54"/>
      <c r="H11" s="54"/>
      <c r="I11" s="54"/>
      <c r="J11" s="54"/>
      <c r="K11" s="54" t="s">
        <v>3</v>
      </c>
    </row>
    <row r="12" spans="2:11" ht="24.95" customHeight="1" x14ac:dyDescent="0.3">
      <c r="B12" s="47" t="s">
        <v>0</v>
      </c>
      <c r="C12" s="47" t="s">
        <v>1</v>
      </c>
      <c r="D12" s="11" t="s">
        <v>52</v>
      </c>
      <c r="E12" s="47" t="s">
        <v>14</v>
      </c>
      <c r="F12" s="11" t="s">
        <v>21</v>
      </c>
      <c r="G12" s="11" t="s">
        <v>22</v>
      </c>
      <c r="H12" s="12" t="s">
        <v>23</v>
      </c>
      <c r="I12" s="11" t="s">
        <v>24</v>
      </c>
      <c r="J12" s="29" t="s">
        <v>53</v>
      </c>
      <c r="K12" s="54"/>
    </row>
    <row r="13" spans="2:11" ht="31.5" customHeight="1" x14ac:dyDescent="0.3">
      <c r="B13" s="70" t="s">
        <v>46</v>
      </c>
      <c r="C13" s="71" t="s">
        <v>50</v>
      </c>
      <c r="D13" s="13">
        <v>3000000</v>
      </c>
      <c r="E13" s="33" t="s">
        <v>47</v>
      </c>
      <c r="F13" s="14">
        <f>G13/H13</f>
        <v>726392.25181598053</v>
      </c>
      <c r="G13" s="14">
        <f>J13/I13</f>
        <v>8571.4285714285706</v>
      </c>
      <c r="H13" s="15">
        <v>1.18E-2</v>
      </c>
      <c r="I13" s="13">
        <v>350</v>
      </c>
      <c r="J13" s="30">
        <f>D13</f>
        <v>3000000</v>
      </c>
      <c r="K13" s="79" t="s">
        <v>66</v>
      </c>
    </row>
    <row r="14" spans="2:11" ht="23.25" customHeight="1" x14ac:dyDescent="0.3">
      <c r="B14" s="70"/>
      <c r="C14" s="71"/>
      <c r="D14" s="13">
        <v>5000000</v>
      </c>
      <c r="E14" s="33" t="s">
        <v>61</v>
      </c>
      <c r="F14" s="14">
        <f>G14/H14</f>
        <v>1044932.079414838</v>
      </c>
      <c r="G14" s="14">
        <f>J14/I14</f>
        <v>15151.515151515152</v>
      </c>
      <c r="H14" s="15">
        <v>1.4500000000000001E-2</v>
      </c>
      <c r="I14" s="13">
        <v>330</v>
      </c>
      <c r="J14" s="30">
        <f t="shared" ref="J14:J20" si="0">D14</f>
        <v>5000000</v>
      </c>
      <c r="K14" s="80"/>
    </row>
    <row r="15" spans="2:11" ht="54" customHeight="1" x14ac:dyDescent="0.3">
      <c r="B15" s="70"/>
      <c r="C15" s="71"/>
      <c r="D15" s="13">
        <v>1000000</v>
      </c>
      <c r="E15" s="33" t="s">
        <v>48</v>
      </c>
      <c r="F15" s="26"/>
      <c r="G15" s="26"/>
      <c r="H15" s="28"/>
      <c r="I15" s="27"/>
      <c r="J15" s="30">
        <f t="shared" si="0"/>
        <v>1000000</v>
      </c>
      <c r="K15" s="16" t="s">
        <v>56</v>
      </c>
    </row>
    <row r="16" spans="2:11" s="1" customFormat="1" ht="72" customHeight="1" x14ac:dyDescent="0.3">
      <c r="B16" s="57" t="s">
        <v>54</v>
      </c>
      <c r="C16" s="60" t="s">
        <v>4</v>
      </c>
      <c r="D16" s="14">
        <v>7000000</v>
      </c>
      <c r="E16" s="33" t="s">
        <v>57</v>
      </c>
      <c r="F16" s="14">
        <f t="shared" ref="F16" si="1">G16/H16</f>
        <v>7179487.179487179</v>
      </c>
      <c r="G16" s="14">
        <f t="shared" ref="G16" si="2">J16/I16</f>
        <v>46666.666666666664</v>
      </c>
      <c r="H16" s="15">
        <v>6.4999999999999997E-3</v>
      </c>
      <c r="I16" s="13">
        <v>150</v>
      </c>
      <c r="J16" s="30">
        <f t="shared" si="0"/>
        <v>7000000</v>
      </c>
      <c r="K16" s="16" t="s">
        <v>64</v>
      </c>
    </row>
    <row r="17" spans="2:19" s="1" customFormat="1" ht="72" customHeight="1" x14ac:dyDescent="0.3">
      <c r="B17" s="58"/>
      <c r="C17" s="62"/>
      <c r="D17" s="14">
        <v>5000000</v>
      </c>
      <c r="E17" s="33" t="s">
        <v>58</v>
      </c>
      <c r="F17" s="14">
        <f>G17/H17</f>
        <v>425170.06802721089</v>
      </c>
      <c r="G17" s="14">
        <f>J17/I17</f>
        <v>25000</v>
      </c>
      <c r="H17" s="15">
        <v>5.8799999999999998E-2</v>
      </c>
      <c r="I17" s="13">
        <v>200</v>
      </c>
      <c r="J17" s="30">
        <f t="shared" si="0"/>
        <v>5000000</v>
      </c>
      <c r="K17" s="16" t="s">
        <v>65</v>
      </c>
    </row>
    <row r="18" spans="2:19" s="1" customFormat="1" ht="24.75" customHeight="1" x14ac:dyDescent="0.3">
      <c r="B18" s="58"/>
      <c r="C18" s="48" t="s">
        <v>62</v>
      </c>
      <c r="D18" s="14">
        <f>(D16+D17)*0.2</f>
        <v>2400000</v>
      </c>
      <c r="E18" s="75"/>
      <c r="F18" s="76"/>
      <c r="G18" s="76"/>
      <c r="H18" s="77"/>
      <c r="I18" s="78"/>
      <c r="J18" s="30">
        <f t="shared" si="0"/>
        <v>2400000</v>
      </c>
      <c r="K18" s="16" t="s">
        <v>68</v>
      </c>
    </row>
    <row r="19" spans="2:19" s="1" customFormat="1" ht="72" customHeight="1" x14ac:dyDescent="0.3">
      <c r="B19" s="59"/>
      <c r="C19" s="48" t="s">
        <v>59</v>
      </c>
      <c r="D19" s="14">
        <v>7000000</v>
      </c>
      <c r="E19" s="33" t="s">
        <v>60</v>
      </c>
      <c r="F19" s="14">
        <f>G19/H19</f>
        <v>366013.07189542486</v>
      </c>
      <c r="G19" s="14">
        <f>J19/I19</f>
        <v>28000</v>
      </c>
      <c r="H19" s="15">
        <v>7.6499999999999999E-2</v>
      </c>
      <c r="I19" s="13">
        <v>250</v>
      </c>
      <c r="J19" s="30">
        <f t="shared" si="0"/>
        <v>7000000</v>
      </c>
      <c r="K19" s="16" t="s">
        <v>63</v>
      </c>
    </row>
    <row r="20" spans="2:19" s="1" customFormat="1" ht="39.75" customHeight="1" x14ac:dyDescent="0.3">
      <c r="B20" s="72" t="s">
        <v>34</v>
      </c>
      <c r="C20" s="33" t="s">
        <v>34</v>
      </c>
      <c r="D20" s="13">
        <v>0</v>
      </c>
      <c r="E20" s="33" t="s">
        <v>35</v>
      </c>
      <c r="F20" s="26"/>
      <c r="G20" s="26"/>
      <c r="H20" s="28"/>
      <c r="I20" s="27"/>
      <c r="J20" s="30">
        <f t="shared" si="0"/>
        <v>0</v>
      </c>
      <c r="K20" s="16" t="s">
        <v>42</v>
      </c>
    </row>
    <row r="21" spans="2:19" s="1" customFormat="1" ht="23.45" customHeight="1" x14ac:dyDescent="0.3">
      <c r="B21" s="73" t="s">
        <v>55</v>
      </c>
      <c r="C21" s="73"/>
      <c r="D21" s="74">
        <f>SUM(D13:D20)</f>
        <v>30400000</v>
      </c>
      <c r="E21" s="42"/>
      <c r="F21" s="38">
        <f>SUM(F13:F20)</f>
        <v>9741994.650640633</v>
      </c>
      <c r="G21" s="38">
        <f>SUM(G13:G20)</f>
        <v>123389.61038961039</v>
      </c>
      <c r="H21" s="39">
        <f>G21/F21</f>
        <v>1.2665744009774866E-2</v>
      </c>
      <c r="I21" s="40">
        <f>J21/G21</f>
        <v>246.37406588780129</v>
      </c>
      <c r="J21" s="38">
        <f>SUM(J13:J20)</f>
        <v>30400000</v>
      </c>
      <c r="K21" s="41"/>
    </row>
    <row r="22" spans="2:19" s="9" customFormat="1" ht="26.25" customHeight="1" x14ac:dyDescent="0.3">
      <c r="B22" s="69" t="s">
        <v>15</v>
      </c>
      <c r="C22" s="69"/>
      <c r="D22" s="43">
        <f>SUM(D13:D20)</f>
        <v>30400000</v>
      </c>
      <c r="E22" s="43"/>
      <c r="F22" s="44">
        <f>F21</f>
        <v>9741994.650640633</v>
      </c>
      <c r="G22" s="44">
        <f>G21</f>
        <v>123389.61038961039</v>
      </c>
      <c r="H22" s="45">
        <f>IFERROR(G22/F22,0)</f>
        <v>1.2665744009774866E-2</v>
      </c>
      <c r="I22" s="44">
        <f>IFERROR(J22/G22,0)</f>
        <v>246.37406588780129</v>
      </c>
      <c r="J22" s="44">
        <f>J21</f>
        <v>30400000</v>
      </c>
      <c r="K22" s="46"/>
    </row>
    <row r="23" spans="2:19" s="1" customFormat="1" ht="12.75" x14ac:dyDescent="0.3">
      <c r="D23" s="2"/>
      <c r="F23" s="2"/>
      <c r="G23" s="5"/>
      <c r="H23" s="5"/>
      <c r="I23" s="2"/>
      <c r="J23" s="2"/>
    </row>
    <row r="24" spans="2:19" s="2" customFormat="1" ht="12.75" x14ac:dyDescent="0.3">
      <c r="B24" s="9" t="s">
        <v>16</v>
      </c>
      <c r="C24" s="1"/>
      <c r="E24" s="1"/>
      <c r="G24" s="5"/>
      <c r="H24" s="5"/>
      <c r="K24" s="1"/>
      <c r="L24" s="1"/>
      <c r="M24" s="1"/>
      <c r="N24" s="1"/>
      <c r="O24" s="1"/>
      <c r="P24" s="1"/>
      <c r="Q24" s="1"/>
      <c r="R24" s="1"/>
      <c r="S24" s="1"/>
    </row>
    <row r="25" spans="2:19" s="2" customFormat="1" ht="12.75" x14ac:dyDescent="0.3">
      <c r="B25" s="18" t="s">
        <v>17</v>
      </c>
      <c r="C25" s="1"/>
      <c r="E25" s="1"/>
      <c r="G25" s="7"/>
      <c r="H25" s="7"/>
      <c r="I25" s="7"/>
      <c r="J25" s="7"/>
      <c r="K25" s="1"/>
      <c r="L25" s="1"/>
      <c r="M25" s="1"/>
      <c r="N25" s="1"/>
      <c r="O25" s="1"/>
      <c r="P25" s="1"/>
      <c r="Q25" s="1"/>
      <c r="R25" s="1"/>
      <c r="S25" s="1"/>
    </row>
    <row r="26" spans="2:19" s="2" customFormat="1" ht="12.75" x14ac:dyDescent="0.3">
      <c r="B26" s="18" t="s">
        <v>18</v>
      </c>
      <c r="C26" s="1"/>
      <c r="E26" s="1"/>
      <c r="G26" s="7"/>
      <c r="H26" s="7"/>
      <c r="I26" s="7"/>
      <c r="J26" s="7"/>
      <c r="K26" s="1"/>
      <c r="L26" s="1"/>
      <c r="M26" s="1"/>
      <c r="N26" s="1"/>
      <c r="O26" s="1"/>
      <c r="P26" s="1"/>
      <c r="Q26" s="1"/>
      <c r="R26" s="1"/>
      <c r="S26" s="1"/>
    </row>
    <row r="27" spans="2:19" s="2" customFormat="1" ht="12.75" x14ac:dyDescent="0.3">
      <c r="B27" s="18" t="s">
        <v>51</v>
      </c>
      <c r="C27" s="1"/>
      <c r="E27" s="1"/>
      <c r="G27" s="7"/>
      <c r="H27" s="7"/>
      <c r="I27" s="7"/>
      <c r="J27" s="7"/>
      <c r="K27" s="1"/>
      <c r="L27" s="1"/>
      <c r="M27" s="1"/>
      <c r="N27" s="1"/>
      <c r="O27" s="1"/>
      <c r="P27" s="1"/>
      <c r="Q27" s="1"/>
      <c r="R27" s="1"/>
      <c r="S27" s="1"/>
    </row>
    <row r="28" spans="2:19" s="2" customFormat="1" ht="12.75" x14ac:dyDescent="0.3">
      <c r="B28" s="9"/>
      <c r="C28" s="4"/>
      <c r="D28" s="19"/>
      <c r="E28" s="1"/>
      <c r="K28" s="1"/>
      <c r="L28" s="1"/>
      <c r="M28" s="1"/>
      <c r="N28" s="1"/>
      <c r="O28" s="1"/>
      <c r="P28" s="1"/>
      <c r="Q28" s="1"/>
      <c r="R28" s="1"/>
      <c r="S28" s="1"/>
    </row>
    <row r="29" spans="2:19" s="2" customFormat="1" ht="12.75" x14ac:dyDescent="0.3">
      <c r="B29" s="18"/>
      <c r="C29" s="4"/>
      <c r="D29" s="19"/>
      <c r="E29" s="1"/>
      <c r="K29" s="1"/>
      <c r="L29" s="1"/>
      <c r="M29" s="1"/>
      <c r="N29" s="1"/>
      <c r="O29" s="1"/>
      <c r="P29" s="1"/>
      <c r="Q29" s="1"/>
      <c r="R29" s="1"/>
      <c r="S29" s="1"/>
    </row>
    <row r="30" spans="2:19" s="2" customFormat="1" ht="12.75" x14ac:dyDescent="0.3">
      <c r="B30" s="18"/>
      <c r="C30" s="4"/>
      <c r="D30" s="19"/>
      <c r="E30" s="1"/>
      <c r="F30" s="20"/>
      <c r="G30" s="20"/>
      <c r="J30" s="20"/>
      <c r="K30" s="1"/>
      <c r="L30" s="1"/>
      <c r="M30" s="1"/>
      <c r="N30" s="1"/>
      <c r="O30" s="1"/>
      <c r="P30" s="1"/>
      <c r="Q30" s="1"/>
      <c r="R30" s="1"/>
      <c r="S30" s="1"/>
    </row>
    <row r="31" spans="2:19" s="2" customFormat="1" ht="12.75" x14ac:dyDescent="0.3"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"/>
      <c r="M31" s="1"/>
      <c r="N31" s="1"/>
      <c r="O31" s="1"/>
      <c r="P31" s="1"/>
      <c r="Q31" s="1"/>
      <c r="R31" s="1"/>
      <c r="S31" s="1"/>
    </row>
    <row r="32" spans="2:19" s="2" customFormat="1" ht="12.75" x14ac:dyDescent="0.3">
      <c r="B32" s="9"/>
      <c r="C32" s="1"/>
      <c r="E32" s="1"/>
      <c r="G32" s="5"/>
      <c r="H32" s="5"/>
      <c r="K32" s="1"/>
      <c r="L32" s="1"/>
      <c r="M32" s="1"/>
      <c r="N32" s="1"/>
      <c r="O32" s="1"/>
      <c r="P32" s="1"/>
      <c r="Q32" s="1"/>
      <c r="R32" s="1"/>
      <c r="S32" s="1"/>
    </row>
    <row r="33" spans="2:19" s="2" customFormat="1" ht="12.75" x14ac:dyDescent="0.3">
      <c r="B33" s="21"/>
      <c r="C33" s="1"/>
      <c r="E33" s="1"/>
      <c r="G33" s="5"/>
      <c r="H33" s="5"/>
      <c r="K33" s="1"/>
      <c r="L33" s="1"/>
      <c r="M33" s="1"/>
      <c r="N33" s="1"/>
      <c r="O33" s="1"/>
      <c r="P33" s="1"/>
      <c r="Q33" s="1"/>
      <c r="R33" s="1"/>
      <c r="S33" s="1"/>
    </row>
    <row r="34" spans="2:19" s="2" customFormat="1" ht="12.75" x14ac:dyDescent="0.3">
      <c r="B34" s="18"/>
      <c r="C34" s="1"/>
      <c r="E34" s="1"/>
      <c r="G34" s="7"/>
      <c r="H34" s="7"/>
      <c r="I34" s="7"/>
      <c r="J34" s="7"/>
      <c r="K34" s="1"/>
      <c r="L34" s="1"/>
      <c r="M34" s="1"/>
      <c r="N34" s="1"/>
      <c r="O34" s="1"/>
      <c r="P34" s="1"/>
      <c r="Q34" s="1"/>
      <c r="R34" s="1"/>
      <c r="S34" s="1"/>
    </row>
    <row r="35" spans="2:19" s="2" customFormat="1" ht="12.75" x14ac:dyDescent="0.3">
      <c r="B35" s="18"/>
      <c r="E35" s="1"/>
      <c r="G35" s="7"/>
      <c r="H35" s="7"/>
      <c r="I35" s="7"/>
      <c r="J35" s="7"/>
      <c r="K35" s="1"/>
      <c r="L35" s="1"/>
      <c r="M35" s="1"/>
      <c r="N35" s="1"/>
      <c r="O35" s="1"/>
      <c r="P35" s="1"/>
      <c r="Q35" s="1"/>
      <c r="R35" s="1"/>
      <c r="S35" s="1"/>
    </row>
    <row r="36" spans="2:19" s="2" customFormat="1" ht="12.75" x14ac:dyDescent="0.3">
      <c r="B36" s="18"/>
      <c r="C36" s="1"/>
      <c r="E36" s="1"/>
      <c r="G36" s="7"/>
      <c r="H36" s="7"/>
      <c r="I36" s="7"/>
      <c r="J36" s="7"/>
      <c r="K36" s="1"/>
      <c r="L36" s="1"/>
      <c r="M36" s="1"/>
      <c r="N36" s="1"/>
      <c r="O36" s="1"/>
      <c r="P36" s="1"/>
      <c r="Q36" s="1"/>
      <c r="R36" s="1"/>
      <c r="S36" s="1"/>
    </row>
    <row r="39" spans="2:19" x14ac:dyDescent="0.3">
      <c r="B39" s="22"/>
    </row>
  </sheetData>
  <mergeCells count="19">
    <mergeCell ref="K13:K14"/>
    <mergeCell ref="B21:C21"/>
    <mergeCell ref="B22:C22"/>
    <mergeCell ref="D6:E6"/>
    <mergeCell ref="B6:C6"/>
    <mergeCell ref="B7:C7"/>
    <mergeCell ref="D7:E7"/>
    <mergeCell ref="B11:E11"/>
    <mergeCell ref="C13:C15"/>
    <mergeCell ref="B13:B15"/>
    <mergeCell ref="C16:C17"/>
    <mergeCell ref="B16:B19"/>
    <mergeCell ref="B2:K2"/>
    <mergeCell ref="F11:J11"/>
    <mergeCell ref="K11:K12"/>
    <mergeCell ref="D4:E4"/>
    <mergeCell ref="B4:C4"/>
    <mergeCell ref="D5:E5"/>
    <mergeCell ref="B5:C5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85E6E-4809-430B-AC41-ECDBDB4BF8BA}">
  <dimension ref="B1:S38"/>
  <sheetViews>
    <sheetView showGridLines="0" topLeftCell="A13" zoomScale="89" zoomScaleNormal="89" workbookViewId="0">
      <selection activeCell="A11" sqref="A11:XFD11"/>
    </sheetView>
  </sheetViews>
  <sheetFormatPr defaultColWidth="9" defaultRowHeight="13.5" x14ac:dyDescent="0.3"/>
  <cols>
    <col min="1" max="1" width="2" style="6" customWidth="1"/>
    <col min="2" max="2" width="13.25" style="1" customWidth="1"/>
    <col min="3" max="3" width="17" style="1" bestFit="1" customWidth="1"/>
    <col min="4" max="4" width="14.25" style="2" customWidth="1"/>
    <col min="5" max="5" width="19.375" style="1" customWidth="1"/>
    <col min="6" max="6" width="17.25" style="2" bestFit="1" customWidth="1"/>
    <col min="7" max="7" width="16" style="5" bestFit="1" customWidth="1"/>
    <col min="8" max="8" width="14.875" style="5" customWidth="1"/>
    <col min="9" max="9" width="14.375" style="2" customWidth="1"/>
    <col min="10" max="10" width="19.25" style="2" bestFit="1" customWidth="1"/>
    <col min="11" max="11" width="65.625" style="1" customWidth="1"/>
    <col min="12" max="12" width="9" style="1"/>
    <col min="13" max="13" width="14.125" style="1" bestFit="1" customWidth="1"/>
    <col min="14" max="19" width="9" style="1"/>
    <col min="20" max="16384" width="9" style="6"/>
  </cols>
  <sheetData>
    <row r="1" spans="2:11" ht="18.75" customHeight="1" x14ac:dyDescent="0.3"/>
    <row r="2" spans="2:11" ht="40.5" customHeight="1" x14ac:dyDescent="0.3">
      <c r="B2" s="68" t="s">
        <v>20</v>
      </c>
      <c r="C2" s="68"/>
      <c r="D2" s="68"/>
      <c r="E2" s="68"/>
      <c r="F2" s="68"/>
      <c r="G2" s="68"/>
      <c r="H2" s="68"/>
      <c r="I2" s="68"/>
      <c r="J2" s="68"/>
      <c r="K2" s="68"/>
    </row>
    <row r="3" spans="2:11" ht="18.75" customHeight="1" x14ac:dyDescent="0.3"/>
    <row r="4" spans="2:11" ht="24.95" customHeight="1" x14ac:dyDescent="0.3">
      <c r="B4" s="50" t="s">
        <v>7</v>
      </c>
      <c r="C4" s="51"/>
      <c r="D4" s="52" t="s">
        <v>25</v>
      </c>
      <c r="E4" s="53"/>
      <c r="G4" s="7"/>
      <c r="H4" s="7"/>
      <c r="I4" s="7"/>
      <c r="J4" s="7"/>
    </row>
    <row r="5" spans="2:11" ht="24.95" customHeight="1" x14ac:dyDescent="0.3">
      <c r="B5" s="50" t="s">
        <v>8</v>
      </c>
      <c r="C5" s="51"/>
      <c r="D5" s="52" t="s">
        <v>25</v>
      </c>
      <c r="E5" s="53"/>
      <c r="G5" s="2"/>
      <c r="H5" s="2"/>
    </row>
    <row r="6" spans="2:11" ht="24.95" customHeight="1" x14ac:dyDescent="0.3">
      <c r="B6" s="50" t="s">
        <v>9</v>
      </c>
      <c r="C6" s="51"/>
      <c r="D6" s="66">
        <f>J20</f>
        <v>23950000</v>
      </c>
      <c r="E6" s="67"/>
    </row>
    <row r="7" spans="2:11" ht="24.95" customHeight="1" x14ac:dyDescent="0.3">
      <c r="B7" s="50" t="s">
        <v>10</v>
      </c>
      <c r="C7" s="51"/>
      <c r="D7" s="52" t="s">
        <v>30</v>
      </c>
      <c r="E7" s="53"/>
    </row>
    <row r="8" spans="2:11" ht="24.95" customHeight="1" x14ac:dyDescent="0.3">
      <c r="E8" s="3"/>
      <c r="G8" s="2"/>
      <c r="H8" s="2"/>
    </row>
    <row r="9" spans="2:11" ht="16.5" customHeight="1" x14ac:dyDescent="0.3">
      <c r="C9" s="2"/>
      <c r="E9" s="3"/>
      <c r="G9" s="8"/>
      <c r="H9" s="8"/>
    </row>
    <row r="10" spans="2:11" ht="16.5" customHeight="1" x14ac:dyDescent="0.3">
      <c r="B10" s="9" t="s">
        <v>11</v>
      </c>
      <c r="C10" s="2"/>
      <c r="E10" s="3"/>
      <c r="F10" s="10"/>
      <c r="G10" s="10"/>
      <c r="H10" s="10"/>
      <c r="K10" s="37" t="s">
        <v>44</v>
      </c>
    </row>
    <row r="11" spans="2:11" ht="24.95" customHeight="1" x14ac:dyDescent="0.3">
      <c r="B11" s="63" t="s">
        <v>12</v>
      </c>
      <c r="C11" s="64"/>
      <c r="D11" s="64"/>
      <c r="E11" s="65"/>
      <c r="F11" s="54"/>
      <c r="G11" s="54"/>
      <c r="H11" s="54"/>
      <c r="I11" s="54"/>
      <c r="J11" s="54"/>
      <c r="K11" s="55" t="s">
        <v>3</v>
      </c>
    </row>
    <row r="12" spans="2:11" ht="24.95" customHeight="1" x14ac:dyDescent="0.3">
      <c r="B12" s="31" t="s">
        <v>0</v>
      </c>
      <c r="C12" s="31" t="s">
        <v>1</v>
      </c>
      <c r="D12" s="11" t="s">
        <v>13</v>
      </c>
      <c r="E12" s="31" t="s">
        <v>14</v>
      </c>
      <c r="F12" s="11" t="s">
        <v>21</v>
      </c>
      <c r="G12" s="11" t="s">
        <v>22</v>
      </c>
      <c r="H12" s="12" t="s">
        <v>23</v>
      </c>
      <c r="I12" s="11" t="s">
        <v>24</v>
      </c>
      <c r="J12" s="29" t="s">
        <v>43</v>
      </c>
      <c r="K12" s="56"/>
    </row>
    <row r="13" spans="2:11" s="1" customFormat="1" ht="72" customHeight="1" x14ac:dyDescent="0.3">
      <c r="B13" s="57" t="s">
        <v>2</v>
      </c>
      <c r="C13" s="33" t="s">
        <v>4</v>
      </c>
      <c r="D13" s="34">
        <v>5000000</v>
      </c>
      <c r="E13" s="60" t="s">
        <v>19</v>
      </c>
      <c r="F13" s="14">
        <f>G13/H13</f>
        <v>16666666.666666666</v>
      </c>
      <c r="G13" s="14">
        <f>J13/I13</f>
        <v>25000</v>
      </c>
      <c r="H13" s="15">
        <v>1.5E-3</v>
      </c>
      <c r="I13" s="13">
        <v>200</v>
      </c>
      <c r="J13" s="30">
        <f>D13</f>
        <v>5000000</v>
      </c>
      <c r="K13" s="16" t="s">
        <v>36</v>
      </c>
    </row>
    <row r="14" spans="2:11" s="1" customFormat="1" ht="56.25" customHeight="1" x14ac:dyDescent="0.3">
      <c r="B14" s="58"/>
      <c r="C14" s="33" t="s">
        <v>6</v>
      </c>
      <c r="D14" s="35">
        <f>D13*0.15</f>
        <v>750000</v>
      </c>
      <c r="E14" s="61"/>
      <c r="F14" s="26"/>
      <c r="G14" s="26"/>
      <c r="H14" s="28"/>
      <c r="I14" s="27"/>
      <c r="J14" s="30">
        <f>D14</f>
        <v>750000</v>
      </c>
      <c r="K14" s="16" t="s">
        <v>31</v>
      </c>
    </row>
    <row r="15" spans="2:11" s="1" customFormat="1" ht="54" customHeight="1" x14ac:dyDescent="0.3">
      <c r="B15" s="58"/>
      <c r="C15" s="33" t="s">
        <v>5</v>
      </c>
      <c r="D15" s="13">
        <v>6000000</v>
      </c>
      <c r="E15" s="62"/>
      <c r="F15" s="14">
        <f>G15/H15</f>
        <v>18181818.181818184</v>
      </c>
      <c r="G15" s="14">
        <f>J15/I15</f>
        <v>60000</v>
      </c>
      <c r="H15" s="15">
        <v>3.3E-3</v>
      </c>
      <c r="I15" s="13">
        <v>100</v>
      </c>
      <c r="J15" s="30">
        <f t="shared" ref="J15:J17" si="0">D15</f>
        <v>6000000</v>
      </c>
      <c r="K15" s="16" t="s">
        <v>37</v>
      </c>
    </row>
    <row r="16" spans="2:11" s="1" customFormat="1" ht="61.5" customHeight="1" x14ac:dyDescent="0.3">
      <c r="B16" s="58"/>
      <c r="C16" s="33" t="s">
        <v>26</v>
      </c>
      <c r="D16" s="32">
        <v>5000000</v>
      </c>
      <c r="E16" s="33" t="s">
        <v>28</v>
      </c>
      <c r="F16" s="28"/>
      <c r="G16" s="14">
        <v>12000</v>
      </c>
      <c r="H16" s="28"/>
      <c r="I16" s="13">
        <v>250</v>
      </c>
      <c r="J16" s="30">
        <f t="shared" si="0"/>
        <v>5000000</v>
      </c>
      <c r="K16" s="16" t="s">
        <v>38</v>
      </c>
    </row>
    <row r="17" spans="2:19" s="1" customFormat="1" ht="54" customHeight="1" x14ac:dyDescent="0.3">
      <c r="B17" s="59"/>
      <c r="C17" s="33" t="s">
        <v>27</v>
      </c>
      <c r="D17" s="32">
        <v>6000000</v>
      </c>
      <c r="E17" s="33" t="s">
        <v>29</v>
      </c>
      <c r="F17" s="14">
        <f>G17/H17</f>
        <v>754432.28970199917</v>
      </c>
      <c r="G17" s="14">
        <f>J17/I17</f>
        <v>18181.81818181818</v>
      </c>
      <c r="H17" s="15">
        <v>2.41E-2</v>
      </c>
      <c r="I17" s="13">
        <v>330</v>
      </c>
      <c r="J17" s="30">
        <f t="shared" si="0"/>
        <v>6000000</v>
      </c>
      <c r="K17" s="16" t="s">
        <v>39</v>
      </c>
    </row>
    <row r="18" spans="2:19" s="1" customFormat="1" ht="39.75" customHeight="1" x14ac:dyDescent="0.3">
      <c r="B18" s="36" t="s">
        <v>32</v>
      </c>
      <c r="C18" s="33" t="s">
        <v>32</v>
      </c>
      <c r="D18" s="32">
        <v>1200000</v>
      </c>
      <c r="E18" s="33" t="s">
        <v>32</v>
      </c>
      <c r="F18" s="26"/>
      <c r="G18" s="26"/>
      <c r="H18" s="28"/>
      <c r="I18" s="27"/>
      <c r="J18" s="30">
        <v>1200000</v>
      </c>
      <c r="K18" s="16" t="s">
        <v>33</v>
      </c>
    </row>
    <row r="19" spans="2:19" s="1" customFormat="1" ht="39.75" customHeight="1" x14ac:dyDescent="0.3">
      <c r="B19" s="36" t="s">
        <v>34</v>
      </c>
      <c r="C19" s="33" t="s">
        <v>34</v>
      </c>
      <c r="D19" s="32">
        <v>0</v>
      </c>
      <c r="E19" s="33" t="s">
        <v>35</v>
      </c>
      <c r="F19" s="26"/>
      <c r="G19" s="26"/>
      <c r="H19" s="28"/>
      <c r="I19" s="27"/>
      <c r="J19" s="30">
        <v>0</v>
      </c>
      <c r="K19" s="16" t="s">
        <v>42</v>
      </c>
    </row>
    <row r="20" spans="2:19" s="9" customFormat="1" ht="26.25" customHeight="1" x14ac:dyDescent="0.3">
      <c r="B20" s="49" t="s">
        <v>15</v>
      </c>
      <c r="C20" s="49"/>
      <c r="D20" s="23">
        <f>SUM(D13:D19)</f>
        <v>23950000</v>
      </c>
      <c r="E20" s="23"/>
      <c r="F20" s="24">
        <f>SUM(F13:F17)</f>
        <v>35602917.13818685</v>
      </c>
      <c r="G20" s="24">
        <f>SUM(G13:G17)</f>
        <v>115181.81818181818</v>
      </c>
      <c r="H20" s="25">
        <f>IFERROR(G20/F20,0)</f>
        <v>3.2351792336217551E-3</v>
      </c>
      <c r="I20" s="24">
        <f>IFERROR(J20/G20,0)</f>
        <v>207.93212312549329</v>
      </c>
      <c r="J20" s="29">
        <f>SUM(J13:J18)</f>
        <v>23950000</v>
      </c>
      <c r="K20" s="17"/>
    </row>
    <row r="21" spans="2:19" s="1" customFormat="1" ht="12.75" x14ac:dyDescent="0.3">
      <c r="D21" s="2"/>
      <c r="F21" s="2"/>
      <c r="G21" s="5"/>
      <c r="H21" s="5"/>
      <c r="I21" s="2"/>
      <c r="J21" s="2"/>
    </row>
    <row r="22" spans="2:19" s="2" customFormat="1" ht="12.75" x14ac:dyDescent="0.3">
      <c r="B22" s="9" t="s">
        <v>16</v>
      </c>
      <c r="C22" s="1"/>
      <c r="E22" s="1"/>
      <c r="G22" s="5"/>
      <c r="H22" s="5"/>
      <c r="K22" s="1"/>
      <c r="L22" s="1"/>
      <c r="M22" s="1"/>
      <c r="N22" s="1"/>
      <c r="O22" s="1"/>
      <c r="P22" s="1"/>
      <c r="Q22" s="1"/>
      <c r="R22" s="1"/>
      <c r="S22" s="1"/>
    </row>
    <row r="23" spans="2:19" s="2" customFormat="1" ht="12.75" x14ac:dyDescent="0.3">
      <c r="B23" s="18" t="s">
        <v>45</v>
      </c>
      <c r="C23" s="1"/>
      <c r="E23" s="1"/>
      <c r="G23" s="5"/>
      <c r="H23" s="5"/>
      <c r="K23" s="1"/>
      <c r="L23" s="1"/>
      <c r="M23" s="1"/>
      <c r="N23" s="1"/>
      <c r="O23" s="1"/>
      <c r="P23" s="1"/>
      <c r="Q23" s="1"/>
      <c r="R23" s="1"/>
      <c r="S23" s="1"/>
    </row>
    <row r="24" spans="2:19" s="2" customFormat="1" ht="12.75" x14ac:dyDescent="0.3">
      <c r="B24" s="18" t="s">
        <v>17</v>
      </c>
      <c r="C24" s="1"/>
      <c r="E24" s="1"/>
      <c r="G24" s="7"/>
      <c r="H24" s="7"/>
      <c r="I24" s="7"/>
      <c r="J24" s="7"/>
      <c r="K24" s="1"/>
      <c r="L24" s="1"/>
      <c r="M24" s="1"/>
      <c r="N24" s="1"/>
      <c r="O24" s="1"/>
      <c r="P24" s="1"/>
      <c r="Q24" s="1"/>
      <c r="R24" s="1"/>
      <c r="S24" s="1"/>
    </row>
    <row r="25" spans="2:19" s="2" customFormat="1" ht="12.75" x14ac:dyDescent="0.3">
      <c r="B25" s="18" t="s">
        <v>18</v>
      </c>
      <c r="C25" s="1"/>
      <c r="E25" s="1"/>
      <c r="G25" s="7"/>
      <c r="H25" s="7"/>
      <c r="I25" s="7"/>
      <c r="J25" s="7"/>
      <c r="K25" s="1"/>
      <c r="L25" s="1"/>
      <c r="M25" s="1"/>
      <c r="N25" s="1"/>
      <c r="O25" s="1"/>
      <c r="P25" s="1"/>
      <c r="Q25" s="1"/>
      <c r="R25" s="1"/>
      <c r="S25" s="1"/>
    </row>
    <row r="26" spans="2:19" s="2" customFormat="1" ht="12.75" x14ac:dyDescent="0.3">
      <c r="B26" s="18"/>
      <c r="C26" s="1"/>
      <c r="E26" s="1"/>
      <c r="G26" s="7"/>
      <c r="H26" s="7"/>
      <c r="I26" s="7"/>
      <c r="J26" s="7"/>
      <c r="K26" s="1"/>
      <c r="L26" s="1"/>
      <c r="M26" s="1"/>
      <c r="N26" s="1"/>
      <c r="O26" s="1"/>
      <c r="P26" s="1"/>
      <c r="Q26" s="1"/>
      <c r="R26" s="1"/>
      <c r="S26" s="1"/>
    </row>
    <row r="27" spans="2:19" s="2" customFormat="1" ht="12.75" x14ac:dyDescent="0.3">
      <c r="B27" s="9"/>
      <c r="C27" s="4"/>
      <c r="D27" s="19"/>
      <c r="E27" s="1"/>
      <c r="K27" s="1"/>
      <c r="L27" s="1"/>
      <c r="M27" s="1"/>
      <c r="N27" s="1"/>
      <c r="O27" s="1"/>
      <c r="P27" s="1"/>
      <c r="Q27" s="1"/>
      <c r="R27" s="1"/>
      <c r="S27" s="1"/>
    </row>
    <row r="28" spans="2:19" s="2" customFormat="1" ht="12.75" x14ac:dyDescent="0.3">
      <c r="B28" s="18"/>
      <c r="C28" s="4"/>
      <c r="D28" s="19"/>
      <c r="E28" s="1"/>
      <c r="K28" s="1"/>
      <c r="L28" s="1"/>
      <c r="M28" s="1"/>
      <c r="N28" s="1"/>
      <c r="O28" s="1"/>
      <c r="P28" s="1"/>
      <c r="Q28" s="1"/>
      <c r="R28" s="1"/>
      <c r="S28" s="1"/>
    </row>
    <row r="29" spans="2:19" s="2" customFormat="1" ht="12.75" x14ac:dyDescent="0.3">
      <c r="B29" s="18"/>
      <c r="C29" s="4"/>
      <c r="D29" s="19"/>
      <c r="E29" s="1"/>
      <c r="F29" s="20"/>
      <c r="G29" s="20"/>
      <c r="J29" s="20"/>
      <c r="K29" s="1"/>
      <c r="L29" s="1"/>
      <c r="M29" s="1"/>
      <c r="N29" s="1"/>
      <c r="O29" s="1"/>
      <c r="P29" s="1"/>
      <c r="Q29" s="1"/>
      <c r="R29" s="1"/>
      <c r="S29" s="1"/>
    </row>
    <row r="30" spans="2:19" s="2" customFormat="1" ht="12.75" x14ac:dyDescent="0.3">
      <c r="B30" s="18"/>
      <c r="C30" s="4"/>
      <c r="D30" s="19"/>
      <c r="E30" s="1"/>
      <c r="K30" s="1"/>
      <c r="L30" s="1"/>
      <c r="M30" s="1"/>
      <c r="N30" s="1"/>
      <c r="O30" s="1"/>
      <c r="P30" s="1"/>
      <c r="Q30" s="1"/>
      <c r="R30" s="1"/>
      <c r="S30" s="1"/>
    </row>
    <row r="31" spans="2:19" s="2" customFormat="1" ht="12.75" x14ac:dyDescent="0.3">
      <c r="B31" s="9"/>
      <c r="C31" s="1"/>
      <c r="E31" s="1"/>
      <c r="G31" s="5"/>
      <c r="H31" s="5"/>
      <c r="K31" s="1"/>
      <c r="L31" s="1"/>
      <c r="M31" s="1"/>
      <c r="N31" s="1"/>
      <c r="O31" s="1"/>
      <c r="P31" s="1"/>
      <c r="Q31" s="1"/>
      <c r="R31" s="1"/>
      <c r="S31" s="1"/>
    </row>
    <row r="32" spans="2:19" s="2" customFormat="1" ht="12.75" x14ac:dyDescent="0.3">
      <c r="B32" s="21"/>
      <c r="C32" s="1"/>
      <c r="E32" s="1"/>
      <c r="G32" s="5"/>
      <c r="H32" s="5"/>
      <c r="K32" s="1"/>
      <c r="L32" s="1"/>
      <c r="M32" s="1"/>
      <c r="N32" s="1"/>
      <c r="O32" s="1"/>
      <c r="P32" s="1"/>
      <c r="Q32" s="1"/>
      <c r="R32" s="1"/>
      <c r="S32" s="1"/>
    </row>
    <row r="33" spans="2:19" s="2" customFormat="1" ht="12.75" x14ac:dyDescent="0.3">
      <c r="B33" s="18"/>
      <c r="C33" s="1"/>
      <c r="E33" s="1"/>
      <c r="G33" s="7"/>
      <c r="H33" s="7"/>
      <c r="I33" s="7"/>
      <c r="J33" s="7"/>
      <c r="K33" s="1"/>
      <c r="L33" s="1"/>
      <c r="M33" s="1"/>
      <c r="N33" s="1"/>
      <c r="O33" s="1"/>
      <c r="P33" s="1"/>
      <c r="Q33" s="1"/>
      <c r="R33" s="1"/>
      <c r="S33" s="1"/>
    </row>
    <row r="34" spans="2:19" s="2" customFormat="1" ht="12.75" x14ac:dyDescent="0.3">
      <c r="B34" s="18"/>
      <c r="E34" s="1"/>
      <c r="G34" s="7"/>
      <c r="H34" s="7"/>
      <c r="I34" s="7"/>
      <c r="J34" s="7"/>
      <c r="K34" s="1"/>
      <c r="L34" s="1"/>
      <c r="M34" s="1"/>
      <c r="N34" s="1"/>
      <c r="O34" s="1"/>
      <c r="P34" s="1"/>
      <c r="Q34" s="1"/>
      <c r="R34" s="1"/>
      <c r="S34" s="1"/>
    </row>
    <row r="35" spans="2:19" s="2" customFormat="1" ht="12.75" x14ac:dyDescent="0.3">
      <c r="B35" s="18"/>
      <c r="C35" s="1"/>
      <c r="E35" s="1"/>
      <c r="G35" s="7"/>
      <c r="H35" s="7"/>
      <c r="I35" s="7"/>
      <c r="J35" s="7"/>
      <c r="K35" s="1"/>
      <c r="L35" s="1"/>
      <c r="M35" s="1"/>
      <c r="N35" s="1"/>
      <c r="O35" s="1"/>
      <c r="P35" s="1"/>
      <c r="Q35" s="1"/>
      <c r="R35" s="1"/>
      <c r="S35" s="1"/>
    </row>
    <row r="38" spans="2:19" x14ac:dyDescent="0.3">
      <c r="B38" s="22"/>
    </row>
  </sheetData>
  <mergeCells count="15">
    <mergeCell ref="B6:C6"/>
    <mergeCell ref="D6:E6"/>
    <mergeCell ref="B2:K2"/>
    <mergeCell ref="B4:C4"/>
    <mergeCell ref="D4:E4"/>
    <mergeCell ref="B5:C5"/>
    <mergeCell ref="D5:E5"/>
    <mergeCell ref="B20:C20"/>
    <mergeCell ref="B7:C7"/>
    <mergeCell ref="D7:E7"/>
    <mergeCell ref="F11:J11"/>
    <mergeCell ref="K11:K12"/>
    <mergeCell ref="B13:B17"/>
    <mergeCell ref="E13:E15"/>
    <mergeCell ref="B11:E1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(주)인탑스_일일UV 500</vt:lpstr>
      <vt:lpstr>견적</vt:lpstr>
      <vt:lpstr>(주)인탑스_일일UV 1500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withbrother</cp:lastModifiedBy>
  <cp:lastPrinted>2018-10-10T06:16:56Z</cp:lastPrinted>
  <dcterms:created xsi:type="dcterms:W3CDTF">2018-09-05T10:26:06Z</dcterms:created>
  <dcterms:modified xsi:type="dcterms:W3CDTF">2021-08-09T07:22:30Z</dcterms:modified>
</cp:coreProperties>
</file>