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86" i="1" l="1"/>
  <c r="J87" i="1"/>
  <c r="J88" i="1"/>
  <c r="J89" i="1"/>
  <c r="J85" i="1"/>
  <c r="I86" i="1" l="1"/>
  <c r="I87" i="1"/>
  <c r="I88" i="1"/>
  <c r="I89" i="1"/>
  <c r="I85" i="1"/>
  <c r="G86" i="1"/>
  <c r="G87" i="1"/>
  <c r="G88" i="1"/>
  <c r="G89" i="1"/>
  <c r="G85" i="1"/>
  <c r="F86" i="1"/>
  <c r="F87" i="1"/>
  <c r="F88" i="1"/>
  <c r="F89" i="1"/>
  <c r="F85" i="1"/>
  <c r="E86" i="1"/>
  <c r="E87" i="1"/>
  <c r="E88" i="1"/>
  <c r="E89" i="1"/>
  <c r="E85" i="1"/>
  <c r="C104" i="1"/>
  <c r="C103" i="1"/>
  <c r="C102" i="1"/>
  <c r="C101" i="1"/>
  <c r="C100" i="1"/>
  <c r="B104" i="1"/>
  <c r="B103" i="1"/>
  <c r="B102" i="1"/>
  <c r="B101" i="1"/>
  <c r="B100" i="1"/>
  <c r="C97" i="1"/>
  <c r="C96" i="1"/>
  <c r="B97" i="1"/>
  <c r="B96" i="1"/>
  <c r="A97" i="1"/>
  <c r="B93" i="1"/>
  <c r="C95" i="1"/>
  <c r="C94" i="1"/>
  <c r="C93" i="1"/>
  <c r="B95" i="1"/>
  <c r="B94" i="1"/>
  <c r="A96" i="1"/>
  <c r="A95" i="1"/>
  <c r="A94" i="1"/>
  <c r="A93" i="1"/>
  <c r="F90" i="1" l="1"/>
  <c r="G90" i="1"/>
</calcChain>
</file>

<file path=xl/sharedStrings.xml><?xml version="1.0" encoding="utf-8"?>
<sst xmlns="http://schemas.openxmlformats.org/spreadsheetml/2006/main" count="82" uniqueCount="60">
  <si>
    <t>job</t>
    <phoneticPr fontId="1" type="noConversion"/>
  </si>
  <si>
    <t>save</t>
    <phoneticPr fontId="1" type="noConversion"/>
  </si>
  <si>
    <t>win</t>
    <phoneticPr fontId="1" type="noConversion"/>
  </si>
  <si>
    <t>100times</t>
    <phoneticPr fontId="1" type="noConversion"/>
  </si>
  <si>
    <t>sgd</t>
    <phoneticPr fontId="1" type="noConversion"/>
  </si>
  <si>
    <t>sgd opttmised</t>
    <phoneticPr fontId="1" type="noConversion"/>
  </si>
  <si>
    <t>linregress</t>
    <phoneticPr fontId="1" type="noConversion"/>
  </si>
  <si>
    <t>OLS</t>
    <phoneticPr fontId="1" type="noConversion"/>
  </si>
  <si>
    <t>1000times</t>
    <phoneticPr fontId="1" type="noConversion"/>
  </si>
  <si>
    <t>4k</t>
    <phoneticPr fontId="1" type="noConversion"/>
  </si>
  <si>
    <t>35min15</t>
    <phoneticPr fontId="1" type="noConversion"/>
  </si>
  <si>
    <t>25m</t>
    <phoneticPr fontId="1" type="noConversion"/>
  </si>
  <si>
    <t>sgd00</t>
    <phoneticPr fontId="1" type="noConversion"/>
  </si>
  <si>
    <t>sgdmiddle</t>
    <phoneticPr fontId="1" type="noConversion"/>
  </si>
  <si>
    <t>smols</t>
    <phoneticPr fontId="1" type="noConversion"/>
  </si>
  <si>
    <t>4k opt</t>
    <phoneticPr fontId="1" type="noConversion"/>
  </si>
  <si>
    <t>10min</t>
    <phoneticPr fontId="1" type="noConversion"/>
  </si>
  <si>
    <t>50min15</t>
    <phoneticPr fontId="1" type="noConversion"/>
  </si>
  <si>
    <t>linux</t>
    <phoneticPr fontId="1" type="noConversion"/>
  </si>
  <si>
    <t>45optm</t>
    <phoneticPr fontId="1" type="noConversion"/>
  </si>
  <si>
    <t>4koptm</t>
    <phoneticPr fontId="1" type="noConversion"/>
  </si>
  <si>
    <t>total</t>
    <phoneticPr fontId="1" type="noConversion"/>
  </si>
  <si>
    <t>6.22g, 6.76g</t>
    <phoneticPr fontId="1" type="noConversion"/>
  </si>
  <si>
    <t>测量会造成延迟</t>
    <phoneticPr fontId="1" type="noConversion"/>
  </si>
  <si>
    <t>cup/%</t>
    <phoneticPr fontId="1" type="noConversion"/>
  </si>
  <si>
    <t>mem/G</t>
    <phoneticPr fontId="1" type="noConversion"/>
  </si>
  <si>
    <t>4kcsv</t>
    <phoneticPr fontId="1" type="noConversion"/>
  </si>
  <si>
    <t>11min</t>
    <phoneticPr fontId="1" type="noConversion"/>
  </si>
  <si>
    <t>11min40</t>
    <phoneticPr fontId="1" type="noConversion"/>
  </si>
  <si>
    <t>125k</t>
    <phoneticPr fontId="1" type="noConversion"/>
  </si>
  <si>
    <t>20k</t>
    <phoneticPr fontId="1" type="noConversion"/>
  </si>
  <si>
    <t>3.5min</t>
    <phoneticPr fontId="1" type="noConversion"/>
  </si>
  <si>
    <t>125koptm</t>
    <phoneticPr fontId="1" type="noConversion"/>
  </si>
  <si>
    <t>27min</t>
    <phoneticPr fontId="1" type="noConversion"/>
  </si>
  <si>
    <t>45optmnodup</t>
    <phoneticPr fontId="1" type="noConversion"/>
  </si>
  <si>
    <t>4koptmnodup</t>
    <phoneticPr fontId="1" type="noConversion"/>
  </si>
  <si>
    <t>1.1min</t>
    <phoneticPr fontId="1" type="noConversion"/>
  </si>
  <si>
    <t>20koptmnodup</t>
    <phoneticPr fontId="1" type="noConversion"/>
  </si>
  <si>
    <t>4h</t>
    <phoneticPr fontId="1" type="noConversion"/>
  </si>
  <si>
    <t>12koptmnodup</t>
    <phoneticPr fontId="1" type="noConversion"/>
  </si>
  <si>
    <t>4hoptmdup</t>
    <phoneticPr fontId="1" type="noConversion"/>
  </si>
  <si>
    <t>5.6,5.47</t>
    <phoneticPr fontId="1" type="noConversion"/>
  </si>
  <si>
    <t xml:space="preserve"> 70, 60, 47</t>
    <phoneticPr fontId="1" type="noConversion"/>
  </si>
  <si>
    <t>sgd</t>
    <phoneticPr fontId="1" type="noConversion"/>
  </si>
  <si>
    <t>sgd独立模拟</t>
    <phoneticPr fontId="1" type="noConversion"/>
  </si>
  <si>
    <t>3000次</t>
    <phoneticPr fontId="1" type="noConversion"/>
  </si>
  <si>
    <t>sgd optimised</t>
    <phoneticPr fontId="1" type="noConversion"/>
  </si>
  <si>
    <t>pairs</t>
    <phoneticPr fontId="1" type="noConversion"/>
  </si>
  <si>
    <t>pairs checking</t>
    <phoneticPr fontId="1" type="noConversion"/>
  </si>
  <si>
    <t>pairs checking optimised</t>
    <phoneticPr fontId="1" type="noConversion"/>
  </si>
  <si>
    <t>log</t>
    <phoneticPr fontId="1" type="noConversion"/>
  </si>
  <si>
    <t>ln</t>
    <phoneticPr fontId="1" type="noConversion"/>
  </si>
  <si>
    <t>percentage</t>
    <phoneticPr fontId="1" type="noConversion"/>
  </si>
  <si>
    <t>delay</t>
    <phoneticPr fontId="1" type="noConversion"/>
  </si>
  <si>
    <t>avg</t>
    <phoneticPr fontId="1" type="noConversion"/>
  </si>
  <si>
    <t>delay opt</t>
    <phoneticPr fontId="1" type="noConversion"/>
  </si>
  <si>
    <t xml:space="preserve"> </t>
    <phoneticPr fontId="1" type="noConversion"/>
  </si>
  <si>
    <t>throuput</t>
    <phoneticPr fontId="1" type="noConversion"/>
  </si>
  <si>
    <t>throuput optimised</t>
    <phoneticPr fontId="1" type="noConversion"/>
  </si>
  <si>
    <t>120k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</si>
</sst>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000_ ;[Red]\-#,##0.000000\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topLeftCell="A74" workbookViewId="0">
      <selection activeCell="E96" sqref="E96"/>
    </sheetView>
  </sheetViews>
  <sheetFormatPr defaultRowHeight="13.5" x14ac:dyDescent="0.15"/>
  <cols>
    <col min="2" max="2" width="11.625" bestFit="1" customWidth="1"/>
  </cols>
  <sheetData>
    <row r="1" spans="1:7" x14ac:dyDescent="0.15">
      <c r="A1" t="s">
        <v>18</v>
      </c>
      <c r="B1" t="s">
        <v>21</v>
      </c>
      <c r="C1" t="s">
        <v>0</v>
      </c>
      <c r="D1" t="s">
        <v>1</v>
      </c>
    </row>
    <row r="2" spans="1:7" x14ac:dyDescent="0.15">
      <c r="A2">
        <v>45</v>
      </c>
      <c r="B2">
        <v>51.67</v>
      </c>
      <c r="C2">
        <v>35.200000000000003</v>
      </c>
      <c r="D2">
        <v>15</v>
      </c>
    </row>
    <row r="3" spans="1:7" x14ac:dyDescent="0.15">
      <c r="A3" t="s">
        <v>9</v>
      </c>
      <c r="B3">
        <v>3643.25016809</v>
      </c>
      <c r="C3" t="s">
        <v>10</v>
      </c>
      <c r="D3" t="s">
        <v>11</v>
      </c>
    </row>
    <row r="4" spans="1:7" x14ac:dyDescent="0.15">
      <c r="A4" t="s">
        <v>15</v>
      </c>
      <c r="B4">
        <v>3647.1992521299999</v>
      </c>
      <c r="C4" t="s">
        <v>17</v>
      </c>
      <c r="D4" t="s">
        <v>16</v>
      </c>
    </row>
    <row r="9" spans="1:7" x14ac:dyDescent="0.15">
      <c r="A9" t="s">
        <v>2</v>
      </c>
      <c r="B9" t="s">
        <v>21</v>
      </c>
      <c r="C9" t="s">
        <v>0</v>
      </c>
      <c r="D9" t="s">
        <v>1</v>
      </c>
      <c r="E9" t="s">
        <v>24</v>
      </c>
      <c r="F9" t="s">
        <v>25</v>
      </c>
    </row>
    <row r="10" spans="1:7" x14ac:dyDescent="0.15">
      <c r="A10">
        <v>45</v>
      </c>
      <c r="B10">
        <v>16.199998999999998</v>
      </c>
      <c r="C10">
        <v>9.1</v>
      </c>
      <c r="D10">
        <v>2</v>
      </c>
      <c r="E10">
        <v>37</v>
      </c>
      <c r="F10">
        <v>4.3600000000000003</v>
      </c>
      <c r="G10" t="s">
        <v>23</v>
      </c>
    </row>
    <row r="11" spans="1:7" x14ac:dyDescent="0.15">
      <c r="A11" t="s">
        <v>19</v>
      </c>
      <c r="B11">
        <v>16.493999949999999</v>
      </c>
      <c r="C11">
        <v>9.1999999999999993</v>
      </c>
      <c r="D11">
        <v>2</v>
      </c>
      <c r="E11">
        <v>33</v>
      </c>
      <c r="F11">
        <v>4.09</v>
      </c>
    </row>
    <row r="12" spans="1:7" x14ac:dyDescent="0.15">
      <c r="A12" t="s">
        <v>34</v>
      </c>
      <c r="B12">
        <v>16.256000042</v>
      </c>
      <c r="C12">
        <v>5.9870002269700002</v>
      </c>
      <c r="D12">
        <v>3</v>
      </c>
      <c r="E12">
        <v>24</v>
      </c>
      <c r="F12">
        <v>4.5</v>
      </c>
    </row>
    <row r="13" spans="1:7" x14ac:dyDescent="0.15">
      <c r="B13">
        <v>15.7000000477</v>
      </c>
      <c r="C13">
        <v>5.8600001335099998</v>
      </c>
    </row>
    <row r="16" spans="1:7" x14ac:dyDescent="0.15">
      <c r="B16">
        <v>31.003999948499999</v>
      </c>
      <c r="C16">
        <v>10.9739999771</v>
      </c>
    </row>
    <row r="17" spans="1:6" x14ac:dyDescent="0.15">
      <c r="A17" t="s">
        <v>38</v>
      </c>
      <c r="B17">
        <v>30.856000184999999</v>
      </c>
      <c r="C17">
        <v>11.010999918</v>
      </c>
      <c r="E17">
        <v>26</v>
      </c>
      <c r="F17">
        <v>4.95</v>
      </c>
    </row>
    <row r="18" spans="1:6" x14ac:dyDescent="0.15">
      <c r="A18" t="s">
        <v>40</v>
      </c>
      <c r="B18">
        <v>32.398999929399999</v>
      </c>
      <c r="C18">
        <v>11.0640001297</v>
      </c>
      <c r="D18">
        <v>9</v>
      </c>
      <c r="E18">
        <v>30</v>
      </c>
      <c r="F18">
        <v>4.79</v>
      </c>
    </row>
    <row r="19" spans="1:6" x14ac:dyDescent="0.15">
      <c r="A19" t="s">
        <v>40</v>
      </c>
      <c r="B19">
        <v>32.548000097299997</v>
      </c>
      <c r="C19">
        <v>10.9570000172</v>
      </c>
      <c r="E19">
        <v>23</v>
      </c>
      <c r="F19">
        <v>4.96</v>
      </c>
    </row>
    <row r="20" spans="1:6" x14ac:dyDescent="0.15">
      <c r="A20" t="s">
        <v>40</v>
      </c>
      <c r="B20">
        <v>33.592000007599999</v>
      </c>
      <c r="C20">
        <v>11.1489999294</v>
      </c>
    </row>
    <row r="24" spans="1:6" x14ac:dyDescent="0.15">
      <c r="A24" t="s">
        <v>9</v>
      </c>
      <c r="B24">
        <v>137.43099999</v>
      </c>
      <c r="C24">
        <v>78.400000000000006</v>
      </c>
      <c r="D24">
        <v>53</v>
      </c>
      <c r="E24">
        <v>64</v>
      </c>
      <c r="F24">
        <v>4.7</v>
      </c>
    </row>
    <row r="25" spans="1:6" x14ac:dyDescent="0.15">
      <c r="A25" t="s">
        <v>9</v>
      </c>
      <c r="B25">
        <v>135.48499989499999</v>
      </c>
      <c r="C25">
        <v>78.8</v>
      </c>
      <c r="D25">
        <v>52</v>
      </c>
    </row>
    <row r="26" spans="1:6" x14ac:dyDescent="0.15">
      <c r="A26" t="s">
        <v>9</v>
      </c>
      <c r="B26">
        <v>138.09100000000001</v>
      </c>
      <c r="C26">
        <v>80.8</v>
      </c>
      <c r="D26">
        <v>53</v>
      </c>
    </row>
    <row r="27" spans="1:6" x14ac:dyDescent="0.15">
      <c r="A27" t="s">
        <v>20</v>
      </c>
      <c r="B27">
        <v>164.97900009200001</v>
      </c>
      <c r="C27">
        <v>94.4</v>
      </c>
      <c r="D27">
        <v>66</v>
      </c>
      <c r="E27">
        <v>60</v>
      </c>
      <c r="F27">
        <v>4.72</v>
      </c>
    </row>
    <row r="28" spans="1:6" x14ac:dyDescent="0.15">
      <c r="A28" t="s">
        <v>20</v>
      </c>
      <c r="B28">
        <v>144.08399987000001</v>
      </c>
      <c r="C28">
        <v>81.400000000000006</v>
      </c>
      <c r="D28">
        <v>58</v>
      </c>
      <c r="E28">
        <v>56</v>
      </c>
      <c r="F28">
        <v>4.6399999999999997</v>
      </c>
    </row>
    <row r="29" spans="1:6" x14ac:dyDescent="0.15">
      <c r="A29" t="s">
        <v>20</v>
      </c>
      <c r="B29">
        <v>147.02399992900001</v>
      </c>
      <c r="C29">
        <v>72.900000000000006</v>
      </c>
      <c r="D29">
        <v>59</v>
      </c>
    </row>
    <row r="30" spans="1:6" x14ac:dyDescent="0.15">
      <c r="A30" t="s">
        <v>20</v>
      </c>
      <c r="B30">
        <v>168.32799983000001</v>
      </c>
      <c r="C30">
        <v>70.8</v>
      </c>
      <c r="D30">
        <v>66</v>
      </c>
      <c r="E30">
        <v>55</v>
      </c>
      <c r="F30">
        <v>4.8</v>
      </c>
    </row>
    <row r="31" spans="1:6" x14ac:dyDescent="0.15">
      <c r="A31" t="s">
        <v>20</v>
      </c>
      <c r="B31">
        <v>140.60400009200001</v>
      </c>
      <c r="C31">
        <v>81.900000000000006</v>
      </c>
      <c r="D31">
        <v>53</v>
      </c>
    </row>
    <row r="32" spans="1:6" x14ac:dyDescent="0.15">
      <c r="A32" t="s">
        <v>35</v>
      </c>
      <c r="B32">
        <v>171.55200004599999</v>
      </c>
      <c r="C32">
        <v>69.8139998913</v>
      </c>
      <c r="D32" t="s">
        <v>36</v>
      </c>
      <c r="E32">
        <v>22</v>
      </c>
      <c r="F32">
        <v>4.62</v>
      </c>
    </row>
    <row r="33" spans="1:11" x14ac:dyDescent="0.15">
      <c r="A33" t="s">
        <v>35</v>
      </c>
      <c r="B33">
        <v>165.955999851</v>
      </c>
      <c r="C33">
        <v>67.661999940900003</v>
      </c>
      <c r="D33" t="s">
        <v>36</v>
      </c>
      <c r="E33">
        <v>23</v>
      </c>
      <c r="F33">
        <v>4.5999999999999996</v>
      </c>
    </row>
    <row r="36" spans="1:11" x14ac:dyDescent="0.15">
      <c r="A36" t="s">
        <v>59</v>
      </c>
      <c r="C36">
        <v>1985.0600001800001</v>
      </c>
      <c r="E36" t="s">
        <v>42</v>
      </c>
      <c r="F36" t="s">
        <v>41</v>
      </c>
      <c r="K36">
        <v>12</v>
      </c>
    </row>
    <row r="37" spans="1:11" x14ac:dyDescent="0.15">
      <c r="A37" t="s">
        <v>39</v>
      </c>
      <c r="B37">
        <v>4658.0770001399997</v>
      </c>
      <c r="C37">
        <v>2286.4500000500002</v>
      </c>
      <c r="E37">
        <v>29</v>
      </c>
      <c r="F37">
        <v>5.18</v>
      </c>
    </row>
    <row r="41" spans="1:11" x14ac:dyDescent="0.15">
      <c r="A41" t="s">
        <v>30</v>
      </c>
      <c r="B41">
        <v>3309.6359999199999</v>
      </c>
      <c r="C41">
        <v>1628.2070000199999</v>
      </c>
      <c r="D41" t="s">
        <v>33</v>
      </c>
      <c r="E41">
        <v>30</v>
      </c>
      <c r="F41">
        <v>4.5999999999999996</v>
      </c>
    </row>
    <row r="42" spans="1:11" x14ac:dyDescent="0.15">
      <c r="A42" t="s">
        <v>30</v>
      </c>
      <c r="B42">
        <v>453.98899984399998</v>
      </c>
      <c r="C42">
        <v>216.50299978300001</v>
      </c>
      <c r="D42" t="s">
        <v>31</v>
      </c>
      <c r="E42">
        <v>30</v>
      </c>
      <c r="F42">
        <v>5.0999999999999996</v>
      </c>
    </row>
    <row r="43" spans="1:11" x14ac:dyDescent="0.15">
      <c r="A43" t="s">
        <v>37</v>
      </c>
      <c r="B43">
        <v>553.90499997100005</v>
      </c>
      <c r="C43">
        <v>258.38699984599998</v>
      </c>
      <c r="D43">
        <v>258.38699984599998</v>
      </c>
      <c r="E43">
        <v>23</v>
      </c>
      <c r="F43">
        <v>4.68</v>
      </c>
    </row>
    <row r="44" spans="1:11" x14ac:dyDescent="0.15">
      <c r="A44" t="s">
        <v>37</v>
      </c>
      <c r="C44">
        <v>268.73099994699999</v>
      </c>
      <c r="E44">
        <v>26</v>
      </c>
      <c r="F44">
        <v>4.66</v>
      </c>
    </row>
    <row r="47" spans="1:11" x14ac:dyDescent="0.15">
      <c r="A47" t="s">
        <v>29</v>
      </c>
      <c r="F47" t="s">
        <v>22</v>
      </c>
    </row>
    <row r="48" spans="1:11" x14ac:dyDescent="0.15">
      <c r="A48" t="s">
        <v>29</v>
      </c>
      <c r="B48" t="s">
        <v>28</v>
      </c>
      <c r="E48">
        <v>30</v>
      </c>
      <c r="F48">
        <v>5.33</v>
      </c>
    </row>
    <row r="49" spans="1:6" x14ac:dyDescent="0.15">
      <c r="A49" t="s">
        <v>29</v>
      </c>
    </row>
    <row r="50" spans="1:6" x14ac:dyDescent="0.15">
      <c r="A50" t="s">
        <v>32</v>
      </c>
      <c r="B50">
        <v>447.70300006899998</v>
      </c>
      <c r="C50">
        <v>210.347000122</v>
      </c>
      <c r="D50" t="s">
        <v>31</v>
      </c>
      <c r="E50">
        <v>25</v>
      </c>
      <c r="F50">
        <v>5.13</v>
      </c>
    </row>
    <row r="51" spans="1:6" x14ac:dyDescent="0.15">
      <c r="A51" t="s">
        <v>26</v>
      </c>
      <c r="B51" t="s">
        <v>27</v>
      </c>
      <c r="E51">
        <v>100</v>
      </c>
      <c r="F51">
        <v>4.93</v>
      </c>
    </row>
    <row r="58" spans="1:6" x14ac:dyDescent="0.15">
      <c r="A58" t="s">
        <v>2</v>
      </c>
      <c r="B58" t="s">
        <v>3</v>
      </c>
      <c r="C58" t="s">
        <v>8</v>
      </c>
      <c r="D58">
        <v>2000</v>
      </c>
      <c r="E58">
        <v>3000</v>
      </c>
    </row>
    <row r="59" spans="1:6" x14ac:dyDescent="0.15">
      <c r="A59" t="s">
        <v>4</v>
      </c>
      <c r="B59" s="1">
        <v>2.09999084473E-2</v>
      </c>
      <c r="C59">
        <v>0.13499999046300001</v>
      </c>
      <c r="D59">
        <v>0.320999860764</v>
      </c>
      <c r="E59">
        <v>0.44800019264199997</v>
      </c>
    </row>
    <row r="60" spans="1:6" x14ac:dyDescent="0.15">
      <c r="A60" t="s">
        <v>5</v>
      </c>
      <c r="B60">
        <v>9.9992752075199996E-4</v>
      </c>
      <c r="C60">
        <v>5.0001144409200001E-3</v>
      </c>
      <c r="D60">
        <v>9.0000629424999996E-3</v>
      </c>
      <c r="E60">
        <v>6.9999694824199998E-3</v>
      </c>
    </row>
    <row r="61" spans="1:6" x14ac:dyDescent="0.15">
      <c r="A61" t="s">
        <v>6</v>
      </c>
      <c r="B61">
        <v>7.0999860763499997E-2</v>
      </c>
      <c r="C61">
        <v>0.65299987793000003</v>
      </c>
      <c r="D61">
        <v>1.3469998836499999</v>
      </c>
      <c r="E61">
        <v>2.0709998607600002</v>
      </c>
    </row>
    <row r="62" spans="1:6" x14ac:dyDescent="0.15">
      <c r="A62" t="s">
        <v>7</v>
      </c>
      <c r="B62">
        <v>1.49998664856E-2</v>
      </c>
      <c r="C62">
        <v>5.9000015258799998E-2</v>
      </c>
      <c r="D62">
        <v>0.10399985313399999</v>
      </c>
      <c r="E62">
        <v>0.15899991989100001</v>
      </c>
    </row>
    <row r="69" spans="1:2" x14ac:dyDescent="0.15">
      <c r="A69" t="s">
        <v>2</v>
      </c>
    </row>
    <row r="70" spans="1:2" x14ac:dyDescent="0.15">
      <c r="A70" t="s">
        <v>4</v>
      </c>
      <c r="B70">
        <v>1.6000032424900001E-2</v>
      </c>
    </row>
    <row r="71" spans="1:2" x14ac:dyDescent="0.15">
      <c r="A71" t="s">
        <v>12</v>
      </c>
      <c r="B71">
        <v>1.50001049042E-2</v>
      </c>
    </row>
    <row r="72" spans="1:2" x14ac:dyDescent="0.15">
      <c r="A72" t="s">
        <v>13</v>
      </c>
      <c r="B72">
        <v>1.30000114441E-2</v>
      </c>
    </row>
    <row r="73" spans="1:2" x14ac:dyDescent="0.15">
      <c r="A73" t="s">
        <v>14</v>
      </c>
      <c r="B73">
        <v>1.40001773834E-2</v>
      </c>
    </row>
    <row r="77" spans="1:2" x14ac:dyDescent="0.15">
      <c r="A77" t="s">
        <v>44</v>
      </c>
      <c r="B77" t="s">
        <v>45</v>
      </c>
    </row>
    <row r="78" spans="1:2" x14ac:dyDescent="0.15">
      <c r="A78" t="s">
        <v>43</v>
      </c>
      <c r="B78">
        <v>0.40100002288800002</v>
      </c>
    </row>
    <row r="79" spans="1:2" x14ac:dyDescent="0.15">
      <c r="A79" t="s">
        <v>46</v>
      </c>
      <c r="B79">
        <v>3.2000064849899999E-2</v>
      </c>
    </row>
    <row r="84" spans="1:10" x14ac:dyDescent="0.15">
      <c r="A84" t="s">
        <v>47</v>
      </c>
      <c r="B84" t="s">
        <v>48</v>
      </c>
      <c r="C84" t="s">
        <v>49</v>
      </c>
      <c r="E84" t="s">
        <v>52</v>
      </c>
      <c r="F84" t="s">
        <v>53</v>
      </c>
      <c r="G84" t="s">
        <v>55</v>
      </c>
      <c r="H84" t="s">
        <v>56</v>
      </c>
      <c r="I84" t="s">
        <v>57</v>
      </c>
      <c r="J84" t="s">
        <v>58</v>
      </c>
    </row>
    <row r="85" spans="1:10" x14ac:dyDescent="0.15">
      <c r="A85">
        <v>45</v>
      </c>
      <c r="B85">
        <v>16.494</v>
      </c>
      <c r="C85">
        <v>15.7</v>
      </c>
      <c r="E85">
        <f>(B85-C85)/B85*100</f>
        <v>4.8138717109251878</v>
      </c>
      <c r="F85">
        <f>B85/A85</f>
        <v>0.36653333333333332</v>
      </c>
      <c r="G85">
        <f>C85/A85</f>
        <v>0.34888888888888886</v>
      </c>
      <c r="I85">
        <f>A85/B85</f>
        <v>2.728264823572208</v>
      </c>
      <c r="J85">
        <f>A85/C85</f>
        <v>2.8662420382165608</v>
      </c>
    </row>
    <row r="86" spans="1:10" x14ac:dyDescent="0.15">
      <c r="A86">
        <v>400</v>
      </c>
      <c r="B86">
        <v>33.591999999999999</v>
      </c>
      <c r="C86">
        <v>30.856000000000002</v>
      </c>
      <c r="E86">
        <f t="shared" ref="E86:E89" si="0">(B86-C86)/B86*100</f>
        <v>8.1447963800904901</v>
      </c>
      <c r="F86">
        <f t="shared" ref="F86:F89" si="1">B86/A86</f>
        <v>8.3979999999999999E-2</v>
      </c>
      <c r="G86">
        <f t="shared" ref="G86:G89" si="2">C86/A86</f>
        <v>7.714E-2</v>
      </c>
      <c r="I86">
        <f t="shared" ref="I86:I89" si="3">A86/B86</f>
        <v>11.907597046915933</v>
      </c>
      <c r="J86">
        <f t="shared" ref="J86:J89" si="4">A86/C86</f>
        <v>12.963443090484832</v>
      </c>
    </row>
    <row r="87" spans="1:10" x14ac:dyDescent="0.15">
      <c r="A87">
        <v>4000</v>
      </c>
      <c r="B87">
        <v>164.97900000000001</v>
      </c>
      <c r="C87">
        <v>135.48500000000001</v>
      </c>
      <c r="E87">
        <f t="shared" si="0"/>
        <v>17.877426824020027</v>
      </c>
      <c r="F87">
        <f t="shared" si="1"/>
        <v>4.1244750000000004E-2</v>
      </c>
      <c r="G87">
        <f t="shared" si="2"/>
        <v>3.3871250000000006E-2</v>
      </c>
      <c r="I87">
        <f t="shared" si="3"/>
        <v>24.245510034610465</v>
      </c>
      <c r="J87">
        <f t="shared" si="4"/>
        <v>29.523563494113738</v>
      </c>
    </row>
    <row r="88" spans="1:10" x14ac:dyDescent="0.15">
      <c r="A88">
        <v>20000</v>
      </c>
      <c r="B88">
        <v>553.90499999999997</v>
      </c>
      <c r="C88">
        <v>453.98899999999998</v>
      </c>
      <c r="E88">
        <f t="shared" si="0"/>
        <v>18.038472301206887</v>
      </c>
      <c r="F88">
        <f t="shared" si="1"/>
        <v>2.7695249999999998E-2</v>
      </c>
      <c r="G88">
        <f t="shared" si="2"/>
        <v>2.2699449999999999E-2</v>
      </c>
      <c r="I88">
        <f t="shared" si="3"/>
        <v>36.107274713172835</v>
      </c>
      <c r="J88">
        <f t="shared" si="4"/>
        <v>44.053930822112434</v>
      </c>
    </row>
    <row r="89" spans="1:10" x14ac:dyDescent="0.15">
      <c r="A89">
        <v>1200000</v>
      </c>
      <c r="B89">
        <v>4658.0770000000002</v>
      </c>
      <c r="C89">
        <v>3970.12</v>
      </c>
      <c r="E89">
        <f t="shared" si="0"/>
        <v>14.769120390238296</v>
      </c>
      <c r="F89">
        <f t="shared" si="1"/>
        <v>3.8817308333333337E-3</v>
      </c>
      <c r="G89">
        <f t="shared" si="2"/>
        <v>3.3084333333333331E-3</v>
      </c>
      <c r="I89">
        <f t="shared" si="3"/>
        <v>257.6170381039214</v>
      </c>
      <c r="J89">
        <f t="shared" si="4"/>
        <v>302.25786626096942</v>
      </c>
    </row>
    <row r="90" spans="1:10" x14ac:dyDescent="0.15">
      <c r="E90" t="s">
        <v>54</v>
      </c>
      <c r="F90">
        <f>(F85+F86+F87+F88+F89)/5</f>
        <v>0.10466701283333332</v>
      </c>
      <c r="G90">
        <f>(G85+G86+G87+G88+G89)/5</f>
        <v>9.7181604444444444E-2</v>
      </c>
    </row>
    <row r="92" spans="1:10" x14ac:dyDescent="0.15">
      <c r="A92" t="s">
        <v>50</v>
      </c>
    </row>
    <row r="93" spans="1:10" x14ac:dyDescent="0.15">
      <c r="A93">
        <f>LOG(45)</f>
        <v>1.6532125137753437</v>
      </c>
      <c r="B93">
        <f>LOG(16.494)</f>
        <v>1.2173259902271121</v>
      </c>
      <c r="C93">
        <f>LOG(15.7)</f>
        <v>1.1958996524092338</v>
      </c>
    </row>
    <row r="94" spans="1:10" x14ac:dyDescent="0.15">
      <c r="A94">
        <f>LOG(400)</f>
        <v>2.6020599913279625</v>
      </c>
      <c r="B94">
        <f>LOG(33.592)</f>
        <v>1.5262358616298832</v>
      </c>
      <c r="C94">
        <f>LOG(30.856)</f>
        <v>1.4893396258579854</v>
      </c>
    </row>
    <row r="95" spans="1:10" x14ac:dyDescent="0.15">
      <c r="A95">
        <f>LOG(4000)</f>
        <v>3.6020599913279625</v>
      </c>
      <c r="B95">
        <f>LOG(164.979)</f>
        <v>2.2174286668530301</v>
      </c>
      <c r="C95">
        <f>LOG(135.485)</f>
        <v>2.1318912156692309</v>
      </c>
    </row>
    <row r="96" spans="1:10" x14ac:dyDescent="0.15">
      <c r="A96">
        <f>LOG(12000)</f>
        <v>4.0791812460476251</v>
      </c>
      <c r="B96">
        <f>LOG(2286.45)</f>
        <v>3.3591617086856393</v>
      </c>
      <c r="C96">
        <f>LOG(1985.06)</f>
        <v>3.2977736381898661</v>
      </c>
    </row>
    <row r="97" spans="1:3" x14ac:dyDescent="0.15">
      <c r="A97">
        <f>LOG(20000)</f>
        <v>4.3010299956639813</v>
      </c>
      <c r="B97">
        <f>LOG(5539.05)</f>
        <v>3.7434352854619188</v>
      </c>
      <c r="C97">
        <f>LOG(4539.89)</f>
        <v>3.6570453301760999</v>
      </c>
    </row>
    <row r="99" spans="1:3" x14ac:dyDescent="0.15">
      <c r="A99" t="s">
        <v>51</v>
      </c>
    </row>
    <row r="100" spans="1:3" x14ac:dyDescent="0.15">
      <c r="B100">
        <f>LN(16.494)</f>
        <v>2.8029966784111635</v>
      </c>
      <c r="C100">
        <f>LN(15.7)</f>
        <v>2.7536607123542622</v>
      </c>
    </row>
    <row r="101" spans="1:3" x14ac:dyDescent="0.15">
      <c r="B101">
        <f>LN(33.592)</f>
        <v>3.5142879433818921</v>
      </c>
      <c r="C101">
        <f>LN(30.856)</f>
        <v>3.4293312209059268</v>
      </c>
    </row>
    <row r="102" spans="1:3" x14ac:dyDescent="0.15">
      <c r="B102">
        <f>LN(164.979)</f>
        <v>5.1058181930734472</v>
      </c>
      <c r="C102">
        <f>LN(135.485)</f>
        <v>4.9088609330849247</v>
      </c>
    </row>
    <row r="103" spans="1:3" x14ac:dyDescent="0.15">
      <c r="B103">
        <f>LN(2286.45)</f>
        <v>7.7347556753759603</v>
      </c>
      <c r="C103">
        <f>LN(1985.06)</f>
        <v>7.5934044193647248</v>
      </c>
    </row>
    <row r="104" spans="1:3" x14ac:dyDescent="0.15">
      <c r="B104">
        <f>LN(5539.05)</f>
        <v>8.6195782848925244</v>
      </c>
      <c r="C104">
        <f>LN(4539.89)</f>
        <v>8.4206580616669751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2017-05-07T06:22:18Z</dcterms:modified>
</cp:coreProperties>
</file>