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ior\Desktop\TP Diseño\"/>
    </mc:Choice>
  </mc:AlternateContent>
  <xr:revisionPtr revIDLastSave="0" documentId="13_ncr:1_{ADD05D3F-E67D-4778-849A-B0F3078ABCB5}" xr6:coauthVersionLast="45" xr6:coauthVersionMax="45" xr10:uidLastSave="{00000000-0000-0000-0000-000000000000}"/>
  <bookViews>
    <workbookView xWindow="-7170" yWindow="5520" windowWidth="14400" windowHeight="9705" xr2:uid="{00000000-000D-0000-FFFF-FFFF00000000}"/>
  </bookViews>
  <sheets>
    <sheet name="MeOH -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7" i="1" l="1"/>
  <c r="O24" i="1" s="1"/>
  <c r="O18" i="1"/>
  <c r="O25" i="1"/>
  <c r="O27" i="1"/>
  <c r="O26" i="1"/>
  <c r="Q35" i="1"/>
  <c r="Q36" i="1"/>
  <c r="Q37" i="1"/>
  <c r="Q38" i="1"/>
  <c r="Q34" i="1"/>
  <c r="P35" i="1"/>
  <c r="P36" i="1"/>
  <c r="P38" i="1"/>
  <c r="P34" i="1"/>
  <c r="O23" i="1"/>
  <c r="O22" i="1"/>
  <c r="O21" i="1"/>
  <c r="O19" i="1"/>
  <c r="O20" i="1"/>
</calcChain>
</file>

<file path=xl/sharedStrings.xml><?xml version="1.0" encoding="utf-8"?>
<sst xmlns="http://schemas.openxmlformats.org/spreadsheetml/2006/main" count="38" uniqueCount="30">
  <si>
    <t>Datos</t>
  </si>
  <si>
    <t>Ka</t>
  </si>
  <si>
    <t>Kb</t>
  </si>
  <si>
    <t>Kc</t>
  </si>
  <si>
    <t>Kd</t>
  </si>
  <si>
    <t>Ke</t>
  </si>
  <si>
    <t>Constantes</t>
  </si>
  <si>
    <t>A</t>
  </si>
  <si>
    <t>donde</t>
  </si>
  <si>
    <t>según:</t>
  </si>
  <si>
    <t>y</t>
  </si>
  <si>
    <t>N° Vel</t>
  </si>
  <si>
    <t>,</t>
  </si>
  <si>
    <r>
      <t>A</t>
    </r>
    <r>
      <rPr>
        <i/>
        <vertAlign val="subscript"/>
        <sz val="11"/>
        <color theme="1"/>
        <rFont val="Calibri"/>
        <family val="2"/>
        <scheme val="minor"/>
      </rPr>
      <t>1</t>
    </r>
    <r>
      <rPr>
        <i/>
        <vertAlign val="superscript"/>
        <sz val="11"/>
        <color theme="1"/>
        <rFont val="Calibri"/>
        <family val="2"/>
        <scheme val="minor"/>
      </rPr>
      <t>*</t>
    </r>
  </si>
  <si>
    <r>
      <rPr>
        <sz val="11"/>
        <color theme="1"/>
        <rFont val="Calibri"/>
        <family val="2"/>
      </rPr>
      <t>α</t>
    </r>
    <r>
      <rPr>
        <i/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</si>
  <si>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</si>
  <si>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R</t>
  </si>
  <si>
    <t>J/°K mol</t>
  </si>
  <si>
    <r>
      <t>A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vertAlign val="superscript"/>
        <sz val="11"/>
        <color theme="1"/>
        <rFont val="Calibri"/>
        <family val="2"/>
        <scheme val="minor"/>
      </rPr>
      <t>*</t>
    </r>
  </si>
  <si>
    <r>
      <rPr>
        <sz val="11"/>
        <color theme="1"/>
        <rFont val="Calibri"/>
        <family val="2"/>
      </rPr>
      <t>α</t>
    </r>
    <r>
      <rPr>
        <i/>
        <vertAlign val="subscript"/>
        <sz val="11"/>
        <color theme="1"/>
        <rFont val="Calibri"/>
        <family val="2"/>
        <scheme val="minor"/>
      </rPr>
      <t>2</t>
    </r>
  </si>
  <si>
    <r>
      <t>B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</si>
  <si>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B</t>
  </si>
  <si>
    <t xml:space="preserve"> -</t>
  </si>
  <si>
    <t>J/mol °K</t>
  </si>
  <si>
    <t>Tav</t>
  </si>
  <si>
    <t>°K</t>
  </si>
  <si>
    <t>Constante</t>
  </si>
  <si>
    <t>A'</t>
  </si>
  <si>
    <t>B'</t>
  </si>
  <si>
    <t>J/gmol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</si>
</sst>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/>
    <xf numFmtId="0" fontId="1" fillId="4" borderId="0" xfId="0" applyFont="1" applyFill="1" applyAlignment="1">
      <alignment horizontal="center"/>
    </xf>
    <xf numFmtId="0" fontId="0" fillId="2" borderId="0" xfId="0" applyFill="1"/>
    <xf numFmtId="0" fontId="4" fillId="0" borderId="1" xfId="0" applyFont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4" fillId="0" borderId="0" xfId="0" applyFont="1" applyBorder="1" applyAlignment="1">
      <alignment horizontal="left"/>
    </xf>
    <xf numFmtId="0" fontId="0" fillId="0" borderId="0" xfId="0" applyBorder="1"/>
    <xf numFmtId="0" fontId="8" fillId="0" borderId="3" xfId="0" applyFont="1" applyBorder="1"/>
    <xf numFmtId="0" fontId="4" fillId="0" borderId="4" xfId="0" applyFont="1" applyBorder="1" applyAlignment="1">
      <alignment horizontal="left"/>
    </xf>
    <xf numFmtId="0" fontId="0" fillId="0" borderId="4" xfId="0" applyBorder="1"/>
    <xf numFmtId="0" fontId="4" fillId="0" borderId="5" xfId="0" applyFont="1" applyBorder="1"/>
    <xf numFmtId="0" fontId="0" fillId="0" borderId="3" xfId="0" applyBorder="1"/>
    <xf numFmtId="0" fontId="0" fillId="0" borderId="5" xfId="0" applyBorder="1"/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4" fillId="6" borderId="0" xfId="0" applyFont="1" applyFill="1" applyAlignment="1">
      <alignment horizontal="right" vertical="center"/>
    </xf>
    <xf numFmtId="0" fontId="0" fillId="6" borderId="0" xfId="0" applyFill="1"/>
    <xf numFmtId="0" fontId="4" fillId="6" borderId="0" xfId="0" applyFont="1" applyFill="1" applyAlignment="1">
      <alignment horizontal="center" vertical="center"/>
    </xf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5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5" borderId="6" xfId="0" applyFill="1" applyBorder="1"/>
    <xf numFmtId="0" fontId="0" fillId="5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4" fillId="2" borderId="11" xfId="0" applyFont="1" applyFill="1" applyBorder="1"/>
    <xf numFmtId="0" fontId="0" fillId="0" borderId="12" xfId="0" applyFill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</xdr:row>
      <xdr:rowOff>28575</xdr:rowOff>
    </xdr:from>
    <xdr:to>
      <xdr:col>6</xdr:col>
      <xdr:colOff>362419</xdr:colOff>
      <xdr:row>8</xdr:row>
      <xdr:rowOff>28735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A209E0-5FB7-4F00-86D4-7298BF864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409575"/>
          <a:ext cx="3362794" cy="11431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9</xdr:row>
      <xdr:rowOff>0</xdr:rowOff>
    </xdr:from>
    <xdr:to>
      <xdr:col>10</xdr:col>
      <xdr:colOff>391340</xdr:colOff>
      <xdr:row>38</xdr:row>
      <xdr:rowOff>115132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16EB01-BB90-4313-BFDD-3E5C24D8A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762125"/>
          <a:ext cx="5839640" cy="5963482"/>
        </a:xfrm>
        <a:prstGeom prst="rect">
          <a:avLst/>
        </a:prstGeom>
      </xdr:spPr>
    </xdr:pic>
    <xdr:clientData/>
  </xdr:twoCellAnchor>
  <xdr:oneCellAnchor>
    <xdr:from>
      <xdr:col>13</xdr:col>
      <xdr:colOff>38100</xdr:colOff>
      <xdr:row>4</xdr:row>
      <xdr:rowOff>33337</xdr:rowOff>
    </xdr:from>
    <xdr:ext cx="3456267" cy="7033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ED4589C-B402-438B-B347-C3E9CC98E182}"/>
                </a:ext>
              </a:extLst>
            </xdr:cNvPr>
            <xdr:cNvSpPr txBox="1"/>
          </xdr:nvSpPr>
          <xdr:spPr>
            <a:xfrm>
              <a:off x="7962900" y="795337"/>
              <a:ext cx="3456267" cy="703398"/>
            </a:xfrm>
            <a:prstGeom prst="rect">
              <a:avLst/>
            </a:prstGeom>
            <a:noFill/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𝑀𝑒𝑂𝐻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𝐾𝑑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∗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𝐶𝑂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𝐾𝑑</m:t>
                                </m:r>
                              </m:num>
                              <m:den>
                                <m:sSubSup>
                                  <m:sSubSup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𝐾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∗</m:t>
                                    </m:r>
                                  </m:sup>
                                </m:sSubSup>
                              </m:den>
                            </m:f>
                          </m:e>
                        </m:d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∗(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𝑂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𝑀𝑒𝑂𝐻</m:t>
                                </m:r>
                              </m:sub>
                            </m:sSub>
                          </m:num>
                          <m:den>
                            <m:sSubSup>
                              <m:sSub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[1+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𝐾𝑐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∗</m:t>
                            </m:r>
                            <m:d>
                              <m:d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𝑃</m:t>
                                        </m:r>
                                      </m:e>
                                      <m:sub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𝐻</m:t>
                                        </m:r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𝑂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𝑃</m:t>
                                        </m:r>
                                      </m:e>
                                      <m:sub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𝐻</m:t>
                                        </m:r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𝐾𝑎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∗</m:t>
                            </m:r>
                            <m:d>
                              <m:d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  <m: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  <m:sup>
                                    <m:f>
                                      <m:fPr>
                                        <m:ctrlP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num>
                                      <m:den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</m:sup>
                                </m:sSubSup>
                              </m:e>
                            </m:d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𝐾𝑏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∗ 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]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ED4589C-B402-438B-B347-C3E9CC98E182}"/>
                </a:ext>
              </a:extLst>
            </xdr:cNvPr>
            <xdr:cNvSpPr txBox="1"/>
          </xdr:nvSpPr>
          <xdr:spPr>
            <a:xfrm>
              <a:off x="7962900" y="795337"/>
              <a:ext cx="3456267" cy="703398"/>
            </a:xfrm>
            <a:prstGeom prst="rect">
              <a:avLst/>
            </a:prstGeom>
            <a:noFill/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𝑟_𝑀𝑒𝑂𝐻=(𝐾𝑑 ∗(𝑃_𝐶𝑂2  𝑃_𝐻2 )−(𝐾𝑑/(𝐾_1^∗ ))∗((𝑃_𝐻2𝑂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𝑀𝑒𝑂𝐻)/(</a:t>
              </a:r>
              <a:r>
                <a:rPr lang="es-AR" sz="1100" b="0" i="0">
                  <a:latin typeface="Cambria Math" panose="02040503050406030204" pitchFamily="18" charset="0"/>
                </a:rPr>
                <a:t>𝑃_𝐻2^2 )))/〖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[1+𝐾𝑐 ∗(𝑃_𝐻2𝑂/𝑃_𝐻2 )+𝐾𝑎 ∗(𝑃_𝐻2^(1/2) )+𝐾𝑏 ∗ 𝑃_𝐻2𝑂]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AR" sz="1100" b="0" i="0">
                  <a:latin typeface="Cambria Math" panose="02040503050406030204" pitchFamily="18" charset="0"/>
                </a:rPr>
                <a:t>3 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2</xdr:col>
      <xdr:colOff>561974</xdr:colOff>
      <xdr:row>21</xdr:row>
      <xdr:rowOff>47625</xdr:rowOff>
    </xdr:from>
    <xdr:to>
      <xdr:col>3</xdr:col>
      <xdr:colOff>523875</xdr:colOff>
      <xdr:row>22</xdr:row>
      <xdr:rowOff>66675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68FDE9D-E52E-41A6-B56C-F5294A9F8ABB}"/>
            </a:ext>
          </a:extLst>
        </xdr:cNvPr>
        <xdr:cNvSpPr txBox="1"/>
      </xdr:nvSpPr>
      <xdr:spPr>
        <a:xfrm>
          <a:off x="1781174" y="4048125"/>
          <a:ext cx="571501" cy="2095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rgbClr val="FF0000"/>
              </a:solidFill>
            </a:rPr>
            <a:t>= Ka</a:t>
          </a:r>
        </a:p>
        <a:p>
          <a:endParaRPr lang="es-A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561974</xdr:colOff>
      <xdr:row>22</xdr:row>
      <xdr:rowOff>95250</xdr:rowOff>
    </xdr:from>
    <xdr:to>
      <xdr:col>3</xdr:col>
      <xdr:colOff>523875</xdr:colOff>
      <xdr:row>23</xdr:row>
      <xdr:rowOff>114300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5E2322AD-A29D-406C-A6E5-3D67FAE469F2}"/>
            </a:ext>
          </a:extLst>
        </xdr:cNvPr>
        <xdr:cNvSpPr txBox="1"/>
      </xdr:nvSpPr>
      <xdr:spPr>
        <a:xfrm>
          <a:off x="1781174" y="4286250"/>
          <a:ext cx="571501" cy="2095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rgbClr val="FF0000"/>
              </a:solidFill>
            </a:rPr>
            <a:t>= Kb</a:t>
          </a:r>
        </a:p>
        <a:p>
          <a:endParaRPr lang="es-A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209549</xdr:colOff>
      <xdr:row>23</xdr:row>
      <xdr:rowOff>142875</xdr:rowOff>
    </xdr:from>
    <xdr:to>
      <xdr:col>4</xdr:col>
      <xdr:colOff>171450</xdr:colOff>
      <xdr:row>24</xdr:row>
      <xdr:rowOff>161925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641DD0F8-1DB1-4BAE-96CF-7BB8D473F949}"/>
            </a:ext>
          </a:extLst>
        </xdr:cNvPr>
        <xdr:cNvSpPr txBox="1"/>
      </xdr:nvSpPr>
      <xdr:spPr>
        <a:xfrm>
          <a:off x="2038349" y="4524375"/>
          <a:ext cx="571501" cy="2095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rgbClr val="FF0000"/>
              </a:solidFill>
            </a:rPr>
            <a:t>= Kc</a:t>
          </a:r>
        </a:p>
        <a:p>
          <a:endParaRPr lang="es-A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219074</xdr:colOff>
      <xdr:row>25</xdr:row>
      <xdr:rowOff>9525</xdr:rowOff>
    </xdr:from>
    <xdr:to>
      <xdr:col>4</xdr:col>
      <xdr:colOff>180975</xdr:colOff>
      <xdr:row>26</xdr:row>
      <xdr:rowOff>28575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14D78F4E-CD02-46BE-B261-D053C0F7DA08}"/>
            </a:ext>
          </a:extLst>
        </xdr:cNvPr>
        <xdr:cNvSpPr txBox="1"/>
      </xdr:nvSpPr>
      <xdr:spPr>
        <a:xfrm>
          <a:off x="2047874" y="4772025"/>
          <a:ext cx="571501" cy="2095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rgbClr val="FF0000"/>
              </a:solidFill>
            </a:rPr>
            <a:t>= Kd</a:t>
          </a:r>
        </a:p>
        <a:p>
          <a:endParaRPr lang="es-A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447674</xdr:colOff>
      <xdr:row>26</xdr:row>
      <xdr:rowOff>47625</xdr:rowOff>
    </xdr:from>
    <xdr:to>
      <xdr:col>3</xdr:col>
      <xdr:colOff>409575</xdr:colOff>
      <xdr:row>27</xdr:row>
      <xdr:rowOff>66675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8817817-C8FC-41C6-9057-E7CAA27FD94F}"/>
            </a:ext>
          </a:extLst>
        </xdr:cNvPr>
        <xdr:cNvSpPr txBox="1"/>
      </xdr:nvSpPr>
      <xdr:spPr>
        <a:xfrm>
          <a:off x="1666874" y="5000625"/>
          <a:ext cx="571501" cy="2095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rgbClr val="FF0000"/>
              </a:solidFill>
            </a:rPr>
            <a:t>= Ke</a:t>
          </a:r>
        </a:p>
        <a:p>
          <a:endParaRPr lang="es-AR" sz="1100" b="1">
            <a:solidFill>
              <a:srgbClr val="FF0000"/>
            </a:solidFill>
          </a:endParaRPr>
        </a:p>
      </xdr:txBody>
    </xdr:sp>
    <xdr:clientData/>
  </xdr:twoCellAnchor>
  <xdr:oneCellAnchor>
    <xdr:from>
      <xdr:col>13</xdr:col>
      <xdr:colOff>38100</xdr:colOff>
      <xdr:row>9</xdr:row>
      <xdr:rowOff>33337</xdr:rowOff>
    </xdr:from>
    <xdr:ext cx="3351430" cy="672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319F8C76-F172-4A4C-9FC9-4994ABCC97B5}"/>
                </a:ext>
              </a:extLst>
            </xdr:cNvPr>
            <xdr:cNvSpPr txBox="1"/>
          </xdr:nvSpPr>
          <xdr:spPr>
            <a:xfrm>
              <a:off x="7962900" y="1795462"/>
              <a:ext cx="3351430" cy="672300"/>
            </a:xfrm>
            <a:prstGeom prst="rect">
              <a:avLst/>
            </a:prstGeom>
            <a:noFill/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𝑅𝑊𝐺𝑆</m:t>
                        </m:r>
                      </m:sub>
                    </m:sSub>
                    <m:r>
                      <a:rPr lang="es-AR" sz="110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𝐾𝑒</m:t>
                        </m:r>
                        <m:r>
                          <a:rPr lang="es-AR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</m:t>
                        </m:r>
                        <m:d>
                          <m:d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AR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𝐶𝑂</m:t>
                                </m:r>
                                <m:r>
                                  <a:rPr lang="es-AR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d>
                        <m:r>
                          <a:rPr lang="es-AR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d>
                          <m:d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𝐾𝑒</m:t>
                            </m:r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Sup>
                              <m:sSubSupPr>
                                <m:ctrlPr>
                                  <a:rPr lang="es-AR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AR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s-AR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es-AR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bSup>
                          </m:e>
                        </m:d>
                        <m:r>
                          <a:rPr lang="es-AR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∗(</m:t>
                        </m:r>
                        <m:f>
                          <m:f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AR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AR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  <m:r>
                                  <a:rPr lang="es-AR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s-AR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AR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AR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𝐶𝑂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AR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AR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  <m:r>
                                  <a:rPr lang="es-AR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  <m:r>
                          <a:rPr lang="es-AR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[1+</m:t>
                        </m:r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𝐾𝑐</m:t>
                        </m:r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</m:t>
                        </m:r>
                        <m:d>
                          <m:d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A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s-A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  <m:r>
                                      <a:rPr lang="es-A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es-A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𝑂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s-A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s-A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  <m:r>
                                      <a:rPr lang="es-A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𝐾𝑎</m:t>
                        </m:r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</m:t>
                        </m:r>
                        <m:d>
                          <m:d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s-A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A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s-A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  <m:r>
                                  <a:rPr lang="es-A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>
                                <m:f>
                                  <m:fPr>
                                    <m:ctrlPr>
                                      <a:rPr lang="es-A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A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s-A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sup>
                            </m:sSubSup>
                          </m:e>
                        </m:d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𝐾𝑏</m:t>
                        </m:r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𝐻</m:t>
                            </m:r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𝑂</m:t>
                            </m:r>
                          </m:sub>
                        </m:sSub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]</m:t>
                        </m:r>
                      </m:den>
                    </m:f>
                  </m:oMath>
                </m:oMathPara>
              </a14:m>
              <a:endParaRPr lang="es-AR" sz="110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319F8C76-F172-4A4C-9FC9-4994ABCC97B5}"/>
                </a:ext>
              </a:extLst>
            </xdr:cNvPr>
            <xdr:cNvSpPr txBox="1"/>
          </xdr:nvSpPr>
          <xdr:spPr>
            <a:xfrm>
              <a:off x="7962900" y="1795462"/>
              <a:ext cx="3351430" cy="672300"/>
            </a:xfrm>
            <a:prstGeom prst="rect">
              <a:avLst/>
            </a:prstGeom>
            <a:noFill/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s-AR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𝑟_</a:t>
              </a:r>
              <a:r>
                <a:rPr lang="es-AR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𝑅𝑊𝐺𝑆</a:t>
              </a:r>
              <a:r>
                <a:rPr lang="es-AR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=(𝐾𝑒 ∗(𝑃_𝐶𝑂2  )−(𝐾𝑒 𝐾_3^∗ )∗((𝑃_𝐻2𝑂 𝑃_𝐶𝑂)/𝑃_𝐻2 ))/(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[1+𝐾𝑐 ∗(𝑃_𝐻2𝑂/𝑃_𝐻2 )+𝐾𝑎 ∗(𝑃_𝐻2^(1/2) )+𝐾𝑏 ∗ 𝑃_𝐻2𝑂]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AR" sz="110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209550</xdr:colOff>
      <xdr:row>17</xdr:row>
      <xdr:rowOff>100012</xdr:rowOff>
    </xdr:from>
    <xdr:ext cx="314325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35DA842-BE0E-4C4E-A443-21698CEBDE3D}"/>
                </a:ext>
              </a:extLst>
            </xdr:cNvPr>
            <xdr:cNvSpPr txBox="1"/>
          </xdr:nvSpPr>
          <xdr:spPr>
            <a:xfrm>
              <a:off x="7524750" y="3386137"/>
              <a:ext cx="31432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AR" sz="20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AR" sz="20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𝐾</m:t>
                        </m:r>
                      </m:e>
                      <m:sub>
                        <m:r>
                          <a:rPr lang="es-AR" sz="20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  <m:sup>
                        <m:r>
                          <a:rPr lang="es-AR" sz="20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es-AR" sz="20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35DA842-BE0E-4C4E-A443-21698CEBDE3D}"/>
                </a:ext>
              </a:extLst>
            </xdr:cNvPr>
            <xdr:cNvSpPr txBox="1"/>
          </xdr:nvSpPr>
          <xdr:spPr>
            <a:xfrm>
              <a:off x="7524750" y="3386137"/>
              <a:ext cx="31432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𝐾_1^∗</a:t>
              </a:r>
              <a:endParaRPr lang="es-AR" sz="2000"/>
            </a:p>
          </xdr:txBody>
        </xdr:sp>
      </mc:Fallback>
    </mc:AlternateContent>
    <xdr:clientData/>
  </xdr:oneCellAnchor>
  <xdr:oneCellAnchor>
    <xdr:from>
      <xdr:col>14</xdr:col>
      <xdr:colOff>28574</xdr:colOff>
      <xdr:row>14</xdr:row>
      <xdr:rowOff>14287</xdr:rowOff>
    </xdr:from>
    <xdr:ext cx="3476626" cy="3497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E22FD4EA-9C14-48BF-9A3F-EE2D624365CE}"/>
                </a:ext>
              </a:extLst>
            </xdr:cNvPr>
            <xdr:cNvSpPr txBox="1"/>
          </xdr:nvSpPr>
          <xdr:spPr>
            <a:xfrm>
              <a:off x="8677274" y="2757487"/>
              <a:ext cx="3476626" cy="3497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d>
                        <m:dPr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unc>
                            <m:func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funcPr>
                            <m:fName>
                              <m:sSub>
                                <m:sSubPr>
                                  <m:ctrl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sty m:val="p"/>
                                    </m:rPr>
                                    <a:rPr lang="es-AR" sz="110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log</m:t>
                                  </m:r>
                                </m:e>
                                <m:sub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10</m:t>
                                  </m:r>
                                </m:sub>
                              </m:sSub>
                            </m:fName>
                            <m:e>
                              <m:sSubSup>
                                <m:sSubSupPr>
                                  <m:ctrl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SupPr>
                                <m:e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  <m:sup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</m:sup>
                              </m:sSubSup>
                            </m:e>
                          </m:func>
                        </m:e>
                      </m:d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d>
                        <m:dPr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unc>
                            <m:func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funcPr>
                            <m:fName>
                              <m:sSub>
                                <m:sSubPr>
                                  <m:ctrl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sty m:val="p"/>
                                    </m:rPr>
                                    <a:rPr lang="es-AR" sz="110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log</m:t>
                                  </m:r>
                                </m:e>
                                <m:sub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10</m:t>
                                  </m:r>
                                </m:sub>
                              </m:sSub>
                            </m:fName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𝑒</m:t>
                              </m:r>
                            </m:e>
                          </m:func>
                        </m:e>
                      </m:d>
                    </m:den>
                  </m:f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f>
                    <m:f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d>
                        <m:dPr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∝</m:t>
                              </m:r>
                            </m:num>
                            <m:den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𝑇</m:t>
                              </m:r>
                            </m:den>
                          </m:f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−</m:t>
                          </m:r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𝛽</m:t>
                          </m:r>
                        </m:e>
                      </m:d>
                    </m:num>
                    <m:den>
                      <m:d>
                        <m:dPr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unc>
                            <m:func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funcPr>
                            <m:fName>
                              <m:sSub>
                                <m:sSubPr>
                                  <m:ctrl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sty m:val="p"/>
                                    </m:rPr>
                                    <a:rPr lang="es-AR" sz="110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log</m:t>
                                  </m:r>
                                </m:e>
                                <m:sub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10</m:t>
                                  </m:r>
                                </m:sub>
                              </m:sSub>
                            </m:fName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𝑒</m:t>
                              </m:r>
                            </m:e>
                          </m:func>
                        </m:e>
                      </m:d>
                    </m:den>
                  </m:f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func>
                    <m:func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s-AR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ln</m:t>
                      </m:r>
                    </m:fName>
                    <m:e>
                      <m:sSubSup>
                        <m:sSubSupPr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𝐾</m:t>
                          </m:r>
                        </m:e>
                        <m:sub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p>
                      </m:sSubSup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;</m:t>
                      </m:r>
                    </m:e>
                  </m:func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func>
                    <m:func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s-A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ln</m:t>
                      </m:r>
                    </m:fName>
                    <m:e>
                      <m:sSubSup>
                        <m:sSubSupPr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𝐾</m:t>
                          </m:r>
                        </m:e>
                        <m:sub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∗ </m:t>
                          </m:r>
                        </m:sup>
                      </m:sSubSup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=2,3 (</m:t>
                      </m:r>
                      <m:f>
                        <m:fPr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𝛼</m:t>
                          </m:r>
                        </m:num>
                        <m:den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𝑇</m:t>
                          </m:r>
                        </m:den>
                      </m:f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𝛽</m:t>
                      </m:r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)  </m:t>
                      </m:r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func>
                </m:oMath>
              </a14:m>
              <a:r>
                <a:rPr lang="es-AR" sz="1400"/>
                <a:t>   </a:t>
              </a:r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E22FD4EA-9C14-48BF-9A3F-EE2D624365CE}"/>
                </a:ext>
              </a:extLst>
            </xdr:cNvPr>
            <xdr:cNvSpPr txBox="1"/>
          </xdr:nvSpPr>
          <xdr:spPr>
            <a:xfrm>
              <a:off x="8677274" y="2757487"/>
              <a:ext cx="3476626" cy="3497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log_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⁡〖𝐾_𝑖^∗ 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 )/(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(log_10⁡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=((∝/𝑇−𝛽))/(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(log_10⁡𝑒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)=ln⁡〖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𝐾_𝑖^(∗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;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 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ln⁡〖𝐾_𝑖^(∗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=2,3 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/𝑇−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〗</a:t>
              </a:r>
              <a:r>
                <a:rPr lang="es-AR" sz="1400"/>
                <a:t>   </a:t>
              </a:r>
            </a:p>
          </xdr:txBody>
        </xdr:sp>
      </mc:Fallback>
    </mc:AlternateContent>
    <xdr:clientData/>
  </xdr:oneCellAnchor>
  <xdr:oneCellAnchor>
    <xdr:from>
      <xdr:col>20</xdr:col>
      <xdr:colOff>371475</xdr:colOff>
      <xdr:row>14</xdr:row>
      <xdr:rowOff>80962</xdr:rowOff>
    </xdr:from>
    <xdr:ext cx="733021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78A38428-1486-4DF7-837A-EB10BD25C938}"/>
                </a:ext>
              </a:extLst>
            </xdr:cNvPr>
            <xdr:cNvSpPr txBox="1"/>
          </xdr:nvSpPr>
          <xdr:spPr>
            <a:xfrm>
              <a:off x="11458575" y="2795587"/>
              <a:ext cx="73302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AR" sz="12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AR" sz="12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AR" sz="1200" b="0" i="1">
                        <a:latin typeface="Cambria Math" panose="02040503050406030204" pitchFamily="18" charset="0"/>
                      </a:rPr>
                      <m:t>𝑅</m:t>
                    </m:r>
                  </m:oMath>
                </m:oMathPara>
              </a14:m>
              <a:endParaRPr lang="es-AR" sz="1200"/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78A38428-1486-4DF7-837A-EB10BD25C938}"/>
                </a:ext>
              </a:extLst>
            </xdr:cNvPr>
            <xdr:cNvSpPr txBox="1"/>
          </xdr:nvSpPr>
          <xdr:spPr>
            <a:xfrm>
              <a:off x="11458575" y="2795587"/>
              <a:ext cx="73302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s-AR" sz="1200" b="0" i="0">
                  <a:latin typeface="Cambria Math" panose="02040503050406030204" pitchFamily="18" charset="0"/>
                </a:rPr>
                <a:t>𝑖= 𝐵_𝑖/𝑅</a:t>
              </a:r>
              <a:endParaRPr lang="es-AR" sz="1200"/>
            </a:p>
          </xdr:txBody>
        </xdr:sp>
      </mc:Fallback>
    </mc:AlternateContent>
    <xdr:clientData/>
  </xdr:oneCellAnchor>
  <xdr:oneCellAnchor>
    <xdr:from>
      <xdr:col>22</xdr:col>
      <xdr:colOff>514350</xdr:colOff>
      <xdr:row>14</xdr:row>
      <xdr:rowOff>90487</xdr:rowOff>
    </xdr:from>
    <xdr:ext cx="55714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96642DE9-D6C9-4A0B-B275-2048EE10A941}"/>
                </a:ext>
              </a:extLst>
            </xdr:cNvPr>
            <xdr:cNvSpPr txBox="1"/>
          </xdr:nvSpPr>
          <xdr:spPr>
            <a:xfrm>
              <a:off x="12820650" y="2805112"/>
              <a:ext cx="5571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=°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𝐾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96642DE9-D6C9-4A0B-B275-2048EE10A941}"/>
                </a:ext>
              </a:extLst>
            </xdr:cNvPr>
            <xdr:cNvSpPr txBox="1"/>
          </xdr:nvSpPr>
          <xdr:spPr>
            <a:xfrm>
              <a:off x="12820650" y="2805112"/>
              <a:ext cx="5571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[𝑇]=°𝐾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1</xdr:col>
      <xdr:colOff>85725</xdr:colOff>
      <xdr:row>9</xdr:row>
      <xdr:rowOff>66675</xdr:rowOff>
    </xdr:from>
    <xdr:to>
      <xdr:col>10</xdr:col>
      <xdr:colOff>105543</xdr:colOff>
      <xdr:row>38</xdr:row>
      <xdr:rowOff>19860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BE04194B-0067-4E43-A835-9BF9A1C8A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" y="1828800"/>
          <a:ext cx="5506218" cy="5801535"/>
        </a:xfrm>
        <a:prstGeom prst="rect">
          <a:avLst/>
        </a:prstGeom>
      </xdr:spPr>
    </xdr:pic>
    <xdr:clientData/>
  </xdr:twoCellAnchor>
  <xdr:oneCellAnchor>
    <xdr:from>
      <xdr:col>25</xdr:col>
      <xdr:colOff>57150</xdr:colOff>
      <xdr:row>14</xdr:row>
      <xdr:rowOff>61912</xdr:rowOff>
    </xdr:from>
    <xdr:ext cx="618567" cy="2005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506D1A78-BBCD-40D4-8399-BE8910E5F85F}"/>
                </a:ext>
              </a:extLst>
            </xdr:cNvPr>
            <xdr:cNvSpPr txBox="1"/>
          </xdr:nvSpPr>
          <xdr:spPr>
            <a:xfrm>
              <a:off x="15782925" y="2805112"/>
              <a:ext cx="618567" cy="2005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s-AR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es-AR" sz="1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p>
                    </m:sSup>
                    <m:r>
                      <a:rPr lang="es-AR" sz="12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s-A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200"/>
            </a:p>
          </xdr:txBody>
        </xdr:sp>
      </mc:Choice>
      <mc:Fallback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506D1A78-BBCD-40D4-8399-BE8910E5F85F}"/>
                </a:ext>
              </a:extLst>
            </xdr:cNvPr>
            <xdr:cNvSpPr txBox="1"/>
          </xdr:nvSpPr>
          <xdr:spPr>
            <a:xfrm>
              <a:off x="15782925" y="2805112"/>
              <a:ext cx="618567" cy="2005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200" b="0" i="0">
                  <a:latin typeface="Cambria Math" panose="02040503050406030204" pitchFamily="18" charset="0"/>
                </a:rPr>
                <a:t>𝑒^(</a:t>
              </a:r>
              <a:r>
                <a:rPr lang="es-A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AR" sz="1200" b="0" i="0">
                  <a:latin typeface="Cambria Math" panose="02040503050406030204" pitchFamily="18" charset="0"/>
                </a:rPr>
                <a:t>𝑖 )= 𝐴_𝑖</a:t>
              </a:r>
              <a:endParaRPr lang="es-AR" sz="1200"/>
            </a:p>
          </xdr:txBody>
        </xdr:sp>
      </mc:Fallback>
    </mc:AlternateContent>
    <xdr:clientData/>
  </xdr:oneCellAnchor>
  <xdr:oneCellAnchor>
    <xdr:from>
      <xdr:col>12</xdr:col>
      <xdr:colOff>209550</xdr:colOff>
      <xdr:row>20</xdr:row>
      <xdr:rowOff>138112</xdr:rowOff>
    </xdr:from>
    <xdr:ext cx="314325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3A4BFD09-2CE1-4D0B-B416-B1646114CEC0}"/>
                </a:ext>
              </a:extLst>
            </xdr:cNvPr>
            <xdr:cNvSpPr txBox="1"/>
          </xdr:nvSpPr>
          <xdr:spPr>
            <a:xfrm>
              <a:off x="7524750" y="4167187"/>
              <a:ext cx="31432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AR" sz="20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AR" sz="20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𝐾</m:t>
                        </m:r>
                      </m:e>
                      <m:sub>
                        <m:r>
                          <a:rPr lang="es-A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AR" sz="20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es-AR" sz="2000"/>
            </a:p>
          </xdr:txBody>
        </xdr:sp>
      </mc:Choice>
      <mc:Fallback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3A4BFD09-2CE1-4D0B-B416-B1646114CEC0}"/>
                </a:ext>
              </a:extLst>
            </xdr:cNvPr>
            <xdr:cNvSpPr txBox="1"/>
          </xdr:nvSpPr>
          <xdr:spPr>
            <a:xfrm>
              <a:off x="7524750" y="4167187"/>
              <a:ext cx="31432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𝐾_</a:t>
              </a:r>
              <a:r>
                <a:rPr lang="es-A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A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^∗</a:t>
              </a:r>
              <a:endParaRPr lang="es-AR" sz="2000"/>
            </a:p>
          </xdr:txBody>
        </xdr:sp>
      </mc:Fallback>
    </mc:AlternateContent>
    <xdr:clientData/>
  </xdr:oneCellAnchor>
  <xdr:twoCellAnchor editAs="oneCell">
    <xdr:from>
      <xdr:col>17</xdr:col>
      <xdr:colOff>28575</xdr:colOff>
      <xdr:row>18</xdr:row>
      <xdr:rowOff>32681</xdr:rowOff>
    </xdr:from>
    <xdr:to>
      <xdr:col>19</xdr:col>
      <xdr:colOff>419458</xdr:colOff>
      <xdr:row>20</xdr:row>
      <xdr:rowOff>152529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97AB37AF-26B7-4E37-ADF3-BF009935D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96575" y="3595031"/>
          <a:ext cx="1610083" cy="586573"/>
        </a:xfrm>
        <a:prstGeom prst="rect">
          <a:avLst/>
        </a:prstGeom>
      </xdr:spPr>
    </xdr:pic>
    <xdr:clientData/>
  </xdr:twoCellAnchor>
  <xdr:oneCellAnchor>
    <xdr:from>
      <xdr:col>12</xdr:col>
      <xdr:colOff>85725</xdr:colOff>
      <xdr:row>23</xdr:row>
      <xdr:rowOff>80962</xdr:rowOff>
    </xdr:from>
    <xdr:ext cx="666750" cy="2772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F0B60071-CC07-452D-A9D1-D477C3BB149A}"/>
                </a:ext>
              </a:extLst>
            </xdr:cNvPr>
            <xdr:cNvSpPr txBox="1"/>
          </xdr:nvSpPr>
          <xdr:spPr>
            <a:xfrm>
              <a:off x="7400925" y="4814887"/>
              <a:ext cx="666750" cy="2772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s-AR" sz="12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AR" sz="12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𝐾</m:t>
                      </m:r>
                    </m:e>
                    <m:sub>
                      <m:r>
                        <a:rPr lang="es-A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sub>
                    <m:sup>
                      <m:r>
                        <a:rPr lang="es-AR" sz="12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</m:sup>
                  </m:sSubSup>
                  <m:r>
                    <a:rPr lang="es-AR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s-AR" sz="12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𝐾𝑑</m:t>
                      </m:r>
                    </m:num>
                    <m:den>
                      <m:sSubSup>
                        <m:sSubSupPr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𝐾</m:t>
                          </m:r>
                        </m:e>
                        <m:sub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  <m:sup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∗</m:t>
                          </m:r>
                        </m:sup>
                      </m:sSubSup>
                    </m:den>
                  </m:f>
                </m:oMath>
              </a14:m>
              <a:r>
                <a:rPr lang="es-AR" sz="1200"/>
                <a:t> </a:t>
              </a:r>
            </a:p>
          </xdr:txBody>
        </xdr:sp>
      </mc:Choice>
      <mc:Fallback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F0B60071-CC07-452D-A9D1-D477C3BB149A}"/>
                </a:ext>
              </a:extLst>
            </xdr:cNvPr>
            <xdr:cNvSpPr txBox="1"/>
          </xdr:nvSpPr>
          <xdr:spPr>
            <a:xfrm>
              <a:off x="7400925" y="4814887"/>
              <a:ext cx="666750" cy="2772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𝐾_</a:t>
              </a:r>
              <a:r>
                <a:rPr lang="es-A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s-A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^∗</a:t>
              </a:r>
              <a:r>
                <a:rPr lang="es-A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AR" sz="1200"/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𝐾𝑑/(𝐾_1^∗ )</a:t>
              </a:r>
              <a:r>
                <a:rPr lang="es-AR" sz="1200"/>
                <a:t> </a:t>
              </a:r>
            </a:p>
          </xdr:txBody>
        </xdr:sp>
      </mc:Fallback>
    </mc:AlternateContent>
    <xdr:clientData/>
  </xdr:oneCellAnchor>
  <xdr:oneCellAnchor>
    <xdr:from>
      <xdr:col>15</xdr:col>
      <xdr:colOff>133350</xdr:colOff>
      <xdr:row>28</xdr:row>
      <xdr:rowOff>57150</xdr:rowOff>
    </xdr:from>
    <xdr:ext cx="1581150" cy="3220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5A13E18A-7296-44F9-83ED-A9794EDCBF07}"/>
                </a:ext>
              </a:extLst>
            </xdr:cNvPr>
            <xdr:cNvSpPr txBox="1"/>
          </xdr:nvSpPr>
          <xdr:spPr>
            <a:xfrm>
              <a:off x="9410700" y="5762625"/>
              <a:ext cx="1581150" cy="322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𝐴𝑖</m:t>
                        </m:r>
                      </m:e>
                      <m:sup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𝐴𝑖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∗ </m:t>
                    </m:r>
                    <m:sSup>
                      <m:sSup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AR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num>
                          <m:den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𝑇𝑎𝑣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AR" sz="1400"/>
            </a:p>
          </xdr:txBody>
        </xdr:sp>
      </mc:Choice>
      <mc:Fallback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5A13E18A-7296-44F9-83ED-A9794EDCBF07}"/>
                </a:ext>
              </a:extLst>
            </xdr:cNvPr>
            <xdr:cNvSpPr txBox="1"/>
          </xdr:nvSpPr>
          <xdr:spPr>
            <a:xfrm>
              <a:off x="9410700" y="5762625"/>
              <a:ext cx="1581150" cy="322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〖𝐴𝑖〗^′=𝐴𝑖 ∗ 𝑒^(−𝐵/(𝑅 𝑇𝑎𝑣))</a:t>
              </a:r>
              <a:endParaRPr lang="es-AR" sz="1400"/>
            </a:p>
          </xdr:txBody>
        </xdr:sp>
      </mc:Fallback>
    </mc:AlternateContent>
    <xdr:clientData/>
  </xdr:oneCellAnchor>
  <xdr:oneCellAnchor>
    <xdr:from>
      <xdr:col>18</xdr:col>
      <xdr:colOff>95250</xdr:colOff>
      <xdr:row>28</xdr:row>
      <xdr:rowOff>28575</xdr:rowOff>
    </xdr:from>
    <xdr:ext cx="1581150" cy="3220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8EA0785B-E436-4631-830E-8F60356C39CC}"/>
                </a:ext>
              </a:extLst>
            </xdr:cNvPr>
            <xdr:cNvSpPr txBox="1"/>
          </xdr:nvSpPr>
          <xdr:spPr>
            <a:xfrm>
              <a:off x="11201400" y="5734050"/>
              <a:ext cx="1581150" cy="322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𝐾𝑖</m:t>
                        </m:r>
                      </m:e>
                      <m:sup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𝐴𝑖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′ ∗ </m:t>
                    </m:r>
                    <m:sSup>
                      <m:sSupPr>
                        <m:ctrlPr>
                          <a:rPr lang="es-A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AR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AR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num>
                          <m:den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AR" sz="14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AR" sz="1400"/>
            </a:p>
          </xdr:txBody>
        </xdr:sp>
      </mc:Choice>
      <mc:Fallback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8EA0785B-E436-4631-830E-8F60356C39CC}"/>
                </a:ext>
              </a:extLst>
            </xdr:cNvPr>
            <xdr:cNvSpPr txBox="1"/>
          </xdr:nvSpPr>
          <xdr:spPr>
            <a:xfrm>
              <a:off x="11201400" y="5734050"/>
              <a:ext cx="1581150" cy="322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〖𝐾𝑖〗^′=𝐴𝑖′ ∗ 𝑒^(−𝐵′/(𝑅 𝑇))</a:t>
              </a:r>
              <a:endParaRPr lang="es-AR" sz="1400"/>
            </a:p>
          </xdr:txBody>
        </xdr:sp>
      </mc:Fallback>
    </mc:AlternateContent>
    <xdr:clientData/>
  </xdr:oneCellAnchor>
  <xdr:oneCellAnchor>
    <xdr:from>
      <xdr:col>12</xdr:col>
      <xdr:colOff>28574</xdr:colOff>
      <xdr:row>25</xdr:row>
      <xdr:rowOff>100012</xdr:rowOff>
    </xdr:from>
    <xdr:ext cx="809625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F789100F-D375-4F7A-AD61-AFA44C827F2C}"/>
                </a:ext>
              </a:extLst>
            </xdr:cNvPr>
            <xdr:cNvSpPr txBox="1"/>
          </xdr:nvSpPr>
          <xdr:spPr>
            <a:xfrm>
              <a:off x="7343774" y="5224462"/>
              <a:ext cx="80962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s-AR" sz="12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AR" sz="12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𝐾</m:t>
                      </m:r>
                    </m:e>
                    <m:sub>
                      <m:r>
                        <a:rPr lang="es-A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𝐼𝐼</m:t>
                      </m:r>
                    </m:sub>
                    <m:sup>
                      <m:r>
                        <a:rPr lang="es-AR" sz="12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</m:sup>
                  </m:sSubSup>
                  <m:r>
                    <a:rPr lang="es-AR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s-AR" sz="1200"/>
                <a:t> </a:t>
              </a:r>
              <a14:m>
                <m:oMath xmlns:m="http://schemas.openxmlformats.org/officeDocument/2006/math">
                  <m:r>
                    <a:rPr lang="es-AR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𝐾𝑒</m:t>
                  </m:r>
                  <m:r>
                    <a:rPr lang="es-AR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sSubSup>
                    <m:sSubSupPr>
                      <m:ctrlPr>
                        <a:rPr lang="es-AR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AR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𝐾</m:t>
                      </m:r>
                    </m:e>
                    <m:sub>
                      <m:r>
                        <a:rPr lang="es-AR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</m:t>
                      </m:r>
                    </m:sub>
                    <m:sup>
                      <m:r>
                        <a:rPr lang="es-AR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</m:sup>
                  </m:sSubSup>
                </m:oMath>
              </a14:m>
              <a:endParaRPr lang="es-AR" sz="1200"/>
            </a:p>
          </xdr:txBody>
        </xdr:sp>
      </mc:Choice>
      <mc:Fallback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F789100F-D375-4F7A-AD61-AFA44C827F2C}"/>
                </a:ext>
              </a:extLst>
            </xdr:cNvPr>
            <xdr:cNvSpPr txBox="1"/>
          </xdr:nvSpPr>
          <xdr:spPr>
            <a:xfrm>
              <a:off x="7343774" y="5224462"/>
              <a:ext cx="80962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𝐾_</a:t>
              </a:r>
              <a:r>
                <a:rPr lang="es-A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𝐼𝐼</a:t>
              </a:r>
              <a:r>
                <a:rPr lang="es-A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^∗</a:t>
              </a:r>
              <a:r>
                <a:rPr lang="es-A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AR" sz="1200"/>
                <a:t>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𝐾𝑒 𝐾_3^∗</a:t>
              </a:r>
              <a:endParaRPr lang="es-AR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S24" sqref="S24"/>
    </sheetView>
  </sheetViews>
  <sheetFormatPr baseColWidth="10" defaultColWidth="9.140625" defaultRowHeight="15" x14ac:dyDescent="0.25"/>
  <cols>
    <col min="13" max="14" width="12" customWidth="1"/>
    <col min="15" max="15" width="9.42578125" customWidth="1"/>
    <col min="20" max="20" width="11.85546875" bestFit="1" customWidth="1"/>
  </cols>
  <sheetData>
    <row r="1" spans="2:27" ht="15.75" thickBot="1" x14ac:dyDescent="0.3"/>
    <row r="2" spans="2:27" ht="19.5" thickBot="1" x14ac:dyDescent="0.35">
      <c r="B2" s="19" t="s">
        <v>0</v>
      </c>
      <c r="C2" s="20"/>
      <c r="D2" s="20"/>
      <c r="E2" s="20"/>
      <c r="F2" s="20"/>
      <c r="G2" s="20"/>
      <c r="H2" s="20"/>
      <c r="I2" s="20"/>
      <c r="J2" s="20"/>
      <c r="K2" s="21"/>
    </row>
    <row r="4" spans="2:27" x14ac:dyDescent="0.25">
      <c r="M4" s="3" t="s">
        <v>11</v>
      </c>
      <c r="N4" s="2"/>
      <c r="O4" s="2"/>
      <c r="P4" s="2"/>
      <c r="Q4" s="2"/>
      <c r="R4" s="2"/>
      <c r="S4" s="2"/>
    </row>
    <row r="5" spans="2:27" x14ac:dyDescent="0.25">
      <c r="M5" s="54">
        <v>1</v>
      </c>
      <c r="N5" s="2"/>
      <c r="O5" s="2"/>
      <c r="P5" s="2"/>
      <c r="Q5" s="2"/>
      <c r="R5" s="2"/>
      <c r="S5" s="2"/>
    </row>
    <row r="6" spans="2:27" x14ac:dyDescent="0.25">
      <c r="M6" s="54"/>
      <c r="N6" s="2"/>
      <c r="O6" s="2"/>
      <c r="P6" s="2"/>
      <c r="Q6" s="2"/>
      <c r="R6" s="2"/>
      <c r="S6" s="2"/>
    </row>
    <row r="7" spans="2:27" x14ac:dyDescent="0.25">
      <c r="M7" s="54"/>
      <c r="N7" s="2"/>
      <c r="O7" s="2"/>
      <c r="P7" s="2"/>
      <c r="Q7" s="2"/>
      <c r="R7" s="2"/>
      <c r="S7" s="2"/>
    </row>
    <row r="8" spans="2:27" x14ac:dyDescent="0.25">
      <c r="M8" s="54"/>
      <c r="N8" s="2"/>
      <c r="O8" s="2"/>
      <c r="P8" s="2"/>
      <c r="Q8" s="2"/>
      <c r="R8" s="2"/>
      <c r="S8" s="2"/>
    </row>
    <row r="9" spans="2:27" x14ac:dyDescent="0.25">
      <c r="M9" s="2"/>
      <c r="N9" s="2"/>
      <c r="O9" s="2"/>
      <c r="P9" s="2"/>
      <c r="Q9" s="2"/>
      <c r="R9" s="2"/>
      <c r="S9" s="2"/>
    </row>
    <row r="10" spans="2:27" x14ac:dyDescent="0.25">
      <c r="M10" s="54">
        <v>2</v>
      </c>
      <c r="N10" s="2"/>
      <c r="O10" s="2"/>
      <c r="P10" s="2"/>
      <c r="Q10" s="2"/>
      <c r="R10" s="2"/>
      <c r="S10" s="2"/>
    </row>
    <row r="11" spans="2:27" x14ac:dyDescent="0.25">
      <c r="M11" s="54"/>
      <c r="N11" s="2"/>
      <c r="O11" s="2"/>
      <c r="P11" s="2"/>
      <c r="Q11" s="2"/>
      <c r="R11" s="2"/>
      <c r="S11" s="2"/>
    </row>
    <row r="12" spans="2:27" x14ac:dyDescent="0.25">
      <c r="M12" s="54"/>
      <c r="N12" s="2"/>
      <c r="O12" s="2"/>
      <c r="P12" s="2"/>
      <c r="Q12" s="2"/>
      <c r="R12" s="2"/>
      <c r="S12" s="2"/>
    </row>
    <row r="13" spans="2:27" x14ac:dyDescent="0.25">
      <c r="M13" s="54"/>
      <c r="N13" s="2"/>
      <c r="O13" s="2"/>
      <c r="P13" s="2"/>
      <c r="Q13" s="2"/>
      <c r="R13" s="2"/>
      <c r="S13" s="2"/>
    </row>
    <row r="14" spans="2:27" ht="15.75" thickBot="1" x14ac:dyDescent="0.3">
      <c r="R14" s="2"/>
    </row>
    <row r="15" spans="2:27" x14ac:dyDescent="0.25">
      <c r="M15" s="16" t="s">
        <v>6</v>
      </c>
      <c r="N15" s="22" t="s">
        <v>9</v>
      </c>
      <c r="O15" s="23"/>
      <c r="P15" s="23"/>
      <c r="Q15" s="23"/>
      <c r="R15" s="23"/>
      <c r="S15" s="23"/>
      <c r="T15" s="22" t="s">
        <v>8</v>
      </c>
      <c r="U15" s="23"/>
      <c r="V15" s="23"/>
      <c r="W15" s="24" t="s">
        <v>12</v>
      </c>
      <c r="X15" s="23"/>
      <c r="Y15" s="24" t="s">
        <v>10</v>
      </c>
      <c r="Z15" s="23"/>
      <c r="AA15" s="23"/>
    </row>
    <row r="16" spans="2:27" x14ac:dyDescent="0.25">
      <c r="M16" s="17"/>
      <c r="N16" s="22"/>
      <c r="O16" s="23"/>
      <c r="P16" s="23"/>
      <c r="Q16" s="23"/>
      <c r="R16" s="23"/>
      <c r="S16" s="23"/>
      <c r="T16" s="22"/>
      <c r="U16" s="23"/>
      <c r="V16" s="23"/>
      <c r="W16" s="24"/>
      <c r="X16" s="23"/>
      <c r="Y16" s="24"/>
      <c r="Z16" s="23"/>
      <c r="AA16" s="23"/>
    </row>
    <row r="17" spans="1:27" ht="15.75" thickBot="1" x14ac:dyDescent="0.3">
      <c r="M17" s="18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 ht="18.75" x14ac:dyDescent="0.35">
      <c r="M18" s="29"/>
      <c r="N18" s="5" t="s">
        <v>13</v>
      </c>
      <c r="O18" s="6">
        <f>10^(-10.592*2.3)</f>
        <v>4.3491060723245225E-25</v>
      </c>
      <c r="P18" s="7"/>
      <c r="R18" s="52" t="s">
        <v>16</v>
      </c>
      <c r="S18" s="4">
        <v>8.3140000000000001</v>
      </c>
      <c r="T18" s="53" t="s">
        <v>17</v>
      </c>
    </row>
    <row r="19" spans="1:27" ht="18" x14ac:dyDescent="0.35">
      <c r="M19" s="30"/>
      <c r="N19" s="8" t="s">
        <v>14</v>
      </c>
      <c r="O19" s="9">
        <f>3066*2.3</f>
        <v>7051.7999999999993</v>
      </c>
      <c r="P19" s="10"/>
    </row>
    <row r="20" spans="1:27" ht="18.75" thickBot="1" x14ac:dyDescent="0.4">
      <c r="M20" s="31"/>
      <c r="N20" s="11" t="s">
        <v>15</v>
      </c>
      <c r="O20" s="12">
        <f>O19*S18</f>
        <v>58628.665199999996</v>
      </c>
      <c r="P20" s="13" t="s">
        <v>29</v>
      </c>
    </row>
    <row r="21" spans="1:27" ht="18.75" x14ac:dyDescent="0.35">
      <c r="M21" s="32"/>
      <c r="N21" s="5" t="s">
        <v>18</v>
      </c>
      <c r="O21" s="6">
        <f>10^(2.029*2.3)</f>
        <v>46419.451023934649</v>
      </c>
      <c r="P21" s="7"/>
    </row>
    <row r="22" spans="1:27" ht="18" x14ac:dyDescent="0.35">
      <c r="A22" s="1"/>
      <c r="M22" s="33"/>
      <c r="N22" s="8" t="s">
        <v>19</v>
      </c>
      <c r="O22" s="9">
        <f>-2073*2.3</f>
        <v>-4767.8999999999996</v>
      </c>
      <c r="P22" s="14"/>
    </row>
    <row r="23" spans="1:27" ht="18.75" thickBot="1" x14ac:dyDescent="0.4">
      <c r="A23" s="1"/>
      <c r="M23" s="34"/>
      <c r="N23" s="11" t="s">
        <v>20</v>
      </c>
      <c r="O23" s="12">
        <f>O22*S18</f>
        <v>-39640.320599999999</v>
      </c>
      <c r="P23" s="15" t="s">
        <v>29</v>
      </c>
    </row>
    <row r="24" spans="1:27" x14ac:dyDescent="0.25">
      <c r="M24" s="35"/>
      <c r="N24" s="25" t="s">
        <v>27</v>
      </c>
      <c r="O24" s="25">
        <f>P37/O18</f>
        <v>1.6114563860479753E+28</v>
      </c>
      <c r="P24" s="26"/>
    </row>
    <row r="25" spans="1:27" ht="15.75" thickBot="1" x14ac:dyDescent="0.3">
      <c r="M25" s="36"/>
      <c r="N25" s="27" t="s">
        <v>28</v>
      </c>
      <c r="O25" s="27">
        <f>(O20-Q37)</f>
        <v>58665.361199999999</v>
      </c>
      <c r="P25" s="28"/>
    </row>
    <row r="26" spans="1:27" x14ac:dyDescent="0.25">
      <c r="M26" s="35"/>
      <c r="N26" s="25" t="s">
        <v>27</v>
      </c>
      <c r="O26" s="25">
        <f>P38*O21</f>
        <v>566999808577451.63</v>
      </c>
      <c r="P26" s="26"/>
    </row>
    <row r="27" spans="1:27" ht="15.75" thickBot="1" x14ac:dyDescent="0.3">
      <c r="M27" s="36"/>
      <c r="N27" s="27" t="s">
        <v>28</v>
      </c>
      <c r="O27" s="27">
        <f>(O23+Q38)</f>
        <v>55124.679400000001</v>
      </c>
      <c r="P27" s="28" t="s">
        <v>29</v>
      </c>
    </row>
    <row r="29" spans="1:27" ht="15.75" thickBot="1" x14ac:dyDescent="0.3">
      <c r="P29" s="2"/>
      <c r="Q29" s="2"/>
      <c r="R29" s="2"/>
      <c r="S29" s="2"/>
      <c r="T29" s="2"/>
      <c r="U29" s="2"/>
    </row>
    <row r="30" spans="1:27" ht="15.75" thickBot="1" x14ac:dyDescent="0.3">
      <c r="M30" s="37" t="s">
        <v>24</v>
      </c>
      <c r="N30" s="38">
        <v>501.57</v>
      </c>
      <c r="O30" s="39" t="s">
        <v>25</v>
      </c>
      <c r="P30" s="2"/>
      <c r="Q30" s="2"/>
      <c r="R30" s="2"/>
      <c r="S30" s="2"/>
      <c r="T30" s="2"/>
      <c r="U30" s="2"/>
    </row>
    <row r="32" spans="1:27" x14ac:dyDescent="0.25">
      <c r="M32" s="41" t="s">
        <v>26</v>
      </c>
      <c r="N32" s="49" t="s">
        <v>7</v>
      </c>
      <c r="O32" s="50" t="s">
        <v>21</v>
      </c>
      <c r="P32" s="45" t="s">
        <v>27</v>
      </c>
      <c r="Q32" s="45" t="s">
        <v>28</v>
      </c>
    </row>
    <row r="33" spans="13:17" x14ac:dyDescent="0.25">
      <c r="M33" s="41"/>
      <c r="N33" s="42" t="s">
        <v>22</v>
      </c>
      <c r="O33" s="43" t="s">
        <v>23</v>
      </c>
      <c r="P33" s="46" t="s">
        <v>22</v>
      </c>
      <c r="Q33" s="47" t="s">
        <v>23</v>
      </c>
    </row>
    <row r="34" spans="13:17" x14ac:dyDescent="0.25">
      <c r="M34" s="40" t="s">
        <v>1</v>
      </c>
      <c r="N34" s="51">
        <v>30.82</v>
      </c>
      <c r="O34" s="51">
        <v>17197</v>
      </c>
      <c r="P34" s="48">
        <f>N34*EXP(-O34/$S$18/$N$30)</f>
        <v>0.4986930060973373</v>
      </c>
      <c r="Q34" s="48">
        <f>-O34</f>
        <v>-17197</v>
      </c>
    </row>
    <row r="35" spans="13:17" x14ac:dyDescent="0.25">
      <c r="M35" s="40" t="s">
        <v>2</v>
      </c>
      <c r="N35" s="44">
        <v>558.16999999999996</v>
      </c>
      <c r="O35" s="44">
        <v>124119</v>
      </c>
      <c r="P35" s="48">
        <f t="shared" ref="P35:P38" si="0">N35*EXP(-O35/$S$18/$N$30)</f>
        <v>6.6109644726906812E-11</v>
      </c>
      <c r="Q35" s="48">
        <f t="shared" ref="Q35:Q38" si="1">-O35</f>
        <v>-124119</v>
      </c>
    </row>
    <row r="36" spans="13:17" x14ac:dyDescent="0.25">
      <c r="M36" s="40" t="s">
        <v>3</v>
      </c>
      <c r="N36" s="44">
        <v>3453.38</v>
      </c>
      <c r="O36" s="44">
        <v>0</v>
      </c>
      <c r="P36" s="48">
        <f t="shared" si="0"/>
        <v>3453.38</v>
      </c>
      <c r="Q36" s="48">
        <f t="shared" si="1"/>
        <v>0</v>
      </c>
    </row>
    <row r="37" spans="13:17" x14ac:dyDescent="0.25">
      <c r="M37" s="40" t="s">
        <v>4</v>
      </c>
      <c r="N37" s="44">
        <v>7070.34</v>
      </c>
      <c r="O37" s="44">
        <v>36.695999999999998</v>
      </c>
      <c r="P37" s="48">
        <f>N37*EXP(-O37/$S$18/$N$30)</f>
        <v>7008.3947538473794</v>
      </c>
      <c r="Q37" s="48">
        <f t="shared" si="1"/>
        <v>-36.695999999999998</v>
      </c>
    </row>
    <row r="38" spans="13:17" x14ac:dyDescent="0.25">
      <c r="M38" s="40" t="s">
        <v>5</v>
      </c>
      <c r="N38" s="44">
        <v>1.65</v>
      </c>
      <c r="O38" s="44">
        <v>-94765</v>
      </c>
      <c r="P38" s="48">
        <f t="shared" si="0"/>
        <v>12214703019.324743</v>
      </c>
      <c r="Q38" s="48">
        <f t="shared" si="1"/>
        <v>94765</v>
      </c>
    </row>
  </sheetData>
  <mergeCells count="8">
    <mergeCell ref="T15:T16"/>
    <mergeCell ref="M15:M17"/>
    <mergeCell ref="M18:M20"/>
    <mergeCell ref="M32:M33"/>
    <mergeCell ref="M5:M8"/>
    <mergeCell ref="B2:K2"/>
    <mergeCell ref="M10:M13"/>
    <mergeCell ref="N15:N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MeOH -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</dc:creator>
  <cp:lastModifiedBy>Lior</cp:lastModifiedBy>
  <dcterms:created xsi:type="dcterms:W3CDTF">2015-06-05T18:19:34Z</dcterms:created>
  <dcterms:modified xsi:type="dcterms:W3CDTF">2020-03-11T02:36:07Z</dcterms:modified>
</cp:coreProperties>
</file>