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Brioche\PycharmProjects\S-G\"/>
    </mc:Choice>
  </mc:AlternateContent>
  <xr:revisionPtr revIDLastSave="0" documentId="13_ncr:1_{2EDD3707-AB4A-42B4-B15F-40F4772A5063}" xr6:coauthVersionLast="45" xr6:coauthVersionMax="45" xr10:uidLastSave="{00000000-0000-0000-0000-000000000000}"/>
  <bookViews>
    <workbookView xWindow="-120" yWindow="-120" windowWidth="29040" windowHeight="15840" xr2:uid="{32C9D96F-FB2C-420A-8116-55744F30796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7" i="1" l="1"/>
  <c r="T18" i="1"/>
  <c r="T19" i="1"/>
  <c r="T20" i="1"/>
  <c r="T21" i="1"/>
  <c r="T22" i="1"/>
  <c r="S17" i="1"/>
  <c r="S18" i="1"/>
  <c r="S19" i="1"/>
  <c r="S20" i="1"/>
  <c r="S21" i="1"/>
  <c r="S22" i="1"/>
  <c r="T16" i="1"/>
  <c r="S16" i="1"/>
  <c r="R17" i="1"/>
  <c r="R18" i="1"/>
  <c r="R19" i="1"/>
  <c r="R20" i="1"/>
  <c r="R21" i="1"/>
  <c r="R22" i="1"/>
  <c r="R16" i="1"/>
  <c r="Q17" i="1"/>
  <c r="Q18" i="1"/>
  <c r="Q19" i="1"/>
  <c r="Q20" i="1"/>
  <c r="Q21" i="1"/>
  <c r="Q22" i="1"/>
  <c r="Q16" i="1"/>
  <c r="P17" i="1"/>
  <c r="P18" i="1"/>
  <c r="P19" i="1"/>
  <c r="P20" i="1"/>
  <c r="P21" i="1"/>
  <c r="P22" i="1"/>
  <c r="O17" i="1"/>
  <c r="O18" i="1"/>
  <c r="O19" i="1"/>
  <c r="O20" i="1"/>
  <c r="O21" i="1"/>
  <c r="O22" i="1"/>
  <c r="P16" i="1"/>
  <c r="O16" i="1"/>
  <c r="N17" i="1"/>
  <c r="N18" i="1"/>
  <c r="N19" i="1"/>
  <c r="N20" i="1"/>
  <c r="N21" i="1"/>
  <c r="N22" i="1"/>
  <c r="M17" i="1"/>
  <c r="M18" i="1"/>
  <c r="M19" i="1"/>
  <c r="M20" i="1"/>
  <c r="M21" i="1"/>
  <c r="M22" i="1"/>
  <c r="N16" i="1"/>
  <c r="M16" i="1"/>
  <c r="L17" i="1"/>
  <c r="L18" i="1"/>
  <c r="L19" i="1"/>
  <c r="L20" i="1"/>
  <c r="L21" i="1"/>
  <c r="L22" i="1"/>
  <c r="K17" i="1"/>
  <c r="K18" i="1"/>
  <c r="K19" i="1"/>
  <c r="K20" i="1"/>
  <c r="K21" i="1"/>
  <c r="K22" i="1"/>
  <c r="J17" i="1"/>
  <c r="J18" i="1"/>
  <c r="J19" i="1"/>
  <c r="J20" i="1"/>
  <c r="J21" i="1"/>
  <c r="J22" i="1"/>
  <c r="C17" i="1"/>
  <c r="C18" i="1"/>
  <c r="C19" i="1"/>
  <c r="C20" i="1"/>
  <c r="C21" i="1"/>
  <c r="C22" i="1"/>
  <c r="L16" i="1"/>
  <c r="K16" i="1"/>
  <c r="J16" i="1"/>
  <c r="C16" i="1"/>
  <c r="K12" i="1"/>
  <c r="H12" i="1"/>
  <c r="L12" i="1"/>
  <c r="G12" i="1"/>
  <c r="K11" i="1"/>
  <c r="H11" i="1"/>
  <c r="L11" i="1"/>
  <c r="G11" i="1"/>
  <c r="L10" i="1"/>
  <c r="K10" i="1"/>
  <c r="H10" i="1"/>
  <c r="G10" i="1"/>
  <c r="K9" i="1"/>
  <c r="H9" i="1"/>
  <c r="L9" i="1"/>
  <c r="G9" i="1"/>
  <c r="L8" i="1"/>
  <c r="K8" i="1"/>
  <c r="H8" i="1"/>
  <c r="G8" i="1"/>
  <c r="L7" i="1"/>
  <c r="K7" i="1"/>
  <c r="H7" i="1"/>
  <c r="G7" i="1"/>
  <c r="L6" i="1"/>
  <c r="K6" i="1"/>
  <c r="H6" i="1"/>
  <c r="G6" i="1"/>
  <c r="L5" i="1"/>
  <c r="H5" i="1"/>
  <c r="G5" i="1"/>
  <c r="K5" i="1"/>
</calcChain>
</file>

<file path=xl/sharedStrings.xml><?xml version="1.0" encoding="utf-8"?>
<sst xmlns="http://schemas.openxmlformats.org/spreadsheetml/2006/main" count="31" uniqueCount="29">
  <si>
    <t>Signal/Bruit</t>
  </si>
  <si>
    <t>V_pic(mV)</t>
  </si>
  <si>
    <t>V_fond(mV)</t>
  </si>
  <si>
    <t>I_pic(nA)</t>
  </si>
  <si>
    <t>I_fond(nA)</t>
  </si>
  <si>
    <t>FWHM (s)</t>
  </si>
  <si>
    <t>FWHM(mm)</t>
  </si>
  <si>
    <t>t_parcours(s)</t>
  </si>
  <si>
    <t>Distance parcourue par le moteur (mm)</t>
  </si>
  <si>
    <t>Proportionnalité mV vers nA</t>
  </si>
  <si>
    <t>I_détecteur(A)</t>
  </si>
  <si>
    <t>V_Faraday(V)</t>
  </si>
  <si>
    <t>T(°C)</t>
  </si>
  <si>
    <t>I_aimant(A)</t>
  </si>
  <si>
    <t>T(K)</t>
  </si>
  <si>
    <t>s-(s)</t>
  </si>
  <si>
    <t>s+(s)</t>
  </si>
  <si>
    <t>s+(mm)</t>
  </si>
  <si>
    <t>s- (mm)</t>
  </si>
  <si>
    <t>delta_s(s)</t>
  </si>
  <si>
    <t>delta_s(mm)</t>
  </si>
  <si>
    <t>dB-/dz (T.cm^-1)</t>
  </si>
  <si>
    <t>dB+/dz (T.cm^-1)</t>
  </si>
  <si>
    <t>delta dB+/dz (T.cm^-1)</t>
  </si>
  <si>
    <t>delta dB-/dz (T.cm^-1)</t>
  </si>
  <si>
    <t>dB_moy/dz (T.cm^-1)</t>
  </si>
  <si>
    <t>delta dB_moy/dz (T.cm^-1)</t>
  </si>
  <si>
    <t>B_moyen( T)</t>
  </si>
  <si>
    <t>delta B_moyen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</si>
</sst>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 applyBorder="1"/>
    <xf numFmtId="0" fontId="0" fillId="0" borderId="0" xfId="0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8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8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9" xfId="0" applyNumberFormat="1" applyBorder="1"/>
    <xf numFmtId="0" fontId="0" fillId="0" borderId="1" xfId="0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DFFA-B18B-4E15-8C33-A99AF294E99E}">
  <dimension ref="B1:T32"/>
  <sheetViews>
    <sheetView tabSelected="1" workbookViewId="0">
      <selection activeCell="C25" sqref="C25"/>
    </sheetView>
  </sheetViews>
  <sheetFormatPr baseColWidth="10" defaultRowHeight="15" x14ac:dyDescent="0.25"/>
  <cols>
    <col min="3" max="3" width="12.140625" customWidth="1"/>
    <col min="4" max="4" width="13.5703125" customWidth="1"/>
    <col min="5" max="5" width="12" customWidth="1"/>
    <col min="9" max="9" width="12.28515625" customWidth="1"/>
    <col min="12" max="12" width="12.5703125" bestFit="1" customWidth="1"/>
    <col min="13" max="13" width="16" customWidth="1"/>
    <col min="14" max="14" width="16.42578125" customWidth="1"/>
    <col min="15" max="15" width="21.28515625" customWidth="1"/>
    <col min="16" max="16" width="21.85546875" customWidth="1"/>
    <col min="17" max="17" width="19.85546875" customWidth="1"/>
    <col min="18" max="18" width="24.85546875" customWidth="1"/>
    <col min="19" max="19" width="13.140625" customWidth="1"/>
    <col min="20" max="20" width="17.42578125" customWidth="1"/>
  </cols>
  <sheetData>
    <row r="1" spans="2:20" x14ac:dyDescent="0.25">
      <c r="C1" t="s">
        <v>8</v>
      </c>
      <c r="G1" t="s">
        <v>9</v>
      </c>
    </row>
    <row r="2" spans="2:20" x14ac:dyDescent="0.25">
      <c r="C2" s="2">
        <v>25.552399999999999</v>
      </c>
      <c r="G2" s="1">
        <v>3333.333333</v>
      </c>
    </row>
    <row r="4" spans="2:20" x14ac:dyDescent="0.25">
      <c r="B4" s="21" t="s">
        <v>12</v>
      </c>
      <c r="C4" s="21" t="s">
        <v>11</v>
      </c>
      <c r="D4" s="21" t="s">
        <v>10</v>
      </c>
      <c r="E4" s="21" t="s">
        <v>1</v>
      </c>
      <c r="F4" s="21" t="s">
        <v>2</v>
      </c>
      <c r="G4" s="21" t="s">
        <v>3</v>
      </c>
      <c r="H4" s="21" t="s">
        <v>4</v>
      </c>
      <c r="I4" s="21" t="s">
        <v>7</v>
      </c>
      <c r="J4" s="21" t="s">
        <v>5</v>
      </c>
      <c r="K4" s="21" t="s">
        <v>6</v>
      </c>
      <c r="L4" s="21" t="s">
        <v>0</v>
      </c>
    </row>
    <row r="5" spans="2:20" x14ac:dyDescent="0.25">
      <c r="B5" s="5">
        <v>144</v>
      </c>
      <c r="C5" s="6">
        <v>5</v>
      </c>
      <c r="D5" s="6">
        <v>2.6</v>
      </c>
      <c r="E5" s="6">
        <v>274</v>
      </c>
      <c r="F5" s="6">
        <v>56</v>
      </c>
      <c r="G5" s="6">
        <f t="shared" ref="G5:H12" si="0">E5/$G$2</f>
        <v>8.2200000008220003E-2</v>
      </c>
      <c r="H5" s="6">
        <f t="shared" si="0"/>
        <v>1.6800000001679999E-2</v>
      </c>
      <c r="I5" s="6">
        <v>67.2</v>
      </c>
      <c r="J5" s="6">
        <v>10</v>
      </c>
      <c r="K5" s="13">
        <f t="shared" ref="K5:K12" si="1">$C$2/I5*J5</f>
        <v>3.8024404761904758</v>
      </c>
      <c r="L5" s="18">
        <f t="shared" ref="L5:L12" si="2">(E5-F5)/F5</f>
        <v>3.8928571428571428</v>
      </c>
    </row>
    <row r="6" spans="2:20" x14ac:dyDescent="0.25">
      <c r="B6" s="7">
        <v>145</v>
      </c>
      <c r="C6" s="4">
        <v>5</v>
      </c>
      <c r="D6" s="4">
        <v>2.69</v>
      </c>
      <c r="E6" s="4">
        <v>616</v>
      </c>
      <c r="F6" s="4">
        <v>80</v>
      </c>
      <c r="G6" s="3">
        <f t="shared" si="0"/>
        <v>0.18480000001847999</v>
      </c>
      <c r="H6" s="3">
        <f t="shared" si="0"/>
        <v>2.4000000002400001E-2</v>
      </c>
      <c r="I6" s="4">
        <v>66.8</v>
      </c>
      <c r="J6" s="4">
        <v>10.4</v>
      </c>
      <c r="K6" s="14">
        <f t="shared" si="1"/>
        <v>3.9782179640718565</v>
      </c>
      <c r="L6" s="19">
        <f t="shared" si="2"/>
        <v>6.7</v>
      </c>
    </row>
    <row r="7" spans="2:20" x14ac:dyDescent="0.25">
      <c r="B7" s="7">
        <v>144</v>
      </c>
      <c r="C7" s="4">
        <v>5</v>
      </c>
      <c r="D7" s="4">
        <v>2.9</v>
      </c>
      <c r="E7" s="4">
        <v>480</v>
      </c>
      <c r="F7" s="4">
        <v>20</v>
      </c>
      <c r="G7" s="3">
        <f t="shared" si="0"/>
        <v>0.1440000000144</v>
      </c>
      <c r="H7" s="3">
        <f t="shared" si="0"/>
        <v>6.0000000006000002E-3</v>
      </c>
      <c r="I7" s="4">
        <v>73.2</v>
      </c>
      <c r="J7" s="4">
        <v>5.6</v>
      </c>
      <c r="K7" s="14">
        <f t="shared" si="1"/>
        <v>1.954828415300546</v>
      </c>
      <c r="L7" s="19">
        <f t="shared" si="2"/>
        <v>23</v>
      </c>
    </row>
    <row r="8" spans="2:20" x14ac:dyDescent="0.25">
      <c r="B8" s="7">
        <v>143</v>
      </c>
      <c r="C8" s="4">
        <v>5</v>
      </c>
      <c r="D8" s="4">
        <v>3</v>
      </c>
      <c r="E8" s="4">
        <v>504</v>
      </c>
      <c r="F8" s="4">
        <v>48</v>
      </c>
      <c r="G8" s="3">
        <f t="shared" si="0"/>
        <v>0.15120000001511999</v>
      </c>
      <c r="H8" s="3">
        <f t="shared" si="0"/>
        <v>1.4400000001440001E-2</v>
      </c>
      <c r="I8" s="4">
        <v>71.599999999999994</v>
      </c>
      <c r="J8" s="4">
        <v>5.6</v>
      </c>
      <c r="K8" s="14">
        <f t="shared" si="1"/>
        <v>1.9985117318435752</v>
      </c>
      <c r="L8" s="19">
        <f t="shared" si="2"/>
        <v>9.5</v>
      </c>
    </row>
    <row r="9" spans="2:20" x14ac:dyDescent="0.25">
      <c r="B9" s="8">
        <v>145</v>
      </c>
      <c r="C9" s="9">
        <v>5</v>
      </c>
      <c r="D9" s="9">
        <v>3.1</v>
      </c>
      <c r="E9" s="9">
        <v>808</v>
      </c>
      <c r="F9" s="9">
        <v>168</v>
      </c>
      <c r="G9" s="10">
        <f t="shared" si="0"/>
        <v>0.24240000002424</v>
      </c>
      <c r="H9" s="10">
        <f t="shared" si="0"/>
        <v>5.0400000005039997E-2</v>
      </c>
      <c r="I9" s="10">
        <v>68.8</v>
      </c>
      <c r="J9" s="10">
        <v>5.2</v>
      </c>
      <c r="K9" s="15">
        <f t="shared" si="1"/>
        <v>1.9312860465116279</v>
      </c>
      <c r="L9" s="20">
        <f t="shared" si="2"/>
        <v>3.8095238095238093</v>
      </c>
    </row>
    <row r="10" spans="2:20" x14ac:dyDescent="0.25">
      <c r="B10" s="7">
        <v>144</v>
      </c>
      <c r="C10" s="4">
        <v>5</v>
      </c>
      <c r="D10" s="4">
        <v>2.9</v>
      </c>
      <c r="E10" s="4">
        <v>480</v>
      </c>
      <c r="F10" s="4">
        <v>20</v>
      </c>
      <c r="G10" s="3">
        <f t="shared" si="0"/>
        <v>0.1440000000144</v>
      </c>
      <c r="H10" s="3">
        <f t="shared" si="0"/>
        <v>6.0000000006000002E-3</v>
      </c>
      <c r="I10" s="4">
        <v>73.2</v>
      </c>
      <c r="J10" s="4">
        <v>5.6</v>
      </c>
      <c r="K10" s="14">
        <f t="shared" si="1"/>
        <v>1.954828415300546</v>
      </c>
      <c r="L10" s="19">
        <f t="shared" si="2"/>
        <v>23</v>
      </c>
    </row>
    <row r="11" spans="2:20" x14ac:dyDescent="0.25">
      <c r="B11" s="7">
        <v>145</v>
      </c>
      <c r="C11" s="4">
        <v>7.6</v>
      </c>
      <c r="D11" s="4">
        <v>2.9</v>
      </c>
      <c r="E11" s="4">
        <v>1420</v>
      </c>
      <c r="F11" s="4">
        <v>160</v>
      </c>
      <c r="G11" s="3">
        <f t="shared" si="0"/>
        <v>0.42600000004259997</v>
      </c>
      <c r="H11" s="3">
        <f t="shared" si="0"/>
        <v>4.8000000004800002E-2</v>
      </c>
      <c r="I11" s="3">
        <v>66.8</v>
      </c>
      <c r="J11" s="3">
        <v>5.6</v>
      </c>
      <c r="K11" s="14">
        <f t="shared" si="1"/>
        <v>2.1421173652694612</v>
      </c>
      <c r="L11" s="19">
        <f t="shared" si="2"/>
        <v>7.875</v>
      </c>
    </row>
    <row r="12" spans="2:20" x14ac:dyDescent="0.25">
      <c r="B12" s="8">
        <v>144</v>
      </c>
      <c r="C12" s="9">
        <v>10</v>
      </c>
      <c r="D12" s="9">
        <v>2.9</v>
      </c>
      <c r="E12" s="9">
        <v>1440</v>
      </c>
      <c r="F12" s="9">
        <v>160</v>
      </c>
      <c r="G12" s="10">
        <f t="shared" si="0"/>
        <v>0.43200000004319999</v>
      </c>
      <c r="H12" s="10">
        <f t="shared" si="0"/>
        <v>4.8000000004800002E-2</v>
      </c>
      <c r="I12" s="10">
        <v>66</v>
      </c>
      <c r="J12" s="10">
        <v>7.6</v>
      </c>
      <c r="K12" s="15">
        <f t="shared" si="1"/>
        <v>2.9423975757575755</v>
      </c>
      <c r="L12" s="20">
        <f t="shared" si="2"/>
        <v>8</v>
      </c>
    </row>
    <row r="15" spans="2:20" x14ac:dyDescent="0.25">
      <c r="B15" s="21" t="s">
        <v>12</v>
      </c>
      <c r="C15" s="21" t="s">
        <v>14</v>
      </c>
      <c r="D15" s="21" t="s">
        <v>13</v>
      </c>
      <c r="E15" s="21" t="s">
        <v>7</v>
      </c>
      <c r="F15" s="21" t="s">
        <v>15</v>
      </c>
      <c r="G15" s="21" t="s">
        <v>16</v>
      </c>
      <c r="H15" s="21" t="s">
        <v>19</v>
      </c>
      <c r="I15" s="21"/>
      <c r="J15" s="21" t="s">
        <v>18</v>
      </c>
      <c r="K15" s="21" t="s">
        <v>17</v>
      </c>
      <c r="L15" s="21" t="s">
        <v>20</v>
      </c>
      <c r="M15" s="21" t="s">
        <v>21</v>
      </c>
      <c r="N15" s="21" t="s">
        <v>22</v>
      </c>
      <c r="O15" s="21" t="s">
        <v>24</v>
      </c>
      <c r="P15" s="21" t="s">
        <v>23</v>
      </c>
      <c r="Q15" s="21" t="s">
        <v>25</v>
      </c>
      <c r="R15" s="21" t="s">
        <v>26</v>
      </c>
      <c r="S15" s="21" t="s">
        <v>27</v>
      </c>
      <c r="T15" s="21" t="s">
        <v>28</v>
      </c>
    </row>
    <row r="16" spans="2:20" x14ac:dyDescent="0.25">
      <c r="B16" s="7">
        <v>144</v>
      </c>
      <c r="C16" s="4">
        <f>B16+273</f>
        <v>417</v>
      </c>
      <c r="D16" s="4">
        <v>0.8</v>
      </c>
      <c r="E16" s="4">
        <v>68.8</v>
      </c>
      <c r="F16" s="4">
        <v>4.4000000000000004</v>
      </c>
      <c r="G16" s="4">
        <v>4.4000000000000004</v>
      </c>
      <c r="H16" s="4">
        <v>0.4</v>
      </c>
      <c r="I16" s="4"/>
      <c r="J16" s="11">
        <f>$C$2/E16*F16</f>
        <v>1.63416511627907</v>
      </c>
      <c r="K16" s="11">
        <f>$C$2/E16*G16</f>
        <v>1.63416511627907</v>
      </c>
      <c r="L16" s="11">
        <f>$C$2/E16*H16</f>
        <v>0.14856046511627907</v>
      </c>
      <c r="M16" s="11">
        <f>0.000801 * J16*C16</f>
        <v>0.54583892964418612</v>
      </c>
      <c r="N16" s="11">
        <f>0.000801*K16*C16</f>
        <v>0.54583892964418612</v>
      </c>
      <c r="O16" s="11">
        <f>L16/J16*M16</f>
        <v>4.9621720876744185E-2</v>
      </c>
      <c r="P16" s="11">
        <f>L16/K16*N16</f>
        <v>4.9621720876744185E-2</v>
      </c>
      <c r="Q16" s="11">
        <f>AVERAGE(M16:N16)</f>
        <v>0.54583892964418612</v>
      </c>
      <c r="R16" s="11">
        <f>(O16+P16)/2</f>
        <v>4.9621720876744185E-2</v>
      </c>
      <c r="S16" s="11">
        <f>Q16*0.55</f>
        <v>0.3002114113043024</v>
      </c>
      <c r="T16" s="16">
        <f xml:space="preserve"> R16/Q16*S16</f>
        <v>2.7291946482209305E-2</v>
      </c>
    </row>
    <row r="17" spans="2:20" x14ac:dyDescent="0.25">
      <c r="B17" s="7">
        <v>144</v>
      </c>
      <c r="C17" s="4">
        <f t="shared" ref="C17:C22" si="3">B17+273</f>
        <v>417</v>
      </c>
      <c r="D17" s="4">
        <v>1</v>
      </c>
      <c r="E17" s="4">
        <v>68.400000000000006</v>
      </c>
      <c r="F17" s="4">
        <v>5.6</v>
      </c>
      <c r="G17" s="4">
        <v>5.6</v>
      </c>
      <c r="H17" s="4">
        <v>0.4</v>
      </c>
      <c r="I17" s="4"/>
      <c r="J17" s="11">
        <f t="shared" ref="J17:J22" si="4">$C$2/E17*F17</f>
        <v>2.0920093567251459</v>
      </c>
      <c r="K17" s="11">
        <f t="shared" ref="K17:K22" si="5">$C$2/E17*G17</f>
        <v>2.0920093567251459</v>
      </c>
      <c r="L17" s="11">
        <f t="shared" ref="L17:L22" si="6">$C$2/E17*H17</f>
        <v>0.14942923976608186</v>
      </c>
      <c r="M17" s="11">
        <f t="shared" ref="M17:M22" si="7">0.000801 * J17*C17</f>
        <v>0.69876668930526298</v>
      </c>
      <c r="N17" s="11">
        <f t="shared" ref="N17:N22" si="8">0.000801*K17*C17</f>
        <v>0.69876668930526298</v>
      </c>
      <c r="O17" s="11">
        <f t="shared" ref="O17:O22" si="9">L17/J17*M17</f>
        <v>4.9911906378947365E-2</v>
      </c>
      <c r="P17" s="11">
        <f t="shared" ref="P17:P22" si="10">L17/K17*N17</f>
        <v>4.9911906378947365E-2</v>
      </c>
      <c r="Q17" s="11">
        <f t="shared" ref="Q17:Q22" si="11">AVERAGE(M17:N17)</f>
        <v>0.69876668930526298</v>
      </c>
      <c r="R17" s="11">
        <f t="shared" ref="R17:R22" si="12">(O17+P17)/2</f>
        <v>4.9911906378947365E-2</v>
      </c>
      <c r="S17" s="11">
        <f t="shared" ref="S17:S22" si="13">Q17*0.55</f>
        <v>0.38432167911789467</v>
      </c>
      <c r="T17" s="16">
        <f t="shared" ref="T17:T22" si="14" xml:space="preserve"> R17/Q17*S17</f>
        <v>2.7451548508421051E-2</v>
      </c>
    </row>
    <row r="18" spans="2:20" x14ac:dyDescent="0.25">
      <c r="B18" s="7">
        <v>144</v>
      </c>
      <c r="C18" s="4">
        <f t="shared" si="3"/>
        <v>417</v>
      </c>
      <c r="D18" s="4">
        <v>1.2</v>
      </c>
      <c r="E18" s="4">
        <v>69.2</v>
      </c>
      <c r="F18" s="4">
        <v>5.6</v>
      </c>
      <c r="G18" s="4">
        <v>6</v>
      </c>
      <c r="H18" s="4">
        <v>0.4</v>
      </c>
      <c r="I18" s="4"/>
      <c r="J18" s="11">
        <f t="shared" si="4"/>
        <v>2.0678242774566473</v>
      </c>
      <c r="K18" s="11">
        <f t="shared" si="5"/>
        <v>2.2155260115606934</v>
      </c>
      <c r="L18" s="11">
        <f t="shared" si="6"/>
        <v>0.14770173410404625</v>
      </c>
      <c r="M18" s="11">
        <f t="shared" si="7"/>
        <v>0.69068846168323694</v>
      </c>
      <c r="N18" s="11">
        <f t="shared" si="8"/>
        <v>0.74002335180346801</v>
      </c>
      <c r="O18" s="11">
        <f t="shared" si="9"/>
        <v>4.933489012023122E-2</v>
      </c>
      <c r="P18" s="11">
        <f t="shared" si="10"/>
        <v>4.9334890120231213E-2</v>
      </c>
      <c r="Q18" s="11">
        <f t="shared" si="11"/>
        <v>0.71535590674335248</v>
      </c>
      <c r="R18" s="11">
        <f t="shared" si="12"/>
        <v>4.933489012023122E-2</v>
      </c>
      <c r="S18" s="11">
        <f t="shared" si="13"/>
        <v>0.39344574870884391</v>
      </c>
      <c r="T18" s="16">
        <f t="shared" si="14"/>
        <v>2.7134189566127176E-2</v>
      </c>
    </row>
    <row r="19" spans="2:20" x14ac:dyDescent="0.25">
      <c r="B19" s="7">
        <v>144</v>
      </c>
      <c r="C19" s="4">
        <f t="shared" si="3"/>
        <v>417</v>
      </c>
      <c r="D19" s="4">
        <v>1.5</v>
      </c>
      <c r="E19" s="4">
        <v>69.599999999999994</v>
      </c>
      <c r="F19" s="4">
        <v>6.4</v>
      </c>
      <c r="G19" s="4">
        <v>6.8</v>
      </c>
      <c r="H19" s="4">
        <v>0.4</v>
      </c>
      <c r="I19" s="4"/>
      <c r="J19" s="11">
        <f t="shared" si="4"/>
        <v>2.3496459770114941</v>
      </c>
      <c r="K19" s="11">
        <f t="shared" si="5"/>
        <v>2.4964988505747128</v>
      </c>
      <c r="L19" s="11">
        <f t="shared" si="6"/>
        <v>0.14685287356321838</v>
      </c>
      <c r="M19" s="11">
        <f t="shared" si="7"/>
        <v>0.78482170030344811</v>
      </c>
      <c r="N19" s="11">
        <f t="shared" si="8"/>
        <v>0.83387305657241373</v>
      </c>
      <c r="O19" s="11">
        <f t="shared" si="9"/>
        <v>4.9051356268965507E-2</v>
      </c>
      <c r="P19" s="11">
        <f t="shared" si="10"/>
        <v>4.9051356268965507E-2</v>
      </c>
      <c r="Q19" s="11">
        <f t="shared" si="11"/>
        <v>0.80934737843793092</v>
      </c>
      <c r="R19" s="11">
        <f t="shared" si="12"/>
        <v>4.9051356268965507E-2</v>
      </c>
      <c r="S19" s="11">
        <f t="shared" si="13"/>
        <v>0.44514105814086202</v>
      </c>
      <c r="T19" s="16">
        <f t="shared" si="14"/>
        <v>2.697824594793103E-2</v>
      </c>
    </row>
    <row r="20" spans="2:20" x14ac:dyDescent="0.25">
      <c r="B20" s="7">
        <v>144</v>
      </c>
      <c r="C20" s="4">
        <f t="shared" si="3"/>
        <v>417</v>
      </c>
      <c r="D20" s="4">
        <v>1.6</v>
      </c>
      <c r="E20" s="4">
        <v>70</v>
      </c>
      <c r="F20" s="4">
        <v>6.4</v>
      </c>
      <c r="G20" s="4">
        <v>7.2</v>
      </c>
      <c r="H20" s="4">
        <v>0.4</v>
      </c>
      <c r="I20" s="4"/>
      <c r="J20" s="11">
        <f t="shared" si="4"/>
        <v>2.3362194285714284</v>
      </c>
      <c r="K20" s="11">
        <f t="shared" si="5"/>
        <v>2.628246857142857</v>
      </c>
      <c r="L20" s="11">
        <f t="shared" si="6"/>
        <v>0.14601371428571427</v>
      </c>
      <c r="M20" s="11">
        <f t="shared" si="7"/>
        <v>0.78033700487314273</v>
      </c>
      <c r="N20" s="11">
        <f t="shared" si="8"/>
        <v>0.87787913048228572</v>
      </c>
      <c r="O20" s="11">
        <f t="shared" si="9"/>
        <v>4.877106280457142E-2</v>
      </c>
      <c r="P20" s="11">
        <f t="shared" si="10"/>
        <v>4.8771062804571427E-2</v>
      </c>
      <c r="Q20" s="11">
        <f t="shared" si="11"/>
        <v>0.82910806767771428</v>
      </c>
      <c r="R20" s="11">
        <f t="shared" si="12"/>
        <v>4.8771062804571427E-2</v>
      </c>
      <c r="S20" s="11">
        <f t="shared" si="13"/>
        <v>0.4560094372227429</v>
      </c>
      <c r="T20" s="16">
        <f t="shared" si="14"/>
        <v>2.6824084542514288E-2</v>
      </c>
    </row>
    <row r="21" spans="2:20" x14ac:dyDescent="0.25">
      <c r="B21" s="7">
        <v>144</v>
      </c>
      <c r="C21" s="4">
        <f t="shared" si="3"/>
        <v>417</v>
      </c>
      <c r="D21" s="4">
        <v>1.8</v>
      </c>
      <c r="E21" s="4">
        <v>69.599999999999994</v>
      </c>
      <c r="F21" s="4">
        <v>6.4</v>
      </c>
      <c r="G21" s="4">
        <v>7.6</v>
      </c>
      <c r="H21" s="4">
        <v>0.6</v>
      </c>
      <c r="I21" s="4"/>
      <c r="J21" s="11">
        <f t="shared" si="4"/>
        <v>2.3496459770114941</v>
      </c>
      <c r="K21" s="11">
        <f t="shared" si="5"/>
        <v>2.7902045977011491</v>
      </c>
      <c r="L21" s="11">
        <f t="shared" si="6"/>
        <v>0.22027931034482759</v>
      </c>
      <c r="M21" s="11">
        <f t="shared" si="7"/>
        <v>0.78482170030344811</v>
      </c>
      <c r="N21" s="11">
        <f t="shared" si="8"/>
        <v>0.93197576911034463</v>
      </c>
      <c r="O21" s="11">
        <f t="shared" si="9"/>
        <v>7.357703440344826E-2</v>
      </c>
      <c r="P21" s="11">
        <f t="shared" si="10"/>
        <v>7.3577034403448274E-2</v>
      </c>
      <c r="Q21" s="11">
        <f t="shared" si="11"/>
        <v>0.85839873470689643</v>
      </c>
      <c r="R21" s="11">
        <f t="shared" si="12"/>
        <v>7.357703440344826E-2</v>
      </c>
      <c r="S21" s="11">
        <f t="shared" si="13"/>
        <v>0.47211930408879305</v>
      </c>
      <c r="T21" s="16">
        <f t="shared" si="14"/>
        <v>4.0467368921896549E-2</v>
      </c>
    </row>
    <row r="22" spans="2:20" x14ac:dyDescent="0.25">
      <c r="B22" s="8">
        <v>144</v>
      </c>
      <c r="C22" s="9">
        <f t="shared" si="3"/>
        <v>417</v>
      </c>
      <c r="D22" s="9">
        <v>2</v>
      </c>
      <c r="E22" s="9">
        <v>69.2</v>
      </c>
      <c r="F22" s="9">
        <v>7.2</v>
      </c>
      <c r="G22" s="9">
        <v>7.2</v>
      </c>
      <c r="H22" s="9">
        <v>0.4</v>
      </c>
      <c r="I22" s="9"/>
      <c r="J22" s="12">
        <f t="shared" si="4"/>
        <v>2.6586312138728321</v>
      </c>
      <c r="K22" s="12">
        <f t="shared" si="5"/>
        <v>2.6586312138728321</v>
      </c>
      <c r="L22" s="12">
        <f t="shared" si="6"/>
        <v>0.14770173410404625</v>
      </c>
      <c r="M22" s="12">
        <f t="shared" si="7"/>
        <v>0.88802802216416166</v>
      </c>
      <c r="N22" s="12">
        <f t="shared" si="8"/>
        <v>0.88802802216416166</v>
      </c>
      <c r="O22" s="12">
        <f t="shared" si="9"/>
        <v>4.9334890120231206E-2</v>
      </c>
      <c r="P22" s="12">
        <f t="shared" si="10"/>
        <v>4.9334890120231206E-2</v>
      </c>
      <c r="Q22" s="12">
        <f t="shared" si="11"/>
        <v>0.88802802216416166</v>
      </c>
      <c r="R22" s="12">
        <f t="shared" si="12"/>
        <v>4.9334890120231206E-2</v>
      </c>
      <c r="S22" s="12">
        <f t="shared" si="13"/>
        <v>0.48841541219028894</v>
      </c>
      <c r="T22" s="17">
        <f t="shared" si="14"/>
        <v>2.7134189566127166E-2</v>
      </c>
    </row>
    <row r="28" spans="2:20" x14ac:dyDescent="0.25">
      <c r="G28" s="22"/>
      <c r="M28" s="22"/>
    </row>
    <row r="29" spans="2:20" x14ac:dyDescent="0.25">
      <c r="G29" s="22"/>
      <c r="M29" s="22"/>
    </row>
    <row r="30" spans="2:20" x14ac:dyDescent="0.25">
      <c r="G30" s="22"/>
      <c r="M30" s="22"/>
    </row>
    <row r="31" spans="2:20" x14ac:dyDescent="0.25">
      <c r="G31" s="22"/>
    </row>
    <row r="32" spans="2:20" x14ac:dyDescent="0.25">
      <c r="G32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cp:lastPrinted>2020-03-25T12:39:14Z</cp:lastPrinted>
  <dcterms:created xsi:type="dcterms:W3CDTF">2020-03-13T17:57:32Z</dcterms:created>
  <dcterms:modified xsi:type="dcterms:W3CDTF">2020-03-25T12:58:47Z</dcterms:modified>
</cp:coreProperties>
</file>