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bo\PycharmProjects\S&amp;G\"/>
    </mc:Choice>
  </mc:AlternateContent>
  <xr:revisionPtr revIDLastSave="0" documentId="13_ncr:1_{12E32DF4-AEF9-49E4-B8E1-CD930C178E4B}" xr6:coauthVersionLast="45" xr6:coauthVersionMax="45" xr10:uidLastSave="{00000000-0000-0000-0000-000000000000}"/>
  <bookViews>
    <workbookView xWindow="-120" yWindow="-120" windowWidth="24240" windowHeight="13140" xr2:uid="{8A1DECB7-6969-4ABC-82D1-218CE757C4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5" i="1"/>
  <c r="K15" i="1" s="1"/>
  <c r="L16" i="1"/>
  <c r="K16" i="1" s="1"/>
  <c r="L17" i="1"/>
  <c r="L18" i="1"/>
  <c r="K18" i="1" s="1"/>
  <c r="M18" i="1" s="1"/>
  <c r="L19" i="1"/>
  <c r="K19" i="1" s="1"/>
  <c r="L13" i="1"/>
  <c r="H13" i="1"/>
  <c r="H14" i="1"/>
  <c r="H15" i="1"/>
  <c r="H16" i="1"/>
  <c r="H17" i="1"/>
  <c r="H18" i="1"/>
  <c r="H19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M17" i="1" l="1"/>
  <c r="K13" i="1"/>
  <c r="M13" i="1" s="1"/>
  <c r="K14" i="1"/>
  <c r="M14" i="1" s="1"/>
  <c r="K17" i="1"/>
  <c r="M16" i="1"/>
  <c r="M19" i="1"/>
  <c r="M15" i="1"/>
</calcChain>
</file>

<file path=xl/sharedStrings.xml><?xml version="1.0" encoding="utf-8"?>
<sst xmlns="http://schemas.openxmlformats.org/spreadsheetml/2006/main" count="23" uniqueCount="22">
  <si>
    <t>Figure</t>
  </si>
  <si>
    <t>Tension Cage de Faraday [V]</t>
  </si>
  <si>
    <t>Température [°C]</t>
  </si>
  <si>
    <t>Intensité détecteur [A]</t>
  </si>
  <si>
    <t>Intensité pic [nA]</t>
  </si>
  <si>
    <t>Intensité fond [nA]</t>
  </si>
  <si>
    <t>FWHM [mm]</t>
  </si>
  <si>
    <t>S/B</t>
  </si>
  <si>
    <t>∂B / ∂z  [T/cm]</t>
  </si>
  <si>
    <t>Intensité électro-aimant [A]</t>
  </si>
  <si>
    <t>B moyen [T]</t>
  </si>
  <si>
    <t>Température [K]</t>
  </si>
  <si>
    <t>Incertitude ∂B / ∂z</t>
  </si>
  <si>
    <t>s+ [s]</t>
  </si>
  <si>
    <t>s- [s]</t>
  </si>
  <si>
    <t>s [m]</t>
  </si>
  <si>
    <t>t0 [s]</t>
  </si>
  <si>
    <t>t0'[s]</t>
  </si>
  <si>
    <t>Incertitude s [m]</t>
  </si>
  <si>
    <t>Incertitude B moyen</t>
  </si>
  <si>
    <t>Incertitude s [s]</t>
  </si>
  <si>
    <t>|s-|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</si>
</sst>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1328-6455-46C0-A076-C89038FA0C70}">
  <dimension ref="A1:O19"/>
  <sheetViews>
    <sheetView tabSelected="1" topLeftCell="C1" workbookViewId="0">
      <selection activeCell="M22" sqref="M22"/>
    </sheetView>
  </sheetViews>
  <sheetFormatPr baseColWidth="10" defaultRowHeight="15" x14ac:dyDescent="0.25"/>
  <cols>
    <col min="1" max="1" width="9.42578125" customWidth="1"/>
    <col min="2" max="2" width="16.85546875" customWidth="1"/>
    <col min="3" max="3" width="27.5703125" customWidth="1"/>
    <col min="4" max="4" width="21.85546875" customWidth="1"/>
    <col min="5" max="5" width="16.7109375" customWidth="1"/>
    <col min="6" max="6" width="19.7109375" customWidth="1"/>
    <col min="7" max="7" width="13.140625" customWidth="1"/>
    <col min="9" max="9" width="13.5703125" customWidth="1"/>
    <col min="11" max="11" width="17.7109375" customWidth="1"/>
    <col min="12" max="12" width="17.42578125" customWidth="1"/>
    <col min="13" max="13" width="20.140625" customWidth="1"/>
    <col min="14" max="14" width="17.140625" customWidth="1"/>
  </cols>
  <sheetData>
    <row r="1" spans="1:1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1</v>
      </c>
      <c r="B2">
        <v>145</v>
      </c>
      <c r="C2">
        <v>5</v>
      </c>
      <c r="D2">
        <v>3.1</v>
      </c>
      <c r="E2">
        <v>0.23699999999999999</v>
      </c>
      <c r="F2">
        <v>4.9000000000000002E-2</v>
      </c>
      <c r="G2">
        <v>1.9059999999999999</v>
      </c>
      <c r="H2">
        <v>4.78</v>
      </c>
    </row>
    <row r="3" spans="1:15" x14ac:dyDescent="0.25">
      <c r="A3">
        <v>2</v>
      </c>
      <c r="B3">
        <v>143</v>
      </c>
      <c r="C3">
        <v>5</v>
      </c>
      <c r="D3">
        <v>3</v>
      </c>
      <c r="E3">
        <v>0.151</v>
      </c>
      <c r="F3">
        <v>1.4E-2</v>
      </c>
      <c r="G3">
        <v>2.0019999999999998</v>
      </c>
      <c r="H3">
        <v>9.7899999999999991</v>
      </c>
    </row>
    <row r="4" spans="1:15" x14ac:dyDescent="0.25">
      <c r="A4">
        <v>3</v>
      </c>
      <c r="B4">
        <v>144</v>
      </c>
      <c r="C4">
        <v>5</v>
      </c>
      <c r="D4">
        <v>2.9</v>
      </c>
      <c r="E4">
        <v>0.14399999999999999</v>
      </c>
      <c r="F4">
        <v>6.0000000000000001E-3</v>
      </c>
      <c r="G4">
        <v>2.0590000000000002</v>
      </c>
      <c r="H4">
        <v>23</v>
      </c>
    </row>
    <row r="5" spans="1:15" x14ac:dyDescent="0.25">
      <c r="A5">
        <v>4</v>
      </c>
      <c r="B5">
        <v>145</v>
      </c>
      <c r="C5">
        <v>5</v>
      </c>
      <c r="D5">
        <v>2.69</v>
      </c>
      <c r="E5">
        <v>0.06</v>
      </c>
      <c r="F5">
        <v>6.0000000000000001E-3</v>
      </c>
      <c r="G5">
        <v>3.1890000000000001</v>
      </c>
      <c r="H5">
        <v>9</v>
      </c>
    </row>
    <row r="6" spans="1:15" x14ac:dyDescent="0.25">
      <c r="A6">
        <v>5</v>
      </c>
      <c r="B6">
        <v>144</v>
      </c>
      <c r="C6">
        <v>5</v>
      </c>
      <c r="D6">
        <v>2.6</v>
      </c>
      <c r="E6">
        <v>2.5700000000000001E-2</v>
      </c>
      <c r="F6">
        <v>5.0000000000000001E-3</v>
      </c>
      <c r="G6">
        <v>3.8620000000000001</v>
      </c>
      <c r="H6">
        <v>4.1399999999999997</v>
      </c>
    </row>
    <row r="7" spans="1:15" x14ac:dyDescent="0.25">
      <c r="A7">
        <v>6</v>
      </c>
      <c r="B7">
        <v>144</v>
      </c>
      <c r="C7">
        <v>10</v>
      </c>
      <c r="D7">
        <v>2.9</v>
      </c>
      <c r="E7">
        <v>0.14299999999999999</v>
      </c>
      <c r="F7">
        <v>1.5699999999999999E-2</v>
      </c>
      <c r="G7">
        <v>2.2370000000000001</v>
      </c>
      <c r="H7">
        <v>8.11</v>
      </c>
    </row>
    <row r="8" spans="1:15" x14ac:dyDescent="0.25">
      <c r="A8">
        <v>7</v>
      </c>
      <c r="B8">
        <v>145</v>
      </c>
      <c r="C8">
        <v>7.6</v>
      </c>
      <c r="D8">
        <v>2.9</v>
      </c>
      <c r="E8">
        <v>0.14099999999999999</v>
      </c>
      <c r="F8">
        <v>1.6E-2</v>
      </c>
      <c r="G8">
        <v>2.2679999999999998</v>
      </c>
      <c r="H8">
        <v>7.81</v>
      </c>
    </row>
    <row r="12" spans="1:15" x14ac:dyDescent="0.25">
      <c r="A12" t="s">
        <v>0</v>
      </c>
      <c r="B12" t="s">
        <v>11</v>
      </c>
      <c r="C12" t="s">
        <v>9</v>
      </c>
      <c r="D12" t="s">
        <v>13</v>
      </c>
      <c r="E12" t="s">
        <v>14</v>
      </c>
      <c r="F12" t="s">
        <v>16</v>
      </c>
      <c r="G12" t="s">
        <v>17</v>
      </c>
      <c r="H12" t="s">
        <v>15</v>
      </c>
      <c r="I12" t="s">
        <v>8</v>
      </c>
      <c r="J12" t="s">
        <v>10</v>
      </c>
      <c r="K12" t="s">
        <v>12</v>
      </c>
      <c r="L12" t="s">
        <v>18</v>
      </c>
      <c r="M12" t="s">
        <v>19</v>
      </c>
      <c r="N12" t="s">
        <v>20</v>
      </c>
      <c r="O12" t="s">
        <v>21</v>
      </c>
    </row>
    <row r="13" spans="1:15" x14ac:dyDescent="0.25">
      <c r="A13">
        <v>1</v>
      </c>
      <c r="B13">
        <v>417</v>
      </c>
      <c r="C13">
        <v>2</v>
      </c>
      <c r="D13">
        <v>7.2409999999999997</v>
      </c>
      <c r="E13">
        <v>-7.0640000000000001</v>
      </c>
      <c r="F13">
        <v>25.783000000000001</v>
      </c>
      <c r="G13">
        <v>95.54</v>
      </c>
      <c r="H13">
        <f xml:space="preserve"> (((D13-E13)/2)*25.5524)/(G13-F13)</f>
        <v>2.6200028814312537</v>
      </c>
      <c r="I13">
        <f xml:space="preserve"> (93.139/ 100*80.99)/85.25</f>
        <v>0.88484781348973596</v>
      </c>
      <c r="J13">
        <f xml:space="preserve"> 5.5 *0.1* I13</f>
        <v>0.4866662974193548</v>
      </c>
      <c r="K13">
        <f>(L13*I13)/H13</f>
        <v>6.1855841558177978E-2</v>
      </c>
      <c r="L13">
        <f>((0.5*25.5524)/(G13-F13))</f>
        <v>0.18315294522413519</v>
      </c>
      <c r="M13">
        <f>(K13*J13)/I13</f>
        <v>3.4020712856997891E-2</v>
      </c>
      <c r="N13">
        <v>0.5</v>
      </c>
      <c r="O13">
        <v>7.0640000000000001</v>
      </c>
    </row>
    <row r="14" spans="1:15" x14ac:dyDescent="0.25">
      <c r="A14">
        <v>2</v>
      </c>
      <c r="B14">
        <v>417</v>
      </c>
      <c r="C14">
        <v>1.8</v>
      </c>
      <c r="D14">
        <v>7.0629999999999997</v>
      </c>
      <c r="E14">
        <v>-6.8879999999999999</v>
      </c>
      <c r="F14">
        <v>10.419</v>
      </c>
      <c r="G14">
        <v>79.822000000000003</v>
      </c>
      <c r="H14">
        <f xml:space="preserve"> (((D14-E14)/2)*25.5524)/(G14-F14)</f>
        <v>2.5681997348817771</v>
      </c>
      <c r="I14">
        <f xml:space="preserve"> (91.298 / 100*80.99)/85.25</f>
        <v>0.86735777360703803</v>
      </c>
      <c r="J14">
        <f t="shared" ref="J14:J19" si="0" xml:space="preserve"> 5.5 *0.1* I14</f>
        <v>0.47704677548387098</v>
      </c>
      <c r="K14">
        <f t="shared" ref="K14:K19" si="1">(L14*I14)/H14</f>
        <v>6.2171727733283499E-2</v>
      </c>
      <c r="L14">
        <f t="shared" ref="L14:L19" si="2">((0.5*25.5524)/(G14-F14))</f>
        <v>0.18408714320706596</v>
      </c>
      <c r="M14">
        <f t="shared" ref="M14:M19" si="3">(K14*J14)/I14</f>
        <v>3.4194450253305933E-2</v>
      </c>
      <c r="N14">
        <v>0.5</v>
      </c>
      <c r="O14">
        <v>6.8879999999999999</v>
      </c>
    </row>
    <row r="15" spans="1:15" x14ac:dyDescent="0.25">
      <c r="A15">
        <v>3</v>
      </c>
      <c r="B15">
        <v>417</v>
      </c>
      <c r="C15">
        <v>1.6</v>
      </c>
      <c r="D15">
        <v>6.181</v>
      </c>
      <c r="E15">
        <v>-6.8869999999999996</v>
      </c>
      <c r="F15">
        <v>11.832000000000001</v>
      </c>
      <c r="G15">
        <v>82.117999999999995</v>
      </c>
      <c r="H15">
        <f xml:space="preserve"> (((D15-E15)/2)*25.5524)/(G15-F15)</f>
        <v>2.3754286998833338</v>
      </c>
      <c r="I15">
        <f xml:space="preserve"> (84.444 / 100*80.99)/85.25</f>
        <v>0.80224276363636371</v>
      </c>
      <c r="J15">
        <f t="shared" si="0"/>
        <v>0.4412335200000001</v>
      </c>
      <c r="K15">
        <f t="shared" si="1"/>
        <v>6.1389865598130061E-2</v>
      </c>
      <c r="L15">
        <f t="shared" si="2"/>
        <v>0.18177446433144578</v>
      </c>
      <c r="M15">
        <f t="shared" si="3"/>
        <v>3.3764426078971538E-2</v>
      </c>
      <c r="N15">
        <v>0.5</v>
      </c>
      <c r="O15">
        <v>6.8869999999999996</v>
      </c>
    </row>
    <row r="16" spans="1:15" x14ac:dyDescent="0.25">
      <c r="A16">
        <v>4</v>
      </c>
      <c r="B16">
        <v>417</v>
      </c>
      <c r="C16">
        <v>1.5</v>
      </c>
      <c r="D16">
        <v>6.3579999999999997</v>
      </c>
      <c r="E16">
        <v>-6.7990000000000004</v>
      </c>
      <c r="F16">
        <v>6.6219999999999999</v>
      </c>
      <c r="G16">
        <v>76.731999999999999</v>
      </c>
      <c r="H16">
        <f xml:space="preserve"> (((D16-E16)/2)*25.5524)/(G16-F16)</f>
        <v>2.3976103751248039</v>
      </c>
      <c r="I16">
        <f xml:space="preserve"> (85.233 / 100*80.99)/85.25</f>
        <v>0.80973849501466266</v>
      </c>
      <c r="J16">
        <f t="shared" si="0"/>
        <v>0.44535617225806451</v>
      </c>
      <c r="K16">
        <f t="shared" si="1"/>
        <v>6.154431063423748E-2</v>
      </c>
      <c r="L16">
        <f t="shared" si="2"/>
        <v>0.18223078020253886</v>
      </c>
      <c r="M16">
        <f t="shared" si="3"/>
        <v>3.3849370848830621E-2</v>
      </c>
      <c r="N16">
        <v>0.5</v>
      </c>
      <c r="O16">
        <v>6.7990000000000004</v>
      </c>
    </row>
    <row r="17" spans="1:15" x14ac:dyDescent="0.25">
      <c r="A17">
        <v>5</v>
      </c>
      <c r="B17">
        <v>417</v>
      </c>
      <c r="C17">
        <v>1.2</v>
      </c>
      <c r="D17">
        <v>6.093</v>
      </c>
      <c r="E17">
        <v>-5.9160000000000004</v>
      </c>
      <c r="F17">
        <v>4.8559999999999999</v>
      </c>
      <c r="G17">
        <v>73.73</v>
      </c>
      <c r="H17">
        <f xml:space="preserve"> (((D17-E17)/2)*25.5524)/(G17-F17)</f>
        <v>2.2276822284171094</v>
      </c>
      <c r="I17">
        <f>(79.192/100*80.99)/85.25</f>
        <v>0.75234722346041039</v>
      </c>
      <c r="J17">
        <f t="shared" si="0"/>
        <v>0.41379097290322575</v>
      </c>
      <c r="K17">
        <f t="shared" si="1"/>
        <v>6.264861549341412E-2</v>
      </c>
      <c r="L17">
        <f t="shared" si="2"/>
        <v>0.18550105990649587</v>
      </c>
      <c r="M17">
        <f t="shared" si="3"/>
        <v>3.4456738521377768E-2</v>
      </c>
      <c r="N17">
        <v>0.5</v>
      </c>
      <c r="O17">
        <v>5.9160000000000004</v>
      </c>
    </row>
    <row r="18" spans="1:15" x14ac:dyDescent="0.25">
      <c r="A18">
        <v>6</v>
      </c>
      <c r="B18">
        <v>417</v>
      </c>
      <c r="C18">
        <v>1</v>
      </c>
      <c r="D18">
        <v>5.298</v>
      </c>
      <c r="E18">
        <v>-5.298</v>
      </c>
      <c r="F18">
        <v>8.6530000000000005</v>
      </c>
      <c r="G18">
        <v>76.731999999999999</v>
      </c>
      <c r="H18">
        <f xml:space="preserve"> (((D18-E18)/2)*25.5524)/(G18-F18)</f>
        <v>1.9885223813510777</v>
      </c>
      <c r="I18">
        <f>(70.69/100*80.99)/85.25</f>
        <v>0.6715757302052785</v>
      </c>
      <c r="J18">
        <f t="shared" si="0"/>
        <v>0.36936665161290322</v>
      </c>
      <c r="K18">
        <f t="shared" si="1"/>
        <v>6.3380117988418125E-2</v>
      </c>
      <c r="L18">
        <f t="shared" si="2"/>
        <v>0.18766726890818022</v>
      </c>
      <c r="M18">
        <f t="shared" si="3"/>
        <v>3.4859064893629978E-2</v>
      </c>
      <c r="N18">
        <v>0.5</v>
      </c>
      <c r="O18">
        <v>5.298</v>
      </c>
    </row>
    <row r="19" spans="1:15" x14ac:dyDescent="0.25">
      <c r="A19">
        <v>7</v>
      </c>
      <c r="B19">
        <v>417</v>
      </c>
      <c r="C19">
        <v>0.8</v>
      </c>
      <c r="D19">
        <v>5.0330000000000004</v>
      </c>
      <c r="E19">
        <v>-4.68</v>
      </c>
      <c r="F19">
        <v>6.6219999999999999</v>
      </c>
      <c r="G19">
        <v>75.230999999999995</v>
      </c>
      <c r="H19">
        <f xml:space="preserve"> (((D19-E19)/2)*25.5524)/(G19-F19)</f>
        <v>1.8087310790129578</v>
      </c>
      <c r="I19">
        <f>61.086/100</f>
        <v>0.61085999999999996</v>
      </c>
      <c r="J19">
        <f t="shared" si="0"/>
        <v>0.33597300000000002</v>
      </c>
      <c r="K19">
        <f t="shared" si="1"/>
        <v>6.2890970863790779E-2</v>
      </c>
      <c r="L19">
        <f t="shared" si="2"/>
        <v>0.18621755163316767</v>
      </c>
      <c r="M19">
        <f t="shared" si="3"/>
        <v>3.4590033975084936E-2</v>
      </c>
      <c r="N19">
        <v>0.5</v>
      </c>
      <c r="O19">
        <v>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Vigneron</dc:creator>
  <cp:lastModifiedBy>Benjamin Vigneron</cp:lastModifiedBy>
  <dcterms:created xsi:type="dcterms:W3CDTF">2020-03-13T18:37:00Z</dcterms:created>
  <dcterms:modified xsi:type="dcterms:W3CDTF">2020-03-15T17:50:50Z</dcterms:modified>
</cp:coreProperties>
</file>