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Cayres\Dropbox\Mestrado_Felipe\R_Mestrado\"/>
    </mc:Choice>
  </mc:AlternateContent>
  <xr:revisionPtr revIDLastSave="0" documentId="13_ncr:1_{B309D1AE-CBD7-47C9-B7E9-E6776299D6C4}" xr6:coauthVersionLast="47" xr6:coauthVersionMax="47" xr10:uidLastSave="{00000000-0000-0000-0000-000000000000}"/>
  <bookViews>
    <workbookView xWindow="28680" yWindow="-120" windowWidth="29040" windowHeight="15720" xr2:uid="{3E9CF7AD-1AAF-4F9C-BA8F-41E8CA8EF6D2}"/>
  </bookViews>
  <sheets>
    <sheet name="analises" sheetId="1" r:id="rId1"/>
    <sheet name="especificacao" sheetId="2" r:id="rId2"/>
    <sheet name="base_r" sheetId="3" r:id="rId3"/>
    <sheet name="Planilha1" sheetId="5" r:id="rId4"/>
    <sheet name="graficos" sheetId="4" r:id="rId5"/>
  </sheets>
  <definedNames>
    <definedName name="_xlnm._FilterDatabase" localSheetId="0" hidden="1">analises!$A$2:$A$119</definedName>
    <definedName name="_xlnm._FilterDatabase" localSheetId="2" hidden="1">base_r!$B$2:$B$119</definedName>
    <definedName name="_xlnm._FilterDatabase" localSheetId="1" hidden="1">especificacao!#REF!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" l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M12" i="1"/>
  <c r="P12" i="1" s="1"/>
  <c r="E119" i="3"/>
  <c r="E118" i="3"/>
  <c r="E113" i="3"/>
  <c r="E112" i="3"/>
  <c r="E110" i="3"/>
  <c r="E109" i="3"/>
  <c r="E106" i="3"/>
  <c r="E105" i="3"/>
  <c r="E103" i="3"/>
  <c r="E102" i="3"/>
  <c r="E101" i="3"/>
  <c r="E97" i="3"/>
  <c r="E96" i="3"/>
  <c r="E94" i="3"/>
  <c r="E90" i="3"/>
  <c r="E89" i="3"/>
  <c r="E87" i="3"/>
  <c r="E86" i="3"/>
  <c r="E85" i="3"/>
  <c r="E82" i="3"/>
  <c r="E81" i="3"/>
  <c r="E74" i="3"/>
  <c r="E73" i="3"/>
  <c r="E72" i="3"/>
  <c r="E69" i="3"/>
  <c r="E66" i="3"/>
  <c r="E65" i="3"/>
  <c r="E63" i="3"/>
  <c r="E62" i="3"/>
  <c r="E58" i="3"/>
  <c r="E57" i="3"/>
  <c r="E56" i="3"/>
  <c r="E55" i="3"/>
  <c r="E50" i="3"/>
  <c r="E49" i="3"/>
  <c r="E48" i="3"/>
  <c r="E46" i="3"/>
  <c r="E45" i="3"/>
  <c r="E42" i="3"/>
  <c r="E41" i="3"/>
  <c r="E39" i="3"/>
  <c r="E38" i="3"/>
  <c r="E37" i="3"/>
  <c r="E33" i="3"/>
  <c r="E32" i="3"/>
  <c r="E30" i="3"/>
  <c r="E26" i="3"/>
  <c r="E25" i="3"/>
  <c r="E24" i="3"/>
  <c r="E23" i="3"/>
  <c r="E22" i="3"/>
  <c r="E21" i="3"/>
  <c r="E18" i="3"/>
  <c r="E17" i="3"/>
  <c r="E14" i="3"/>
  <c r="E10" i="3"/>
  <c r="E9" i="3"/>
  <c r="E5" i="3"/>
  <c r="E2" i="3"/>
  <c r="B123" i="2"/>
  <c r="H123" i="2" s="1"/>
  <c r="M11" i="1"/>
  <c r="P11" i="1" s="1"/>
  <c r="M10" i="1"/>
  <c r="P10" i="1" s="1"/>
  <c r="J12" i="1"/>
  <c r="J10" i="1"/>
  <c r="M122" i="2"/>
  <c r="L122" i="2"/>
  <c r="G5" i="4"/>
  <c r="G4" i="4"/>
  <c r="E117" i="3"/>
  <c r="E116" i="3"/>
  <c r="E115" i="3"/>
  <c r="E114" i="3"/>
  <c r="E111" i="3"/>
  <c r="E108" i="3"/>
  <c r="E107" i="3"/>
  <c r="E104" i="3"/>
  <c r="E100" i="3"/>
  <c r="E99" i="3"/>
  <c r="E98" i="3"/>
  <c r="E95" i="3"/>
  <c r="E93" i="3"/>
  <c r="E92" i="3"/>
  <c r="E91" i="3"/>
  <c r="E88" i="3"/>
  <c r="E84" i="3"/>
  <c r="E83" i="3"/>
  <c r="E80" i="3"/>
  <c r="E79" i="3"/>
  <c r="E78" i="3"/>
  <c r="E77" i="3"/>
  <c r="E76" i="3"/>
  <c r="E75" i="3"/>
  <c r="E71" i="3"/>
  <c r="E70" i="3"/>
  <c r="E68" i="3"/>
  <c r="E67" i="3"/>
  <c r="E64" i="3"/>
  <c r="E61" i="3"/>
  <c r="E60" i="3"/>
  <c r="E59" i="3"/>
  <c r="E54" i="3"/>
  <c r="E53" i="3"/>
  <c r="E52" i="3"/>
  <c r="E51" i="3"/>
  <c r="E47" i="3"/>
  <c r="E44" i="3"/>
  <c r="E43" i="3"/>
  <c r="E40" i="3"/>
  <c r="E36" i="3"/>
  <c r="E35" i="3"/>
  <c r="E34" i="3"/>
  <c r="E31" i="3"/>
  <c r="E29" i="3"/>
  <c r="E28" i="3"/>
  <c r="E27" i="3"/>
  <c r="E20" i="3"/>
  <c r="E19" i="3"/>
  <c r="E16" i="3"/>
  <c r="E15" i="3"/>
  <c r="E13" i="3"/>
  <c r="E12" i="3"/>
  <c r="E11" i="3"/>
  <c r="E8" i="3"/>
  <c r="E7" i="3"/>
  <c r="E6" i="3"/>
  <c r="E4" i="3"/>
  <c r="E3" i="3"/>
  <c r="C125" i="2"/>
  <c r="C124" i="2"/>
  <c r="B125" i="2"/>
  <c r="B124" i="2"/>
  <c r="C123" i="2"/>
  <c r="B121" i="1"/>
  <c r="A121" i="1"/>
  <c r="C121" i="1" s="1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J29" i="1" l="1"/>
  <c r="D123" i="2"/>
  <c r="P14" i="1"/>
  <c r="P29" i="1"/>
  <c r="G6" i="1"/>
  <c r="M29" i="1"/>
  <c r="G7" i="4"/>
  <c r="B7" i="4" s="1"/>
  <c r="G2" i="3"/>
  <c r="D125" i="2"/>
  <c r="E125" i="2"/>
  <c r="D124" i="2"/>
  <c r="E124" i="2"/>
  <c r="E123" i="2"/>
  <c r="D121" i="1"/>
  <c r="C125" i="1"/>
  <c r="C126" i="1"/>
  <c r="C124" i="1"/>
  <c r="G5" i="1"/>
  <c r="G2" i="4" s="1"/>
  <c r="M5" i="1"/>
  <c r="P5" i="1" s="1"/>
  <c r="P20" i="1" s="1"/>
  <c r="P36" i="1" s="1"/>
  <c r="D126" i="1" l="1"/>
  <c r="P16" i="1"/>
  <c r="P19" i="1"/>
  <c r="P21" i="1" s="1"/>
  <c r="P24" i="1" s="1"/>
  <c r="P15" i="1"/>
  <c r="P17" i="1" s="1"/>
  <c r="G3" i="4"/>
  <c r="P8" i="1"/>
  <c r="M6" i="1"/>
  <c r="M14" i="1" s="1"/>
  <c r="P22" i="1"/>
  <c r="P25" i="1" s="1"/>
  <c r="P37" i="1"/>
  <c r="P38" i="1" s="1"/>
  <c r="P40" i="1"/>
  <c r="P42" i="1" s="1"/>
  <c r="C7" i="4"/>
  <c r="D6" i="1"/>
  <c r="B44" i="4"/>
  <c r="C44" i="4" s="1"/>
  <c r="D44" i="4" s="1"/>
  <c r="B36" i="4"/>
  <c r="B49" i="4"/>
  <c r="B113" i="4"/>
  <c r="B37" i="4"/>
  <c r="B105" i="4"/>
  <c r="B27" i="4"/>
  <c r="C27" i="4" s="1"/>
  <c r="D27" i="4" s="1"/>
  <c r="B101" i="4"/>
  <c r="C101" i="4" s="1"/>
  <c r="D101" i="4" s="1"/>
  <c r="B55" i="4"/>
  <c r="C55" i="4" s="1"/>
  <c r="D55" i="4" s="1"/>
  <c r="B63" i="4"/>
  <c r="C63" i="4" s="1"/>
  <c r="D63" i="4" s="1"/>
  <c r="B100" i="4"/>
  <c r="B42" i="4"/>
  <c r="B56" i="4"/>
  <c r="B22" i="4"/>
  <c r="B112" i="4"/>
  <c r="C112" i="4" s="1"/>
  <c r="D112" i="4" s="1"/>
  <c r="B91" i="4"/>
  <c r="C91" i="4" s="1"/>
  <c r="D91" i="4" s="1"/>
  <c r="B86" i="4"/>
  <c r="C86" i="4" s="1"/>
  <c r="D86" i="4" s="1"/>
  <c r="B41" i="4"/>
  <c r="C41" i="4" s="1"/>
  <c r="D41" i="4" s="1"/>
  <c r="B119" i="4"/>
  <c r="B48" i="4"/>
  <c r="B35" i="4"/>
  <c r="B2" i="4"/>
  <c r="B99" i="4"/>
  <c r="C99" i="4" s="1"/>
  <c r="D99" i="4" s="1"/>
  <c r="D7" i="4"/>
  <c r="B108" i="4"/>
  <c r="C108" i="4" s="1"/>
  <c r="D108" i="4" s="1"/>
  <c r="B94" i="4"/>
  <c r="B71" i="4"/>
  <c r="B18" i="4"/>
  <c r="B52" i="4"/>
  <c r="C52" i="4" s="1"/>
  <c r="D52" i="4" s="1"/>
  <c r="B102" i="4"/>
  <c r="B15" i="4"/>
  <c r="C15" i="4" s="1"/>
  <c r="D15" i="4" s="1"/>
  <c r="B79" i="4"/>
  <c r="C79" i="4" s="1"/>
  <c r="D79" i="4" s="1"/>
  <c r="B8" i="4"/>
  <c r="C8" i="4" s="1"/>
  <c r="B72" i="4"/>
  <c r="B90" i="4"/>
  <c r="B65" i="4"/>
  <c r="B66" i="4"/>
  <c r="C66" i="4" s="1"/>
  <c r="D66" i="4" s="1"/>
  <c r="B51" i="4"/>
  <c r="B115" i="4"/>
  <c r="C115" i="4" s="1"/>
  <c r="D115" i="4" s="1"/>
  <c r="B60" i="4"/>
  <c r="C60" i="4" s="1"/>
  <c r="D60" i="4" s="1"/>
  <c r="B50" i="4"/>
  <c r="C50" i="4" s="1"/>
  <c r="D50" i="4" s="1"/>
  <c r="B61" i="4"/>
  <c r="B10" i="4"/>
  <c r="B46" i="4"/>
  <c r="B110" i="4"/>
  <c r="B82" i="4"/>
  <c r="B43" i="4"/>
  <c r="C43" i="4" s="1"/>
  <c r="D43" i="4" s="1"/>
  <c r="B116" i="4"/>
  <c r="C116" i="4" s="1"/>
  <c r="D116" i="4" s="1"/>
  <c r="B38" i="4"/>
  <c r="C38" i="4" s="1"/>
  <c r="D38" i="4" s="1"/>
  <c r="B23" i="4"/>
  <c r="B87" i="4"/>
  <c r="B16" i="4"/>
  <c r="B80" i="4"/>
  <c r="C80" i="4" s="1"/>
  <c r="D80" i="4" s="1"/>
  <c r="B9" i="4"/>
  <c r="B73" i="4"/>
  <c r="C73" i="4" s="1"/>
  <c r="D73" i="4" s="1"/>
  <c r="B106" i="4"/>
  <c r="C106" i="4" s="1"/>
  <c r="D106" i="4" s="1"/>
  <c r="B59" i="4"/>
  <c r="C59" i="4" s="1"/>
  <c r="D59" i="4" s="1"/>
  <c r="B4" i="4"/>
  <c r="B68" i="4"/>
  <c r="B5" i="4"/>
  <c r="B69" i="4"/>
  <c r="C69" i="4" s="1"/>
  <c r="D69" i="4" s="1"/>
  <c r="B58" i="4"/>
  <c r="B54" i="4"/>
  <c r="C54" i="4" s="1"/>
  <c r="D54" i="4" s="1"/>
  <c r="B118" i="4"/>
  <c r="C118" i="4" s="1"/>
  <c r="D118" i="4" s="1"/>
  <c r="B109" i="4"/>
  <c r="C109" i="4" s="1"/>
  <c r="D109" i="4" s="1"/>
  <c r="B57" i="4"/>
  <c r="B117" i="4"/>
  <c r="B31" i="4"/>
  <c r="B95" i="4"/>
  <c r="C95" i="4" s="1"/>
  <c r="D95" i="4" s="1"/>
  <c r="B24" i="4"/>
  <c r="B88" i="4"/>
  <c r="C88" i="4" s="1"/>
  <c r="D88" i="4" s="1"/>
  <c r="B17" i="4"/>
  <c r="C17" i="4" s="1"/>
  <c r="D17" i="4" s="1"/>
  <c r="B81" i="4"/>
  <c r="C81" i="4" s="1"/>
  <c r="D81" i="4" s="1"/>
  <c r="B3" i="4"/>
  <c r="B67" i="4"/>
  <c r="B12" i="4"/>
  <c r="B76" i="4"/>
  <c r="C76" i="4" s="1"/>
  <c r="D76" i="4" s="1"/>
  <c r="B13" i="4"/>
  <c r="B77" i="4"/>
  <c r="C77" i="4" s="1"/>
  <c r="D77" i="4" s="1"/>
  <c r="B98" i="4"/>
  <c r="C98" i="4" s="1"/>
  <c r="D98" i="4" s="1"/>
  <c r="B62" i="4"/>
  <c r="C62" i="4" s="1"/>
  <c r="D62" i="4" s="1"/>
  <c r="B26" i="4"/>
  <c r="B45" i="4"/>
  <c r="B64" i="4"/>
  <c r="B107" i="4"/>
  <c r="C107" i="4" s="1"/>
  <c r="D107" i="4" s="1"/>
  <c r="B39" i="4"/>
  <c r="B103" i="4"/>
  <c r="C103" i="4" s="1"/>
  <c r="D103" i="4" s="1"/>
  <c r="B32" i="4"/>
  <c r="C32" i="4" s="1"/>
  <c r="D32" i="4" s="1"/>
  <c r="B96" i="4"/>
  <c r="C96" i="4" s="1"/>
  <c r="D96" i="4" s="1"/>
  <c r="B25" i="4"/>
  <c r="B89" i="4"/>
  <c r="B11" i="4"/>
  <c r="B75" i="4"/>
  <c r="C75" i="4" s="1"/>
  <c r="D75" i="4" s="1"/>
  <c r="B20" i="4"/>
  <c r="B84" i="4"/>
  <c r="C84" i="4" s="1"/>
  <c r="D84" i="4" s="1"/>
  <c r="B21" i="4"/>
  <c r="C21" i="4" s="1"/>
  <c r="D21" i="4" s="1"/>
  <c r="B85" i="4"/>
  <c r="C85" i="4" s="1"/>
  <c r="D85" i="4" s="1"/>
  <c r="B6" i="4"/>
  <c r="B70" i="4"/>
  <c r="B74" i="4"/>
  <c r="B30" i="4"/>
  <c r="C30" i="4" s="1"/>
  <c r="D30" i="4" s="1"/>
  <c r="B34" i="4"/>
  <c r="B53" i="4"/>
  <c r="C53" i="4" s="1"/>
  <c r="D53" i="4" s="1"/>
  <c r="B47" i="4"/>
  <c r="C47" i="4" s="1"/>
  <c r="D47" i="4" s="1"/>
  <c r="B111" i="4"/>
  <c r="C111" i="4" s="1"/>
  <c r="D111" i="4" s="1"/>
  <c r="B40" i="4"/>
  <c r="B104" i="4"/>
  <c r="B33" i="4"/>
  <c r="B97" i="4"/>
  <c r="C97" i="4" s="1"/>
  <c r="D97" i="4" s="1"/>
  <c r="B19" i="4"/>
  <c r="B83" i="4"/>
  <c r="C83" i="4" s="1"/>
  <c r="D83" i="4" s="1"/>
  <c r="B28" i="4"/>
  <c r="C28" i="4" s="1"/>
  <c r="D28" i="4" s="1"/>
  <c r="B92" i="4"/>
  <c r="C92" i="4" s="1"/>
  <c r="D92" i="4" s="1"/>
  <c r="B29" i="4"/>
  <c r="B93" i="4"/>
  <c r="B14" i="4"/>
  <c r="B78" i="4"/>
  <c r="C78" i="4" s="1"/>
  <c r="D78" i="4" s="1"/>
  <c r="B114" i="4"/>
  <c r="C119" i="4"/>
  <c r="D119" i="4"/>
  <c r="C105" i="4"/>
  <c r="D105" i="4" s="1"/>
  <c r="C9" i="4"/>
  <c r="D9" i="4" s="1"/>
  <c r="C5" i="4"/>
  <c r="D5" i="4" s="1"/>
  <c r="C87" i="4"/>
  <c r="D87" i="4" s="1"/>
  <c r="C12" i="4"/>
  <c r="D12" i="4" s="1"/>
  <c r="C10" i="4"/>
  <c r="D10" i="4" s="1"/>
  <c r="C16" i="4"/>
  <c r="D16" i="4" s="1"/>
  <c r="C89" i="4"/>
  <c r="D89" i="4" s="1"/>
  <c r="C104" i="4"/>
  <c r="D104" i="4" s="1"/>
  <c r="D124" i="1"/>
  <c r="G19" i="1"/>
  <c r="G21" i="1" s="1"/>
  <c r="G24" i="1" s="1"/>
  <c r="G16" i="1"/>
  <c r="G20" i="1"/>
  <c r="G36" i="1" s="1"/>
  <c r="G14" i="1"/>
  <c r="G15" i="1"/>
  <c r="G29" i="1" l="1"/>
  <c r="J6" i="1" s="1"/>
  <c r="G28" i="1"/>
  <c r="C71" i="4"/>
  <c r="D71" i="4" s="1"/>
  <c r="C93" i="4"/>
  <c r="D93" i="4" s="1"/>
  <c r="C45" i="4"/>
  <c r="D45" i="4" s="1"/>
  <c r="C36" i="4"/>
  <c r="D36" i="4" s="1"/>
  <c r="C113" i="4"/>
  <c r="D113" i="4" s="1"/>
  <c r="C46" i="4"/>
  <c r="D46" i="4" s="1"/>
  <c r="C18" i="4"/>
  <c r="D18" i="4" s="1"/>
  <c r="C74" i="4"/>
  <c r="D74" i="4" s="1"/>
  <c r="C65" i="4"/>
  <c r="D65" i="4" s="1"/>
  <c r="C100" i="4"/>
  <c r="D100" i="4" s="1"/>
  <c r="C29" i="4"/>
  <c r="D29" i="4" s="1"/>
  <c r="C40" i="4"/>
  <c r="D40" i="4" s="1"/>
  <c r="C42" i="4"/>
  <c r="D42" i="4" s="1"/>
  <c r="C48" i="4"/>
  <c r="D48" i="4" s="1"/>
  <c r="C68" i="4"/>
  <c r="D68" i="4" s="1"/>
  <c r="C117" i="4"/>
  <c r="D117" i="4" s="1"/>
  <c r="C19" i="4"/>
  <c r="D19" i="4" s="1"/>
  <c r="C34" i="4"/>
  <c r="D34" i="4" s="1"/>
  <c r="C20" i="4"/>
  <c r="D20" i="4" s="1"/>
  <c r="C39" i="4"/>
  <c r="D39" i="4" s="1"/>
  <c r="C13" i="4"/>
  <c r="D13" i="4" s="1"/>
  <c r="C24" i="4"/>
  <c r="D24" i="4" s="1"/>
  <c r="C58" i="4"/>
  <c r="D58" i="4" s="1"/>
  <c r="C82" i="4"/>
  <c r="D82" i="4" s="1"/>
  <c r="C51" i="4"/>
  <c r="D51" i="4" s="1"/>
  <c r="C102" i="4"/>
  <c r="D102" i="4" s="1"/>
  <c r="C2" i="4"/>
  <c r="D2" i="4" s="1"/>
  <c r="C22" i="4"/>
  <c r="D22" i="4" s="1"/>
  <c r="C35" i="4"/>
  <c r="D35" i="4" s="1"/>
  <c r="C56" i="4"/>
  <c r="D56" i="4" s="1"/>
  <c r="C37" i="4"/>
  <c r="D37" i="4" s="1"/>
  <c r="C114" i="4"/>
  <c r="D114" i="4" s="1"/>
  <c r="C70" i="4"/>
  <c r="D70" i="4" s="1"/>
  <c r="C67" i="4"/>
  <c r="D67" i="4" s="1"/>
  <c r="C90" i="4"/>
  <c r="D90" i="4" s="1"/>
  <c r="C64" i="4"/>
  <c r="D64" i="4" s="1"/>
  <c r="C33" i="4"/>
  <c r="D33" i="4" s="1"/>
  <c r="C14" i="4"/>
  <c r="D14" i="4" s="1"/>
  <c r="C11" i="4"/>
  <c r="D11" i="4" s="1"/>
  <c r="C31" i="4"/>
  <c r="D31" i="4" s="1"/>
  <c r="C49" i="4"/>
  <c r="D49" i="4" s="1"/>
  <c r="C6" i="4"/>
  <c r="D6" i="4" s="1"/>
  <c r="C25" i="4"/>
  <c r="D25" i="4" s="1"/>
  <c r="C26" i="4"/>
  <c r="D26" i="4" s="1"/>
  <c r="C3" i="4"/>
  <c r="D3" i="4" s="1"/>
  <c r="C57" i="4"/>
  <c r="D57" i="4" s="1"/>
  <c r="C4" i="4"/>
  <c r="D4" i="4" s="1"/>
  <c r="C23" i="4"/>
  <c r="D23" i="4" s="1"/>
  <c r="C61" i="4"/>
  <c r="D61" i="4" s="1"/>
  <c r="C72" i="4"/>
  <c r="D72" i="4" s="1"/>
  <c r="C94" i="4"/>
  <c r="D94" i="4" s="1"/>
  <c r="M15" i="1"/>
  <c r="M19" i="1"/>
  <c r="M21" i="1" s="1"/>
  <c r="M24" i="1" s="1"/>
  <c r="M8" i="1"/>
  <c r="M16" i="1"/>
  <c r="M20" i="1"/>
  <c r="M22" i="1" s="1"/>
  <c r="M25" i="1" s="1"/>
  <c r="P23" i="1"/>
  <c r="P26" i="1" s="1"/>
  <c r="J14" i="1"/>
  <c r="J15" i="1"/>
  <c r="J16" i="1"/>
  <c r="G17" i="1"/>
  <c r="G37" i="1"/>
  <c r="G38" i="1" s="1"/>
  <c r="C110" i="4"/>
  <c r="D110" i="4" s="1"/>
  <c r="D8" i="4"/>
  <c r="J20" i="1"/>
  <c r="J22" i="1" s="1"/>
  <c r="J25" i="1" s="1"/>
  <c r="J8" i="1"/>
  <c r="J19" i="1"/>
  <c r="J21" i="1" s="1"/>
  <c r="J24" i="1" s="1"/>
  <c r="G22" i="1"/>
  <c r="G25" i="1" s="1"/>
  <c r="M36" i="1" l="1"/>
  <c r="M40" i="1" s="1"/>
  <c r="M42" i="1" s="1"/>
  <c r="M17" i="1"/>
  <c r="M23" i="1"/>
  <c r="M26" i="1" s="1"/>
  <c r="J17" i="1"/>
  <c r="G40" i="1"/>
  <c r="G42" i="1" s="1"/>
  <c r="J23" i="1"/>
  <c r="J26" i="1" s="1"/>
  <c r="J36" i="1"/>
  <c r="G23" i="1"/>
  <c r="G26" i="1" s="1"/>
  <c r="M37" i="1" l="1"/>
  <c r="M38" i="1" s="1"/>
  <c r="J40" i="1"/>
  <c r="J42" i="1" s="1"/>
  <c r="J37" i="1"/>
  <c r="J38" i="1" s="1"/>
</calcChain>
</file>

<file path=xl/sharedStrings.xml><?xml version="1.0" encoding="utf-8"?>
<sst xmlns="http://schemas.openxmlformats.org/spreadsheetml/2006/main" count="493" uniqueCount="199">
  <si>
    <t>Peso Cru</t>
  </si>
  <si>
    <t>Peso Assado</t>
  </si>
  <si>
    <t>Dif pesos</t>
  </si>
  <si>
    <t>Media</t>
  </si>
  <si>
    <t>Desvio Pad</t>
  </si>
  <si>
    <t>LSE</t>
  </si>
  <si>
    <t>LIE</t>
  </si>
  <si>
    <t>VA</t>
  </si>
  <si>
    <t>Cp</t>
  </si>
  <si>
    <t>Cps</t>
  </si>
  <si>
    <t>Cpi</t>
  </si>
  <si>
    <t>Cpk</t>
  </si>
  <si>
    <t>Z_LIE</t>
  </si>
  <si>
    <t>Z_LSE</t>
  </si>
  <si>
    <t>PFE &lt;= LIE</t>
  </si>
  <si>
    <t>PFE &gt;= LSE</t>
  </si>
  <si>
    <t>PFE Total</t>
  </si>
  <si>
    <t>PPM &lt;= LSE</t>
  </si>
  <si>
    <t>PPM &gt;= LSE</t>
  </si>
  <si>
    <t>PPM Total</t>
  </si>
  <si>
    <t>Cpk Desejado</t>
  </si>
  <si>
    <t>Desvio padrão Max</t>
  </si>
  <si>
    <t>Longo Prazo:</t>
  </si>
  <si>
    <t>Cpk LP</t>
  </si>
  <si>
    <t>Z_LSE LP</t>
  </si>
  <si>
    <t>PFE LP</t>
  </si>
  <si>
    <t>PPM</t>
  </si>
  <si>
    <t>Nivel sigma:</t>
  </si>
  <si>
    <t>Processo 6 sigma</t>
  </si>
  <si>
    <t>Processo capaz</t>
  </si>
  <si>
    <t>Dif desv. Pad:</t>
  </si>
  <si>
    <t>Minimo</t>
  </si>
  <si>
    <t>Máximo</t>
  </si>
  <si>
    <t>Perda de qualidade;</t>
  </si>
  <si>
    <t>Capabilidade do processo;</t>
  </si>
  <si>
    <t>Controle Estatístico de processo;</t>
  </si>
  <si>
    <t>Perda de peso</t>
  </si>
  <si>
    <t>Razão de perda</t>
  </si>
  <si>
    <t>MÉDIA</t>
  </si>
  <si>
    <t>MAIOR</t>
  </si>
  <si>
    <t>MENOR</t>
  </si>
  <si>
    <t>Dados básicos</t>
  </si>
  <si>
    <t>Média para "achar" limite de especificação</t>
  </si>
  <si>
    <t>Encontrando limite de especificação</t>
  </si>
  <si>
    <t>-</t>
  </si>
  <si>
    <t xml:space="preserve">, </t>
  </si>
  <si>
    <t>(0.1418, 0.1385, 0.1402, 0.1415, 0.1371, 0.1463, 0.1391, 0.1311, 0.1463, 0.1445, 0.1529, 0.1274, 0.1403, 0.1431, 0.1394, 0.1381, 0.1439, 0.1560, 0.1492, 0.1420, 0.1286, 0.1464, 0.1423, 0.1320, 0.1417, 0.1409, 0.1436, 0.1348, 0.1486, 0.1488, 0.1500, 0.1473, 0.1528, 0.1491, 0.1511, 0.1404, 0.1443, 0.1393, 0.1318, 0.1398, 0.1376, 0.1499, 0.1302, 0.1416, 0.1467, 0.1373, 0.1526, 0.1475, 0.1378, 0.1498, 0.1472, 0.1398, 0.1436, 0.1444, 0.1478, 0.1415, 0.1371, 0.1651, 0.1421, 0.1332, 0.1408, 0.1500, 0.1459, 0.1312, 0.1358, 0.1368, 0.1362, 0.1510, 0.1549, 0.1423, 0.1320, 0.1441, 0.1453, 0.1481, 0.1545, 0.1495, 0.1385, 0.1389, 0.1387, 0.1406, 0.1464, 0.1436, 0.1371, 0.1519, 0.1434, 0.1413, 0.1597, 0.1393, 0.1403, 0.1496, 0.1350, 0.1528, 0.1423, 0.1283, 0.1483, 0.1117, 0.1608, 0.1556, 0.1344, 0.1413, 0.1461, 0.1481, 0.1418, 0.1349, 0.1287, 0.1354, 0.1481, 0.1317, 0.1338, 0.1370, 0.1488, 0.1346, 0.1499, 0.1484, 0.1566, 0.1398, 0.1511, 0.1408)</t>
  </si>
  <si>
    <t>base razão perda de peso</t>
  </si>
  <si>
    <t>(0.8, 0.79, 0.77, 0.77, 0.75, 0.83, 0.76, 0.75, 0.77, 0.75, 0.8, 0.64, 0.72, 0.75, 0.71, 0.71, 0.74, 0.81, 0.77, 0.75, 0.66, 0.76, 0.75, 0.68, 0.74, 0.74, 0.74, 0.7, 0.85, 0.81, 0.86, 0.84, 0.83, 0.85, 0.86, 0.76, 0.82, 0.79, 0.72, 0.8, 0.79, 0.82, 0.75, 0.81, 0.8, 0.79, 0.87, 0.81, 0.79, 0.86, 0.81, 0.81, 0.82, 0.79, 0.85, 0.8, 0.75, 0.91, 0.81, 0.73, 0.81, 0.86, 0.81, 0.76, 0.78, 0.75, 0.79, 0.87, 0.86, 0.82, 0.75, 0.8, 0.83, 0.84, 0.87, 0.86, 0.73, 0.72, 0.72, 0.74, 0.76, 0.75, 0.72, 0.79, 0.75, 0.81, 0.89, 0.8, 0.8, 0.82, 0.77, 0.87, 0.78, 0.71, 0.85, 0.62, 0.92, 0.87, 0.71, 0.8, 0.82, 0.8, 0.81, 0.76, 0.69, 0.78, 0.84, 0.71, 0.76, 0.77, 0.81, 0.77, 0.85, 0.8, 0.89, 0.79, 0.83, 0.8)</t>
  </si>
  <si>
    <t>base peso perdido (kg)</t>
  </si>
  <si>
    <t>base adaptada carta p</t>
  </si>
  <si>
    <t>n</t>
  </si>
  <si>
    <t>valor</t>
  </si>
  <si>
    <t>f(x)</t>
  </si>
  <si>
    <t>Sombreado</t>
  </si>
  <si>
    <t>Parametros</t>
  </si>
  <si>
    <t>Desvio</t>
  </si>
  <si>
    <t>Maximo</t>
  </si>
  <si>
    <t>n total</t>
  </si>
  <si>
    <t>Passo</t>
  </si>
  <si>
    <t>Area inicio</t>
  </si>
  <si>
    <t>Area fim</t>
  </si>
  <si>
    <t>max/min</t>
  </si>
  <si>
    <t>peso cru</t>
  </si>
  <si>
    <t>assado</t>
  </si>
  <si>
    <t>9 de julho</t>
  </si>
  <si>
    <t>defesa</t>
  </si>
  <si>
    <t>mandar para banca</t>
  </si>
  <si>
    <t>30 dias antes</t>
  </si>
  <si>
    <t>45 dias</t>
  </si>
  <si>
    <t>comunicar a banca, convite</t>
  </si>
  <si>
    <t>sigma</t>
  </si>
  <si>
    <t>Atual</t>
  </si>
  <si>
    <t>Altamente capaz</t>
  </si>
  <si>
    <t>6 sigma</t>
  </si>
  <si>
    <t>Desv. Padrão</t>
  </si>
  <si>
    <t>Centralizando</t>
  </si>
  <si>
    <t>a média</t>
  </si>
  <si>
    <t>Media = VA</t>
  </si>
  <si>
    <t>Então Cp = Cpk</t>
  </si>
  <si>
    <t>Cp = 1,34</t>
  </si>
  <si>
    <t>141.84</t>
  </si>
  <si>
    <t>138.59</t>
  </si>
  <si>
    <t>140.25</t>
  </si>
  <si>
    <t>141.54</t>
  </si>
  <si>
    <t>137.11</t>
  </si>
  <si>
    <t>146.38</t>
  </si>
  <si>
    <t>139.19</t>
  </si>
  <si>
    <t>131.11</t>
  </si>
  <si>
    <t>144.50</t>
  </si>
  <si>
    <t>152.96</t>
  </si>
  <si>
    <t>127.49</t>
  </si>
  <si>
    <t>140.35</t>
  </si>
  <si>
    <t>143.12</t>
  </si>
  <si>
    <t>139.48</t>
  </si>
  <si>
    <t>138.13</t>
  </si>
  <si>
    <t>143.96</t>
  </si>
  <si>
    <t>156.06</t>
  </si>
  <si>
    <t>149.22</t>
  </si>
  <si>
    <t>142.04</t>
  </si>
  <si>
    <t>128.65</t>
  </si>
  <si>
    <t>146.43</t>
  </si>
  <si>
    <t>142.31</t>
  </si>
  <si>
    <t>132.03</t>
  </si>
  <si>
    <t>141.76</t>
  </si>
  <si>
    <t>140.95</t>
  </si>
  <si>
    <t>143.68</t>
  </si>
  <si>
    <t>134.87</t>
  </si>
  <si>
    <t>148.60</t>
  </si>
  <si>
    <t>148.89</t>
  </si>
  <si>
    <t>150.08</t>
  </si>
  <si>
    <t>147.36</t>
  </si>
  <si>
    <t>152.85</t>
  </si>
  <si>
    <t>149.12</t>
  </si>
  <si>
    <t>151.14</t>
  </si>
  <si>
    <t>140.48</t>
  </si>
  <si>
    <t>144.36</t>
  </si>
  <si>
    <t>139.32</t>
  </si>
  <si>
    <t>131.86</t>
  </si>
  <si>
    <t>139.86</t>
  </si>
  <si>
    <t>137.63</t>
  </si>
  <si>
    <t>149.90</t>
  </si>
  <si>
    <t>130.20</t>
  </si>
  <si>
    <t>141.60</t>
  </si>
  <si>
    <t>146.78</t>
  </si>
  <si>
    <t>137.39</t>
  </si>
  <si>
    <t>152.63</t>
  </si>
  <si>
    <t>147.54</t>
  </si>
  <si>
    <t>137.87</t>
  </si>
  <si>
    <t>149.82</t>
  </si>
  <si>
    <t>147.27</t>
  </si>
  <si>
    <t>139.89</t>
  </si>
  <si>
    <t>143.60</t>
  </si>
  <si>
    <t>144.42</t>
  </si>
  <si>
    <t>147.82</t>
  </si>
  <si>
    <t>141.59</t>
  </si>
  <si>
    <t>165.15</t>
  </si>
  <si>
    <t>142.10</t>
  </si>
  <si>
    <t>133.21</t>
  </si>
  <si>
    <t>140.86</t>
  </si>
  <si>
    <t>145.94</t>
  </si>
  <si>
    <t>131.26</t>
  </si>
  <si>
    <t>135.88</t>
  </si>
  <si>
    <t>136.86</t>
  </si>
  <si>
    <t>136.20</t>
  </si>
  <si>
    <t>151.04</t>
  </si>
  <si>
    <t>154.95</t>
  </si>
  <si>
    <t>142.36</t>
  </si>
  <si>
    <t>132.04</t>
  </si>
  <si>
    <t>144.14</t>
  </si>
  <si>
    <t>145.35</t>
  </si>
  <si>
    <t>148.14</t>
  </si>
  <si>
    <t>154.52</t>
  </si>
  <si>
    <t>149.56</t>
  </si>
  <si>
    <t>138.51</t>
  </si>
  <si>
    <t>138.99</t>
  </si>
  <si>
    <t>138.72</t>
  </si>
  <si>
    <t>140.68</t>
  </si>
  <si>
    <t>143.67</t>
  </si>
  <si>
    <t>137.14</t>
  </si>
  <si>
    <t>151.92</t>
  </si>
  <si>
    <t>143.40</t>
  </si>
  <si>
    <t>141.36</t>
  </si>
  <si>
    <t>159.78</t>
  </si>
  <si>
    <t>139.37</t>
  </si>
  <si>
    <t>149.63</t>
  </si>
  <si>
    <t>135.08</t>
  </si>
  <si>
    <t>152.89</t>
  </si>
  <si>
    <t>142.33</t>
  </si>
  <si>
    <t>128.39</t>
  </si>
  <si>
    <t>148.34</t>
  </si>
  <si>
    <t>111.71</t>
  </si>
  <si>
    <t>160.83</t>
  </si>
  <si>
    <t>155.63</t>
  </si>
  <si>
    <t>134.46</t>
  </si>
  <si>
    <t>141.34</t>
  </si>
  <si>
    <t>146.16</t>
  </si>
  <si>
    <t>141.85</t>
  </si>
  <si>
    <t>134.99</t>
  </si>
  <si>
    <t>128.73</t>
  </si>
  <si>
    <t>135.41</t>
  </si>
  <si>
    <t>131.72</t>
  </si>
  <si>
    <t>133.80</t>
  </si>
  <si>
    <t>137.01</t>
  </si>
  <si>
    <t>134.61</t>
  </si>
  <si>
    <t>149.91</t>
  </si>
  <si>
    <t>148.42</t>
  </si>
  <si>
    <t>156.69</t>
  </si>
  <si>
    <t>139.82</t>
  </si>
  <si>
    <t>151.18</t>
  </si>
  <si>
    <t>140.84</t>
  </si>
  <si>
    <t>(141.84, 138.59, 140.25, 141.54, 137.11, 146.38, 139.19, 131.11, 146.38, 144.50, 152.96, 127.49, 140.35, 143.12, 139.48, 138.13, 143.96, 156.06, 149.22, 142.04, 128.65, 146.43, 142.31, 132.03, 141.76, 140.95, 143.68, 134.87, 148.60, 148.89, 150.08, 147.36, 152.85, 149.12, 151.14, 140.48, 144.36, 139.32, 131.86, 139.86, 137.63, 149.90, 130.20, 141.60, 146.78, 137.39, 152.63, 147.54, 137.87, 149.82, 147.27, 139.89, 143.60, 144.42, 147.82, 141.59, 137.11, 165.15, 142.10, 133.21, 140.86, 150.08, 145.94, 131.26, 135.88, 136.86, 136.20, 151.04, 154.95, 142.36, 132.04, 144.14, 145.35, 148.14, 154.52, 149.56, 138.51, 138.99, 138.72, 140.68, 146.43, 143.67, 137.14, 151.92, 143.40, 141.36, 159.78, 139.37, 140.35, 149.63, 135.08, 152.89, 142.33, 128.39, 148.34, 111.71, 160.83, 155.63, 134.46, 141.34, 146.16, 148.14, 141.85, 134.99, 128.73, 135.41, 148.14, 131.72, 133.80, 137.01, 148.89, 134.61, 149.91, 148.42, 156.69, 139.82, 151.18, 140.84)</t>
  </si>
  <si>
    <t>n=</t>
  </si>
  <si>
    <t>Processo Atual</t>
  </si>
  <si>
    <t>Processo centralizado</t>
  </si>
  <si>
    <t>na média</t>
  </si>
  <si>
    <t>Target</t>
  </si>
  <si>
    <t>Cp = Cpk</t>
  </si>
  <si>
    <t>Media =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</si>
</sst>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000"/>
    <numFmt numFmtId="167" formatCode="0.00000000000"/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2" fillId="5" borderId="0" xfId="1"/>
    <xf numFmtId="0" fontId="2" fillId="6" borderId="0" xfId="2"/>
    <xf numFmtId="0" fontId="2" fillId="6" borderId="0" xfId="2" applyBorder="1" applyAlignment="1">
      <alignment horizontal="center" vertical="center" wrapText="1"/>
    </xf>
    <xf numFmtId="0" fontId="2" fillId="7" borderId="0" xfId="3"/>
    <xf numFmtId="0" fontId="2" fillId="7" borderId="0" xfId="3" applyBorder="1" applyAlignment="1">
      <alignment horizontal="center" vertical="center" wrapText="1"/>
    </xf>
    <xf numFmtId="0" fontId="0" fillId="8" borderId="0" xfId="0" applyFill="1"/>
    <xf numFmtId="0" fontId="1" fillId="6" borderId="0" xfId="2" applyFont="1"/>
    <xf numFmtId="0" fontId="1" fillId="8" borderId="0" xfId="0" applyFont="1" applyFill="1"/>
    <xf numFmtId="0" fontId="1" fillId="7" borderId="0" xfId="3" applyFont="1"/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5" borderId="0" xfId="1" applyNumberFormat="1" applyAlignment="1">
      <alignment horizontal="center"/>
    </xf>
    <xf numFmtId="0" fontId="0" fillId="0" borderId="0" xfId="0" applyNumberFormat="1"/>
    <xf numFmtId="0" fontId="2" fillId="5" borderId="0" xfId="1" applyNumberFormat="1"/>
    <xf numFmtId="0" fontId="2" fillId="5" borderId="0" xfId="1" applyNumberFormat="1" applyBorder="1" applyAlignment="1">
      <alignment horizontal="center" vertical="center" wrapText="1"/>
    </xf>
    <xf numFmtId="0" fontId="2" fillId="5" borderId="0" xfId="1" applyAlignment="1">
      <alignment horizontal="center"/>
    </xf>
    <xf numFmtId="0" fontId="2" fillId="6" borderId="0" xfId="2" applyAlignment="1">
      <alignment horizontal="center"/>
    </xf>
    <xf numFmtId="0" fontId="2" fillId="7" borderId="0" xfId="3" applyAlignment="1">
      <alignment horizontal="center"/>
    </xf>
    <xf numFmtId="49" fontId="0" fillId="0" borderId="0" xfId="0" applyNumberFormat="1"/>
    <xf numFmtId="0" fontId="1" fillId="5" borderId="0" xfId="1" applyFont="1"/>
    <xf numFmtId="0" fontId="1" fillId="5" borderId="0" xfId="1" applyNumberFormat="1" applyFont="1" applyAlignment="1">
      <alignment horizontal="center"/>
    </xf>
    <xf numFmtId="0" fontId="2" fillId="9" borderId="0" xfId="3" applyFill="1"/>
    <xf numFmtId="0" fontId="0" fillId="11" borderId="1" xfId="0" applyFill="1" applyBorder="1"/>
    <xf numFmtId="0" fontId="0" fillId="0" borderId="1" xfId="0" applyBorder="1"/>
    <xf numFmtId="0" fontId="2" fillId="10" borderId="1" xfId="4" applyBorder="1"/>
    <xf numFmtId="165" fontId="2" fillId="7" borderId="0" xfId="3" applyNumberFormat="1"/>
    <xf numFmtId="166" fontId="1" fillId="6" borderId="0" xfId="2" applyNumberFormat="1" applyFont="1"/>
    <xf numFmtId="2" fontId="0" fillId="0" borderId="0" xfId="0" applyNumberFormat="1"/>
    <xf numFmtId="167" fontId="2" fillId="5" borderId="0" xfId="1" applyNumberFormat="1" applyAlignment="1">
      <alignment horizontal="center"/>
    </xf>
    <xf numFmtId="168" fontId="2" fillId="5" borderId="0" xfId="1" applyNumberFormat="1" applyAlignment="1">
      <alignment horizontal="center"/>
    </xf>
    <xf numFmtId="1" fontId="1" fillId="6" borderId="0" xfId="2" applyNumberFormat="1" applyFont="1" applyAlignment="1">
      <alignment horizontal="center"/>
    </xf>
    <xf numFmtId="168" fontId="2" fillId="6" borderId="0" xfId="2" applyNumberFormat="1" applyAlignment="1">
      <alignment horizontal="center"/>
    </xf>
    <xf numFmtId="168" fontId="1" fillId="7" borderId="0" xfId="3" applyNumberFormat="1" applyFont="1" applyAlignment="1">
      <alignment horizontal="center"/>
    </xf>
    <xf numFmtId="0" fontId="1" fillId="6" borderId="0" xfId="2" applyFont="1" applyAlignment="1">
      <alignment horizontal="center"/>
    </xf>
    <xf numFmtId="0" fontId="1" fillId="7" borderId="0" xfId="3" applyFont="1" applyAlignment="1">
      <alignment horizontal="center"/>
    </xf>
    <xf numFmtId="0" fontId="1" fillId="5" borderId="0" xfId="1" applyFont="1" applyAlignment="1">
      <alignment horizontal="center"/>
    </xf>
  </cellXfs>
  <cellStyles count="5">
    <cellStyle name="20% - Ênfase2" xfId="1" builtinId="34"/>
    <cellStyle name="20% - Ênfase3" xfId="4" builtinId="38"/>
    <cellStyle name="40% - Ênfase2" xfId="2" builtinId="35"/>
    <cellStyle name="60% - Ênfase2" xfId="3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graficos!$C$1</c:f>
              <c:strCache>
                <c:ptCount val="1"/>
                <c:pt idx="0">
                  <c:v>f(x)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graficos!$B$2:$B$119</c:f>
              <c:numCache>
                <c:formatCode>General</c:formatCode>
                <c:ptCount val="118"/>
                <c:pt idx="0">
                  <c:v>9.9000000000000005E-2</c:v>
                </c:pt>
                <c:pt idx="1">
                  <c:v>9.9621367521367521E-2</c:v>
                </c:pt>
                <c:pt idx="2">
                  <c:v>0.10024273504273505</c:v>
                </c:pt>
                <c:pt idx="3">
                  <c:v>0.10086410256410257</c:v>
                </c:pt>
                <c:pt idx="4">
                  <c:v>0.1014854700854701</c:v>
                </c:pt>
                <c:pt idx="5">
                  <c:v>0.10210683760683761</c:v>
                </c:pt>
                <c:pt idx="6">
                  <c:v>0.10272820512820513</c:v>
                </c:pt>
                <c:pt idx="7">
                  <c:v>0.10334957264957266</c:v>
                </c:pt>
                <c:pt idx="8">
                  <c:v>0.10397094017094018</c:v>
                </c:pt>
                <c:pt idx="9">
                  <c:v>0.10459230769230769</c:v>
                </c:pt>
                <c:pt idx="10">
                  <c:v>0.10521367521367522</c:v>
                </c:pt>
                <c:pt idx="11">
                  <c:v>0.10583504273504274</c:v>
                </c:pt>
                <c:pt idx="12">
                  <c:v>0.10645641025641026</c:v>
                </c:pt>
                <c:pt idx="13">
                  <c:v>0.10707777777777779</c:v>
                </c:pt>
                <c:pt idx="14">
                  <c:v>0.1076991452991453</c:v>
                </c:pt>
                <c:pt idx="15">
                  <c:v>0.10832051282051283</c:v>
                </c:pt>
                <c:pt idx="16">
                  <c:v>0.10894188034188035</c:v>
                </c:pt>
                <c:pt idx="17">
                  <c:v>0.10956324786324786</c:v>
                </c:pt>
                <c:pt idx="18">
                  <c:v>0.11018461538461539</c:v>
                </c:pt>
                <c:pt idx="19">
                  <c:v>0.11080598290598291</c:v>
                </c:pt>
                <c:pt idx="20">
                  <c:v>0.11142735042735044</c:v>
                </c:pt>
                <c:pt idx="21">
                  <c:v>0.11204871794871796</c:v>
                </c:pt>
                <c:pt idx="22">
                  <c:v>0.11267008547008547</c:v>
                </c:pt>
                <c:pt idx="23">
                  <c:v>0.113291452991453</c:v>
                </c:pt>
                <c:pt idx="24">
                  <c:v>0.11391282051282052</c:v>
                </c:pt>
                <c:pt idx="25">
                  <c:v>0.11453418803418804</c:v>
                </c:pt>
                <c:pt idx="26">
                  <c:v>0.11515555555555557</c:v>
                </c:pt>
                <c:pt idx="27">
                  <c:v>0.11577692307692308</c:v>
                </c:pt>
                <c:pt idx="28">
                  <c:v>0.1163982905982906</c:v>
                </c:pt>
                <c:pt idx="29">
                  <c:v>0.11701965811965813</c:v>
                </c:pt>
                <c:pt idx="30">
                  <c:v>0.11764102564102565</c:v>
                </c:pt>
                <c:pt idx="31">
                  <c:v>0.11826239316239318</c:v>
                </c:pt>
                <c:pt idx="32">
                  <c:v>0.11888376068376069</c:v>
                </c:pt>
                <c:pt idx="33">
                  <c:v>0.11950512820512821</c:v>
                </c:pt>
                <c:pt idx="34">
                  <c:v>0.12012649572649574</c:v>
                </c:pt>
                <c:pt idx="35">
                  <c:v>0.12074786324786325</c:v>
                </c:pt>
                <c:pt idx="36">
                  <c:v>0.12136923076923078</c:v>
                </c:pt>
                <c:pt idx="37">
                  <c:v>0.1219905982905983</c:v>
                </c:pt>
                <c:pt idx="38">
                  <c:v>0.12261196581196582</c:v>
                </c:pt>
                <c:pt idx="39">
                  <c:v>0.12323333333333333</c:v>
                </c:pt>
                <c:pt idx="40">
                  <c:v>0.12385470085470086</c:v>
                </c:pt>
                <c:pt idx="41">
                  <c:v>0.12447606837606839</c:v>
                </c:pt>
                <c:pt idx="42">
                  <c:v>0.12509743589743591</c:v>
                </c:pt>
                <c:pt idx="43">
                  <c:v>0.12571880341880343</c:v>
                </c:pt>
                <c:pt idx="44">
                  <c:v>0.12634017094017094</c:v>
                </c:pt>
                <c:pt idx="45">
                  <c:v>0.12696153846153846</c:v>
                </c:pt>
                <c:pt idx="46">
                  <c:v>0.127582905982906</c:v>
                </c:pt>
                <c:pt idx="47">
                  <c:v>0.12820427350427352</c:v>
                </c:pt>
                <c:pt idx="48">
                  <c:v>0.12882564102564104</c:v>
                </c:pt>
                <c:pt idx="49">
                  <c:v>0.12944700854700855</c:v>
                </c:pt>
                <c:pt idx="50">
                  <c:v>0.13006837606837607</c:v>
                </c:pt>
                <c:pt idx="51">
                  <c:v>0.13068974358974361</c:v>
                </c:pt>
                <c:pt idx="52">
                  <c:v>0.13131111111111113</c:v>
                </c:pt>
                <c:pt idx="53">
                  <c:v>0.13193247863247864</c:v>
                </c:pt>
                <c:pt idx="54">
                  <c:v>0.13255384615384616</c:v>
                </c:pt>
                <c:pt idx="55">
                  <c:v>0.13317521367521368</c:v>
                </c:pt>
                <c:pt idx="56">
                  <c:v>0.13379658119658122</c:v>
                </c:pt>
                <c:pt idx="57">
                  <c:v>0.13441794871794874</c:v>
                </c:pt>
                <c:pt idx="58">
                  <c:v>0.13503931623931625</c:v>
                </c:pt>
                <c:pt idx="59">
                  <c:v>0.13566068376068377</c:v>
                </c:pt>
                <c:pt idx="60">
                  <c:v>0.13628205128205129</c:v>
                </c:pt>
                <c:pt idx="61">
                  <c:v>0.13690341880341883</c:v>
                </c:pt>
                <c:pt idx="62">
                  <c:v>0.13752478632478632</c:v>
                </c:pt>
                <c:pt idx="63">
                  <c:v>0.13814615384615386</c:v>
                </c:pt>
                <c:pt idx="64">
                  <c:v>0.13876752136752138</c:v>
                </c:pt>
                <c:pt idx="65">
                  <c:v>0.1393888888888889</c:v>
                </c:pt>
                <c:pt idx="66">
                  <c:v>0.14001025641025644</c:v>
                </c:pt>
                <c:pt idx="67">
                  <c:v>0.14063162393162393</c:v>
                </c:pt>
                <c:pt idx="68">
                  <c:v>0.14125299145299147</c:v>
                </c:pt>
                <c:pt idx="69">
                  <c:v>0.14187435897435899</c:v>
                </c:pt>
                <c:pt idx="70">
                  <c:v>0.1424957264957265</c:v>
                </c:pt>
                <c:pt idx="71">
                  <c:v>0.14311709401709402</c:v>
                </c:pt>
                <c:pt idx="72">
                  <c:v>0.14373846153846154</c:v>
                </c:pt>
                <c:pt idx="73">
                  <c:v>0.14435982905982908</c:v>
                </c:pt>
                <c:pt idx="74">
                  <c:v>0.1449811965811966</c:v>
                </c:pt>
                <c:pt idx="75">
                  <c:v>0.14560256410256411</c:v>
                </c:pt>
                <c:pt idx="76">
                  <c:v>0.14622393162393163</c:v>
                </c:pt>
                <c:pt idx="77">
                  <c:v>0.14684529914529915</c:v>
                </c:pt>
                <c:pt idx="78">
                  <c:v>0.14746666666666669</c:v>
                </c:pt>
                <c:pt idx="79">
                  <c:v>0.14808803418803421</c:v>
                </c:pt>
                <c:pt idx="80">
                  <c:v>0.14870940170940172</c:v>
                </c:pt>
                <c:pt idx="81">
                  <c:v>0.14933076923076924</c:v>
                </c:pt>
                <c:pt idx="82">
                  <c:v>0.14995213675213676</c:v>
                </c:pt>
                <c:pt idx="83">
                  <c:v>0.1505735042735043</c:v>
                </c:pt>
                <c:pt idx="84">
                  <c:v>0.15119487179487182</c:v>
                </c:pt>
                <c:pt idx="85">
                  <c:v>0.15181623931623933</c:v>
                </c:pt>
                <c:pt idx="86">
                  <c:v>0.15243760683760685</c:v>
                </c:pt>
                <c:pt idx="87">
                  <c:v>0.15305897435897436</c:v>
                </c:pt>
                <c:pt idx="88">
                  <c:v>0.15368034188034191</c:v>
                </c:pt>
                <c:pt idx="89">
                  <c:v>0.15430170940170942</c:v>
                </c:pt>
                <c:pt idx="90">
                  <c:v>0.15492307692307694</c:v>
                </c:pt>
                <c:pt idx="91">
                  <c:v>0.15554444444444446</c:v>
                </c:pt>
                <c:pt idx="92">
                  <c:v>0.15616581196581197</c:v>
                </c:pt>
                <c:pt idx="93">
                  <c:v>0.15678717948717952</c:v>
                </c:pt>
                <c:pt idx="94">
                  <c:v>0.15740854700854701</c:v>
                </c:pt>
                <c:pt idx="95">
                  <c:v>0.15802991452991455</c:v>
                </c:pt>
                <c:pt idx="96">
                  <c:v>0.15865128205128207</c:v>
                </c:pt>
                <c:pt idx="97">
                  <c:v>0.15927264957264958</c:v>
                </c:pt>
                <c:pt idx="98">
                  <c:v>0.15989401709401713</c:v>
                </c:pt>
                <c:pt idx="99">
                  <c:v>0.16051538461538462</c:v>
                </c:pt>
                <c:pt idx="100">
                  <c:v>0.16113675213675216</c:v>
                </c:pt>
                <c:pt idx="101">
                  <c:v>0.16175811965811968</c:v>
                </c:pt>
                <c:pt idx="102">
                  <c:v>0.16237948717948719</c:v>
                </c:pt>
                <c:pt idx="103">
                  <c:v>0.16300085470085474</c:v>
                </c:pt>
                <c:pt idx="104">
                  <c:v>0.16362222222222222</c:v>
                </c:pt>
                <c:pt idx="105">
                  <c:v>0.16424358974358977</c:v>
                </c:pt>
                <c:pt idx="106">
                  <c:v>0.16486495726495728</c:v>
                </c:pt>
                <c:pt idx="107">
                  <c:v>0.1654863247863248</c:v>
                </c:pt>
                <c:pt idx="108">
                  <c:v>0.16610769230769232</c:v>
                </c:pt>
                <c:pt idx="109">
                  <c:v>0.16672905982905983</c:v>
                </c:pt>
                <c:pt idx="110">
                  <c:v>0.16735042735042738</c:v>
                </c:pt>
                <c:pt idx="111">
                  <c:v>0.16797179487179489</c:v>
                </c:pt>
                <c:pt idx="112">
                  <c:v>0.16859316239316241</c:v>
                </c:pt>
                <c:pt idx="113">
                  <c:v>0.16921452991452993</c:v>
                </c:pt>
                <c:pt idx="114">
                  <c:v>0.16983589743589744</c:v>
                </c:pt>
                <c:pt idx="115">
                  <c:v>0.17045726495726499</c:v>
                </c:pt>
                <c:pt idx="116">
                  <c:v>0.1710786324786325</c:v>
                </c:pt>
                <c:pt idx="117">
                  <c:v>0.17170000000000002</c:v>
                </c:pt>
              </c:numCache>
            </c:numRef>
          </c:cat>
          <c:val>
            <c:numRef>
              <c:f>graficos!$C$2:$C$119</c:f>
              <c:numCache>
                <c:formatCode>General</c:formatCode>
                <c:ptCount val="118"/>
                <c:pt idx="0">
                  <c:v>1.141660753088508E-5</c:v>
                </c:pt>
                <c:pt idx="1">
                  <c:v>1.7577004316269806E-5</c:v>
                </c:pt>
                <c:pt idx="2">
                  <c:v>2.6895033915988937E-5</c:v>
                </c:pt>
                <c:pt idx="3">
                  <c:v>4.0899573789351267E-5</c:v>
                </c:pt>
                <c:pt idx="4">
                  <c:v>6.1813725239194978E-5</c:v>
                </c:pt>
                <c:pt idx="5">
                  <c:v>9.2847561377966452E-5</c:v>
                </c:pt>
                <c:pt idx="6">
                  <c:v>1.3860392691630733E-4</c:v>
                </c:pt>
                <c:pt idx="7">
                  <c:v>2.0563641183302732E-4</c:v>
                </c:pt>
                <c:pt idx="8">
                  <c:v>3.0321029899884027E-4</c:v>
                </c:pt>
                <c:pt idx="9">
                  <c:v>4.4433173169352777E-4</c:v>
                </c:pt>
                <c:pt idx="10">
                  <c:v>6.4712795165845988E-4</c:v>
                </c:pt>
                <c:pt idx="11">
                  <c:v>9.3668256733950381E-4</c:v>
                </c:pt>
                <c:pt idx="12">
                  <c:v>1.3474546747720116E-3</c:v>
                </c:pt>
                <c:pt idx="13">
                  <c:v>1.926439357466391E-3</c:v>
                </c:pt>
                <c:pt idx="14">
                  <c:v>2.7372594790266535E-3</c:v>
                </c:pt>
                <c:pt idx="15">
                  <c:v>3.8654142511615214E-3</c:v>
                </c:pt>
                <c:pt idx="16">
                  <c:v>5.4249478502816249E-3</c:v>
                </c:pt>
                <c:pt idx="17">
                  <c:v>7.566839826225278E-3</c:v>
                </c:pt>
                <c:pt idx="18">
                  <c:v>1.0489455946712179E-2</c:v>
                </c:pt>
                <c:pt idx="19">
                  <c:v>1.4451430374261132E-2</c:v>
                </c:pt>
                <c:pt idx="20">
                  <c:v>1.9787373680089242E-2</c:v>
                </c:pt>
                <c:pt idx="21">
                  <c:v>2.6926811187843045E-2</c:v>
                </c:pt>
                <c:pt idx="22">
                  <c:v>3.6416746568575756E-2</c:v>
                </c:pt>
                <c:pt idx="23">
                  <c:v>4.8948209667441088E-2</c:v>
                </c:pt>
                <c:pt idx="24">
                  <c:v>6.5387077762103452E-2</c:v>
                </c:pt>
                <c:pt idx="25">
                  <c:v>8.6809348046874943E-2</c:v>
                </c:pt>
                <c:pt idx="26">
                  <c:v>0.11454087850084393</c:v>
                </c:pt>
                <c:pt idx="27">
                  <c:v>0.15020139767076068</c:v>
                </c:pt>
                <c:pt idx="28">
                  <c:v>0.19575230618014614</c:v>
                </c:pt>
                <c:pt idx="29">
                  <c:v>0.2535474514854214</c:v>
                </c:pt>
                <c:pt idx="30">
                  <c:v>0.32638565373501455</c:v>
                </c:pt>
                <c:pt idx="31">
                  <c:v>0.41756330051139395</c:v>
                </c:pt>
                <c:pt idx="32">
                  <c:v>0.53092482351110515</c:v>
                </c:pt>
                <c:pt idx="33">
                  <c:v>0.67090833927228388</c:v>
                </c:pt>
                <c:pt idx="34">
                  <c:v>0.84258320455571534</c:v>
                </c:pt>
                <c:pt idx="35">
                  <c:v>1.0516757379560788</c:v>
                </c:pt>
                <c:pt idx="36">
                  <c:v>1.3045789327232384</c:v>
                </c:pt>
                <c:pt idx="37">
                  <c:v>1.6083416773574335</c:v>
                </c:pt>
                <c:pt idx="38">
                  <c:v>1.9706328599232641</c:v>
                </c:pt>
                <c:pt idx="39">
                  <c:v>2.3996758099431346</c:v>
                </c:pt>
                <c:pt idx="40">
                  <c:v>2.9041488765102761</c:v>
                </c:pt>
                <c:pt idx="41">
                  <c:v>3.4930485946138252</c:v>
                </c:pt>
                <c:pt idx="42">
                  <c:v>4.1755128840136413</c:v>
                </c:pt>
                <c:pt idx="43">
                  <c:v>4.9606030706331392</c:v>
                </c:pt>
                <c:pt idx="44">
                  <c:v>5.857045212911709</c:v>
                </c:pt>
                <c:pt idx="45">
                  <c:v>6.872933223761752</c:v>
                </c:pt>
                <c:pt idx="46">
                  <c:v>8.0153985441593623</c:v>
                </c:pt>
                <c:pt idx="47">
                  <c:v>9.290253559853932</c:v>
                </c:pt>
                <c:pt idx="48">
                  <c:v>10.70161844348886</c:v>
                </c:pt>
                <c:pt idx="49">
                  <c:v>12.251543511563369</c:v>
                </c:pt>
                <c:pt idx="50">
                  <c:v>13.939641351686079</c:v>
                </c:pt>
                <c:pt idx="51">
                  <c:v>15.76274473289274</c:v>
                </c:pt>
                <c:pt idx="52">
                  <c:v>17.714607493227142</c:v>
                </c:pt>
                <c:pt idx="53">
                  <c:v>19.785666049614939</c:v>
                </c:pt>
                <c:pt idx="54">
                  <c:v>21.962878766054697</c:v>
                </c:pt>
                <c:pt idx="55">
                  <c:v>24.229659056399875</c:v>
                </c:pt>
                <c:pt idx="56">
                  <c:v>26.565915746505709</c:v>
                </c:pt>
                <c:pt idx="57">
                  <c:v>28.948210895442838</c:v>
                </c:pt>
                <c:pt idx="58">
                  <c:v>31.350041059961342</c:v>
                </c:pt>
                <c:pt idx="59">
                  <c:v>33.742243029933974</c:v>
                </c:pt>
                <c:pt idx="60">
                  <c:v>36.093519577521384</c:v>
                </c:pt>
                <c:pt idx="61">
                  <c:v>38.371075015831167</c:v>
                </c:pt>
                <c:pt idx="62">
                  <c:v>40.541344660928779</c:v>
                </c:pt>
                <c:pt idx="63">
                  <c:v>42.570796963713057</c:v>
                </c:pt>
                <c:pt idx="64">
                  <c:v>44.426782456170756</c:v>
                </c:pt>
                <c:pt idx="65">
                  <c:v>46.078400049072918</c:v>
                </c:pt>
                <c:pt idx="66">
                  <c:v>47.497348889944305</c:v>
                </c:pt>
                <c:pt idx="67">
                  <c:v>48.65873314047078</c:v>
                </c:pt>
                <c:pt idx="68">
                  <c:v>49.541787778112067</c:v>
                </c:pt>
                <c:pt idx="69">
                  <c:v>50.130495889845946</c:v>
                </c:pt>
                <c:pt idx="70">
                  <c:v>50.414071829214713</c:v>
                </c:pt>
                <c:pt idx="71">
                  <c:v>50.387289875834114</c:v>
                </c:pt>
                <c:pt idx="72">
                  <c:v>50.050644405345601</c:v>
                </c:pt>
                <c:pt idx="73">
                  <c:v>49.410334710912572</c:v>
                </c:pt>
                <c:pt idx="74">
                  <c:v>48.47807512734672</c:v>
                </c:pt>
                <c:pt idx="75">
                  <c:v>47.270738583100432</c:v>
                </c:pt>
                <c:pt idx="76">
                  <c:v>45.809848733385039</c:v>
                </c:pt>
                <c:pt idx="77">
                  <c:v>44.120942029156112</c:v>
                </c:pt>
                <c:pt idx="78">
                  <c:v>42.232826126221809</c:v>
                </c:pt>
                <c:pt idx="79">
                  <c:v>40.176764686640553</c:v>
                </c:pt>
                <c:pt idx="80">
                  <c:v>37.985620711940769</c:v>
                </c:pt>
                <c:pt idx="81">
                  <c:v>35.6929910142956</c:v>
                </c:pt>
                <c:pt idx="82">
                  <c:v>33.332363316722372</c:v>
                </c:pt>
                <c:pt idx="83">
                  <c:v>30.936324908620445</c:v>
                </c:pt>
                <c:pt idx="84">
                  <c:v>28.535847980427359</c:v>
                </c:pt>
                <c:pt idx="85">
                  <c:v>26.159671994794948</c:v>
                </c:pt>
                <c:pt idx="86">
                  <c:v>23.833798036022475</c:v>
                </c:pt>
                <c:pt idx="87">
                  <c:v>21.581104346694659</c:v>
                </c:pt>
                <c:pt idx="88">
                  <c:v>19.421086537652695</c:v>
                </c:pt>
                <c:pt idx="89">
                  <c:v>17.369720545806082</c:v>
                </c:pt>
                <c:pt idx="90">
                  <c:v>15.439441571949393</c:v>
                </c:pt>
                <c:pt idx="91">
                  <c:v>13.639228159729468</c:v>
                </c:pt>
                <c:pt idx="92">
                  <c:v>11.974777415397776</c:v>
                </c:pt>
                <c:pt idx="93">
                  <c:v>10.448755187697866</c:v>
                </c:pt>
                <c:pt idx="94">
                  <c:v>9.0611038356349596</c:v>
                </c:pt>
                <c:pt idx="95">
                  <c:v>7.8093899586253182</c:v>
                </c:pt>
                <c:pt idx="96">
                  <c:v>6.6891750502404745</c:v>
                </c:pt>
                <c:pt idx="97">
                  <c:v>5.6943933288795279</c:v>
                </c:pt>
                <c:pt idx="98">
                  <c:v>4.8177228384762598</c:v>
                </c:pt>
                <c:pt idx="99">
                  <c:v>4.0509381316640711</c:v>
                </c:pt>
                <c:pt idx="100">
                  <c:v>3.385235280169212</c:v>
                </c:pt>
                <c:pt idx="101">
                  <c:v>2.8115224477712251</c:v>
                </c:pt>
                <c:pt idx="102">
                  <c:v>2.3206716747748017</c:v>
                </c:pt>
                <c:pt idx="103">
                  <c:v>1.9037297494541048</c:v>
                </c:pt>
                <c:pt idx="104">
                  <c:v>1.5520879991519603</c:v>
                </c:pt>
                <c:pt idx="105">
                  <c:v>1.2576124679564218</c:v>
                </c:pt>
                <c:pt idx="106">
                  <c:v>1.0127372325047712</c:v>
                </c:pt>
                <c:pt idx="107">
                  <c:v>0.81052453991040962</c:v>
                </c:pt>
                <c:pt idx="108">
                  <c:v>0.64469604948625081</c:v>
                </c:pt>
                <c:pt idx="109">
                  <c:v>0.50963975555221752</c:v>
                </c:pt>
                <c:pt idx="110">
                  <c:v>0.40039720534064466</c:v>
                </c:pt>
                <c:pt idx="111">
                  <c:v>0.31263545287636224</c:v>
                </c:pt>
                <c:pt idx="112">
                  <c:v>0.24260785748460331</c:v>
                </c:pt>
                <c:pt idx="113">
                  <c:v>0.1871073933921763</c:v>
                </c:pt>
                <c:pt idx="114">
                  <c:v>0.14341562960093682</c:v>
                </c:pt>
                <c:pt idx="115">
                  <c:v>0.10925000565437305</c:v>
                </c:pt>
                <c:pt idx="116">
                  <c:v>8.2711500864221202E-2</c:v>
                </c:pt>
                <c:pt idx="117">
                  <c:v>6.2234296408576383E-2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D8-4422-B747-EC414BB83C8E}"/>
            </c:ext>
          </c:extLst>
        </c:ser>
        <c:ser>
          <c:idx val="1"/>
          <c:order val="1"/>
          <c:tx>
            <c:v>Sombreado</c:v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graficos!$B$2:$B$119</c:f>
              <c:numCache>
                <c:formatCode>General</c:formatCode>
                <c:ptCount val="118"/>
                <c:pt idx="0">
                  <c:v>9.9000000000000005E-2</c:v>
                </c:pt>
                <c:pt idx="1">
                  <c:v>9.9621367521367521E-2</c:v>
                </c:pt>
                <c:pt idx="2">
                  <c:v>0.10024273504273505</c:v>
                </c:pt>
                <c:pt idx="3">
                  <c:v>0.10086410256410257</c:v>
                </c:pt>
                <c:pt idx="4">
                  <c:v>0.1014854700854701</c:v>
                </c:pt>
                <c:pt idx="5">
                  <c:v>0.10210683760683761</c:v>
                </c:pt>
                <c:pt idx="6">
                  <c:v>0.10272820512820513</c:v>
                </c:pt>
                <c:pt idx="7">
                  <c:v>0.10334957264957266</c:v>
                </c:pt>
                <c:pt idx="8">
                  <c:v>0.10397094017094018</c:v>
                </c:pt>
                <c:pt idx="9">
                  <c:v>0.10459230769230769</c:v>
                </c:pt>
                <c:pt idx="10">
                  <c:v>0.10521367521367522</c:v>
                </c:pt>
                <c:pt idx="11">
                  <c:v>0.10583504273504274</c:v>
                </c:pt>
                <c:pt idx="12">
                  <c:v>0.10645641025641026</c:v>
                </c:pt>
                <c:pt idx="13">
                  <c:v>0.10707777777777779</c:v>
                </c:pt>
                <c:pt idx="14">
                  <c:v>0.1076991452991453</c:v>
                </c:pt>
                <c:pt idx="15">
                  <c:v>0.10832051282051283</c:v>
                </c:pt>
                <c:pt idx="16">
                  <c:v>0.10894188034188035</c:v>
                </c:pt>
                <c:pt idx="17">
                  <c:v>0.10956324786324786</c:v>
                </c:pt>
                <c:pt idx="18">
                  <c:v>0.11018461538461539</c:v>
                </c:pt>
                <c:pt idx="19">
                  <c:v>0.11080598290598291</c:v>
                </c:pt>
                <c:pt idx="20">
                  <c:v>0.11142735042735044</c:v>
                </c:pt>
                <c:pt idx="21">
                  <c:v>0.11204871794871796</c:v>
                </c:pt>
                <c:pt idx="22">
                  <c:v>0.11267008547008547</c:v>
                </c:pt>
                <c:pt idx="23">
                  <c:v>0.113291452991453</c:v>
                </c:pt>
                <c:pt idx="24">
                  <c:v>0.11391282051282052</c:v>
                </c:pt>
                <c:pt idx="25">
                  <c:v>0.11453418803418804</c:v>
                </c:pt>
                <c:pt idx="26">
                  <c:v>0.11515555555555557</c:v>
                </c:pt>
                <c:pt idx="27">
                  <c:v>0.11577692307692308</c:v>
                </c:pt>
                <c:pt idx="28">
                  <c:v>0.1163982905982906</c:v>
                </c:pt>
                <c:pt idx="29">
                  <c:v>0.11701965811965813</c:v>
                </c:pt>
                <c:pt idx="30">
                  <c:v>0.11764102564102565</c:v>
                </c:pt>
                <c:pt idx="31">
                  <c:v>0.11826239316239318</c:v>
                </c:pt>
                <c:pt idx="32">
                  <c:v>0.11888376068376069</c:v>
                </c:pt>
                <c:pt idx="33">
                  <c:v>0.11950512820512821</c:v>
                </c:pt>
                <c:pt idx="34">
                  <c:v>0.12012649572649574</c:v>
                </c:pt>
                <c:pt idx="35">
                  <c:v>0.12074786324786325</c:v>
                </c:pt>
                <c:pt idx="36">
                  <c:v>0.12136923076923078</c:v>
                </c:pt>
                <c:pt idx="37">
                  <c:v>0.1219905982905983</c:v>
                </c:pt>
                <c:pt idx="38">
                  <c:v>0.12261196581196582</c:v>
                </c:pt>
                <c:pt idx="39">
                  <c:v>0.12323333333333333</c:v>
                </c:pt>
                <c:pt idx="40">
                  <c:v>0.12385470085470086</c:v>
                </c:pt>
                <c:pt idx="41">
                  <c:v>0.12447606837606839</c:v>
                </c:pt>
                <c:pt idx="42">
                  <c:v>0.12509743589743591</c:v>
                </c:pt>
                <c:pt idx="43">
                  <c:v>0.12571880341880343</c:v>
                </c:pt>
                <c:pt idx="44">
                  <c:v>0.12634017094017094</c:v>
                </c:pt>
                <c:pt idx="45">
                  <c:v>0.12696153846153846</c:v>
                </c:pt>
                <c:pt idx="46">
                  <c:v>0.127582905982906</c:v>
                </c:pt>
                <c:pt idx="47">
                  <c:v>0.12820427350427352</c:v>
                </c:pt>
                <c:pt idx="48">
                  <c:v>0.12882564102564104</c:v>
                </c:pt>
                <c:pt idx="49">
                  <c:v>0.12944700854700855</c:v>
                </c:pt>
                <c:pt idx="50">
                  <c:v>0.13006837606837607</c:v>
                </c:pt>
                <c:pt idx="51">
                  <c:v>0.13068974358974361</c:v>
                </c:pt>
                <c:pt idx="52">
                  <c:v>0.13131111111111113</c:v>
                </c:pt>
                <c:pt idx="53">
                  <c:v>0.13193247863247864</c:v>
                </c:pt>
                <c:pt idx="54">
                  <c:v>0.13255384615384616</c:v>
                </c:pt>
                <c:pt idx="55">
                  <c:v>0.13317521367521368</c:v>
                </c:pt>
                <c:pt idx="56">
                  <c:v>0.13379658119658122</c:v>
                </c:pt>
                <c:pt idx="57">
                  <c:v>0.13441794871794874</c:v>
                </c:pt>
                <c:pt idx="58">
                  <c:v>0.13503931623931625</c:v>
                </c:pt>
                <c:pt idx="59">
                  <c:v>0.13566068376068377</c:v>
                </c:pt>
                <c:pt idx="60">
                  <c:v>0.13628205128205129</c:v>
                </c:pt>
                <c:pt idx="61">
                  <c:v>0.13690341880341883</c:v>
                </c:pt>
                <c:pt idx="62">
                  <c:v>0.13752478632478632</c:v>
                </c:pt>
                <c:pt idx="63">
                  <c:v>0.13814615384615386</c:v>
                </c:pt>
                <c:pt idx="64">
                  <c:v>0.13876752136752138</c:v>
                </c:pt>
                <c:pt idx="65">
                  <c:v>0.1393888888888889</c:v>
                </c:pt>
                <c:pt idx="66">
                  <c:v>0.14001025641025644</c:v>
                </c:pt>
                <c:pt idx="67">
                  <c:v>0.14063162393162393</c:v>
                </c:pt>
                <c:pt idx="68">
                  <c:v>0.14125299145299147</c:v>
                </c:pt>
                <c:pt idx="69">
                  <c:v>0.14187435897435899</c:v>
                </c:pt>
                <c:pt idx="70">
                  <c:v>0.1424957264957265</c:v>
                </c:pt>
                <c:pt idx="71">
                  <c:v>0.14311709401709402</c:v>
                </c:pt>
                <c:pt idx="72">
                  <c:v>0.14373846153846154</c:v>
                </c:pt>
                <c:pt idx="73">
                  <c:v>0.14435982905982908</c:v>
                </c:pt>
                <c:pt idx="74">
                  <c:v>0.1449811965811966</c:v>
                </c:pt>
                <c:pt idx="75">
                  <c:v>0.14560256410256411</c:v>
                </c:pt>
                <c:pt idx="76">
                  <c:v>0.14622393162393163</c:v>
                </c:pt>
                <c:pt idx="77">
                  <c:v>0.14684529914529915</c:v>
                </c:pt>
                <c:pt idx="78">
                  <c:v>0.14746666666666669</c:v>
                </c:pt>
                <c:pt idx="79">
                  <c:v>0.14808803418803421</c:v>
                </c:pt>
                <c:pt idx="80">
                  <c:v>0.14870940170940172</c:v>
                </c:pt>
                <c:pt idx="81">
                  <c:v>0.14933076923076924</c:v>
                </c:pt>
                <c:pt idx="82">
                  <c:v>0.14995213675213676</c:v>
                </c:pt>
                <c:pt idx="83">
                  <c:v>0.1505735042735043</c:v>
                </c:pt>
                <c:pt idx="84">
                  <c:v>0.15119487179487182</c:v>
                </c:pt>
                <c:pt idx="85">
                  <c:v>0.15181623931623933</c:v>
                </c:pt>
                <c:pt idx="86">
                  <c:v>0.15243760683760685</c:v>
                </c:pt>
                <c:pt idx="87">
                  <c:v>0.15305897435897436</c:v>
                </c:pt>
                <c:pt idx="88">
                  <c:v>0.15368034188034191</c:v>
                </c:pt>
                <c:pt idx="89">
                  <c:v>0.15430170940170942</c:v>
                </c:pt>
                <c:pt idx="90">
                  <c:v>0.15492307692307694</c:v>
                </c:pt>
                <c:pt idx="91">
                  <c:v>0.15554444444444446</c:v>
                </c:pt>
                <c:pt idx="92">
                  <c:v>0.15616581196581197</c:v>
                </c:pt>
                <c:pt idx="93">
                  <c:v>0.15678717948717952</c:v>
                </c:pt>
                <c:pt idx="94">
                  <c:v>0.15740854700854701</c:v>
                </c:pt>
                <c:pt idx="95">
                  <c:v>0.15802991452991455</c:v>
                </c:pt>
                <c:pt idx="96">
                  <c:v>0.15865128205128207</c:v>
                </c:pt>
                <c:pt idx="97">
                  <c:v>0.15927264957264958</c:v>
                </c:pt>
                <c:pt idx="98">
                  <c:v>0.15989401709401713</c:v>
                </c:pt>
                <c:pt idx="99">
                  <c:v>0.16051538461538462</c:v>
                </c:pt>
                <c:pt idx="100">
                  <c:v>0.16113675213675216</c:v>
                </c:pt>
                <c:pt idx="101">
                  <c:v>0.16175811965811968</c:v>
                </c:pt>
                <c:pt idx="102">
                  <c:v>0.16237948717948719</c:v>
                </c:pt>
                <c:pt idx="103">
                  <c:v>0.16300085470085474</c:v>
                </c:pt>
                <c:pt idx="104">
                  <c:v>0.16362222222222222</c:v>
                </c:pt>
                <c:pt idx="105">
                  <c:v>0.16424358974358977</c:v>
                </c:pt>
                <c:pt idx="106">
                  <c:v>0.16486495726495728</c:v>
                </c:pt>
                <c:pt idx="107">
                  <c:v>0.1654863247863248</c:v>
                </c:pt>
                <c:pt idx="108">
                  <c:v>0.16610769230769232</c:v>
                </c:pt>
                <c:pt idx="109">
                  <c:v>0.16672905982905983</c:v>
                </c:pt>
                <c:pt idx="110">
                  <c:v>0.16735042735042738</c:v>
                </c:pt>
                <c:pt idx="111">
                  <c:v>0.16797179487179489</c:v>
                </c:pt>
                <c:pt idx="112">
                  <c:v>0.16859316239316241</c:v>
                </c:pt>
                <c:pt idx="113">
                  <c:v>0.16921452991452993</c:v>
                </c:pt>
                <c:pt idx="114">
                  <c:v>0.16983589743589744</c:v>
                </c:pt>
                <c:pt idx="115">
                  <c:v>0.17045726495726499</c:v>
                </c:pt>
                <c:pt idx="116">
                  <c:v>0.1710786324786325</c:v>
                </c:pt>
                <c:pt idx="117">
                  <c:v>0.17170000000000002</c:v>
                </c:pt>
              </c:numCache>
            </c:numRef>
          </c:cat>
          <c:val>
            <c:numRef>
              <c:f>graficos!$D$2:$D$119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2.6895033915988937E-5</c:v>
                </c:pt>
                <c:pt idx="3">
                  <c:v>4.0899573789351267E-5</c:v>
                </c:pt>
                <c:pt idx="4">
                  <c:v>6.1813725239194978E-5</c:v>
                </c:pt>
                <c:pt idx="5">
                  <c:v>9.2847561377966452E-5</c:v>
                </c:pt>
                <c:pt idx="6">
                  <c:v>1.3860392691630733E-4</c:v>
                </c:pt>
                <c:pt idx="7">
                  <c:v>2.0563641183302732E-4</c:v>
                </c:pt>
                <c:pt idx="8">
                  <c:v>3.0321029899884027E-4</c:v>
                </c:pt>
                <c:pt idx="9">
                  <c:v>4.4433173169352777E-4</c:v>
                </c:pt>
                <c:pt idx="10">
                  <c:v>6.4712795165845988E-4</c:v>
                </c:pt>
                <c:pt idx="11">
                  <c:v>9.3668256733950381E-4</c:v>
                </c:pt>
                <c:pt idx="12">
                  <c:v>1.3474546747720116E-3</c:v>
                </c:pt>
                <c:pt idx="13">
                  <c:v>1.926439357466391E-3</c:v>
                </c:pt>
                <c:pt idx="14">
                  <c:v>2.7372594790266535E-3</c:v>
                </c:pt>
                <c:pt idx="15">
                  <c:v>3.8654142511615214E-3</c:v>
                </c:pt>
                <c:pt idx="16">
                  <c:v>5.4249478502816249E-3</c:v>
                </c:pt>
                <c:pt idx="17">
                  <c:v>7.566839826225278E-3</c:v>
                </c:pt>
                <c:pt idx="18">
                  <c:v>1.0489455946712179E-2</c:v>
                </c:pt>
                <c:pt idx="19">
                  <c:v>1.4451430374261132E-2</c:v>
                </c:pt>
                <c:pt idx="20">
                  <c:v>1.9787373680089242E-2</c:v>
                </c:pt>
                <c:pt idx="21">
                  <c:v>2.6926811187843045E-2</c:v>
                </c:pt>
                <c:pt idx="22">
                  <c:v>3.6416746568575756E-2</c:v>
                </c:pt>
                <c:pt idx="23">
                  <c:v>4.8948209667441088E-2</c:v>
                </c:pt>
                <c:pt idx="24">
                  <c:v>6.5387077762103452E-2</c:v>
                </c:pt>
                <c:pt idx="25">
                  <c:v>8.6809348046874943E-2</c:v>
                </c:pt>
                <c:pt idx="26">
                  <c:v>0.11454087850084393</c:v>
                </c:pt>
                <c:pt idx="27">
                  <c:v>0.15020139767076068</c:v>
                </c:pt>
                <c:pt idx="28">
                  <c:v>0.19575230618014614</c:v>
                </c:pt>
                <c:pt idx="29">
                  <c:v>0.2535474514854214</c:v>
                </c:pt>
                <c:pt idx="30">
                  <c:v>0.32638565373501455</c:v>
                </c:pt>
                <c:pt idx="31">
                  <c:v>0.41756330051139395</c:v>
                </c:pt>
                <c:pt idx="32">
                  <c:v>0.53092482351110515</c:v>
                </c:pt>
                <c:pt idx="33">
                  <c:v>0.67090833927228388</c:v>
                </c:pt>
                <c:pt idx="34">
                  <c:v>0.84258320455571534</c:v>
                </c:pt>
                <c:pt idx="35">
                  <c:v>1.0516757379560788</c:v>
                </c:pt>
                <c:pt idx="36">
                  <c:v>1.3045789327232384</c:v>
                </c:pt>
                <c:pt idx="37">
                  <c:v>1.6083416773574335</c:v>
                </c:pt>
                <c:pt idx="38">
                  <c:v>1.9706328599232641</c:v>
                </c:pt>
                <c:pt idx="39">
                  <c:v>2.3996758099431346</c:v>
                </c:pt>
                <c:pt idx="40">
                  <c:v>2.9041488765102761</c:v>
                </c:pt>
                <c:pt idx="41">
                  <c:v>3.4930485946138252</c:v>
                </c:pt>
                <c:pt idx="42">
                  <c:v>4.1755128840136413</c:v>
                </c:pt>
                <c:pt idx="43">
                  <c:v>4.9606030706331392</c:v>
                </c:pt>
                <c:pt idx="44">
                  <c:v>5.857045212911709</c:v>
                </c:pt>
                <c:pt idx="45">
                  <c:v>6.872933223761752</c:v>
                </c:pt>
                <c:pt idx="46">
                  <c:v>8.0153985441593623</c:v>
                </c:pt>
                <c:pt idx="47">
                  <c:v>9.290253559853932</c:v>
                </c:pt>
                <c:pt idx="48">
                  <c:v>10.70161844348886</c:v>
                </c:pt>
                <c:pt idx="49">
                  <c:v>12.251543511563369</c:v>
                </c:pt>
                <c:pt idx="50">
                  <c:v>13.939641351686079</c:v>
                </c:pt>
                <c:pt idx="51">
                  <c:v>15.76274473289274</c:v>
                </c:pt>
                <c:pt idx="52">
                  <c:v>17.714607493227142</c:v>
                </c:pt>
                <c:pt idx="53">
                  <c:v>19.785666049614939</c:v>
                </c:pt>
                <c:pt idx="54">
                  <c:v>21.962878766054697</c:v>
                </c:pt>
                <c:pt idx="55">
                  <c:v>24.229659056399875</c:v>
                </c:pt>
                <c:pt idx="56">
                  <c:v>26.565915746505709</c:v>
                </c:pt>
                <c:pt idx="57">
                  <c:v>28.948210895442838</c:v>
                </c:pt>
                <c:pt idx="58">
                  <c:v>31.350041059961342</c:v>
                </c:pt>
                <c:pt idx="59">
                  <c:v>33.742243029933974</c:v>
                </c:pt>
                <c:pt idx="60">
                  <c:v>36.093519577521384</c:v>
                </c:pt>
                <c:pt idx="61">
                  <c:v>38.371075015831167</c:v>
                </c:pt>
                <c:pt idx="62">
                  <c:v>40.541344660928779</c:v>
                </c:pt>
                <c:pt idx="63">
                  <c:v>42.570796963713057</c:v>
                </c:pt>
                <c:pt idx="64">
                  <c:v>44.426782456170756</c:v>
                </c:pt>
                <c:pt idx="65">
                  <c:v>46.078400049072918</c:v>
                </c:pt>
                <c:pt idx="66">
                  <c:v>47.497348889944305</c:v>
                </c:pt>
                <c:pt idx="67">
                  <c:v>48.65873314047078</c:v>
                </c:pt>
                <c:pt idx="68">
                  <c:v>49.541787778112067</c:v>
                </c:pt>
                <c:pt idx="69">
                  <c:v>50.130495889845946</c:v>
                </c:pt>
                <c:pt idx="70">
                  <c:v>50.414071829214713</c:v>
                </c:pt>
                <c:pt idx="71">
                  <c:v>50.387289875834114</c:v>
                </c:pt>
                <c:pt idx="72">
                  <c:v>50.050644405345601</c:v>
                </c:pt>
                <c:pt idx="73">
                  <c:v>49.410334710912572</c:v>
                </c:pt>
                <c:pt idx="74">
                  <c:v>48.47807512734672</c:v>
                </c:pt>
                <c:pt idx="75">
                  <c:v>47.270738583100432</c:v>
                </c:pt>
                <c:pt idx="76">
                  <c:v>45.809848733385039</c:v>
                </c:pt>
                <c:pt idx="77">
                  <c:v>44.120942029156112</c:v>
                </c:pt>
                <c:pt idx="78">
                  <c:v>42.232826126221809</c:v>
                </c:pt>
                <c:pt idx="79">
                  <c:v>40.176764686640553</c:v>
                </c:pt>
                <c:pt idx="80">
                  <c:v>37.985620711940769</c:v>
                </c:pt>
                <c:pt idx="81">
                  <c:v>35.6929910142956</c:v>
                </c:pt>
                <c:pt idx="82">
                  <c:v>33.332363316722372</c:v>
                </c:pt>
                <c:pt idx="83">
                  <c:v>30.936324908620445</c:v>
                </c:pt>
                <c:pt idx="84">
                  <c:v>28.535847980427359</c:v>
                </c:pt>
                <c:pt idx="85">
                  <c:v>26.159671994794948</c:v>
                </c:pt>
                <c:pt idx="86">
                  <c:v>23.833798036022475</c:v>
                </c:pt>
                <c:pt idx="87">
                  <c:v>21.581104346694659</c:v>
                </c:pt>
                <c:pt idx="88">
                  <c:v>19.421086537652695</c:v>
                </c:pt>
                <c:pt idx="89">
                  <c:v>17.369720545806082</c:v>
                </c:pt>
                <c:pt idx="90">
                  <c:v>15.439441571949393</c:v>
                </c:pt>
                <c:pt idx="91">
                  <c:v>13.639228159729468</c:v>
                </c:pt>
                <c:pt idx="92">
                  <c:v>11.974777415397776</c:v>
                </c:pt>
                <c:pt idx="93">
                  <c:v>10.448755187697866</c:v>
                </c:pt>
                <c:pt idx="94">
                  <c:v>9.0611038356349596</c:v>
                </c:pt>
                <c:pt idx="95">
                  <c:v>7.8093899586253182</c:v>
                </c:pt>
                <c:pt idx="96">
                  <c:v>6.6891750502404745</c:v>
                </c:pt>
                <c:pt idx="97">
                  <c:v>5.6943933288795279</c:v>
                </c:pt>
                <c:pt idx="98">
                  <c:v>4.8177228384762598</c:v>
                </c:pt>
                <c:pt idx="99">
                  <c:v>4.0509381316640711</c:v>
                </c:pt>
                <c:pt idx="100">
                  <c:v>3.385235280169212</c:v>
                </c:pt>
                <c:pt idx="101">
                  <c:v>2.8115224477712251</c:v>
                </c:pt>
                <c:pt idx="102">
                  <c:v>2.3206716747748017</c:v>
                </c:pt>
                <c:pt idx="103">
                  <c:v>1.9037297494541048</c:v>
                </c:pt>
                <c:pt idx="104">
                  <c:v>1.5520879991519603</c:v>
                </c:pt>
                <c:pt idx="105">
                  <c:v>1.2576124679564218</c:v>
                </c:pt>
                <c:pt idx="106">
                  <c:v>1.0127372325047712</c:v>
                </c:pt>
                <c:pt idx="107">
                  <c:v>0.81052453991040962</c:v>
                </c:pt>
                <c:pt idx="108">
                  <c:v>0.64469604948625081</c:v>
                </c:pt>
                <c:pt idx="109">
                  <c:v>0.50963975555221752</c:v>
                </c:pt>
                <c:pt idx="110">
                  <c:v>0.40039720534064466</c:v>
                </c:pt>
                <c:pt idx="111">
                  <c:v>0.31263545287636224</c:v>
                </c:pt>
                <c:pt idx="112">
                  <c:v>0.24260785748460331</c:v>
                </c:pt>
                <c:pt idx="113">
                  <c:v>0.1871073933921763</c:v>
                </c:pt>
                <c:pt idx="114">
                  <c:v>0.14341562960093682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D8-4422-B747-EC414BB83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490176"/>
        <c:axId val="479490832"/>
      </c:areaChart>
      <c:catAx>
        <c:axId val="47949017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9490832"/>
        <c:crosses val="autoZero"/>
        <c:auto val="1"/>
        <c:lblAlgn val="ctr"/>
        <c:lblOffset val="100"/>
        <c:tickLblSkip val="22"/>
        <c:noMultiLvlLbl val="0"/>
      </c:catAx>
      <c:valAx>
        <c:axId val="479490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949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0</xdr:row>
      <xdr:rowOff>143690</xdr:rowOff>
    </xdr:from>
    <xdr:to>
      <xdr:col>17</xdr:col>
      <xdr:colOff>327660</xdr:colOff>
      <xdr:row>21</xdr:row>
      <xdr:rowOff>53339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F2151E-5D94-E47C-07D3-32413AC0C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C200-CBC7-45B8-B1A8-CDD3AE7F840B}">
  <dimension ref="A1:W133"/>
  <sheetViews>
    <sheetView showGridLines="0" tabSelected="1" topLeftCell="A13" zoomScale="85" zoomScaleNormal="85" workbookViewId="0">
      <selection activeCell="G25" sqref="G25"/>
    </sheetView>
  </sheetViews>
  <sheetFormatPr defaultRowHeight="14.4" x14ac:dyDescent="0.3"/>
  <cols>
    <col min="1" max="1" width="12.6640625" bestFit="1" customWidth="1"/>
    <col min="2" max="2" width="16.21875" bestFit="1" customWidth="1"/>
    <col min="3" max="3" width="14.44140625" bestFit="1" customWidth="1"/>
    <col min="6" max="6" width="18.21875" bestFit="1" customWidth="1"/>
    <col min="7" max="7" width="22.21875" style="25" customWidth="1"/>
    <col min="8" max="8" width="2.109375" style="14" customWidth="1"/>
    <col min="9" max="9" width="22.77734375" customWidth="1"/>
    <col min="10" max="10" width="17.21875" bestFit="1" customWidth="1"/>
    <col min="11" max="11" width="2.109375" style="14" customWidth="1"/>
    <col min="12" max="12" width="18.21875" bestFit="1" customWidth="1"/>
    <col min="13" max="13" width="13.88671875" bestFit="1" customWidth="1"/>
    <col min="14" max="14" width="2.109375" style="14" customWidth="1"/>
    <col min="15" max="15" width="18.21875" bestFit="1" customWidth="1"/>
    <col min="16" max="16" width="13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</row>
    <row r="2" spans="1:20" x14ac:dyDescent="0.3">
      <c r="A2" s="2">
        <v>56.4</v>
      </c>
      <c r="B2" s="2">
        <v>48.4</v>
      </c>
      <c r="C2" s="2">
        <f>(A2-B2)/A2</f>
        <v>0.14184397163120568</v>
      </c>
      <c r="F2" s="9" t="s">
        <v>193</v>
      </c>
      <c r="G2" s="26"/>
      <c r="I2" s="10" t="s">
        <v>76</v>
      </c>
      <c r="J2" s="10" t="s">
        <v>78</v>
      </c>
      <c r="L2" s="12" t="s">
        <v>29</v>
      </c>
      <c r="M2" s="12" t="s">
        <v>80</v>
      </c>
      <c r="O2" s="12" t="s">
        <v>28</v>
      </c>
      <c r="P2" s="12"/>
    </row>
    <row r="3" spans="1:20" x14ac:dyDescent="0.3">
      <c r="A3" s="3">
        <v>57</v>
      </c>
      <c r="B3" s="2">
        <v>49.1</v>
      </c>
      <c r="C3" s="2">
        <f t="shared" ref="C3:C66" si="0">(A3-B3)/A3</f>
        <v>0.13859649122807016</v>
      </c>
      <c r="F3" s="9"/>
      <c r="G3" s="26"/>
      <c r="I3" s="10" t="s">
        <v>77</v>
      </c>
      <c r="J3" s="10" t="s">
        <v>79</v>
      </c>
      <c r="L3" s="12"/>
      <c r="M3" s="12"/>
      <c r="O3" s="12"/>
      <c r="P3" s="12"/>
    </row>
    <row r="4" spans="1:20" x14ac:dyDescent="0.3">
      <c r="A4" s="2">
        <v>54.9</v>
      </c>
      <c r="B4" s="2">
        <v>47.2</v>
      </c>
      <c r="C4" s="2">
        <f t="shared" si="0"/>
        <v>0.14025500910746805</v>
      </c>
      <c r="F4" s="9"/>
      <c r="G4" s="26"/>
      <c r="I4" s="10"/>
      <c r="J4" s="10"/>
      <c r="L4" s="12"/>
      <c r="M4" s="12"/>
      <c r="O4" s="12"/>
      <c r="P4" s="12"/>
    </row>
    <row r="5" spans="1:20" x14ac:dyDescent="0.3">
      <c r="A5" s="2">
        <v>54.4</v>
      </c>
      <c r="B5" s="2">
        <v>46.7</v>
      </c>
      <c r="C5" s="2">
        <f t="shared" si="0"/>
        <v>0.14154411764705874</v>
      </c>
      <c r="F5" s="9" t="s">
        <v>3</v>
      </c>
      <c r="G5" s="24">
        <f>AVERAGE($C$2:$C$119)</f>
        <v>0.14275291507588048</v>
      </c>
      <c r="I5" s="10" t="s">
        <v>3</v>
      </c>
      <c r="J5" s="10">
        <v>0.13500000000000001</v>
      </c>
      <c r="L5" s="12" t="s">
        <v>3</v>
      </c>
      <c r="M5" s="12">
        <f>AVERAGE($C$2:$C$119)</f>
        <v>0.14275291507588048</v>
      </c>
      <c r="O5" s="12" t="s">
        <v>3</v>
      </c>
      <c r="P5" s="12">
        <f>M5</f>
        <v>0.14275291507588048</v>
      </c>
    </row>
    <row r="6" spans="1:20" x14ac:dyDescent="0.3">
      <c r="A6" s="2">
        <v>54.7</v>
      </c>
      <c r="B6" s="2">
        <v>47.2</v>
      </c>
      <c r="C6" s="2">
        <f t="shared" si="0"/>
        <v>0.13711151736745886</v>
      </c>
      <c r="D6">
        <f>(G6/G5*100)/100</f>
        <v>5.5404327717889806E-2</v>
      </c>
      <c r="F6" s="9" t="s">
        <v>4</v>
      </c>
      <c r="G6" s="24">
        <f>_xlfn.STDEV.S($C$2:$C$119)</f>
        <v>7.9091292895481745E-3</v>
      </c>
      <c r="I6" s="10" t="s">
        <v>4</v>
      </c>
      <c r="J6" s="10">
        <f>G29</f>
        <v>7.9091292895481745E-3</v>
      </c>
      <c r="L6" s="12" t="s">
        <v>4</v>
      </c>
      <c r="M6" s="12">
        <f>J29</f>
        <v>6.7842605156037987E-3</v>
      </c>
      <c r="O6" s="12" t="s">
        <v>4</v>
      </c>
      <c r="P6" s="34">
        <v>0.36099999999999999</v>
      </c>
    </row>
    <row r="7" spans="1:20" x14ac:dyDescent="0.3">
      <c r="A7" s="2">
        <v>56.7</v>
      </c>
      <c r="B7" s="2">
        <v>48.4</v>
      </c>
      <c r="C7" s="2">
        <f t="shared" si="0"/>
        <v>0.14638447971781313</v>
      </c>
      <c r="F7" s="9"/>
      <c r="G7" s="24"/>
      <c r="I7" s="10"/>
      <c r="J7" s="10"/>
      <c r="L7" s="12"/>
      <c r="M7" s="12"/>
      <c r="O7" s="12"/>
      <c r="P7" s="12"/>
    </row>
    <row r="8" spans="1:20" x14ac:dyDescent="0.3">
      <c r="A8" s="2">
        <v>54.6</v>
      </c>
      <c r="B8" s="3">
        <v>47</v>
      </c>
      <c r="C8" s="2">
        <f t="shared" si="0"/>
        <v>0.13919413919413923</v>
      </c>
      <c r="F8" s="9"/>
      <c r="G8" s="24"/>
      <c r="I8" s="15" t="s">
        <v>30</v>
      </c>
      <c r="J8" s="39">
        <f>G6-J6</f>
        <v>0</v>
      </c>
      <c r="K8" s="16"/>
      <c r="L8" s="17" t="s">
        <v>30</v>
      </c>
      <c r="M8" s="17">
        <f>G6-M6</f>
        <v>1.1248687739443758E-3</v>
      </c>
      <c r="N8" s="16"/>
      <c r="O8" s="17" t="s">
        <v>30</v>
      </c>
      <c r="P8" s="17">
        <f>G6-P6</f>
        <v>-0.35309087071045181</v>
      </c>
    </row>
    <row r="9" spans="1:20" x14ac:dyDescent="0.3">
      <c r="A9" s="2">
        <v>57.2</v>
      </c>
      <c r="B9" s="2">
        <v>49.7</v>
      </c>
      <c r="C9" s="2">
        <f t="shared" si="0"/>
        <v>0.13111888111888112</v>
      </c>
      <c r="F9" s="9"/>
      <c r="G9" s="24"/>
      <c r="I9" s="10"/>
      <c r="J9" s="10"/>
      <c r="L9" s="12"/>
      <c r="M9" s="12"/>
      <c r="O9" s="12"/>
      <c r="P9" s="12"/>
    </row>
    <row r="10" spans="1:20" x14ac:dyDescent="0.3">
      <c r="A10" s="2">
        <v>52.6</v>
      </c>
      <c r="B10" s="2">
        <v>44.9</v>
      </c>
      <c r="C10" s="2">
        <f t="shared" si="0"/>
        <v>0.14638783269961983</v>
      </c>
      <c r="F10" s="9" t="s">
        <v>5</v>
      </c>
      <c r="G10" s="24">
        <v>0.17</v>
      </c>
      <c r="I10" s="10" t="s">
        <v>5</v>
      </c>
      <c r="J10" s="10">
        <f>G10</f>
        <v>0.17</v>
      </c>
      <c r="L10" s="12" t="s">
        <v>5</v>
      </c>
      <c r="M10" s="12">
        <f>G10</f>
        <v>0.17</v>
      </c>
      <c r="O10" s="12" t="s">
        <v>5</v>
      </c>
      <c r="P10" s="12">
        <f>M10</f>
        <v>0.17</v>
      </c>
    </row>
    <row r="11" spans="1:20" x14ac:dyDescent="0.3">
      <c r="A11" s="2">
        <v>51.9</v>
      </c>
      <c r="B11" s="2">
        <v>44.4</v>
      </c>
      <c r="C11" s="2">
        <f t="shared" si="0"/>
        <v>0.14450867052023122</v>
      </c>
      <c r="F11" s="9" t="s">
        <v>7</v>
      </c>
      <c r="G11" s="27">
        <v>0.13600000000000001</v>
      </c>
      <c r="I11" s="10" t="s">
        <v>7</v>
      </c>
      <c r="J11" s="10">
        <f>G11</f>
        <v>0.13600000000000001</v>
      </c>
      <c r="L11" s="12" t="s">
        <v>7</v>
      </c>
      <c r="M11" s="12">
        <f>G11</f>
        <v>0.13600000000000001</v>
      </c>
      <c r="O11" s="12" t="s">
        <v>7</v>
      </c>
      <c r="P11" s="12">
        <f>M11</f>
        <v>0.13600000000000001</v>
      </c>
      <c r="T11" t="s">
        <v>35</v>
      </c>
    </row>
    <row r="12" spans="1:20" x14ac:dyDescent="0.3">
      <c r="A12" s="2">
        <v>52.3</v>
      </c>
      <c r="B12" s="2">
        <v>44.3</v>
      </c>
      <c r="C12" s="2">
        <f t="shared" si="0"/>
        <v>0.15296367112810708</v>
      </c>
      <c r="F12" s="9" t="s">
        <v>6</v>
      </c>
      <c r="G12" s="27">
        <v>0.1</v>
      </c>
      <c r="I12" s="10" t="s">
        <v>6</v>
      </c>
      <c r="J12" s="10">
        <f>G12</f>
        <v>0.1</v>
      </c>
      <c r="L12" s="12" t="s">
        <v>6</v>
      </c>
      <c r="M12" s="12">
        <f>G12</f>
        <v>0.1</v>
      </c>
      <c r="O12" s="12" t="s">
        <v>6</v>
      </c>
      <c r="P12" s="12">
        <f>M12</f>
        <v>0.1</v>
      </c>
      <c r="T12" t="s">
        <v>34</v>
      </c>
    </row>
    <row r="13" spans="1:20" x14ac:dyDescent="0.3">
      <c r="A13" s="2">
        <v>50.2</v>
      </c>
      <c r="B13" s="2">
        <v>43.8</v>
      </c>
      <c r="C13" s="2">
        <f t="shared" si="0"/>
        <v>0.12749003984063756</v>
      </c>
      <c r="F13" s="9"/>
      <c r="G13" s="24"/>
      <c r="I13" s="10"/>
      <c r="J13" s="10"/>
      <c r="L13" s="12"/>
      <c r="M13" s="12"/>
      <c r="O13" s="12"/>
      <c r="P13" s="12"/>
      <c r="T13" t="s">
        <v>33</v>
      </c>
    </row>
    <row r="14" spans="1:20" x14ac:dyDescent="0.3">
      <c r="A14" s="2">
        <v>51.3</v>
      </c>
      <c r="B14" s="2">
        <v>44.1</v>
      </c>
      <c r="C14" s="2">
        <f t="shared" si="0"/>
        <v>0.14035087719298239</v>
      </c>
      <c r="F14" s="9" t="s">
        <v>8</v>
      </c>
      <c r="G14" s="24">
        <f>(G10-G12)/(6*G6)</f>
        <v>1.4750886272758288</v>
      </c>
      <c r="I14" s="10" t="s">
        <v>8</v>
      </c>
      <c r="J14" s="10">
        <f>(J10-J12)/(6*J6)</f>
        <v>1.4750886272758288</v>
      </c>
      <c r="L14" s="12" t="s">
        <v>8</v>
      </c>
      <c r="M14" s="12">
        <f>(M10-M12)/(6*M6)</f>
        <v>1.7196666666666671</v>
      </c>
      <c r="O14" s="12" t="s">
        <v>8</v>
      </c>
      <c r="P14" s="12">
        <f>(P10-P12)/(6*P6)</f>
        <v>3.2317636195752543E-2</v>
      </c>
    </row>
    <row r="15" spans="1:20" x14ac:dyDescent="0.3">
      <c r="A15" s="2">
        <v>52.4</v>
      </c>
      <c r="B15" s="2">
        <v>44.9</v>
      </c>
      <c r="C15" s="2">
        <f t="shared" si="0"/>
        <v>0.14312977099236643</v>
      </c>
      <c r="F15" s="9" t="s">
        <v>9</v>
      </c>
      <c r="G15" s="24">
        <f>(G10-G5)/(3*G6)</f>
        <v>1.1483390027996403</v>
      </c>
      <c r="I15" s="10" t="s">
        <v>9</v>
      </c>
      <c r="J15" s="10">
        <f>(J10-J5)/(3*J6)</f>
        <v>1.4750886272758288</v>
      </c>
      <c r="L15" s="12" t="s">
        <v>9</v>
      </c>
      <c r="M15" s="12">
        <f>(M10-M5)/(3*M6)</f>
        <v>1.3387401059384068</v>
      </c>
      <c r="O15" s="12" t="s">
        <v>9</v>
      </c>
      <c r="P15" s="12">
        <f>(P10-P5)/(3*P6)</f>
        <v>2.5158896513499111E-2</v>
      </c>
    </row>
    <row r="16" spans="1:20" x14ac:dyDescent="0.3">
      <c r="A16" s="2">
        <v>50.9</v>
      </c>
      <c r="B16" s="2">
        <v>43.8</v>
      </c>
      <c r="C16" s="2">
        <f t="shared" si="0"/>
        <v>0.13948919449901773</v>
      </c>
      <c r="F16" s="9" t="s">
        <v>10</v>
      </c>
      <c r="G16" s="24">
        <f>(G5-G12)/(3*G6)</f>
        <v>1.8018382517520173</v>
      </c>
      <c r="I16" s="10" t="s">
        <v>10</v>
      </c>
      <c r="J16" s="10">
        <f>(J5-J12)/(3*J6)</f>
        <v>1.4750886272758288</v>
      </c>
      <c r="L16" s="12" t="s">
        <v>10</v>
      </c>
      <c r="M16" s="12">
        <f>(M5-M12)/(3*M6)</f>
        <v>2.1005932273949273</v>
      </c>
      <c r="O16" s="12" t="s">
        <v>10</v>
      </c>
      <c r="P16" s="12">
        <f>(P5-P12)/(3*P6)</f>
        <v>3.9476375878005975E-2</v>
      </c>
    </row>
    <row r="17" spans="1:23" x14ac:dyDescent="0.3">
      <c r="A17" s="2">
        <v>51.4</v>
      </c>
      <c r="B17" s="2">
        <v>44.3</v>
      </c>
      <c r="C17" s="2">
        <f t="shared" si="0"/>
        <v>0.13813229571984439</v>
      </c>
      <c r="F17" s="9" t="s">
        <v>11</v>
      </c>
      <c r="G17" s="24">
        <f>MIN(G15:G16)</f>
        <v>1.1483390027996403</v>
      </c>
      <c r="I17" s="10" t="s">
        <v>11</v>
      </c>
      <c r="J17" s="10">
        <f>MIN(J15:J16)</f>
        <v>1.4750886272758288</v>
      </c>
      <c r="L17" s="12" t="s">
        <v>11</v>
      </c>
      <c r="M17" s="12">
        <f>MIN(M15:M16)</f>
        <v>1.3387401059384068</v>
      </c>
      <c r="O17" s="12" t="s">
        <v>11</v>
      </c>
      <c r="P17" s="12">
        <f>MIN(P15:P16)</f>
        <v>2.5158896513499111E-2</v>
      </c>
    </row>
    <row r="18" spans="1:23" x14ac:dyDescent="0.3">
      <c r="A18" s="2">
        <v>51.4</v>
      </c>
      <c r="B18" s="3">
        <v>44</v>
      </c>
      <c r="C18" s="2">
        <f t="shared" si="0"/>
        <v>0.14396887159533073</v>
      </c>
      <c r="F18" s="9"/>
      <c r="G18" s="24"/>
      <c r="I18" s="10"/>
      <c r="J18" s="10"/>
      <c r="L18" s="12"/>
      <c r="M18" s="12"/>
      <c r="O18" s="12"/>
      <c r="P18" s="12"/>
    </row>
    <row r="19" spans="1:23" x14ac:dyDescent="0.3">
      <c r="A19" s="2">
        <v>51.9</v>
      </c>
      <c r="B19" s="2">
        <v>43.8</v>
      </c>
      <c r="C19" s="2">
        <f t="shared" si="0"/>
        <v>0.15606936416184974</v>
      </c>
      <c r="F19" s="9" t="s">
        <v>12</v>
      </c>
      <c r="G19" s="24">
        <f>(G12-G5)/G6</f>
        <v>-5.4055147552560516</v>
      </c>
      <c r="I19" s="10" t="s">
        <v>12</v>
      </c>
      <c r="J19" s="10">
        <f>(J12-J5)/J6</f>
        <v>-4.4252658818274861</v>
      </c>
      <c r="L19" s="12" t="s">
        <v>12</v>
      </c>
      <c r="M19" s="12">
        <f>(M12-M5)/M6</f>
        <v>-6.3017796821847822</v>
      </c>
      <c r="O19" s="12" t="s">
        <v>12</v>
      </c>
      <c r="P19" s="12">
        <f>(P12-P5)/P6</f>
        <v>-0.11842912763401793</v>
      </c>
    </row>
    <row r="20" spans="1:23" x14ac:dyDescent="0.3">
      <c r="A20" s="2">
        <v>51.6</v>
      </c>
      <c r="B20" s="2">
        <v>43.9</v>
      </c>
      <c r="C20" s="2">
        <f t="shared" si="0"/>
        <v>0.14922480620155043</v>
      </c>
      <c r="F20" s="9" t="s">
        <v>13</v>
      </c>
      <c r="G20" s="24">
        <f>(G10-G5)/G6</f>
        <v>3.4450170083989211</v>
      </c>
      <c r="I20" s="10" t="s">
        <v>13</v>
      </c>
      <c r="J20" s="10">
        <f>(J10-J5)/J6</f>
        <v>4.4252658818274861</v>
      </c>
      <c r="L20" s="12" t="s">
        <v>13</v>
      </c>
      <c r="M20" s="12">
        <f>(M10-M5)/M6</f>
        <v>4.01622031781522</v>
      </c>
      <c r="O20" s="12" t="s">
        <v>13</v>
      </c>
      <c r="P20" s="12">
        <f>(P10-P5)/P6</f>
        <v>7.5476689540497327E-2</v>
      </c>
    </row>
    <row r="21" spans="1:23" x14ac:dyDescent="0.3">
      <c r="A21" s="2">
        <v>52.8</v>
      </c>
      <c r="B21" s="2">
        <v>45.3</v>
      </c>
      <c r="C21" s="2">
        <f t="shared" si="0"/>
        <v>0.14204545454545456</v>
      </c>
      <c r="F21" s="9" t="s">
        <v>14</v>
      </c>
      <c r="G21" s="41">
        <f>_xlfn.NORM.S.DIST(G19,TRUE)</f>
        <v>3.2311265196093089E-8</v>
      </c>
      <c r="I21" s="10" t="s">
        <v>14</v>
      </c>
      <c r="J21" s="10">
        <f>_xlfn.NORM.S.DIST(J19,TRUE)</f>
        <v>4.8161785614715875E-6</v>
      </c>
      <c r="L21" s="12" t="s">
        <v>14</v>
      </c>
      <c r="M21" s="12">
        <f>_xlfn.NORM.S.DIST(M19,TRUE)</f>
        <v>1.4712361662876283E-10</v>
      </c>
      <c r="O21" s="12" t="s">
        <v>14</v>
      </c>
      <c r="P21" s="12">
        <f>_xlfn.NORM.S.DIST(P19,TRUE)</f>
        <v>0.45286382382959545</v>
      </c>
    </row>
    <row r="22" spans="1:23" x14ac:dyDescent="0.3">
      <c r="A22" s="2">
        <v>51.3</v>
      </c>
      <c r="B22" s="2">
        <v>44.7</v>
      </c>
      <c r="C22" s="2">
        <f t="shared" si="0"/>
        <v>0.12865497076023383</v>
      </c>
      <c r="F22" s="9" t="s">
        <v>15</v>
      </c>
      <c r="G22" s="41">
        <f>1-_xlfn.NORM.S.DIST(G20,TRUE)</f>
        <v>2.8551172981772233E-4</v>
      </c>
      <c r="I22" s="10" t="s">
        <v>15</v>
      </c>
      <c r="J22" s="10">
        <f>1-_xlfn.NORM.S.DIST(J20,TRUE)</f>
        <v>4.8161785615175035E-6</v>
      </c>
      <c r="L22" s="12" t="s">
        <v>15</v>
      </c>
      <c r="M22" s="12">
        <f>1-_xlfn.NORM.S.DIST(M20,TRUE)</f>
        <v>2.9569486210356821E-5</v>
      </c>
      <c r="O22" s="12" t="s">
        <v>15</v>
      </c>
      <c r="P22" s="12">
        <f>1-_xlfn.NORM.S.DIST(P20,TRUE)</f>
        <v>0.4699177218380709</v>
      </c>
      <c r="R22" t="s">
        <v>65</v>
      </c>
      <c r="S22" t="s">
        <v>66</v>
      </c>
    </row>
    <row r="23" spans="1:23" x14ac:dyDescent="0.3">
      <c r="A23" s="2">
        <v>51.9</v>
      </c>
      <c r="B23" s="2">
        <v>44.3</v>
      </c>
      <c r="C23" s="2">
        <f t="shared" si="0"/>
        <v>0.14643545279383433</v>
      </c>
      <c r="F23" s="9" t="s">
        <v>16</v>
      </c>
      <c r="G23" s="24">
        <f>SUM(G21:G22)</f>
        <v>2.8554404108291841E-4</v>
      </c>
      <c r="I23" s="10" t="s">
        <v>16</v>
      </c>
      <c r="J23" s="10">
        <f>SUM(J21:J22)</f>
        <v>9.6323571229890909E-6</v>
      </c>
      <c r="L23" s="12" t="s">
        <v>16</v>
      </c>
      <c r="M23" s="12">
        <f>SUM(M21:M22)</f>
        <v>2.9569633333973449E-5</v>
      </c>
      <c r="O23" s="12" t="s">
        <v>16</v>
      </c>
      <c r="P23" s="12">
        <f>SUM(P21:P22)</f>
        <v>0.92278154566766635</v>
      </c>
      <c r="R23" t="s">
        <v>68</v>
      </c>
      <c r="S23" t="s">
        <v>67</v>
      </c>
    </row>
    <row r="24" spans="1:23" x14ac:dyDescent="0.3">
      <c r="A24" s="2">
        <v>52.7</v>
      </c>
      <c r="B24" s="2">
        <v>45.2</v>
      </c>
      <c r="C24" s="2">
        <f t="shared" si="0"/>
        <v>0.14231499051233396</v>
      </c>
      <c r="F24" s="9" t="s">
        <v>17</v>
      </c>
      <c r="G24" s="24">
        <f>G21*1000000</f>
        <v>3.2311265196093092E-2</v>
      </c>
      <c r="I24" s="10" t="s">
        <v>17</v>
      </c>
      <c r="J24" s="10">
        <f>J21*1000000</f>
        <v>4.8161785614715873</v>
      </c>
      <c r="L24" s="12" t="s">
        <v>17</v>
      </c>
      <c r="M24" s="12">
        <f>M21*1000000</f>
        <v>1.4712361662876284E-4</v>
      </c>
      <c r="O24" s="12" t="s">
        <v>17</v>
      </c>
      <c r="P24" s="12">
        <f>P21*1000000</f>
        <v>452863.82382959547</v>
      </c>
      <c r="R24" t="s">
        <v>69</v>
      </c>
      <c r="S24" t="s">
        <v>70</v>
      </c>
    </row>
    <row r="25" spans="1:23" x14ac:dyDescent="0.3">
      <c r="A25" s="2">
        <v>51.5</v>
      </c>
      <c r="B25" s="2">
        <v>44.7</v>
      </c>
      <c r="C25" s="2">
        <f t="shared" si="0"/>
        <v>0.13203883495145627</v>
      </c>
      <c r="F25" s="9" t="s">
        <v>18</v>
      </c>
      <c r="G25" s="24">
        <f>G22*1000000</f>
        <v>285.51172981772231</v>
      </c>
      <c r="I25" s="10" t="s">
        <v>18</v>
      </c>
      <c r="J25" s="10">
        <f>J22*1000000</f>
        <v>4.8161785615175035</v>
      </c>
      <c r="L25" s="12" t="s">
        <v>18</v>
      </c>
      <c r="M25" s="12">
        <f>M22*1000000</f>
        <v>29.569486210356821</v>
      </c>
      <c r="O25" s="12" t="s">
        <v>18</v>
      </c>
      <c r="P25" s="12">
        <f>P22*1000000</f>
        <v>469917.72183807089</v>
      </c>
    </row>
    <row r="26" spans="1:23" x14ac:dyDescent="0.3">
      <c r="A26" s="2">
        <v>52.2</v>
      </c>
      <c r="B26" s="2">
        <v>44.8</v>
      </c>
      <c r="C26" s="2">
        <f t="shared" si="0"/>
        <v>0.14176245210727981</v>
      </c>
      <c r="F26" s="9" t="s">
        <v>19</v>
      </c>
      <c r="G26" s="24">
        <f>G23*1000000</f>
        <v>285.5440410829184</v>
      </c>
      <c r="I26" s="10" t="s">
        <v>19</v>
      </c>
      <c r="J26" s="10">
        <f>J23*1000000</f>
        <v>9.6323571229890916</v>
      </c>
      <c r="L26" s="12" t="s">
        <v>19</v>
      </c>
      <c r="M26" s="12">
        <f>M23*1000000</f>
        <v>29.569633333973449</v>
      </c>
      <c r="O26" s="12" t="s">
        <v>19</v>
      </c>
      <c r="P26" s="12">
        <f>P23*1000000</f>
        <v>922781.54566766636</v>
      </c>
    </row>
    <row r="27" spans="1:23" x14ac:dyDescent="0.3">
      <c r="A27" s="2">
        <v>52.5</v>
      </c>
      <c r="B27" s="2">
        <v>45.1</v>
      </c>
      <c r="C27" s="2">
        <f t="shared" si="0"/>
        <v>0.14095238095238091</v>
      </c>
      <c r="F27" s="9"/>
      <c r="G27" s="24"/>
      <c r="I27" s="10"/>
      <c r="J27" s="10"/>
      <c r="L27" s="12"/>
      <c r="M27" s="12"/>
      <c r="O27" s="12"/>
      <c r="P27" s="12"/>
    </row>
    <row r="28" spans="1:23" x14ac:dyDescent="0.3">
      <c r="A28" s="2">
        <v>51.5</v>
      </c>
      <c r="B28" s="2">
        <v>44.1</v>
      </c>
      <c r="C28" s="2">
        <f t="shared" si="0"/>
        <v>0.1436893203883495</v>
      </c>
      <c r="F28" s="9" t="s">
        <v>20</v>
      </c>
      <c r="G28" s="27">
        <f>G14</f>
        <v>1.4750886272758288</v>
      </c>
      <c r="I28" s="10" t="s">
        <v>20</v>
      </c>
      <c r="J28" s="11">
        <v>1.34</v>
      </c>
      <c r="L28" s="12" t="s">
        <v>20</v>
      </c>
      <c r="M28" s="13">
        <v>2</v>
      </c>
      <c r="O28" s="12" t="s">
        <v>20</v>
      </c>
      <c r="P28" s="13" t="s">
        <v>44</v>
      </c>
    </row>
    <row r="29" spans="1:23" x14ac:dyDescent="0.3">
      <c r="A29" s="2">
        <v>51.9</v>
      </c>
      <c r="B29" s="2">
        <v>44.9</v>
      </c>
      <c r="C29" s="2">
        <f t="shared" si="0"/>
        <v>0.13487475915221581</v>
      </c>
      <c r="F29" s="9" t="s">
        <v>21</v>
      </c>
      <c r="G29" s="24">
        <f>(G10-G12)/(6*G28)</f>
        <v>7.9091292895481745E-3</v>
      </c>
      <c r="I29" s="10" t="s">
        <v>21</v>
      </c>
      <c r="J29" s="11">
        <f>(J10-J12)/(7.7*J28)</f>
        <v>6.7842605156037987E-3</v>
      </c>
      <c r="L29" s="12" t="s">
        <v>21</v>
      </c>
      <c r="M29" s="30">
        <f>IFERROR((M10-M12)/(6*M28),"-")</f>
        <v>5.8333333333333336E-3</v>
      </c>
      <c r="O29" s="12" t="s">
        <v>21</v>
      </c>
      <c r="P29" s="30" t="str">
        <f>IFERROR((P10-P12)/(6*P28),"-")</f>
        <v>-</v>
      </c>
    </row>
    <row r="30" spans="1:23" x14ac:dyDescent="0.3">
      <c r="A30" s="2">
        <v>57.2</v>
      </c>
      <c r="B30" s="2">
        <v>48.7</v>
      </c>
      <c r="C30" s="2">
        <f t="shared" si="0"/>
        <v>0.14860139860139859</v>
      </c>
      <c r="F30" s="9"/>
      <c r="G30" s="24"/>
      <c r="I30" s="10"/>
      <c r="J30" s="10"/>
      <c r="L30" s="12"/>
      <c r="M30" s="12"/>
      <c r="O30" s="12"/>
      <c r="P30" s="12"/>
      <c r="U30" t="s">
        <v>11</v>
      </c>
      <c r="V30" t="s">
        <v>71</v>
      </c>
      <c r="W30" t="s">
        <v>75</v>
      </c>
    </row>
    <row r="31" spans="1:23" x14ac:dyDescent="0.3">
      <c r="A31" s="2">
        <v>54.4</v>
      </c>
      <c r="B31" s="2">
        <v>46.3</v>
      </c>
      <c r="C31" s="2">
        <f t="shared" si="0"/>
        <v>0.14889705882352944</v>
      </c>
      <c r="F31" s="9"/>
      <c r="G31" s="24"/>
      <c r="I31" s="10"/>
      <c r="J31" s="10"/>
      <c r="L31" s="12"/>
      <c r="M31" s="12"/>
      <c r="O31" s="12"/>
      <c r="P31" s="12"/>
      <c r="R31" s="40">
        <v>9.0600493475997701E-7</v>
      </c>
      <c r="T31" t="s">
        <v>72</v>
      </c>
      <c r="U31">
        <v>0.93</v>
      </c>
      <c r="V31">
        <v>2.62</v>
      </c>
      <c r="W31">
        <v>7.9000000000000008E-3</v>
      </c>
    </row>
    <row r="32" spans="1:23" x14ac:dyDescent="0.3">
      <c r="A32" s="2">
        <v>57.3</v>
      </c>
      <c r="B32" s="2">
        <v>48.7</v>
      </c>
      <c r="C32" s="2">
        <f t="shared" si="0"/>
        <v>0.15008726003490391</v>
      </c>
      <c r="F32" s="9" t="s">
        <v>22</v>
      </c>
      <c r="G32" s="24"/>
      <c r="I32" s="10" t="s">
        <v>22</v>
      </c>
      <c r="J32" s="10"/>
      <c r="L32" s="12" t="s">
        <v>22</v>
      </c>
      <c r="M32" s="12"/>
      <c r="O32" s="12" t="s">
        <v>22</v>
      </c>
      <c r="P32" s="12"/>
      <c r="R32" s="40">
        <v>2.4553331888507199E-3</v>
      </c>
      <c r="T32" t="s">
        <v>73</v>
      </c>
      <c r="U32">
        <v>1.34</v>
      </c>
      <c r="V32">
        <v>2.96</v>
      </c>
      <c r="W32">
        <v>7.4000000000000003E-3</v>
      </c>
    </row>
    <row r="33" spans="1:23" x14ac:dyDescent="0.3">
      <c r="A33" s="3">
        <v>57</v>
      </c>
      <c r="B33" s="2">
        <v>48.6</v>
      </c>
      <c r="C33" s="2">
        <f t="shared" si="0"/>
        <v>0.14736842105263157</v>
      </c>
      <c r="F33" s="9"/>
      <c r="G33" s="24"/>
      <c r="I33" s="10"/>
      <c r="J33" s="10"/>
      <c r="L33" s="12"/>
      <c r="M33" s="12"/>
      <c r="O33" s="12"/>
      <c r="P33" s="12"/>
      <c r="T33" t="s">
        <v>74</v>
      </c>
      <c r="U33">
        <v>2</v>
      </c>
      <c r="V33">
        <v>6</v>
      </c>
      <c r="W33">
        <v>6.0000000000000001E-3</v>
      </c>
    </row>
    <row r="34" spans="1:23" x14ac:dyDescent="0.3">
      <c r="A34" s="2">
        <v>54.3</v>
      </c>
      <c r="B34" s="3">
        <v>46</v>
      </c>
      <c r="C34" s="2">
        <f t="shared" si="0"/>
        <v>0.15285451197053401</v>
      </c>
      <c r="F34" s="9"/>
      <c r="G34" s="24"/>
      <c r="I34" s="10"/>
      <c r="J34" s="10"/>
      <c r="L34" s="12"/>
      <c r="M34" s="12"/>
      <c r="O34" s="12"/>
      <c r="P34" s="12"/>
    </row>
    <row r="35" spans="1:23" x14ac:dyDescent="0.3">
      <c r="A35" s="3">
        <v>57</v>
      </c>
      <c r="B35" s="2">
        <v>48.5</v>
      </c>
      <c r="C35" s="2">
        <f t="shared" si="0"/>
        <v>0.14912280701754385</v>
      </c>
      <c r="F35" s="9"/>
      <c r="G35" s="24"/>
      <c r="I35" s="10"/>
      <c r="J35" s="10"/>
      <c r="L35" s="12"/>
      <c r="M35" s="12"/>
      <c r="O35" s="12"/>
      <c r="P35" s="12"/>
    </row>
    <row r="36" spans="1:23" x14ac:dyDescent="0.3">
      <c r="A36" s="2">
        <v>56.9</v>
      </c>
      <c r="B36" s="2">
        <v>48.3</v>
      </c>
      <c r="C36" s="2">
        <f t="shared" si="0"/>
        <v>0.15114235500878737</v>
      </c>
      <c r="F36" s="9" t="s">
        <v>24</v>
      </c>
      <c r="G36" s="24">
        <f>G20-1.5</f>
        <v>1.9450170083989211</v>
      </c>
      <c r="I36" s="10" t="s">
        <v>24</v>
      </c>
      <c r="J36" s="10">
        <f>J20-1.5</f>
        <v>2.9252658818274861</v>
      </c>
      <c r="L36" s="12" t="s">
        <v>24</v>
      </c>
      <c r="M36" s="12">
        <f>M20-1.5</f>
        <v>2.51622031781522</v>
      </c>
      <c r="O36" s="12" t="s">
        <v>24</v>
      </c>
      <c r="P36" s="12">
        <f>P20-1.5</f>
        <v>-1.4245233104595028</v>
      </c>
    </row>
    <row r="37" spans="1:23" x14ac:dyDescent="0.3">
      <c r="A37" s="2">
        <v>54.1</v>
      </c>
      <c r="B37" s="2">
        <v>46.5</v>
      </c>
      <c r="C37" s="2">
        <f t="shared" si="0"/>
        <v>0.14048059149722739</v>
      </c>
      <c r="F37" s="9" t="s">
        <v>25</v>
      </c>
      <c r="G37" s="24">
        <f>1-_xlfn.NORM.S.DIST(G36,TRUE)</f>
        <v>2.5886465642976808E-2</v>
      </c>
      <c r="I37" s="10" t="s">
        <v>25</v>
      </c>
      <c r="J37" s="10">
        <f>1-_xlfn.NORM.S.DIST(J36,TRUE)</f>
        <v>1.7208101605280524E-3</v>
      </c>
      <c r="L37" s="12" t="s">
        <v>25</v>
      </c>
      <c r="M37" s="12">
        <f>1-_xlfn.NORM.S.DIST(M36,TRUE)</f>
        <v>5.9310502701194201E-3</v>
      </c>
      <c r="O37" s="12" t="s">
        <v>25</v>
      </c>
      <c r="P37" s="12">
        <f>1-_xlfn.NORM.S.DIST(P36,TRUE)</f>
        <v>0.92285247892425326</v>
      </c>
    </row>
    <row r="38" spans="1:23" x14ac:dyDescent="0.3">
      <c r="A38" s="2">
        <v>56.8</v>
      </c>
      <c r="B38" s="2">
        <v>48.6</v>
      </c>
      <c r="C38" s="2">
        <f t="shared" si="0"/>
        <v>0.14436619718309851</v>
      </c>
      <c r="F38" s="9" t="s">
        <v>26</v>
      </c>
      <c r="G38" s="24">
        <f>G37*1000000</f>
        <v>25886.465642976807</v>
      </c>
      <c r="I38" s="10" t="s">
        <v>26</v>
      </c>
      <c r="J38" s="10">
        <f>J37*1000000</f>
        <v>1720.8101605280524</v>
      </c>
      <c r="L38" s="12" t="s">
        <v>26</v>
      </c>
      <c r="M38" s="12">
        <f>M37*1000000</f>
        <v>5931.05027011942</v>
      </c>
      <c r="O38" s="12" t="s">
        <v>26</v>
      </c>
      <c r="P38" s="12">
        <f>P37*1000000</f>
        <v>922852.47892425326</v>
      </c>
    </row>
    <row r="39" spans="1:23" x14ac:dyDescent="0.3">
      <c r="A39" s="2">
        <v>56.7</v>
      </c>
      <c r="B39" s="2">
        <v>48.8</v>
      </c>
      <c r="C39" s="2">
        <f t="shared" si="0"/>
        <v>0.13932980599647277</v>
      </c>
      <c r="F39" s="9"/>
      <c r="G39" s="24"/>
      <c r="I39" s="10"/>
      <c r="J39" s="10"/>
      <c r="L39" s="12"/>
      <c r="M39" s="12"/>
      <c r="O39" s="12"/>
      <c r="P39" s="12"/>
    </row>
    <row r="40" spans="1:23" x14ac:dyDescent="0.3">
      <c r="A40" s="2">
        <v>54.6</v>
      </c>
      <c r="B40" s="2">
        <v>47.4</v>
      </c>
      <c r="C40" s="2">
        <f t="shared" si="0"/>
        <v>0.13186813186813193</v>
      </c>
      <c r="F40" s="9" t="s">
        <v>23</v>
      </c>
      <c r="G40" s="24">
        <f>G36/3</f>
        <v>0.64833900279964041</v>
      </c>
      <c r="I40" s="10" t="s">
        <v>23</v>
      </c>
      <c r="J40" s="10">
        <f>J36/3</f>
        <v>0.97508862727582868</v>
      </c>
      <c r="L40" s="12" t="s">
        <v>23</v>
      </c>
      <c r="M40" s="12">
        <f>M36/3</f>
        <v>0.83874010593840664</v>
      </c>
      <c r="O40" s="12" t="s">
        <v>23</v>
      </c>
      <c r="P40" s="12">
        <f>P36/3</f>
        <v>-0.47484110348650094</v>
      </c>
    </row>
    <row r="41" spans="1:23" x14ac:dyDescent="0.3">
      <c r="A41" s="2">
        <v>57.2</v>
      </c>
      <c r="B41" s="2">
        <v>49.2</v>
      </c>
      <c r="C41" s="2">
        <f t="shared" si="0"/>
        <v>0.13986013986013984</v>
      </c>
      <c r="F41" s="9"/>
      <c r="G41" s="24"/>
      <c r="I41" s="10"/>
      <c r="J41" s="10"/>
      <c r="L41" s="12"/>
      <c r="M41" s="12"/>
      <c r="O41" s="12"/>
      <c r="P41" s="12"/>
    </row>
    <row r="42" spans="1:23" x14ac:dyDescent="0.3">
      <c r="A42" s="2">
        <v>57.4</v>
      </c>
      <c r="B42" s="2">
        <v>49.5</v>
      </c>
      <c r="C42" s="2">
        <f t="shared" si="0"/>
        <v>0.1376306620209059</v>
      </c>
      <c r="F42" s="32" t="s">
        <v>27</v>
      </c>
      <c r="G42" s="33">
        <f>(3*G40)/0.5</f>
        <v>3.8900340167978422</v>
      </c>
      <c r="H42" s="16"/>
      <c r="I42" s="15" t="s">
        <v>27</v>
      </c>
      <c r="J42" s="15">
        <f>(3*J40)/0.5</f>
        <v>5.8505317636549723</v>
      </c>
      <c r="K42" s="16"/>
      <c r="L42" s="17" t="s">
        <v>27</v>
      </c>
      <c r="M42" s="17">
        <f>(3*M40)/0.5</f>
        <v>5.0324406356304401</v>
      </c>
      <c r="N42" s="16"/>
      <c r="O42" s="17" t="s">
        <v>27</v>
      </c>
      <c r="P42" s="17">
        <f>(3*P40)/0.5</f>
        <v>-2.8490466209190055</v>
      </c>
    </row>
    <row r="43" spans="1:23" x14ac:dyDescent="0.3">
      <c r="A43" s="2">
        <v>54.7</v>
      </c>
      <c r="B43" s="2">
        <v>46.5</v>
      </c>
      <c r="C43" s="2">
        <f t="shared" si="0"/>
        <v>0.14990859232175507</v>
      </c>
    </row>
    <row r="44" spans="1:23" x14ac:dyDescent="0.3">
      <c r="A44" s="2">
        <v>57.6</v>
      </c>
      <c r="B44" s="2">
        <v>50.1</v>
      </c>
      <c r="C44" s="2">
        <f t="shared" si="0"/>
        <v>0.13020833333333334</v>
      </c>
    </row>
    <row r="45" spans="1:23" x14ac:dyDescent="0.3">
      <c r="A45" s="2">
        <v>57.2</v>
      </c>
      <c r="B45" s="2">
        <v>49.1</v>
      </c>
      <c r="C45" s="2">
        <f t="shared" si="0"/>
        <v>0.14160839160839161</v>
      </c>
    </row>
    <row r="46" spans="1:23" x14ac:dyDescent="0.3">
      <c r="A46" s="2">
        <v>54.5</v>
      </c>
      <c r="B46" s="2">
        <v>46.5</v>
      </c>
      <c r="C46" s="2">
        <f t="shared" si="0"/>
        <v>0.14678899082568808</v>
      </c>
    </row>
    <row r="47" spans="1:23" x14ac:dyDescent="0.3">
      <c r="A47" s="2">
        <v>57.5</v>
      </c>
      <c r="B47" s="2">
        <v>49.6</v>
      </c>
      <c r="C47" s="2">
        <f t="shared" si="0"/>
        <v>0.13739130434782607</v>
      </c>
    </row>
    <row r="48" spans="1:23" x14ac:dyDescent="0.3">
      <c r="A48" s="3">
        <v>57</v>
      </c>
      <c r="B48" s="2">
        <v>48.3</v>
      </c>
      <c r="C48" s="2">
        <f t="shared" si="0"/>
        <v>0.15263157894736848</v>
      </c>
    </row>
    <row r="49" spans="1:3" x14ac:dyDescent="0.3">
      <c r="A49" s="2">
        <v>54.9</v>
      </c>
      <c r="B49" s="2">
        <v>46.8</v>
      </c>
      <c r="C49" s="2">
        <f t="shared" si="0"/>
        <v>0.1475409836065574</v>
      </c>
    </row>
    <row r="50" spans="1:3" x14ac:dyDescent="0.3">
      <c r="A50" s="2">
        <v>57.3</v>
      </c>
      <c r="B50" s="2">
        <v>49.4</v>
      </c>
      <c r="C50" s="2">
        <f t="shared" si="0"/>
        <v>0.13787085514834205</v>
      </c>
    </row>
    <row r="51" spans="1:3" x14ac:dyDescent="0.3">
      <c r="A51" s="2">
        <v>57.4</v>
      </c>
      <c r="B51" s="2">
        <v>48.8</v>
      </c>
      <c r="C51" s="2">
        <f t="shared" si="0"/>
        <v>0.14982578397212545</v>
      </c>
    </row>
    <row r="52" spans="1:3" x14ac:dyDescent="0.3">
      <c r="A52" s="3">
        <v>55</v>
      </c>
      <c r="B52" s="2">
        <v>46.9</v>
      </c>
      <c r="C52" s="2">
        <f t="shared" si="0"/>
        <v>0.14727272727272731</v>
      </c>
    </row>
    <row r="53" spans="1:3" x14ac:dyDescent="0.3">
      <c r="A53" s="2">
        <v>57.9</v>
      </c>
      <c r="B53" s="2">
        <v>49.8</v>
      </c>
      <c r="C53" s="2">
        <f t="shared" si="0"/>
        <v>0.13989637305699484</v>
      </c>
    </row>
    <row r="54" spans="1:3" x14ac:dyDescent="0.3">
      <c r="A54" s="2">
        <v>57.1</v>
      </c>
      <c r="B54" s="2">
        <v>48.9</v>
      </c>
      <c r="C54" s="2">
        <f t="shared" si="0"/>
        <v>0.14360770577933454</v>
      </c>
    </row>
    <row r="55" spans="1:3" x14ac:dyDescent="0.3">
      <c r="A55" s="2">
        <v>54.7</v>
      </c>
      <c r="B55" s="2">
        <v>46.8</v>
      </c>
      <c r="C55" s="2">
        <f t="shared" si="0"/>
        <v>0.14442413162705678</v>
      </c>
    </row>
    <row r="56" spans="1:3" x14ac:dyDescent="0.3">
      <c r="A56" s="2">
        <v>57.5</v>
      </c>
      <c r="B56" s="3">
        <v>49</v>
      </c>
      <c r="C56" s="2">
        <f t="shared" si="0"/>
        <v>0.14782608695652175</v>
      </c>
    </row>
    <row r="57" spans="1:3" x14ac:dyDescent="0.3">
      <c r="A57" s="2">
        <v>56.5</v>
      </c>
      <c r="B57" s="2">
        <v>48.5</v>
      </c>
      <c r="C57" s="2">
        <f t="shared" si="0"/>
        <v>0.1415929203539823</v>
      </c>
    </row>
    <row r="58" spans="1:3" x14ac:dyDescent="0.3">
      <c r="A58" s="2">
        <v>54.7</v>
      </c>
      <c r="B58" s="2">
        <v>47.2</v>
      </c>
      <c r="C58" s="2">
        <f t="shared" si="0"/>
        <v>0.13711151736745886</v>
      </c>
    </row>
    <row r="59" spans="1:3" x14ac:dyDescent="0.3">
      <c r="A59" s="2">
        <v>55.1</v>
      </c>
      <c r="B59" s="3">
        <v>46</v>
      </c>
      <c r="C59" s="2">
        <f t="shared" si="0"/>
        <v>0.1651542649727768</v>
      </c>
    </row>
    <row r="60" spans="1:3" x14ac:dyDescent="0.3">
      <c r="A60" s="3">
        <v>57</v>
      </c>
      <c r="B60" s="2">
        <v>48.9</v>
      </c>
      <c r="C60" s="2">
        <f t="shared" si="0"/>
        <v>0.14210526315789476</v>
      </c>
    </row>
    <row r="61" spans="1:3" x14ac:dyDescent="0.3">
      <c r="A61" s="2">
        <v>54.8</v>
      </c>
      <c r="B61" s="2">
        <v>47.5</v>
      </c>
      <c r="C61" s="2">
        <f t="shared" si="0"/>
        <v>0.13321167883211674</v>
      </c>
    </row>
    <row r="62" spans="1:3" x14ac:dyDescent="0.3">
      <c r="A62" s="2">
        <v>57.5</v>
      </c>
      <c r="B62" s="2">
        <v>49.4</v>
      </c>
      <c r="C62" s="2">
        <f t="shared" si="0"/>
        <v>0.14086956521739133</v>
      </c>
    </row>
    <row r="63" spans="1:3" x14ac:dyDescent="0.3">
      <c r="A63" s="2">
        <v>57.3</v>
      </c>
      <c r="B63" s="2">
        <v>48.7</v>
      </c>
      <c r="C63" s="2">
        <f t="shared" si="0"/>
        <v>0.15008726003490391</v>
      </c>
    </row>
    <row r="64" spans="1:3" x14ac:dyDescent="0.3">
      <c r="A64" s="2">
        <v>55.5</v>
      </c>
      <c r="B64" s="2">
        <v>47.4</v>
      </c>
      <c r="C64" s="2">
        <f t="shared" si="0"/>
        <v>0.14594594594594598</v>
      </c>
    </row>
    <row r="65" spans="1:3" x14ac:dyDescent="0.3">
      <c r="A65" s="2">
        <v>57.9</v>
      </c>
      <c r="B65" s="2">
        <v>50.3</v>
      </c>
      <c r="C65" s="2">
        <f t="shared" si="0"/>
        <v>0.13126079447322975</v>
      </c>
    </row>
    <row r="66" spans="1:3" x14ac:dyDescent="0.3">
      <c r="A66" s="2">
        <v>57.4</v>
      </c>
      <c r="B66" s="2">
        <v>49.6</v>
      </c>
      <c r="C66" s="2">
        <f t="shared" si="0"/>
        <v>0.13588850174216024</v>
      </c>
    </row>
    <row r="67" spans="1:3" x14ac:dyDescent="0.3">
      <c r="A67" s="2">
        <v>54.8</v>
      </c>
      <c r="B67" s="2">
        <v>47.3</v>
      </c>
      <c r="C67" s="2">
        <f t="shared" ref="C67:C119" si="1">(A67-B67)/A67</f>
        <v>0.13686131386861314</v>
      </c>
    </row>
    <row r="68" spans="1:3" x14ac:dyDescent="0.3">
      <c r="A68" s="3">
        <v>58</v>
      </c>
      <c r="B68" s="2">
        <v>50.1</v>
      </c>
      <c r="C68" s="2">
        <f t="shared" si="1"/>
        <v>0.1362068965517241</v>
      </c>
    </row>
    <row r="69" spans="1:3" x14ac:dyDescent="0.3">
      <c r="A69" s="2">
        <v>57.6</v>
      </c>
      <c r="B69" s="2">
        <v>48.9</v>
      </c>
      <c r="C69" s="2">
        <f t="shared" si="1"/>
        <v>0.15104166666666671</v>
      </c>
    </row>
    <row r="70" spans="1:3" x14ac:dyDescent="0.3">
      <c r="A70" s="2">
        <v>55.5</v>
      </c>
      <c r="B70" s="2">
        <v>46.9</v>
      </c>
      <c r="C70" s="2">
        <f t="shared" si="1"/>
        <v>0.15495495495495498</v>
      </c>
    </row>
    <row r="71" spans="1:3" x14ac:dyDescent="0.3">
      <c r="A71" s="2">
        <v>57.6</v>
      </c>
      <c r="B71" s="2">
        <v>49.4</v>
      </c>
      <c r="C71" s="2">
        <f t="shared" si="1"/>
        <v>0.14236111111111116</v>
      </c>
    </row>
    <row r="72" spans="1:3" x14ac:dyDescent="0.3">
      <c r="A72" s="2">
        <v>56.8</v>
      </c>
      <c r="B72" s="2">
        <v>49.3</v>
      </c>
      <c r="C72" s="2">
        <f t="shared" si="1"/>
        <v>0.13204225352112678</v>
      </c>
    </row>
    <row r="73" spans="1:3" x14ac:dyDescent="0.3">
      <c r="A73" s="2">
        <v>55.5</v>
      </c>
      <c r="B73" s="2">
        <v>47.5</v>
      </c>
      <c r="C73" s="2">
        <f t="shared" si="1"/>
        <v>0.14414414414414414</v>
      </c>
    </row>
    <row r="74" spans="1:3" x14ac:dyDescent="0.3">
      <c r="A74" s="2">
        <v>57.1</v>
      </c>
      <c r="B74" s="2">
        <v>48.8</v>
      </c>
      <c r="C74" s="2">
        <f t="shared" si="1"/>
        <v>0.14535901926444841</v>
      </c>
    </row>
    <row r="75" spans="1:3" x14ac:dyDescent="0.3">
      <c r="A75" s="2">
        <v>56.7</v>
      </c>
      <c r="B75" s="2">
        <v>48.3</v>
      </c>
      <c r="C75" s="2">
        <f t="shared" si="1"/>
        <v>0.14814814814814825</v>
      </c>
    </row>
    <row r="76" spans="1:3" x14ac:dyDescent="0.3">
      <c r="A76" s="2">
        <v>56.3</v>
      </c>
      <c r="B76" s="2">
        <v>47.6</v>
      </c>
      <c r="C76" s="2">
        <f t="shared" si="1"/>
        <v>0.15452930728241557</v>
      </c>
    </row>
    <row r="77" spans="1:3" x14ac:dyDescent="0.3">
      <c r="A77" s="2">
        <v>57.5</v>
      </c>
      <c r="B77" s="2">
        <v>48.9</v>
      </c>
      <c r="C77" s="2">
        <f t="shared" si="1"/>
        <v>0.14956521739130438</v>
      </c>
    </row>
    <row r="78" spans="1:3" x14ac:dyDescent="0.3">
      <c r="A78" s="2">
        <v>52.7</v>
      </c>
      <c r="B78" s="2">
        <v>45.4</v>
      </c>
      <c r="C78" s="2">
        <f t="shared" si="1"/>
        <v>0.13851992409867181</v>
      </c>
    </row>
    <row r="79" spans="1:3" x14ac:dyDescent="0.3">
      <c r="A79" s="2">
        <v>51.8</v>
      </c>
      <c r="B79" s="2">
        <v>44.6</v>
      </c>
      <c r="C79" s="2">
        <f t="shared" si="1"/>
        <v>0.13899613899613891</v>
      </c>
    </row>
    <row r="80" spans="1:3" x14ac:dyDescent="0.3">
      <c r="A80" s="2">
        <v>51.9</v>
      </c>
      <c r="B80" s="2">
        <v>44.7</v>
      </c>
      <c r="C80" s="2">
        <f t="shared" si="1"/>
        <v>0.1387283236994219</v>
      </c>
    </row>
    <row r="81" spans="1:3" x14ac:dyDescent="0.3">
      <c r="A81" s="2">
        <v>52.6</v>
      </c>
      <c r="B81" s="2">
        <v>45.2</v>
      </c>
      <c r="C81" s="2">
        <f t="shared" si="1"/>
        <v>0.14068441064638781</v>
      </c>
    </row>
    <row r="82" spans="1:3" x14ac:dyDescent="0.3">
      <c r="A82" s="2">
        <v>51.9</v>
      </c>
      <c r="B82" s="2">
        <v>44.3</v>
      </c>
      <c r="C82" s="2">
        <f t="shared" si="1"/>
        <v>0.14643545279383433</v>
      </c>
    </row>
    <row r="83" spans="1:3" x14ac:dyDescent="0.3">
      <c r="A83" s="2">
        <v>52.2</v>
      </c>
      <c r="B83" s="2">
        <v>44.7</v>
      </c>
      <c r="C83" s="2">
        <f t="shared" si="1"/>
        <v>0.14367816091954022</v>
      </c>
    </row>
    <row r="84" spans="1:3" x14ac:dyDescent="0.3">
      <c r="A84" s="2">
        <v>52.5</v>
      </c>
      <c r="B84" s="2">
        <v>45.3</v>
      </c>
      <c r="C84" s="2">
        <f t="shared" si="1"/>
        <v>0.13714285714285721</v>
      </c>
    </row>
    <row r="85" spans="1:3" x14ac:dyDescent="0.3">
      <c r="A85" s="3">
        <v>52</v>
      </c>
      <c r="B85" s="2">
        <v>44.1</v>
      </c>
      <c r="C85" s="2">
        <f t="shared" si="1"/>
        <v>0.15192307692307688</v>
      </c>
    </row>
    <row r="86" spans="1:3" x14ac:dyDescent="0.3">
      <c r="A86" s="2">
        <v>52.3</v>
      </c>
      <c r="B86" s="2">
        <v>44.8</v>
      </c>
      <c r="C86" s="2">
        <f t="shared" si="1"/>
        <v>0.14340344168260039</v>
      </c>
    </row>
    <row r="87" spans="1:3" x14ac:dyDescent="0.3">
      <c r="A87" s="2">
        <v>57.3</v>
      </c>
      <c r="B87" s="2">
        <v>49.2</v>
      </c>
      <c r="C87" s="2">
        <f t="shared" si="1"/>
        <v>0.14136125654450252</v>
      </c>
    </row>
    <row r="88" spans="1:3" x14ac:dyDescent="0.3">
      <c r="A88" s="2">
        <v>55.7</v>
      </c>
      <c r="B88" s="2">
        <v>46.8</v>
      </c>
      <c r="C88" s="2">
        <f t="shared" si="1"/>
        <v>0.15978456014362666</v>
      </c>
    </row>
    <row r="89" spans="1:3" x14ac:dyDescent="0.3">
      <c r="A89" s="2">
        <v>57.4</v>
      </c>
      <c r="B89" s="2">
        <v>49.4</v>
      </c>
      <c r="C89" s="2">
        <f t="shared" si="1"/>
        <v>0.13937282229965156</v>
      </c>
    </row>
    <row r="90" spans="1:3" x14ac:dyDescent="0.3">
      <c r="A90" s="3">
        <v>57</v>
      </c>
      <c r="B90" s="3">
        <v>49</v>
      </c>
      <c r="C90" s="2">
        <f t="shared" si="1"/>
        <v>0.14035087719298245</v>
      </c>
    </row>
    <row r="91" spans="1:3" x14ac:dyDescent="0.3">
      <c r="A91" s="2">
        <v>54.8</v>
      </c>
      <c r="B91" s="2">
        <v>46.6</v>
      </c>
      <c r="C91" s="2">
        <f t="shared" si="1"/>
        <v>0.14963503649635029</v>
      </c>
    </row>
    <row r="92" spans="1:3" x14ac:dyDescent="0.3">
      <c r="A92" s="3">
        <v>57</v>
      </c>
      <c r="B92" s="2">
        <v>49.3</v>
      </c>
      <c r="C92" s="2">
        <f t="shared" si="1"/>
        <v>0.13508771929824567</v>
      </c>
    </row>
    <row r="93" spans="1:3" x14ac:dyDescent="0.3">
      <c r="A93" s="2">
        <v>56.9</v>
      </c>
      <c r="B93" s="2">
        <v>48.2</v>
      </c>
      <c r="C93" s="2">
        <f t="shared" si="1"/>
        <v>0.15289982425307549</v>
      </c>
    </row>
    <row r="94" spans="1:3" x14ac:dyDescent="0.3">
      <c r="A94" s="2">
        <v>54.8</v>
      </c>
      <c r="B94" s="3">
        <v>47</v>
      </c>
      <c r="C94" s="2">
        <f t="shared" si="1"/>
        <v>0.14233576642335763</v>
      </c>
    </row>
    <row r="95" spans="1:3" x14ac:dyDescent="0.3">
      <c r="A95" s="2">
        <v>55.3</v>
      </c>
      <c r="B95" s="2">
        <v>48.2</v>
      </c>
      <c r="C95" s="2">
        <f t="shared" si="1"/>
        <v>0.12839059674502704</v>
      </c>
    </row>
    <row r="96" spans="1:3" x14ac:dyDescent="0.3">
      <c r="A96" s="4">
        <v>57.3</v>
      </c>
      <c r="B96" s="4">
        <v>48.8</v>
      </c>
      <c r="C96" s="2">
        <f t="shared" si="1"/>
        <v>0.14834205933682373</v>
      </c>
    </row>
    <row r="97" spans="1:3" x14ac:dyDescent="0.3">
      <c r="A97" s="5">
        <v>55.5</v>
      </c>
      <c r="B97" s="5">
        <v>49.3</v>
      </c>
      <c r="C97" s="2">
        <f t="shared" si="1"/>
        <v>0.11171171171171176</v>
      </c>
    </row>
    <row r="98" spans="1:3" x14ac:dyDescent="0.3">
      <c r="A98" s="4">
        <v>57.2</v>
      </c>
      <c r="B98" s="6">
        <v>48</v>
      </c>
      <c r="C98" s="2">
        <f t="shared" si="1"/>
        <v>0.16083916083916089</v>
      </c>
    </row>
    <row r="99" spans="1:3" x14ac:dyDescent="0.3">
      <c r="A99" s="2">
        <v>55.9</v>
      </c>
      <c r="B99" s="2">
        <v>47.2</v>
      </c>
      <c r="C99" s="2">
        <f t="shared" si="1"/>
        <v>0.15563506261180673</v>
      </c>
    </row>
    <row r="100" spans="1:3" x14ac:dyDescent="0.3">
      <c r="A100" s="2">
        <v>52.8</v>
      </c>
      <c r="B100" s="2">
        <v>45.7</v>
      </c>
      <c r="C100" s="2">
        <f t="shared" si="1"/>
        <v>0.13446969696969688</v>
      </c>
    </row>
    <row r="101" spans="1:3" x14ac:dyDescent="0.3">
      <c r="A101" s="2">
        <v>56.6</v>
      </c>
      <c r="B101" s="2">
        <v>48.6</v>
      </c>
      <c r="C101" s="2">
        <f t="shared" si="1"/>
        <v>0.14134275618374559</v>
      </c>
    </row>
    <row r="102" spans="1:3" x14ac:dyDescent="0.3">
      <c r="A102" s="2">
        <v>56.1</v>
      </c>
      <c r="B102" s="2">
        <v>47.9</v>
      </c>
      <c r="C102" s="2">
        <f t="shared" si="1"/>
        <v>0.14616755793226385</v>
      </c>
    </row>
    <row r="103" spans="1:3" x14ac:dyDescent="0.3">
      <c r="A103" s="3">
        <v>54</v>
      </c>
      <c r="B103" s="3">
        <v>46</v>
      </c>
      <c r="C103" s="2">
        <f t="shared" si="1"/>
        <v>0.14814814814814814</v>
      </c>
    </row>
    <row r="104" spans="1:3" x14ac:dyDescent="0.3">
      <c r="A104" s="7">
        <v>57.1</v>
      </c>
      <c r="B104" s="8">
        <v>49</v>
      </c>
      <c r="C104" s="2">
        <f t="shared" si="1"/>
        <v>0.14185639229422067</v>
      </c>
    </row>
    <row r="105" spans="1:3" x14ac:dyDescent="0.3">
      <c r="A105" s="2">
        <v>56.3</v>
      </c>
      <c r="B105" s="2">
        <v>48.7</v>
      </c>
      <c r="C105" s="2">
        <f t="shared" si="1"/>
        <v>0.13499111900532851</v>
      </c>
    </row>
    <row r="106" spans="1:3" x14ac:dyDescent="0.3">
      <c r="A106" s="2">
        <v>53.6</v>
      </c>
      <c r="B106" s="2">
        <v>46.7</v>
      </c>
      <c r="C106" s="2">
        <f t="shared" si="1"/>
        <v>0.12873134328358207</v>
      </c>
    </row>
    <row r="107" spans="1:3" x14ac:dyDescent="0.3">
      <c r="A107" s="2">
        <v>57.6</v>
      </c>
      <c r="B107" s="2">
        <v>49.8</v>
      </c>
      <c r="C107" s="2">
        <f t="shared" si="1"/>
        <v>0.13541666666666674</v>
      </c>
    </row>
    <row r="108" spans="1:3" x14ac:dyDescent="0.3">
      <c r="A108" s="2">
        <v>56.7</v>
      </c>
      <c r="B108" s="2">
        <v>48.3</v>
      </c>
      <c r="C108" s="2">
        <f t="shared" si="1"/>
        <v>0.14814814814814825</v>
      </c>
    </row>
    <row r="109" spans="1:3" x14ac:dyDescent="0.3">
      <c r="A109" s="2">
        <v>53.9</v>
      </c>
      <c r="B109" s="2">
        <v>46.8</v>
      </c>
      <c r="C109" s="2">
        <f t="shared" si="1"/>
        <v>0.13172541743970317</v>
      </c>
    </row>
    <row r="110" spans="1:3" x14ac:dyDescent="0.3">
      <c r="A110" s="2">
        <v>56.8</v>
      </c>
      <c r="B110" s="2">
        <v>49.2</v>
      </c>
      <c r="C110" s="2">
        <f t="shared" si="1"/>
        <v>0.13380281690140836</v>
      </c>
    </row>
    <row r="111" spans="1:3" x14ac:dyDescent="0.3">
      <c r="A111" s="2">
        <v>56.2</v>
      </c>
      <c r="B111" s="2">
        <v>48.5</v>
      </c>
      <c r="C111" s="2">
        <f t="shared" si="1"/>
        <v>0.13701067615658366</v>
      </c>
    </row>
    <row r="112" spans="1:3" x14ac:dyDescent="0.3">
      <c r="A112" s="2">
        <v>54.4</v>
      </c>
      <c r="B112" s="2">
        <v>46.3</v>
      </c>
      <c r="C112" s="2">
        <f t="shared" si="1"/>
        <v>0.14889705882352944</v>
      </c>
    </row>
    <row r="113" spans="1:7" x14ac:dyDescent="0.3">
      <c r="A113" s="2">
        <v>57.2</v>
      </c>
      <c r="B113" s="2">
        <v>49.5</v>
      </c>
      <c r="C113" s="2">
        <f t="shared" si="1"/>
        <v>0.13461538461538466</v>
      </c>
    </row>
    <row r="114" spans="1:7" x14ac:dyDescent="0.3">
      <c r="A114" s="2">
        <v>56.7</v>
      </c>
      <c r="B114" s="2">
        <v>48.2</v>
      </c>
      <c r="C114" s="2">
        <f t="shared" si="1"/>
        <v>0.14991181657848324</v>
      </c>
    </row>
    <row r="115" spans="1:7" x14ac:dyDescent="0.3">
      <c r="A115" s="2">
        <v>53.9</v>
      </c>
      <c r="B115" s="2">
        <v>45.9</v>
      </c>
      <c r="C115" s="2">
        <f t="shared" si="1"/>
        <v>0.14842300556586271</v>
      </c>
    </row>
    <row r="116" spans="1:7" x14ac:dyDescent="0.3">
      <c r="A116" s="2">
        <v>56.8</v>
      </c>
      <c r="B116" s="2">
        <v>47.9</v>
      </c>
      <c r="C116" s="2">
        <f t="shared" si="1"/>
        <v>0.15669014084507041</v>
      </c>
    </row>
    <row r="117" spans="1:7" x14ac:dyDescent="0.3">
      <c r="A117" s="2">
        <v>56.5</v>
      </c>
      <c r="B117" s="2">
        <v>48.6</v>
      </c>
      <c r="C117" s="2">
        <f t="shared" si="1"/>
        <v>0.13982300884955751</v>
      </c>
    </row>
    <row r="118" spans="1:7" x14ac:dyDescent="0.3">
      <c r="A118" s="2">
        <v>54.9</v>
      </c>
      <c r="B118" s="2">
        <v>46.6</v>
      </c>
      <c r="C118" s="2">
        <f t="shared" si="1"/>
        <v>0.15118397085610197</v>
      </c>
    </row>
    <row r="119" spans="1:7" x14ac:dyDescent="0.3">
      <c r="A119" s="2">
        <v>56.8</v>
      </c>
      <c r="B119" s="2">
        <v>48.8</v>
      </c>
      <c r="C119" s="2">
        <f t="shared" si="1"/>
        <v>0.14084507042253522</v>
      </c>
    </row>
    <row r="121" spans="1:7" x14ac:dyDescent="0.3">
      <c r="A121" s="19">
        <f>AVERAGE(A2:A119)</f>
        <v>55.146610169491517</v>
      </c>
      <c r="B121" s="19">
        <f>AVERAGE(B2:B119)</f>
        <v>47.272881355932221</v>
      </c>
      <c r="C121" s="19">
        <f>A121-B121</f>
        <v>7.8737288135592962</v>
      </c>
      <c r="D121" s="14">
        <f>C121/2</f>
        <v>3.9368644067796481</v>
      </c>
    </row>
    <row r="122" spans="1:7" x14ac:dyDescent="0.3">
      <c r="A122" s="14"/>
      <c r="B122" s="14"/>
      <c r="C122" s="14"/>
      <c r="D122" s="14"/>
    </row>
    <row r="123" spans="1:7" x14ac:dyDescent="0.3">
      <c r="A123" s="14"/>
      <c r="B123" s="14"/>
      <c r="C123" s="14"/>
      <c r="D123" s="14"/>
    </row>
    <row r="124" spans="1:7" x14ac:dyDescent="0.3">
      <c r="A124" s="14"/>
      <c r="B124" s="14" t="s">
        <v>31</v>
      </c>
      <c r="C124" s="14">
        <f>MIN(C2:C119)</f>
        <v>0.11171171171171176</v>
      </c>
      <c r="D124" s="14">
        <f>C125-C124</f>
        <v>3.1041203364168712E-2</v>
      </c>
    </row>
    <row r="125" spans="1:7" x14ac:dyDescent="0.3">
      <c r="A125" s="14"/>
      <c r="B125" s="14" t="s">
        <v>3</v>
      </c>
      <c r="C125" s="14">
        <f>AVERAGE(C2:C119)</f>
        <v>0.14275291507588048</v>
      </c>
      <c r="D125" s="14"/>
      <c r="G125" s="25">
        <v>0.14000000000000001</v>
      </c>
    </row>
    <row r="126" spans="1:7" x14ac:dyDescent="0.3">
      <c r="A126" s="14"/>
      <c r="B126" s="14" t="s">
        <v>32</v>
      </c>
      <c r="C126" s="14">
        <f>MAX(C2:C119)</f>
        <v>0.1651542649727768</v>
      </c>
      <c r="D126" s="14">
        <f>C126-C125</f>
        <v>2.2401349896896322E-2</v>
      </c>
    </row>
    <row r="127" spans="1:7" x14ac:dyDescent="0.3">
      <c r="A127" s="14"/>
      <c r="B127" s="14"/>
      <c r="C127" s="14"/>
      <c r="D127" s="14"/>
    </row>
    <row r="128" spans="1:7" x14ac:dyDescent="0.3">
      <c r="A128" s="14"/>
      <c r="B128" s="14"/>
      <c r="C128" s="14"/>
      <c r="D128" s="14"/>
    </row>
    <row r="129" spans="1:4" x14ac:dyDescent="0.3">
      <c r="A129" s="14"/>
      <c r="B129" s="14"/>
      <c r="C129" s="14"/>
      <c r="D129" s="14"/>
    </row>
    <row r="130" spans="1:4" x14ac:dyDescent="0.3">
      <c r="A130" s="14"/>
      <c r="B130" s="14" t="s">
        <v>5</v>
      </c>
      <c r="C130" s="14">
        <v>0.20575291507588048</v>
      </c>
      <c r="D130" s="14"/>
    </row>
    <row r="131" spans="1:4" x14ac:dyDescent="0.3">
      <c r="A131" s="14"/>
      <c r="B131" s="14" t="s">
        <v>7</v>
      </c>
      <c r="C131" s="14">
        <v>0.14275291507588048</v>
      </c>
      <c r="D131" s="14"/>
    </row>
    <row r="132" spans="1:4" x14ac:dyDescent="0.3">
      <c r="A132" s="14"/>
      <c r="B132" s="14" t="s">
        <v>6</v>
      </c>
      <c r="C132" s="14">
        <v>7.9752915075880476E-2</v>
      </c>
      <c r="D132" s="14"/>
    </row>
    <row r="133" spans="1:4" x14ac:dyDescent="0.3">
      <c r="A133" s="14"/>
      <c r="B133" s="14"/>
      <c r="C133" s="14"/>
      <c r="D133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A3D2-D37D-483A-B0DC-2BB165528DDE}">
  <dimension ref="A1:N127"/>
  <sheetViews>
    <sheetView showGridLines="0" topLeftCell="A88" workbookViewId="0">
      <selection activeCell="E3" sqref="E3:E120"/>
    </sheetView>
  </sheetViews>
  <sheetFormatPr defaultRowHeight="14.4" x14ac:dyDescent="0.3"/>
  <cols>
    <col min="1" max="1" width="7.44140625" bestFit="1" customWidth="1"/>
    <col min="2" max="3" width="12" bestFit="1" customWidth="1"/>
    <col min="4" max="4" width="12.88671875" style="18" bestFit="1" customWidth="1"/>
    <col min="5" max="5" width="14" style="18" bestFit="1" customWidth="1"/>
  </cols>
  <sheetData>
    <row r="1" spans="2:5" ht="15" thickBot="1" x14ac:dyDescent="0.35"/>
    <row r="2" spans="2:5" ht="15" thickBot="1" x14ac:dyDescent="0.35">
      <c r="B2" s="23" t="s">
        <v>0</v>
      </c>
      <c r="C2" s="23" t="s">
        <v>1</v>
      </c>
      <c r="D2" s="23" t="s">
        <v>36</v>
      </c>
      <c r="E2" s="21" t="s">
        <v>37</v>
      </c>
    </row>
    <row r="3" spans="2:5" x14ac:dyDescent="0.3">
      <c r="B3" s="20">
        <v>56.4</v>
      </c>
      <c r="C3" s="20">
        <v>48.4</v>
      </c>
      <c r="D3" s="22">
        <f>B3-C3</f>
        <v>8</v>
      </c>
      <c r="E3" s="22">
        <f>(B3-C3)/B3</f>
        <v>0.14184397163120568</v>
      </c>
    </row>
    <row r="4" spans="2:5" x14ac:dyDescent="0.3">
      <c r="B4" s="3">
        <v>57</v>
      </c>
      <c r="C4" s="2">
        <v>49.1</v>
      </c>
      <c r="D4" s="4">
        <f t="shared" ref="D4:D67" si="0">B4-C4</f>
        <v>7.8999999999999986</v>
      </c>
      <c r="E4" s="4">
        <f t="shared" ref="E4:E67" si="1">(B4-C4)/B4</f>
        <v>0.13859649122807016</v>
      </c>
    </row>
    <row r="5" spans="2:5" x14ac:dyDescent="0.3">
      <c r="B5" s="2">
        <v>54.9</v>
      </c>
      <c r="C5" s="2">
        <v>47.2</v>
      </c>
      <c r="D5" s="4">
        <f t="shared" si="0"/>
        <v>7.6999999999999957</v>
      </c>
      <c r="E5" s="4">
        <f t="shared" si="1"/>
        <v>0.14025500910746805</v>
      </c>
    </row>
    <row r="6" spans="2:5" x14ac:dyDescent="0.3">
      <c r="B6" s="2">
        <v>54.4</v>
      </c>
      <c r="C6" s="2">
        <v>46.7</v>
      </c>
      <c r="D6" s="4">
        <f t="shared" si="0"/>
        <v>7.6999999999999957</v>
      </c>
      <c r="E6" s="4">
        <f t="shared" si="1"/>
        <v>0.14154411764705874</v>
      </c>
    </row>
    <row r="7" spans="2:5" x14ac:dyDescent="0.3">
      <c r="B7" s="2">
        <v>54.7</v>
      </c>
      <c r="C7" s="2">
        <v>47.2</v>
      </c>
      <c r="D7" s="4">
        <f t="shared" si="0"/>
        <v>7.5</v>
      </c>
      <c r="E7" s="4">
        <f t="shared" si="1"/>
        <v>0.13711151736745886</v>
      </c>
    </row>
    <row r="8" spans="2:5" x14ac:dyDescent="0.3">
      <c r="B8" s="2">
        <v>56.7</v>
      </c>
      <c r="C8" s="2">
        <v>48.4</v>
      </c>
      <c r="D8" s="4">
        <f t="shared" si="0"/>
        <v>8.3000000000000043</v>
      </c>
      <c r="E8" s="4">
        <f t="shared" si="1"/>
        <v>0.14638447971781313</v>
      </c>
    </row>
    <row r="9" spans="2:5" x14ac:dyDescent="0.3">
      <c r="B9" s="2">
        <v>54.6</v>
      </c>
      <c r="C9" s="3">
        <v>47</v>
      </c>
      <c r="D9" s="4">
        <f t="shared" si="0"/>
        <v>7.6000000000000014</v>
      </c>
      <c r="E9" s="4">
        <f t="shared" si="1"/>
        <v>0.13919413919413923</v>
      </c>
    </row>
    <row r="10" spans="2:5" x14ac:dyDescent="0.3">
      <c r="B10" s="2">
        <v>57.2</v>
      </c>
      <c r="C10" s="2">
        <v>49.7</v>
      </c>
      <c r="D10" s="4">
        <f t="shared" si="0"/>
        <v>7.5</v>
      </c>
      <c r="E10" s="4">
        <f t="shared" si="1"/>
        <v>0.13111888111888112</v>
      </c>
    </row>
    <row r="11" spans="2:5" x14ac:dyDescent="0.3">
      <c r="B11" s="2">
        <v>52.6</v>
      </c>
      <c r="C11" s="2">
        <v>44.9</v>
      </c>
      <c r="D11" s="4">
        <f t="shared" si="0"/>
        <v>7.7000000000000028</v>
      </c>
      <c r="E11" s="4">
        <f t="shared" si="1"/>
        <v>0.14638783269961983</v>
      </c>
    </row>
    <row r="12" spans="2:5" x14ac:dyDescent="0.3">
      <c r="B12" s="2">
        <v>51.9</v>
      </c>
      <c r="C12" s="2">
        <v>44.4</v>
      </c>
      <c r="D12" s="4">
        <f t="shared" si="0"/>
        <v>7.5</v>
      </c>
      <c r="E12" s="4">
        <f t="shared" si="1"/>
        <v>0.14450867052023122</v>
      </c>
    </row>
    <row r="13" spans="2:5" x14ac:dyDescent="0.3">
      <c r="B13" s="2">
        <v>52.3</v>
      </c>
      <c r="C13" s="2">
        <v>44.3</v>
      </c>
      <c r="D13" s="4">
        <f t="shared" si="0"/>
        <v>8</v>
      </c>
      <c r="E13" s="4">
        <f t="shared" si="1"/>
        <v>0.15296367112810708</v>
      </c>
    </row>
    <row r="14" spans="2:5" x14ac:dyDescent="0.3">
      <c r="B14" s="2">
        <v>50.2</v>
      </c>
      <c r="C14" s="2">
        <v>43.8</v>
      </c>
      <c r="D14" s="4">
        <f t="shared" si="0"/>
        <v>6.4000000000000057</v>
      </c>
      <c r="E14" s="4">
        <f t="shared" si="1"/>
        <v>0.12749003984063756</v>
      </c>
    </row>
    <row r="15" spans="2:5" x14ac:dyDescent="0.3">
      <c r="B15" s="2">
        <v>51.3</v>
      </c>
      <c r="C15" s="2">
        <v>44.1</v>
      </c>
      <c r="D15" s="4">
        <f t="shared" si="0"/>
        <v>7.1999999999999957</v>
      </c>
      <c r="E15" s="4">
        <f t="shared" si="1"/>
        <v>0.14035087719298239</v>
      </c>
    </row>
    <row r="16" spans="2:5" x14ac:dyDescent="0.3">
      <c r="B16" s="2">
        <v>52.4</v>
      </c>
      <c r="C16" s="2">
        <v>44.9</v>
      </c>
      <c r="D16" s="4">
        <f t="shared" si="0"/>
        <v>7.5</v>
      </c>
      <c r="E16" s="4">
        <f t="shared" si="1"/>
        <v>0.14312977099236643</v>
      </c>
    </row>
    <row r="17" spans="2:5" x14ac:dyDescent="0.3">
      <c r="B17" s="2">
        <v>50.9</v>
      </c>
      <c r="C17" s="2">
        <v>43.8</v>
      </c>
      <c r="D17" s="4">
        <f t="shared" si="0"/>
        <v>7.1000000000000014</v>
      </c>
      <c r="E17" s="4">
        <f t="shared" si="1"/>
        <v>0.13948919449901773</v>
      </c>
    </row>
    <row r="18" spans="2:5" x14ac:dyDescent="0.3">
      <c r="B18" s="2">
        <v>51.4</v>
      </c>
      <c r="C18" s="2">
        <v>44.3</v>
      </c>
      <c r="D18" s="4">
        <f t="shared" si="0"/>
        <v>7.1000000000000014</v>
      </c>
      <c r="E18" s="4">
        <f t="shared" si="1"/>
        <v>0.13813229571984439</v>
      </c>
    </row>
    <row r="19" spans="2:5" x14ac:dyDescent="0.3">
      <c r="B19" s="2">
        <v>51.4</v>
      </c>
      <c r="C19" s="3">
        <v>44</v>
      </c>
      <c r="D19" s="4">
        <f t="shared" si="0"/>
        <v>7.3999999999999986</v>
      </c>
      <c r="E19" s="4">
        <f t="shared" si="1"/>
        <v>0.14396887159533073</v>
      </c>
    </row>
    <row r="20" spans="2:5" x14ac:dyDescent="0.3">
      <c r="B20" s="2">
        <v>51.9</v>
      </c>
      <c r="C20" s="2">
        <v>43.8</v>
      </c>
      <c r="D20" s="4">
        <f t="shared" si="0"/>
        <v>8.1000000000000014</v>
      </c>
      <c r="E20" s="4">
        <f t="shared" si="1"/>
        <v>0.15606936416184974</v>
      </c>
    </row>
    <row r="21" spans="2:5" x14ac:dyDescent="0.3">
      <c r="B21" s="2">
        <v>51.6</v>
      </c>
      <c r="C21" s="2">
        <v>43.9</v>
      </c>
      <c r="D21" s="4">
        <f t="shared" si="0"/>
        <v>7.7000000000000028</v>
      </c>
      <c r="E21" s="4">
        <f t="shared" si="1"/>
        <v>0.14922480620155043</v>
      </c>
    </row>
    <row r="22" spans="2:5" x14ac:dyDescent="0.3">
      <c r="B22" s="2">
        <v>52.8</v>
      </c>
      <c r="C22" s="2">
        <v>45.3</v>
      </c>
      <c r="D22" s="4">
        <f t="shared" si="0"/>
        <v>7.5</v>
      </c>
      <c r="E22" s="4">
        <f t="shared" si="1"/>
        <v>0.14204545454545456</v>
      </c>
    </row>
    <row r="23" spans="2:5" x14ac:dyDescent="0.3">
      <c r="B23" s="2">
        <v>51.3</v>
      </c>
      <c r="C23" s="2">
        <v>44.7</v>
      </c>
      <c r="D23" s="4">
        <f t="shared" si="0"/>
        <v>6.5999999999999943</v>
      </c>
      <c r="E23" s="4">
        <f t="shared" si="1"/>
        <v>0.12865497076023383</v>
      </c>
    </row>
    <row r="24" spans="2:5" x14ac:dyDescent="0.3">
      <c r="B24" s="2">
        <v>51.9</v>
      </c>
      <c r="C24" s="2">
        <v>44.3</v>
      </c>
      <c r="D24" s="4">
        <f t="shared" si="0"/>
        <v>7.6000000000000014</v>
      </c>
      <c r="E24" s="4">
        <f t="shared" si="1"/>
        <v>0.14643545279383433</v>
      </c>
    </row>
    <row r="25" spans="2:5" x14ac:dyDescent="0.3">
      <c r="B25" s="2">
        <v>52.7</v>
      </c>
      <c r="C25" s="2">
        <v>45.2</v>
      </c>
      <c r="D25" s="4">
        <f t="shared" si="0"/>
        <v>7.5</v>
      </c>
      <c r="E25" s="4">
        <f t="shared" si="1"/>
        <v>0.14231499051233396</v>
      </c>
    </row>
    <row r="26" spans="2:5" x14ac:dyDescent="0.3">
      <c r="B26" s="2">
        <v>51.5</v>
      </c>
      <c r="C26" s="2">
        <v>44.7</v>
      </c>
      <c r="D26" s="4">
        <f t="shared" si="0"/>
        <v>6.7999999999999972</v>
      </c>
      <c r="E26" s="4">
        <f t="shared" si="1"/>
        <v>0.13203883495145627</v>
      </c>
    </row>
    <row r="27" spans="2:5" x14ac:dyDescent="0.3">
      <c r="B27" s="2">
        <v>52.2</v>
      </c>
      <c r="C27" s="2">
        <v>44.8</v>
      </c>
      <c r="D27" s="4">
        <f t="shared" si="0"/>
        <v>7.4000000000000057</v>
      </c>
      <c r="E27" s="4">
        <f t="shared" si="1"/>
        <v>0.14176245210727981</v>
      </c>
    </row>
    <row r="28" spans="2:5" x14ac:dyDescent="0.3">
      <c r="B28" s="2">
        <v>52.5</v>
      </c>
      <c r="C28" s="2">
        <v>45.1</v>
      </c>
      <c r="D28" s="4">
        <f t="shared" si="0"/>
        <v>7.3999999999999986</v>
      </c>
      <c r="E28" s="4">
        <f t="shared" si="1"/>
        <v>0.14095238095238091</v>
      </c>
    </row>
    <row r="29" spans="2:5" x14ac:dyDescent="0.3">
      <c r="B29" s="2">
        <v>51.5</v>
      </c>
      <c r="C29" s="2">
        <v>44.1</v>
      </c>
      <c r="D29" s="4">
        <f t="shared" si="0"/>
        <v>7.3999999999999986</v>
      </c>
      <c r="E29" s="4">
        <f t="shared" si="1"/>
        <v>0.1436893203883495</v>
      </c>
    </row>
    <row r="30" spans="2:5" x14ac:dyDescent="0.3">
      <c r="B30" s="2">
        <v>51.9</v>
      </c>
      <c r="C30" s="2">
        <v>44.9</v>
      </c>
      <c r="D30" s="4">
        <f t="shared" si="0"/>
        <v>7</v>
      </c>
      <c r="E30" s="4">
        <f t="shared" si="1"/>
        <v>0.13487475915221581</v>
      </c>
    </row>
    <row r="31" spans="2:5" x14ac:dyDescent="0.3">
      <c r="B31" s="2">
        <v>57.2</v>
      </c>
      <c r="C31" s="2">
        <v>48.7</v>
      </c>
      <c r="D31" s="4">
        <f t="shared" si="0"/>
        <v>8.5</v>
      </c>
      <c r="E31" s="4">
        <f t="shared" si="1"/>
        <v>0.14860139860139859</v>
      </c>
    </row>
    <row r="32" spans="2:5" x14ac:dyDescent="0.3">
      <c r="B32" s="2">
        <v>54.4</v>
      </c>
      <c r="C32" s="2">
        <v>46.3</v>
      </c>
      <c r="D32" s="4">
        <f t="shared" si="0"/>
        <v>8.1000000000000014</v>
      </c>
      <c r="E32" s="4">
        <f t="shared" si="1"/>
        <v>0.14889705882352944</v>
      </c>
    </row>
    <row r="33" spans="2:5" x14ac:dyDescent="0.3">
      <c r="B33" s="2">
        <v>57.3</v>
      </c>
      <c r="C33" s="2">
        <v>48.7</v>
      </c>
      <c r="D33" s="4">
        <f t="shared" si="0"/>
        <v>8.5999999999999943</v>
      </c>
      <c r="E33" s="4">
        <f t="shared" si="1"/>
        <v>0.15008726003490391</v>
      </c>
    </row>
    <row r="34" spans="2:5" x14ac:dyDescent="0.3">
      <c r="B34" s="3">
        <v>57</v>
      </c>
      <c r="C34" s="2">
        <v>48.6</v>
      </c>
      <c r="D34" s="4">
        <f t="shared" si="0"/>
        <v>8.3999999999999986</v>
      </c>
      <c r="E34" s="4">
        <f t="shared" si="1"/>
        <v>0.14736842105263157</v>
      </c>
    </row>
    <row r="35" spans="2:5" x14ac:dyDescent="0.3">
      <c r="B35" s="2">
        <v>54.3</v>
      </c>
      <c r="C35" s="3">
        <v>46</v>
      </c>
      <c r="D35" s="4">
        <f t="shared" si="0"/>
        <v>8.2999999999999972</v>
      </c>
      <c r="E35" s="4">
        <f t="shared" si="1"/>
        <v>0.15285451197053401</v>
      </c>
    </row>
    <row r="36" spans="2:5" x14ac:dyDescent="0.3">
      <c r="B36" s="3">
        <v>57</v>
      </c>
      <c r="C36" s="2">
        <v>48.5</v>
      </c>
      <c r="D36" s="4">
        <f t="shared" si="0"/>
        <v>8.5</v>
      </c>
      <c r="E36" s="4">
        <f t="shared" si="1"/>
        <v>0.14912280701754385</v>
      </c>
    </row>
    <row r="37" spans="2:5" x14ac:dyDescent="0.3">
      <c r="B37" s="2">
        <v>56.9</v>
      </c>
      <c r="C37" s="2">
        <v>48.3</v>
      </c>
      <c r="D37" s="4">
        <f t="shared" si="0"/>
        <v>8.6000000000000014</v>
      </c>
      <c r="E37" s="4">
        <f t="shared" si="1"/>
        <v>0.15114235500878737</v>
      </c>
    </row>
    <row r="38" spans="2:5" x14ac:dyDescent="0.3">
      <c r="B38" s="2">
        <v>54.1</v>
      </c>
      <c r="C38" s="2">
        <v>46.5</v>
      </c>
      <c r="D38" s="4">
        <f t="shared" si="0"/>
        <v>7.6000000000000014</v>
      </c>
      <c r="E38" s="4">
        <f t="shared" si="1"/>
        <v>0.14048059149722739</v>
      </c>
    </row>
    <row r="39" spans="2:5" x14ac:dyDescent="0.3">
      <c r="B39" s="2">
        <v>56.8</v>
      </c>
      <c r="C39" s="2">
        <v>48.6</v>
      </c>
      <c r="D39" s="4">
        <f t="shared" si="0"/>
        <v>8.1999999999999957</v>
      </c>
      <c r="E39" s="4">
        <f t="shared" si="1"/>
        <v>0.14436619718309851</v>
      </c>
    </row>
    <row r="40" spans="2:5" x14ac:dyDescent="0.3">
      <c r="B40" s="2">
        <v>56.7</v>
      </c>
      <c r="C40" s="2">
        <v>48.8</v>
      </c>
      <c r="D40" s="4">
        <f t="shared" si="0"/>
        <v>7.9000000000000057</v>
      </c>
      <c r="E40" s="4">
        <f t="shared" si="1"/>
        <v>0.13932980599647277</v>
      </c>
    </row>
    <row r="41" spans="2:5" x14ac:dyDescent="0.3">
      <c r="B41" s="2">
        <v>54.6</v>
      </c>
      <c r="C41" s="2">
        <v>47.4</v>
      </c>
      <c r="D41" s="4">
        <f t="shared" si="0"/>
        <v>7.2000000000000028</v>
      </c>
      <c r="E41" s="4">
        <f t="shared" si="1"/>
        <v>0.13186813186813193</v>
      </c>
    </row>
    <row r="42" spans="2:5" x14ac:dyDescent="0.3">
      <c r="B42" s="2">
        <v>57.2</v>
      </c>
      <c r="C42" s="2">
        <v>49.2</v>
      </c>
      <c r="D42" s="4">
        <f t="shared" si="0"/>
        <v>8</v>
      </c>
      <c r="E42" s="4">
        <f t="shared" si="1"/>
        <v>0.13986013986013984</v>
      </c>
    </row>
    <row r="43" spans="2:5" x14ac:dyDescent="0.3">
      <c r="B43" s="2">
        <v>57.4</v>
      </c>
      <c r="C43" s="2">
        <v>49.5</v>
      </c>
      <c r="D43" s="4">
        <f t="shared" si="0"/>
        <v>7.8999999999999986</v>
      </c>
      <c r="E43" s="4">
        <f t="shared" si="1"/>
        <v>0.1376306620209059</v>
      </c>
    </row>
    <row r="44" spans="2:5" x14ac:dyDescent="0.3">
      <c r="B44" s="2">
        <v>54.7</v>
      </c>
      <c r="C44" s="2">
        <v>46.5</v>
      </c>
      <c r="D44" s="4">
        <f t="shared" si="0"/>
        <v>8.2000000000000028</v>
      </c>
      <c r="E44" s="4">
        <f t="shared" si="1"/>
        <v>0.14990859232175507</v>
      </c>
    </row>
    <row r="45" spans="2:5" x14ac:dyDescent="0.3">
      <c r="B45" s="2">
        <v>57.6</v>
      </c>
      <c r="C45" s="2">
        <v>50.1</v>
      </c>
      <c r="D45" s="4">
        <f t="shared" si="0"/>
        <v>7.5</v>
      </c>
      <c r="E45" s="4">
        <f t="shared" si="1"/>
        <v>0.13020833333333334</v>
      </c>
    </row>
    <row r="46" spans="2:5" x14ac:dyDescent="0.3">
      <c r="B46" s="2">
        <v>57.2</v>
      </c>
      <c r="C46" s="2">
        <v>49.1</v>
      </c>
      <c r="D46" s="4">
        <f t="shared" si="0"/>
        <v>8.1000000000000014</v>
      </c>
      <c r="E46" s="4">
        <f t="shared" si="1"/>
        <v>0.14160839160839161</v>
      </c>
    </row>
    <row r="47" spans="2:5" x14ac:dyDescent="0.3">
      <c r="B47" s="2">
        <v>54.5</v>
      </c>
      <c r="C47" s="2">
        <v>46.5</v>
      </c>
      <c r="D47" s="4">
        <f t="shared" si="0"/>
        <v>8</v>
      </c>
      <c r="E47" s="4">
        <f t="shared" si="1"/>
        <v>0.14678899082568808</v>
      </c>
    </row>
    <row r="48" spans="2:5" x14ac:dyDescent="0.3">
      <c r="B48" s="2">
        <v>57.5</v>
      </c>
      <c r="C48" s="2">
        <v>49.6</v>
      </c>
      <c r="D48" s="4">
        <f t="shared" si="0"/>
        <v>7.8999999999999986</v>
      </c>
      <c r="E48" s="4">
        <f t="shared" si="1"/>
        <v>0.13739130434782607</v>
      </c>
    </row>
    <row r="49" spans="2:5" x14ac:dyDescent="0.3">
      <c r="B49" s="3">
        <v>57</v>
      </c>
      <c r="C49" s="2">
        <v>48.3</v>
      </c>
      <c r="D49" s="4">
        <f t="shared" si="0"/>
        <v>8.7000000000000028</v>
      </c>
      <c r="E49" s="4">
        <f t="shared" si="1"/>
        <v>0.15263157894736848</v>
      </c>
    </row>
    <row r="50" spans="2:5" x14ac:dyDescent="0.3">
      <c r="B50" s="2">
        <v>54.9</v>
      </c>
      <c r="C50" s="2">
        <v>46.8</v>
      </c>
      <c r="D50" s="4">
        <f t="shared" si="0"/>
        <v>8.1000000000000014</v>
      </c>
      <c r="E50" s="4">
        <f t="shared" si="1"/>
        <v>0.1475409836065574</v>
      </c>
    </row>
    <row r="51" spans="2:5" x14ac:dyDescent="0.3">
      <c r="B51" s="2">
        <v>57.3</v>
      </c>
      <c r="C51" s="2">
        <v>49.4</v>
      </c>
      <c r="D51" s="4">
        <f t="shared" si="0"/>
        <v>7.8999999999999986</v>
      </c>
      <c r="E51" s="4">
        <f t="shared" si="1"/>
        <v>0.13787085514834205</v>
      </c>
    </row>
    <row r="52" spans="2:5" x14ac:dyDescent="0.3">
      <c r="B52" s="2">
        <v>57.4</v>
      </c>
      <c r="C52" s="2">
        <v>48.8</v>
      </c>
      <c r="D52" s="4">
        <f t="shared" si="0"/>
        <v>8.6000000000000014</v>
      </c>
      <c r="E52" s="4">
        <f t="shared" si="1"/>
        <v>0.14982578397212545</v>
      </c>
    </row>
    <row r="53" spans="2:5" x14ac:dyDescent="0.3">
      <c r="B53" s="3">
        <v>55</v>
      </c>
      <c r="C53" s="2">
        <v>46.9</v>
      </c>
      <c r="D53" s="4">
        <f t="shared" si="0"/>
        <v>8.1000000000000014</v>
      </c>
      <c r="E53" s="4">
        <f t="shared" si="1"/>
        <v>0.14727272727272731</v>
      </c>
    </row>
    <row r="54" spans="2:5" x14ac:dyDescent="0.3">
      <c r="B54" s="2">
        <v>57.9</v>
      </c>
      <c r="C54" s="2">
        <v>49.8</v>
      </c>
      <c r="D54" s="4">
        <f t="shared" si="0"/>
        <v>8.1000000000000014</v>
      </c>
      <c r="E54" s="4">
        <f t="shared" si="1"/>
        <v>0.13989637305699484</v>
      </c>
    </row>
    <row r="55" spans="2:5" x14ac:dyDescent="0.3">
      <c r="B55" s="2">
        <v>57.1</v>
      </c>
      <c r="C55" s="2">
        <v>48.9</v>
      </c>
      <c r="D55" s="4">
        <f t="shared" si="0"/>
        <v>8.2000000000000028</v>
      </c>
      <c r="E55" s="4">
        <f t="shared" si="1"/>
        <v>0.14360770577933454</v>
      </c>
    </row>
    <row r="56" spans="2:5" x14ac:dyDescent="0.3">
      <c r="B56" s="2">
        <v>54.7</v>
      </c>
      <c r="C56" s="2">
        <v>46.8</v>
      </c>
      <c r="D56" s="4">
        <f t="shared" si="0"/>
        <v>7.9000000000000057</v>
      </c>
      <c r="E56" s="4">
        <f t="shared" si="1"/>
        <v>0.14442413162705678</v>
      </c>
    </row>
    <row r="57" spans="2:5" x14ac:dyDescent="0.3">
      <c r="B57" s="2">
        <v>57.5</v>
      </c>
      <c r="C57" s="3">
        <v>49</v>
      </c>
      <c r="D57" s="4">
        <f t="shared" si="0"/>
        <v>8.5</v>
      </c>
      <c r="E57" s="4">
        <f t="shared" si="1"/>
        <v>0.14782608695652175</v>
      </c>
    </row>
    <row r="58" spans="2:5" x14ac:dyDescent="0.3">
      <c r="B58" s="2">
        <v>56.5</v>
      </c>
      <c r="C58" s="2">
        <v>48.5</v>
      </c>
      <c r="D58" s="4">
        <f t="shared" si="0"/>
        <v>8</v>
      </c>
      <c r="E58" s="4">
        <f t="shared" si="1"/>
        <v>0.1415929203539823</v>
      </c>
    </row>
    <row r="59" spans="2:5" x14ac:dyDescent="0.3">
      <c r="B59" s="2">
        <v>54.7</v>
      </c>
      <c r="C59" s="2">
        <v>47.2</v>
      </c>
      <c r="D59" s="4">
        <f t="shared" si="0"/>
        <v>7.5</v>
      </c>
      <c r="E59" s="4">
        <f t="shared" si="1"/>
        <v>0.13711151736745886</v>
      </c>
    </row>
    <row r="60" spans="2:5" x14ac:dyDescent="0.3">
      <c r="B60" s="2">
        <v>55.1</v>
      </c>
      <c r="C60" s="3">
        <v>46</v>
      </c>
      <c r="D60" s="4">
        <f t="shared" si="0"/>
        <v>9.1000000000000014</v>
      </c>
      <c r="E60" s="4">
        <f t="shared" si="1"/>
        <v>0.1651542649727768</v>
      </c>
    </row>
    <row r="61" spans="2:5" x14ac:dyDescent="0.3">
      <c r="B61" s="3">
        <v>57</v>
      </c>
      <c r="C61" s="2">
        <v>48.9</v>
      </c>
      <c r="D61" s="4">
        <f t="shared" si="0"/>
        <v>8.1000000000000014</v>
      </c>
      <c r="E61" s="4">
        <f t="shared" si="1"/>
        <v>0.14210526315789476</v>
      </c>
    </row>
    <row r="62" spans="2:5" x14ac:dyDescent="0.3">
      <c r="B62" s="2">
        <v>54.8</v>
      </c>
      <c r="C62" s="2">
        <v>47.5</v>
      </c>
      <c r="D62" s="4">
        <f t="shared" si="0"/>
        <v>7.2999999999999972</v>
      </c>
      <c r="E62" s="4">
        <f t="shared" si="1"/>
        <v>0.13321167883211674</v>
      </c>
    </row>
    <row r="63" spans="2:5" x14ac:dyDescent="0.3">
      <c r="B63" s="2">
        <v>57.5</v>
      </c>
      <c r="C63" s="2">
        <v>49.4</v>
      </c>
      <c r="D63" s="4">
        <f t="shared" si="0"/>
        <v>8.1000000000000014</v>
      </c>
      <c r="E63" s="4">
        <f t="shared" si="1"/>
        <v>0.14086956521739133</v>
      </c>
    </row>
    <row r="64" spans="2:5" x14ac:dyDescent="0.3">
      <c r="B64" s="2">
        <v>57.3</v>
      </c>
      <c r="C64" s="2">
        <v>48.7</v>
      </c>
      <c r="D64" s="4">
        <f t="shared" si="0"/>
        <v>8.5999999999999943</v>
      </c>
      <c r="E64" s="4">
        <f t="shared" si="1"/>
        <v>0.15008726003490391</v>
      </c>
    </row>
    <row r="65" spans="2:5" x14ac:dyDescent="0.3">
      <c r="B65" s="2">
        <v>55.5</v>
      </c>
      <c r="C65" s="2">
        <v>47.4</v>
      </c>
      <c r="D65" s="4">
        <f t="shared" si="0"/>
        <v>8.1000000000000014</v>
      </c>
      <c r="E65" s="4">
        <f t="shared" si="1"/>
        <v>0.14594594594594598</v>
      </c>
    </row>
    <row r="66" spans="2:5" x14ac:dyDescent="0.3">
      <c r="B66" s="2">
        <v>57.9</v>
      </c>
      <c r="C66" s="2">
        <v>50.3</v>
      </c>
      <c r="D66" s="4">
        <f t="shared" si="0"/>
        <v>7.6000000000000014</v>
      </c>
      <c r="E66" s="4">
        <f t="shared" si="1"/>
        <v>0.13126079447322975</v>
      </c>
    </row>
    <row r="67" spans="2:5" x14ac:dyDescent="0.3">
      <c r="B67" s="2">
        <v>57.4</v>
      </c>
      <c r="C67" s="2">
        <v>49.6</v>
      </c>
      <c r="D67" s="4">
        <f t="shared" si="0"/>
        <v>7.7999999999999972</v>
      </c>
      <c r="E67" s="4">
        <f t="shared" si="1"/>
        <v>0.13588850174216024</v>
      </c>
    </row>
    <row r="68" spans="2:5" x14ac:dyDescent="0.3">
      <c r="B68" s="2">
        <v>54.8</v>
      </c>
      <c r="C68" s="2">
        <v>47.3</v>
      </c>
      <c r="D68" s="4">
        <f t="shared" ref="D68:D120" si="2">B68-C68</f>
        <v>7.5</v>
      </c>
      <c r="E68" s="4">
        <f t="shared" ref="E68:E120" si="3">(B68-C68)/B68</f>
        <v>0.13686131386861314</v>
      </c>
    </row>
    <row r="69" spans="2:5" x14ac:dyDescent="0.3">
      <c r="B69" s="3">
        <v>58</v>
      </c>
      <c r="C69" s="2">
        <v>50.1</v>
      </c>
      <c r="D69" s="4">
        <f t="shared" si="2"/>
        <v>7.8999999999999986</v>
      </c>
      <c r="E69" s="4">
        <f t="shared" si="3"/>
        <v>0.1362068965517241</v>
      </c>
    </row>
    <row r="70" spans="2:5" x14ac:dyDescent="0.3">
      <c r="B70" s="2">
        <v>57.6</v>
      </c>
      <c r="C70" s="2">
        <v>48.9</v>
      </c>
      <c r="D70" s="4">
        <f t="shared" si="2"/>
        <v>8.7000000000000028</v>
      </c>
      <c r="E70" s="4">
        <f t="shared" si="3"/>
        <v>0.15104166666666671</v>
      </c>
    </row>
    <row r="71" spans="2:5" x14ac:dyDescent="0.3">
      <c r="B71" s="2">
        <v>55.5</v>
      </c>
      <c r="C71" s="2">
        <v>46.9</v>
      </c>
      <c r="D71" s="4">
        <f t="shared" si="2"/>
        <v>8.6000000000000014</v>
      </c>
      <c r="E71" s="4">
        <f t="shared" si="3"/>
        <v>0.15495495495495498</v>
      </c>
    </row>
    <row r="72" spans="2:5" x14ac:dyDescent="0.3">
      <c r="B72" s="2">
        <v>57.6</v>
      </c>
      <c r="C72" s="2">
        <v>49.4</v>
      </c>
      <c r="D72" s="4">
        <f t="shared" si="2"/>
        <v>8.2000000000000028</v>
      </c>
      <c r="E72" s="4">
        <f t="shared" si="3"/>
        <v>0.14236111111111116</v>
      </c>
    </row>
    <row r="73" spans="2:5" x14ac:dyDescent="0.3">
      <c r="B73" s="2">
        <v>56.8</v>
      </c>
      <c r="C73" s="2">
        <v>49.3</v>
      </c>
      <c r="D73" s="4">
        <f t="shared" si="2"/>
        <v>7.5</v>
      </c>
      <c r="E73" s="4">
        <f t="shared" si="3"/>
        <v>0.13204225352112678</v>
      </c>
    </row>
    <row r="74" spans="2:5" x14ac:dyDescent="0.3">
      <c r="B74" s="2">
        <v>55.5</v>
      </c>
      <c r="C74" s="2">
        <v>47.5</v>
      </c>
      <c r="D74" s="4">
        <f t="shared" si="2"/>
        <v>8</v>
      </c>
      <c r="E74" s="4">
        <f t="shared" si="3"/>
        <v>0.14414414414414414</v>
      </c>
    </row>
    <row r="75" spans="2:5" x14ac:dyDescent="0.3">
      <c r="B75" s="2">
        <v>57.1</v>
      </c>
      <c r="C75" s="2">
        <v>48.8</v>
      </c>
      <c r="D75" s="4">
        <f t="shared" si="2"/>
        <v>8.3000000000000043</v>
      </c>
      <c r="E75" s="4">
        <f t="shared" si="3"/>
        <v>0.14535901926444841</v>
      </c>
    </row>
    <row r="76" spans="2:5" x14ac:dyDescent="0.3">
      <c r="B76" s="2">
        <v>56.7</v>
      </c>
      <c r="C76" s="2">
        <v>48.3</v>
      </c>
      <c r="D76" s="4">
        <f t="shared" si="2"/>
        <v>8.4000000000000057</v>
      </c>
      <c r="E76" s="4">
        <f t="shared" si="3"/>
        <v>0.14814814814814825</v>
      </c>
    </row>
    <row r="77" spans="2:5" x14ac:dyDescent="0.3">
      <c r="B77" s="2">
        <v>56.3</v>
      </c>
      <c r="C77" s="2">
        <v>47.6</v>
      </c>
      <c r="D77" s="4">
        <f t="shared" si="2"/>
        <v>8.6999999999999957</v>
      </c>
      <c r="E77" s="4">
        <f t="shared" si="3"/>
        <v>0.15452930728241557</v>
      </c>
    </row>
    <row r="78" spans="2:5" x14ac:dyDescent="0.3">
      <c r="B78" s="2">
        <v>57.5</v>
      </c>
      <c r="C78" s="2">
        <v>48.9</v>
      </c>
      <c r="D78" s="4">
        <f t="shared" si="2"/>
        <v>8.6000000000000014</v>
      </c>
      <c r="E78" s="4">
        <f t="shared" si="3"/>
        <v>0.14956521739130438</v>
      </c>
    </row>
    <row r="79" spans="2:5" x14ac:dyDescent="0.3">
      <c r="B79" s="2">
        <v>52.7</v>
      </c>
      <c r="C79" s="2">
        <v>45.4</v>
      </c>
      <c r="D79" s="4">
        <f t="shared" si="2"/>
        <v>7.3000000000000043</v>
      </c>
      <c r="E79" s="4">
        <f t="shared" si="3"/>
        <v>0.13851992409867181</v>
      </c>
    </row>
    <row r="80" spans="2:5" x14ac:dyDescent="0.3">
      <c r="B80" s="2">
        <v>51.8</v>
      </c>
      <c r="C80" s="2">
        <v>44.6</v>
      </c>
      <c r="D80" s="4">
        <f t="shared" si="2"/>
        <v>7.1999999999999957</v>
      </c>
      <c r="E80" s="4">
        <f t="shared" si="3"/>
        <v>0.13899613899613891</v>
      </c>
    </row>
    <row r="81" spans="2:5" x14ac:dyDescent="0.3">
      <c r="B81" s="2">
        <v>51.9</v>
      </c>
      <c r="C81" s="2">
        <v>44.7</v>
      </c>
      <c r="D81" s="4">
        <f t="shared" si="2"/>
        <v>7.1999999999999957</v>
      </c>
      <c r="E81" s="4">
        <f t="shared" si="3"/>
        <v>0.1387283236994219</v>
      </c>
    </row>
    <row r="82" spans="2:5" x14ac:dyDescent="0.3">
      <c r="B82" s="2">
        <v>52.6</v>
      </c>
      <c r="C82" s="2">
        <v>45.2</v>
      </c>
      <c r="D82" s="4">
        <f t="shared" si="2"/>
        <v>7.3999999999999986</v>
      </c>
      <c r="E82" s="4">
        <f t="shared" si="3"/>
        <v>0.14068441064638781</v>
      </c>
    </row>
    <row r="83" spans="2:5" x14ac:dyDescent="0.3">
      <c r="B83" s="2">
        <v>51.9</v>
      </c>
      <c r="C83" s="2">
        <v>44.3</v>
      </c>
      <c r="D83" s="4">
        <f t="shared" si="2"/>
        <v>7.6000000000000014</v>
      </c>
      <c r="E83" s="4">
        <f t="shared" si="3"/>
        <v>0.14643545279383433</v>
      </c>
    </row>
    <row r="84" spans="2:5" x14ac:dyDescent="0.3">
      <c r="B84" s="2">
        <v>52.2</v>
      </c>
      <c r="C84" s="2">
        <v>44.7</v>
      </c>
      <c r="D84" s="4">
        <f t="shared" si="2"/>
        <v>7.5</v>
      </c>
      <c r="E84" s="4">
        <f t="shared" si="3"/>
        <v>0.14367816091954022</v>
      </c>
    </row>
    <row r="85" spans="2:5" x14ac:dyDescent="0.3">
      <c r="B85" s="2">
        <v>52.5</v>
      </c>
      <c r="C85" s="2">
        <v>45.3</v>
      </c>
      <c r="D85" s="4">
        <f t="shared" si="2"/>
        <v>7.2000000000000028</v>
      </c>
      <c r="E85" s="4">
        <f t="shared" si="3"/>
        <v>0.13714285714285721</v>
      </c>
    </row>
    <row r="86" spans="2:5" x14ac:dyDescent="0.3">
      <c r="B86" s="3">
        <v>52</v>
      </c>
      <c r="C86" s="2">
        <v>44.1</v>
      </c>
      <c r="D86" s="4">
        <f t="shared" si="2"/>
        <v>7.8999999999999986</v>
      </c>
      <c r="E86" s="4">
        <f t="shared" si="3"/>
        <v>0.15192307692307688</v>
      </c>
    </row>
    <row r="87" spans="2:5" x14ac:dyDescent="0.3">
      <c r="B87" s="2">
        <v>52.3</v>
      </c>
      <c r="C87" s="2">
        <v>44.8</v>
      </c>
      <c r="D87" s="4">
        <f t="shared" si="2"/>
        <v>7.5</v>
      </c>
      <c r="E87" s="4">
        <f t="shared" si="3"/>
        <v>0.14340344168260039</v>
      </c>
    </row>
    <row r="88" spans="2:5" x14ac:dyDescent="0.3">
      <c r="B88" s="2">
        <v>57.3</v>
      </c>
      <c r="C88" s="2">
        <v>49.2</v>
      </c>
      <c r="D88" s="4">
        <f t="shared" si="2"/>
        <v>8.0999999999999943</v>
      </c>
      <c r="E88" s="4">
        <f t="shared" si="3"/>
        <v>0.14136125654450252</v>
      </c>
    </row>
    <row r="89" spans="2:5" x14ac:dyDescent="0.3">
      <c r="B89" s="2">
        <v>55.7</v>
      </c>
      <c r="C89" s="2">
        <v>46.8</v>
      </c>
      <c r="D89" s="4">
        <f t="shared" si="2"/>
        <v>8.9000000000000057</v>
      </c>
      <c r="E89" s="4">
        <f t="shared" si="3"/>
        <v>0.15978456014362666</v>
      </c>
    </row>
    <row r="90" spans="2:5" x14ac:dyDescent="0.3">
      <c r="B90" s="2">
        <v>57.4</v>
      </c>
      <c r="C90" s="2">
        <v>49.4</v>
      </c>
      <c r="D90" s="4">
        <f t="shared" si="2"/>
        <v>8</v>
      </c>
      <c r="E90" s="4">
        <f t="shared" si="3"/>
        <v>0.13937282229965156</v>
      </c>
    </row>
    <row r="91" spans="2:5" x14ac:dyDescent="0.3">
      <c r="B91" s="3">
        <v>57</v>
      </c>
      <c r="C91" s="3">
        <v>49</v>
      </c>
      <c r="D91" s="4">
        <f t="shared" si="2"/>
        <v>8</v>
      </c>
      <c r="E91" s="4">
        <f t="shared" si="3"/>
        <v>0.14035087719298245</v>
      </c>
    </row>
    <row r="92" spans="2:5" x14ac:dyDescent="0.3">
      <c r="B92" s="2">
        <v>54.8</v>
      </c>
      <c r="C92" s="2">
        <v>46.6</v>
      </c>
      <c r="D92" s="4">
        <f t="shared" si="2"/>
        <v>8.1999999999999957</v>
      </c>
      <c r="E92" s="4">
        <f t="shared" si="3"/>
        <v>0.14963503649635029</v>
      </c>
    </row>
    <row r="93" spans="2:5" x14ac:dyDescent="0.3">
      <c r="B93" s="3">
        <v>57</v>
      </c>
      <c r="C93" s="2">
        <v>49.3</v>
      </c>
      <c r="D93" s="4">
        <f t="shared" si="2"/>
        <v>7.7000000000000028</v>
      </c>
      <c r="E93" s="4">
        <f t="shared" si="3"/>
        <v>0.13508771929824567</v>
      </c>
    </row>
    <row r="94" spans="2:5" x14ac:dyDescent="0.3">
      <c r="B94" s="2">
        <v>56.9</v>
      </c>
      <c r="C94" s="2">
        <v>48.2</v>
      </c>
      <c r="D94" s="4">
        <f t="shared" si="2"/>
        <v>8.6999999999999957</v>
      </c>
      <c r="E94" s="4">
        <f t="shared" si="3"/>
        <v>0.15289982425307549</v>
      </c>
    </row>
    <row r="95" spans="2:5" x14ac:dyDescent="0.3">
      <c r="B95" s="2">
        <v>54.8</v>
      </c>
      <c r="C95" s="3">
        <v>47</v>
      </c>
      <c r="D95" s="4">
        <f t="shared" si="2"/>
        <v>7.7999999999999972</v>
      </c>
      <c r="E95" s="4">
        <f t="shared" si="3"/>
        <v>0.14233576642335763</v>
      </c>
    </row>
    <row r="96" spans="2:5" x14ac:dyDescent="0.3">
      <c r="B96" s="2">
        <v>55.3</v>
      </c>
      <c r="C96" s="2">
        <v>48.2</v>
      </c>
      <c r="D96" s="4">
        <f t="shared" si="2"/>
        <v>7.0999999999999943</v>
      </c>
      <c r="E96" s="4">
        <f t="shared" si="3"/>
        <v>0.12839059674502704</v>
      </c>
    </row>
    <row r="97" spans="2:5" x14ac:dyDescent="0.3">
      <c r="B97" s="4">
        <v>57.3</v>
      </c>
      <c r="C97" s="4">
        <v>48.8</v>
      </c>
      <c r="D97" s="4">
        <f t="shared" si="2"/>
        <v>8.5</v>
      </c>
      <c r="E97" s="4">
        <f t="shared" si="3"/>
        <v>0.14834205933682373</v>
      </c>
    </row>
    <row r="98" spans="2:5" x14ac:dyDescent="0.3">
      <c r="B98" s="5">
        <v>55.5</v>
      </c>
      <c r="C98" s="5">
        <v>49.3</v>
      </c>
      <c r="D98" s="4">
        <f t="shared" si="2"/>
        <v>6.2000000000000028</v>
      </c>
      <c r="E98" s="4">
        <f t="shared" si="3"/>
        <v>0.11171171171171176</v>
      </c>
    </row>
    <row r="99" spans="2:5" x14ac:dyDescent="0.3">
      <c r="B99" s="4">
        <v>57.2</v>
      </c>
      <c r="C99" s="6">
        <v>48</v>
      </c>
      <c r="D99" s="4">
        <f t="shared" si="2"/>
        <v>9.2000000000000028</v>
      </c>
      <c r="E99" s="4">
        <f t="shared" si="3"/>
        <v>0.16083916083916089</v>
      </c>
    </row>
    <row r="100" spans="2:5" x14ac:dyDescent="0.3">
      <c r="B100" s="2">
        <v>55.9</v>
      </c>
      <c r="C100" s="2">
        <v>47.2</v>
      </c>
      <c r="D100" s="4">
        <f t="shared" si="2"/>
        <v>8.6999999999999957</v>
      </c>
      <c r="E100" s="4">
        <f t="shared" si="3"/>
        <v>0.15563506261180673</v>
      </c>
    </row>
    <row r="101" spans="2:5" x14ac:dyDescent="0.3">
      <c r="B101" s="2">
        <v>52.8</v>
      </c>
      <c r="C101" s="2">
        <v>45.7</v>
      </c>
      <c r="D101" s="4">
        <f t="shared" si="2"/>
        <v>7.0999999999999943</v>
      </c>
      <c r="E101" s="4">
        <f t="shared" si="3"/>
        <v>0.13446969696969688</v>
      </c>
    </row>
    <row r="102" spans="2:5" x14ac:dyDescent="0.3">
      <c r="B102" s="2">
        <v>56.6</v>
      </c>
      <c r="C102" s="2">
        <v>48.6</v>
      </c>
      <c r="D102" s="4">
        <f t="shared" si="2"/>
        <v>8</v>
      </c>
      <c r="E102" s="4">
        <f t="shared" si="3"/>
        <v>0.14134275618374559</v>
      </c>
    </row>
    <row r="103" spans="2:5" x14ac:dyDescent="0.3">
      <c r="B103" s="2">
        <v>56.1</v>
      </c>
      <c r="C103" s="2">
        <v>47.9</v>
      </c>
      <c r="D103" s="4">
        <f t="shared" si="2"/>
        <v>8.2000000000000028</v>
      </c>
      <c r="E103" s="4">
        <f t="shared" si="3"/>
        <v>0.14616755793226385</v>
      </c>
    </row>
    <row r="104" spans="2:5" x14ac:dyDescent="0.3">
      <c r="B104" s="3">
        <v>54</v>
      </c>
      <c r="C104" s="3">
        <v>46</v>
      </c>
      <c r="D104" s="4">
        <f t="shared" si="2"/>
        <v>8</v>
      </c>
      <c r="E104" s="4">
        <f t="shared" si="3"/>
        <v>0.14814814814814814</v>
      </c>
    </row>
    <row r="105" spans="2:5" x14ac:dyDescent="0.3">
      <c r="B105" s="7">
        <v>57.1</v>
      </c>
      <c r="C105" s="8">
        <v>49</v>
      </c>
      <c r="D105" s="4">
        <f t="shared" si="2"/>
        <v>8.1000000000000014</v>
      </c>
      <c r="E105" s="4">
        <f t="shared" si="3"/>
        <v>0.14185639229422067</v>
      </c>
    </row>
    <row r="106" spans="2:5" x14ac:dyDescent="0.3">
      <c r="B106" s="2">
        <v>56.3</v>
      </c>
      <c r="C106" s="2">
        <v>48.7</v>
      </c>
      <c r="D106" s="4">
        <f t="shared" si="2"/>
        <v>7.5999999999999943</v>
      </c>
      <c r="E106" s="4">
        <f t="shared" si="3"/>
        <v>0.13499111900532851</v>
      </c>
    </row>
    <row r="107" spans="2:5" x14ac:dyDescent="0.3">
      <c r="B107" s="2">
        <v>53.6</v>
      </c>
      <c r="C107" s="2">
        <v>46.7</v>
      </c>
      <c r="D107" s="4">
        <f t="shared" si="2"/>
        <v>6.8999999999999986</v>
      </c>
      <c r="E107" s="4">
        <f t="shared" si="3"/>
        <v>0.12873134328358207</v>
      </c>
    </row>
    <row r="108" spans="2:5" x14ac:dyDescent="0.3">
      <c r="B108" s="2">
        <v>57.6</v>
      </c>
      <c r="C108" s="2">
        <v>49.8</v>
      </c>
      <c r="D108" s="4">
        <f t="shared" si="2"/>
        <v>7.8000000000000043</v>
      </c>
      <c r="E108" s="4">
        <f t="shared" si="3"/>
        <v>0.13541666666666674</v>
      </c>
    </row>
    <row r="109" spans="2:5" x14ac:dyDescent="0.3">
      <c r="B109" s="2">
        <v>56.7</v>
      </c>
      <c r="C109" s="2">
        <v>48.3</v>
      </c>
      <c r="D109" s="4">
        <f t="shared" si="2"/>
        <v>8.4000000000000057</v>
      </c>
      <c r="E109" s="4">
        <f t="shared" si="3"/>
        <v>0.14814814814814825</v>
      </c>
    </row>
    <row r="110" spans="2:5" x14ac:dyDescent="0.3">
      <c r="B110" s="2">
        <v>53.9</v>
      </c>
      <c r="C110" s="2">
        <v>46.8</v>
      </c>
      <c r="D110" s="4">
        <f t="shared" si="2"/>
        <v>7.1000000000000014</v>
      </c>
      <c r="E110" s="4">
        <f t="shared" si="3"/>
        <v>0.13172541743970317</v>
      </c>
    </row>
    <row r="111" spans="2:5" x14ac:dyDescent="0.3">
      <c r="B111" s="2">
        <v>56.8</v>
      </c>
      <c r="C111" s="2">
        <v>49.2</v>
      </c>
      <c r="D111" s="4">
        <f t="shared" si="2"/>
        <v>7.5999999999999943</v>
      </c>
      <c r="E111" s="4">
        <f t="shared" si="3"/>
        <v>0.13380281690140836</v>
      </c>
    </row>
    <row r="112" spans="2:5" x14ac:dyDescent="0.3">
      <c r="B112" s="2">
        <v>56.2</v>
      </c>
      <c r="C112" s="2">
        <v>48.5</v>
      </c>
      <c r="D112" s="4">
        <f t="shared" si="2"/>
        <v>7.7000000000000028</v>
      </c>
      <c r="E112" s="4">
        <f t="shared" si="3"/>
        <v>0.13701067615658366</v>
      </c>
    </row>
    <row r="113" spans="1:14" x14ac:dyDescent="0.3">
      <c r="B113" s="2">
        <v>54.4</v>
      </c>
      <c r="C113" s="2">
        <v>46.3</v>
      </c>
      <c r="D113" s="4">
        <f t="shared" si="2"/>
        <v>8.1000000000000014</v>
      </c>
      <c r="E113" s="4">
        <f t="shared" si="3"/>
        <v>0.14889705882352944</v>
      </c>
      <c r="I113" t="s">
        <v>63</v>
      </c>
      <c r="J113">
        <v>60</v>
      </c>
      <c r="K113">
        <v>50</v>
      </c>
      <c r="L113">
        <v>55</v>
      </c>
    </row>
    <row r="114" spans="1:14" x14ac:dyDescent="0.3">
      <c r="B114" s="2">
        <v>57.2</v>
      </c>
      <c r="C114" s="2">
        <v>49.5</v>
      </c>
      <c r="D114" s="4">
        <f t="shared" si="2"/>
        <v>7.7000000000000028</v>
      </c>
      <c r="E114" s="4">
        <f t="shared" si="3"/>
        <v>0.13461538461538466</v>
      </c>
      <c r="I114" t="s">
        <v>64</v>
      </c>
      <c r="J114">
        <v>50</v>
      </c>
      <c r="K114">
        <v>40</v>
      </c>
      <c r="L114">
        <v>48</v>
      </c>
    </row>
    <row r="115" spans="1:14" x14ac:dyDescent="0.3">
      <c r="B115" s="2">
        <v>56.7</v>
      </c>
      <c r="C115" s="2">
        <v>48.2</v>
      </c>
      <c r="D115" s="4">
        <f t="shared" si="2"/>
        <v>8.5</v>
      </c>
      <c r="E115" s="4">
        <f t="shared" si="3"/>
        <v>0.14991181657848324</v>
      </c>
    </row>
    <row r="116" spans="1:14" x14ac:dyDescent="0.3">
      <c r="B116" s="2">
        <v>53.9</v>
      </c>
      <c r="C116" s="2">
        <v>45.9</v>
      </c>
      <c r="D116" s="4">
        <f t="shared" si="2"/>
        <v>8</v>
      </c>
      <c r="E116" s="4">
        <f t="shared" si="3"/>
        <v>0.14842300556586271</v>
      </c>
    </row>
    <row r="117" spans="1:14" x14ac:dyDescent="0.3">
      <c r="B117" s="2">
        <v>56.8</v>
      </c>
      <c r="C117" s="2">
        <v>47.9</v>
      </c>
      <c r="D117" s="4">
        <f t="shared" si="2"/>
        <v>8.8999999999999986</v>
      </c>
      <c r="E117" s="4">
        <f t="shared" si="3"/>
        <v>0.15669014084507041</v>
      </c>
    </row>
    <row r="118" spans="1:14" x14ac:dyDescent="0.3">
      <c r="B118" s="2">
        <v>56.5</v>
      </c>
      <c r="C118" s="2">
        <v>48.6</v>
      </c>
      <c r="D118" s="4">
        <f t="shared" si="2"/>
        <v>7.8999999999999986</v>
      </c>
      <c r="E118" s="4">
        <f t="shared" si="3"/>
        <v>0.13982300884955751</v>
      </c>
    </row>
    <row r="119" spans="1:14" x14ac:dyDescent="0.3">
      <c r="B119" s="2">
        <v>54.9</v>
      </c>
      <c r="C119" s="2">
        <v>46.6</v>
      </c>
      <c r="D119" s="4">
        <f t="shared" si="2"/>
        <v>8.2999999999999972</v>
      </c>
      <c r="E119" s="4">
        <f t="shared" si="3"/>
        <v>0.15118397085610197</v>
      </c>
    </row>
    <row r="120" spans="1:14" x14ac:dyDescent="0.3">
      <c r="B120" s="2">
        <v>56.8</v>
      </c>
      <c r="C120" s="2">
        <v>48.8</v>
      </c>
      <c r="D120" s="4">
        <f t="shared" si="2"/>
        <v>8</v>
      </c>
      <c r="E120" s="4">
        <f t="shared" si="3"/>
        <v>0.14084507042253522</v>
      </c>
    </row>
    <row r="122" spans="1:14" x14ac:dyDescent="0.3">
      <c r="L122">
        <f>K123-K124</f>
        <v>2</v>
      </c>
      <c r="M122">
        <f>K124-K125</f>
        <v>2</v>
      </c>
    </row>
    <row r="123" spans="1:14" x14ac:dyDescent="0.3">
      <c r="A123" s="28" t="s">
        <v>38</v>
      </c>
      <c r="B123" s="28">
        <f>AVERAGE(B3:B120)</f>
        <v>55.146610169491517</v>
      </c>
      <c r="C123" s="28">
        <f>AVERAGE(C3:C120)</f>
        <v>47.272881355932221</v>
      </c>
      <c r="D123" s="28">
        <f>AVERAGE(D3:D120)</f>
        <v>7.8737288135593273</v>
      </c>
      <c r="E123" s="28">
        <f>AVERAGE(E3:E120)</f>
        <v>0.14275291507588048</v>
      </c>
      <c r="F123" s="10"/>
      <c r="G123" s="29">
        <v>9.5</v>
      </c>
      <c r="H123" s="10">
        <f>G123/B123</f>
        <v>0.17226806816959417</v>
      </c>
      <c r="I123" s="10"/>
      <c r="J123" s="12"/>
      <c r="K123" s="12">
        <v>9.5</v>
      </c>
      <c r="L123" s="38">
        <v>0.17</v>
      </c>
      <c r="M123" s="12"/>
      <c r="N123" s="12"/>
    </row>
    <row r="124" spans="1:14" x14ac:dyDescent="0.3">
      <c r="A124" s="28" t="s">
        <v>39</v>
      </c>
      <c r="B124" s="28">
        <f>MAX(B3:B120)</f>
        <v>58</v>
      </c>
      <c r="C124" s="28">
        <f t="shared" ref="C124:E124" si="4">MAX(C3:C120)</f>
        <v>50.3</v>
      </c>
      <c r="D124" s="28">
        <f t="shared" si="4"/>
        <v>9.2000000000000028</v>
      </c>
      <c r="E124" s="28">
        <f t="shared" si="4"/>
        <v>0.1651542649727768</v>
      </c>
      <c r="F124" s="10"/>
      <c r="G124" s="10"/>
      <c r="H124" s="10"/>
      <c r="I124" s="10"/>
      <c r="J124" s="12"/>
      <c r="K124" s="12">
        <v>7.5</v>
      </c>
      <c r="L124" s="38">
        <v>0.13600000000000001</v>
      </c>
      <c r="M124" s="12"/>
      <c r="N124" s="12"/>
    </row>
    <row r="125" spans="1:14" x14ac:dyDescent="0.3">
      <c r="A125" s="28" t="s">
        <v>40</v>
      </c>
      <c r="B125" s="28">
        <f>MIN(B3:B120)</f>
        <v>50.2</v>
      </c>
      <c r="C125" s="28">
        <f t="shared" ref="C125:E125" si="5">MIN(C3:C120)</f>
        <v>43.8</v>
      </c>
      <c r="D125" s="28">
        <f t="shared" si="5"/>
        <v>6.2000000000000028</v>
      </c>
      <c r="E125" s="28">
        <f t="shared" si="5"/>
        <v>0.11171171171171176</v>
      </c>
      <c r="F125" s="10"/>
      <c r="G125" s="10"/>
      <c r="H125" s="10"/>
      <c r="I125" s="10"/>
      <c r="J125" s="12"/>
      <c r="K125" s="12">
        <v>5.5</v>
      </c>
      <c r="L125" s="38">
        <v>0.1</v>
      </c>
      <c r="M125" s="12"/>
      <c r="N125" s="12"/>
    </row>
    <row r="126" spans="1:14" x14ac:dyDescent="0.3">
      <c r="B126" s="18"/>
      <c r="C126" s="18"/>
    </row>
    <row r="127" spans="1:14" x14ac:dyDescent="0.3">
      <c r="B127" s="18" t="s">
        <v>41</v>
      </c>
      <c r="C127" s="18"/>
      <c r="F127" t="s">
        <v>42</v>
      </c>
      <c r="K127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3BF7-9B3C-42C2-9F26-22F636AC3A23}">
  <dimension ref="A1:O119"/>
  <sheetViews>
    <sheetView workbookViewId="0">
      <selection activeCell="M9" sqref="M9"/>
    </sheetView>
  </sheetViews>
  <sheetFormatPr defaultRowHeight="14.4" x14ac:dyDescent="0.3"/>
  <cols>
    <col min="4" max="4" width="8.88671875" style="31"/>
  </cols>
  <sheetData>
    <row r="1" spans="1:15" x14ac:dyDescent="0.3">
      <c r="A1" t="s">
        <v>2</v>
      </c>
    </row>
    <row r="2" spans="1:15" x14ac:dyDescent="0.3">
      <c r="A2">
        <v>0.14184397163120599</v>
      </c>
      <c r="B2">
        <v>141.84397163120599</v>
      </c>
      <c r="C2" s="31" t="s">
        <v>81</v>
      </c>
      <c r="D2" s="31" t="s">
        <v>45</v>
      </c>
      <c r="E2" t="str">
        <f>CONCATENATE(C2,D2)</f>
        <v xml:space="preserve">141.84, </v>
      </c>
      <c r="G2" t="str">
        <f>_xlfn.CONCAT(E2:E119)</f>
        <v xml:space="preserve">141.84, 138.59, 140.25, 141.54, 137.11, 146.38, 139.19, 131.11, 146.38, 144.50, 152.96, 127.49, 140.35, 143.12, 139.48, 138.13, 143.96, 156.06, 149.22, 142.04, 128.65, 146.43, 142.31, 132.03, 141.76, 140.95, 143.68, 134.87, 148.60, 148.89, 150.08, 147.36, 152.85, 149.12, 151.14, 140.48, 144.36, 139.32, 131.86, 139.86, 137.63, 149.90, 130.20, 141.60, 146.78, 137.39, 152.63, 147.54, 137.87, 149.82, 147.27, 139.89, 143.60, 144.42, 147.82, 141.59, 137.11, 165.15, 142.10, 133.21, 140.86, 150.08, 145.94, 131.26, 135.88, 136.86, 136.20, 151.04, 154.95, 142.36, 132.04, 144.14, 145.35, 148.14, 154.52, 149.56, 138.51, 138.99, 138.72, 140.68, 146.43, 143.67, 137.14, 151.92, 143.40, 141.36, 159.78, 139.37, 140.35, 149.63, 135.08, 152.89, 142.33, 128.39, 148.34, 111.71, 160.83, 155.63, 134.46, 141.34, 146.16, 148.14, 141.85, 134.99, 128.73, 135.41, 148.14, 131.72, 133.80, 137.01, 148.89, 134.61, 149.91, 148.42, 156.69, 139.82, 151.18, 140.84, </v>
      </c>
    </row>
    <row r="3" spans="1:15" x14ac:dyDescent="0.3">
      <c r="A3">
        <v>0.13859649122807</v>
      </c>
      <c r="B3">
        <v>138.59649122806999</v>
      </c>
      <c r="C3" s="31" t="s">
        <v>82</v>
      </c>
      <c r="D3" s="31" t="s">
        <v>45</v>
      </c>
      <c r="E3" t="str">
        <f t="shared" ref="E3:E66" si="0">CONCATENATE(C3,D3)</f>
        <v xml:space="preserve">138.59, </v>
      </c>
    </row>
    <row r="4" spans="1:15" x14ac:dyDescent="0.3">
      <c r="A4">
        <v>0.14025500910746799</v>
      </c>
      <c r="B4">
        <v>140.255009107468</v>
      </c>
      <c r="C4" s="31" t="s">
        <v>83</v>
      </c>
      <c r="D4" s="31" t="s">
        <v>45</v>
      </c>
      <c r="E4" t="str">
        <f t="shared" si="0"/>
        <v xml:space="preserve">140.25, </v>
      </c>
      <c r="G4" t="s">
        <v>191</v>
      </c>
    </row>
    <row r="5" spans="1:15" x14ac:dyDescent="0.3">
      <c r="A5">
        <v>0.14154411764705899</v>
      </c>
      <c r="B5">
        <v>141.54411764705898</v>
      </c>
      <c r="C5" s="31" t="s">
        <v>84</v>
      </c>
      <c r="D5" s="31" t="s">
        <v>45</v>
      </c>
      <c r="E5" t="str">
        <f t="shared" si="0"/>
        <v xml:space="preserve">141.54, </v>
      </c>
    </row>
    <row r="6" spans="1:15" x14ac:dyDescent="0.3">
      <c r="A6">
        <v>0.137111517367459</v>
      </c>
      <c r="B6">
        <v>137.11151736745899</v>
      </c>
      <c r="C6" s="31" t="s">
        <v>85</v>
      </c>
      <c r="D6" s="31" t="s">
        <v>45</v>
      </c>
      <c r="E6" t="str">
        <f t="shared" si="0"/>
        <v xml:space="preserve">137.11, </v>
      </c>
    </row>
    <row r="7" spans="1:15" x14ac:dyDescent="0.3">
      <c r="A7">
        <v>0.14638447971781299</v>
      </c>
      <c r="B7">
        <v>146.38447971781298</v>
      </c>
      <c r="C7" s="31" t="s">
        <v>86</v>
      </c>
      <c r="D7" s="31" t="s">
        <v>45</v>
      </c>
      <c r="E7" t="str">
        <f t="shared" si="0"/>
        <v xml:space="preserve">146.38, </v>
      </c>
    </row>
    <row r="8" spans="1:15" x14ac:dyDescent="0.3">
      <c r="A8">
        <v>0.139194139194139</v>
      </c>
      <c r="B8">
        <v>139.19413919413901</v>
      </c>
      <c r="C8" s="31" t="s">
        <v>87</v>
      </c>
      <c r="D8" s="31" t="s">
        <v>45</v>
      </c>
      <c r="E8" t="str">
        <f t="shared" si="0"/>
        <v xml:space="preserve">139.19, </v>
      </c>
    </row>
    <row r="9" spans="1:15" x14ac:dyDescent="0.3">
      <c r="A9">
        <v>0.13111888111888101</v>
      </c>
      <c r="B9">
        <v>131.11888111888101</v>
      </c>
      <c r="C9" s="31" t="s">
        <v>88</v>
      </c>
      <c r="D9" s="31" t="s">
        <v>45</v>
      </c>
      <c r="E9" t="str">
        <f t="shared" si="0"/>
        <v xml:space="preserve">131.11, </v>
      </c>
    </row>
    <row r="10" spans="1:15" x14ac:dyDescent="0.3">
      <c r="A10">
        <v>0.14638783269962</v>
      </c>
      <c r="B10">
        <v>146.38783269961999</v>
      </c>
      <c r="C10" s="31" t="s">
        <v>86</v>
      </c>
      <c r="D10" s="31" t="s">
        <v>45</v>
      </c>
      <c r="E10" t="str">
        <f t="shared" si="0"/>
        <v xml:space="preserve">146.38, </v>
      </c>
      <c r="K10" t="s">
        <v>50</v>
      </c>
      <c r="N10" t="s">
        <v>192</v>
      </c>
      <c r="O10">
        <v>1000</v>
      </c>
    </row>
    <row r="11" spans="1:15" x14ac:dyDescent="0.3">
      <c r="A11">
        <v>0.144508670520231</v>
      </c>
      <c r="B11">
        <v>144.50867052023099</v>
      </c>
      <c r="C11" s="31" t="s">
        <v>89</v>
      </c>
      <c r="D11" s="31" t="s">
        <v>45</v>
      </c>
      <c r="E11" t="str">
        <f t="shared" si="0"/>
        <v xml:space="preserve">144.50, </v>
      </c>
      <c r="K11" t="s">
        <v>191</v>
      </c>
    </row>
    <row r="12" spans="1:15" x14ac:dyDescent="0.3">
      <c r="A12">
        <v>0.15296367112810699</v>
      </c>
      <c r="B12">
        <v>152.96367112810699</v>
      </c>
      <c r="C12" s="31" t="s">
        <v>90</v>
      </c>
      <c r="D12" s="31" t="s">
        <v>45</v>
      </c>
      <c r="E12" t="str">
        <f t="shared" si="0"/>
        <v xml:space="preserve">152.96, </v>
      </c>
    </row>
    <row r="13" spans="1:15" x14ac:dyDescent="0.3">
      <c r="A13">
        <v>0.127490039840638</v>
      </c>
      <c r="B13">
        <v>127.490039840638</v>
      </c>
      <c r="C13" s="31" t="s">
        <v>91</v>
      </c>
      <c r="D13" s="31" t="s">
        <v>45</v>
      </c>
      <c r="E13" t="str">
        <f t="shared" si="0"/>
        <v xml:space="preserve">127.49, </v>
      </c>
    </row>
    <row r="14" spans="1:15" x14ac:dyDescent="0.3">
      <c r="A14">
        <v>0.140350877192982</v>
      </c>
      <c r="B14">
        <v>140.35087719298201</v>
      </c>
      <c r="C14" s="31" t="s">
        <v>92</v>
      </c>
      <c r="D14" s="31" t="s">
        <v>45</v>
      </c>
      <c r="E14" t="str">
        <f t="shared" si="0"/>
        <v xml:space="preserve">140.35, </v>
      </c>
    </row>
    <row r="15" spans="1:15" x14ac:dyDescent="0.3">
      <c r="A15">
        <v>0.14312977099236601</v>
      </c>
      <c r="B15">
        <v>143.12977099236602</v>
      </c>
      <c r="C15" s="31" t="s">
        <v>93</v>
      </c>
      <c r="D15" s="31" t="s">
        <v>45</v>
      </c>
      <c r="E15" t="str">
        <f t="shared" si="0"/>
        <v xml:space="preserve">143.12, </v>
      </c>
      <c r="K15" t="s">
        <v>47</v>
      </c>
    </row>
    <row r="16" spans="1:15" x14ac:dyDescent="0.3">
      <c r="A16">
        <v>0.139489194499018</v>
      </c>
      <c r="B16">
        <v>139.489194499018</v>
      </c>
      <c r="C16" s="31" t="s">
        <v>94</v>
      </c>
      <c r="D16" s="31" t="s">
        <v>45</v>
      </c>
      <c r="E16" t="str">
        <f t="shared" si="0"/>
        <v xml:space="preserve">139.48, </v>
      </c>
      <c r="K16" t="s">
        <v>46</v>
      </c>
    </row>
    <row r="17" spans="1:11" x14ac:dyDescent="0.3">
      <c r="A17">
        <v>0.13813229571984401</v>
      </c>
      <c r="B17">
        <v>138.132295719844</v>
      </c>
      <c r="C17" s="31" t="s">
        <v>95</v>
      </c>
      <c r="D17" s="31" t="s">
        <v>45</v>
      </c>
      <c r="E17" t="str">
        <f t="shared" si="0"/>
        <v xml:space="preserve">138.13, </v>
      </c>
    </row>
    <row r="18" spans="1:11" x14ac:dyDescent="0.3">
      <c r="A18">
        <v>0.143968871595331</v>
      </c>
      <c r="B18">
        <v>143.968871595331</v>
      </c>
      <c r="C18" s="31" t="s">
        <v>96</v>
      </c>
      <c r="D18" s="31" t="s">
        <v>45</v>
      </c>
      <c r="E18" t="str">
        <f t="shared" si="0"/>
        <v xml:space="preserve">143.96, </v>
      </c>
      <c r="K18" t="s">
        <v>49</v>
      </c>
    </row>
    <row r="19" spans="1:11" x14ac:dyDescent="0.3">
      <c r="A19">
        <v>0.15606936416184999</v>
      </c>
      <c r="B19">
        <v>156.06936416184999</v>
      </c>
      <c r="C19" s="31" t="s">
        <v>97</v>
      </c>
      <c r="D19" s="31" t="s">
        <v>45</v>
      </c>
      <c r="E19" t="str">
        <f t="shared" si="0"/>
        <v xml:space="preserve">156.06, </v>
      </c>
      <c r="K19" t="s">
        <v>48</v>
      </c>
    </row>
    <row r="20" spans="1:11" x14ac:dyDescent="0.3">
      <c r="A20">
        <v>0.14922480620154999</v>
      </c>
      <c r="B20">
        <v>149.22480620155</v>
      </c>
      <c r="C20" s="31" t="s">
        <v>98</v>
      </c>
      <c r="D20" s="31" t="s">
        <v>45</v>
      </c>
      <c r="E20" t="str">
        <f t="shared" si="0"/>
        <v xml:space="preserve">149.22, </v>
      </c>
    </row>
    <row r="21" spans="1:11" x14ac:dyDescent="0.3">
      <c r="A21">
        <v>0.142045454545455</v>
      </c>
      <c r="B21">
        <v>142.04545454545502</v>
      </c>
      <c r="C21" s="31" t="s">
        <v>99</v>
      </c>
      <c r="D21" s="31" t="s">
        <v>45</v>
      </c>
      <c r="E21" t="str">
        <f t="shared" si="0"/>
        <v xml:space="preserve">142.04, </v>
      </c>
    </row>
    <row r="22" spans="1:11" x14ac:dyDescent="0.3">
      <c r="A22">
        <v>0.12865497076023399</v>
      </c>
      <c r="B22">
        <v>128.65497076023399</v>
      </c>
      <c r="C22" s="31" t="s">
        <v>100</v>
      </c>
      <c r="D22" s="31" t="s">
        <v>45</v>
      </c>
      <c r="E22" t="str">
        <f t="shared" si="0"/>
        <v xml:space="preserve">128.65, </v>
      </c>
    </row>
    <row r="23" spans="1:11" x14ac:dyDescent="0.3">
      <c r="A23">
        <v>0.14643545279383399</v>
      </c>
      <c r="B23">
        <v>146.435452793834</v>
      </c>
      <c r="C23" s="31" t="s">
        <v>101</v>
      </c>
      <c r="D23" s="31" t="s">
        <v>45</v>
      </c>
      <c r="E23" t="str">
        <f t="shared" si="0"/>
        <v xml:space="preserve">146.43, </v>
      </c>
    </row>
    <row r="24" spans="1:11" x14ac:dyDescent="0.3">
      <c r="A24">
        <v>0.14231499051233401</v>
      </c>
      <c r="B24">
        <v>142.31499051233402</v>
      </c>
      <c r="C24" s="31" t="s">
        <v>102</v>
      </c>
      <c r="D24" s="31" t="s">
        <v>45</v>
      </c>
      <c r="E24" t="str">
        <f t="shared" si="0"/>
        <v xml:space="preserve">142.31, </v>
      </c>
    </row>
    <row r="25" spans="1:11" x14ac:dyDescent="0.3">
      <c r="A25">
        <v>0.13203883495145599</v>
      </c>
      <c r="B25">
        <v>132.03883495145598</v>
      </c>
      <c r="C25" s="31" t="s">
        <v>103</v>
      </c>
      <c r="D25" s="31" t="s">
        <v>45</v>
      </c>
      <c r="E25" t="str">
        <f t="shared" si="0"/>
        <v xml:space="preserve">132.03, </v>
      </c>
    </row>
    <row r="26" spans="1:11" x14ac:dyDescent="0.3">
      <c r="A26">
        <v>0.14176245210728</v>
      </c>
      <c r="B26">
        <v>141.76245210728001</v>
      </c>
      <c r="C26" s="31" t="s">
        <v>104</v>
      </c>
      <c r="D26" s="31" t="s">
        <v>45</v>
      </c>
      <c r="E26" t="str">
        <f t="shared" si="0"/>
        <v xml:space="preserve">141.76, </v>
      </c>
    </row>
    <row r="27" spans="1:11" x14ac:dyDescent="0.3">
      <c r="A27">
        <v>0.140952380952381</v>
      </c>
      <c r="B27">
        <v>140.95238095238099</v>
      </c>
      <c r="C27" s="31" t="s">
        <v>105</v>
      </c>
      <c r="D27" s="31" t="s">
        <v>45</v>
      </c>
      <c r="E27" t="str">
        <f t="shared" si="0"/>
        <v xml:space="preserve">140.95, </v>
      </c>
    </row>
    <row r="28" spans="1:11" x14ac:dyDescent="0.3">
      <c r="A28">
        <v>0.14368932038835</v>
      </c>
      <c r="B28">
        <v>143.68932038835001</v>
      </c>
      <c r="C28" s="31" t="s">
        <v>106</v>
      </c>
      <c r="D28" s="31" t="s">
        <v>45</v>
      </c>
      <c r="E28" t="str">
        <f t="shared" si="0"/>
        <v xml:space="preserve">143.68, </v>
      </c>
    </row>
    <row r="29" spans="1:11" x14ac:dyDescent="0.3">
      <c r="A29">
        <v>0.134874759152216</v>
      </c>
      <c r="B29">
        <v>134.874759152216</v>
      </c>
      <c r="C29" s="31" t="s">
        <v>107</v>
      </c>
      <c r="D29" s="31" t="s">
        <v>45</v>
      </c>
      <c r="E29" t="str">
        <f t="shared" si="0"/>
        <v xml:space="preserve">134.87, </v>
      </c>
    </row>
    <row r="30" spans="1:11" x14ac:dyDescent="0.3">
      <c r="A30">
        <v>0.14860139860139901</v>
      </c>
      <c r="B30">
        <v>148.60139860139901</v>
      </c>
      <c r="C30" s="31" t="s">
        <v>108</v>
      </c>
      <c r="D30" s="31" t="s">
        <v>45</v>
      </c>
      <c r="E30" t="str">
        <f t="shared" si="0"/>
        <v xml:space="preserve">148.60, </v>
      </c>
    </row>
    <row r="31" spans="1:11" x14ac:dyDescent="0.3">
      <c r="A31">
        <v>0.14889705882352899</v>
      </c>
      <c r="B31">
        <v>148.89705882352899</v>
      </c>
      <c r="C31" s="31" t="s">
        <v>109</v>
      </c>
      <c r="D31" s="31" t="s">
        <v>45</v>
      </c>
      <c r="E31" t="str">
        <f t="shared" si="0"/>
        <v xml:space="preserve">148.89, </v>
      </c>
    </row>
    <row r="32" spans="1:11" x14ac:dyDescent="0.3">
      <c r="A32">
        <v>0.150087260034904</v>
      </c>
      <c r="B32">
        <v>150.08726003490401</v>
      </c>
      <c r="C32" s="31" t="s">
        <v>110</v>
      </c>
      <c r="D32" s="31" t="s">
        <v>45</v>
      </c>
      <c r="E32" t="str">
        <f t="shared" si="0"/>
        <v xml:space="preserve">150.08, </v>
      </c>
    </row>
    <row r="33" spans="1:5" x14ac:dyDescent="0.3">
      <c r="A33">
        <v>0.14736842105263201</v>
      </c>
      <c r="B33">
        <v>147.36842105263202</v>
      </c>
      <c r="C33" s="31" t="s">
        <v>111</v>
      </c>
      <c r="D33" s="31" t="s">
        <v>45</v>
      </c>
      <c r="E33" t="str">
        <f t="shared" si="0"/>
        <v xml:space="preserve">147.36, </v>
      </c>
    </row>
    <row r="34" spans="1:5" x14ac:dyDescent="0.3">
      <c r="A34">
        <v>0.15285451197053401</v>
      </c>
      <c r="B34">
        <v>152.85451197053402</v>
      </c>
      <c r="C34" s="31" t="s">
        <v>112</v>
      </c>
      <c r="D34" s="31" t="s">
        <v>45</v>
      </c>
      <c r="E34" t="str">
        <f t="shared" si="0"/>
        <v xml:space="preserve">152.85, </v>
      </c>
    </row>
    <row r="35" spans="1:5" x14ac:dyDescent="0.3">
      <c r="A35">
        <v>0.14912280701754399</v>
      </c>
      <c r="B35">
        <v>149.12280701754398</v>
      </c>
      <c r="C35" s="31" t="s">
        <v>113</v>
      </c>
      <c r="D35" s="31" t="s">
        <v>45</v>
      </c>
      <c r="E35" t="str">
        <f t="shared" si="0"/>
        <v xml:space="preserve">149.12, </v>
      </c>
    </row>
    <row r="36" spans="1:5" x14ac:dyDescent="0.3">
      <c r="A36">
        <v>0.151142355008787</v>
      </c>
      <c r="B36">
        <v>151.14235500878701</v>
      </c>
      <c r="C36" s="31" t="s">
        <v>114</v>
      </c>
      <c r="D36" s="31" t="s">
        <v>45</v>
      </c>
      <c r="E36" t="str">
        <f t="shared" si="0"/>
        <v xml:space="preserve">151.14, </v>
      </c>
    </row>
    <row r="37" spans="1:5" x14ac:dyDescent="0.3">
      <c r="A37">
        <v>0.140480591497227</v>
      </c>
      <c r="B37">
        <v>140.48059149722701</v>
      </c>
      <c r="C37" s="31" t="s">
        <v>115</v>
      </c>
      <c r="D37" s="31" t="s">
        <v>45</v>
      </c>
      <c r="E37" t="str">
        <f t="shared" si="0"/>
        <v xml:space="preserve">140.48, </v>
      </c>
    </row>
    <row r="38" spans="1:5" x14ac:dyDescent="0.3">
      <c r="A38">
        <v>0.14436619718309901</v>
      </c>
      <c r="B38">
        <v>144.36619718309902</v>
      </c>
      <c r="C38" s="31" t="s">
        <v>116</v>
      </c>
      <c r="D38" s="31" t="s">
        <v>45</v>
      </c>
      <c r="E38" t="str">
        <f t="shared" si="0"/>
        <v xml:space="preserve">144.36, </v>
      </c>
    </row>
    <row r="39" spans="1:5" x14ac:dyDescent="0.3">
      <c r="A39">
        <v>0.13932980599647299</v>
      </c>
      <c r="B39">
        <v>139.329805996473</v>
      </c>
      <c r="C39" s="31" t="s">
        <v>117</v>
      </c>
      <c r="D39" s="31" t="s">
        <v>45</v>
      </c>
      <c r="E39" t="str">
        <f t="shared" si="0"/>
        <v xml:space="preserve">139.32, </v>
      </c>
    </row>
    <row r="40" spans="1:5" x14ac:dyDescent="0.3">
      <c r="A40">
        <v>0.13186813186813201</v>
      </c>
      <c r="B40">
        <v>131.868131868132</v>
      </c>
      <c r="C40" s="31" t="s">
        <v>118</v>
      </c>
      <c r="D40" s="31" t="s">
        <v>45</v>
      </c>
      <c r="E40" t="str">
        <f t="shared" si="0"/>
        <v xml:space="preserve">131.86, </v>
      </c>
    </row>
    <row r="41" spans="1:5" x14ac:dyDescent="0.3">
      <c r="A41">
        <v>0.13986013986014001</v>
      </c>
      <c r="B41">
        <v>139.86013986014001</v>
      </c>
      <c r="C41" s="31" t="s">
        <v>119</v>
      </c>
      <c r="D41" s="31" t="s">
        <v>45</v>
      </c>
      <c r="E41" t="str">
        <f t="shared" si="0"/>
        <v xml:space="preserve">139.86, </v>
      </c>
    </row>
    <row r="42" spans="1:5" x14ac:dyDescent="0.3">
      <c r="A42">
        <v>0.13763066202090601</v>
      </c>
      <c r="B42">
        <v>137.63066202090602</v>
      </c>
      <c r="C42" s="31" t="s">
        <v>120</v>
      </c>
      <c r="D42" s="31" t="s">
        <v>45</v>
      </c>
      <c r="E42" t="str">
        <f t="shared" si="0"/>
        <v xml:space="preserve">137.63, </v>
      </c>
    </row>
    <row r="43" spans="1:5" x14ac:dyDescent="0.3">
      <c r="A43">
        <v>0.14990859232175499</v>
      </c>
      <c r="B43">
        <v>149.90859232175498</v>
      </c>
      <c r="C43" s="31" t="s">
        <v>121</v>
      </c>
      <c r="D43" s="31" t="s">
        <v>45</v>
      </c>
      <c r="E43" t="str">
        <f t="shared" si="0"/>
        <v xml:space="preserve">149.90, </v>
      </c>
    </row>
    <row r="44" spans="1:5" x14ac:dyDescent="0.3">
      <c r="A44">
        <v>0.13020833333333301</v>
      </c>
      <c r="B44">
        <v>130.208333333333</v>
      </c>
      <c r="C44" s="31" t="s">
        <v>122</v>
      </c>
      <c r="D44" s="31" t="s">
        <v>45</v>
      </c>
      <c r="E44" t="str">
        <f t="shared" si="0"/>
        <v xml:space="preserve">130.20, </v>
      </c>
    </row>
    <row r="45" spans="1:5" x14ac:dyDescent="0.3">
      <c r="A45">
        <v>0.141608391608392</v>
      </c>
      <c r="B45">
        <v>141.608391608392</v>
      </c>
      <c r="C45" s="31" t="s">
        <v>123</v>
      </c>
      <c r="D45" s="31" t="s">
        <v>45</v>
      </c>
      <c r="E45" t="str">
        <f t="shared" si="0"/>
        <v xml:space="preserve">141.60, </v>
      </c>
    </row>
    <row r="46" spans="1:5" x14ac:dyDescent="0.3">
      <c r="A46">
        <v>0.146788990825688</v>
      </c>
      <c r="B46">
        <v>146.78899082568799</v>
      </c>
      <c r="C46" s="31" t="s">
        <v>124</v>
      </c>
      <c r="D46" s="31" t="s">
        <v>45</v>
      </c>
      <c r="E46" t="str">
        <f t="shared" si="0"/>
        <v xml:space="preserve">146.78, </v>
      </c>
    </row>
    <row r="47" spans="1:5" x14ac:dyDescent="0.3">
      <c r="A47">
        <v>0.13739130434782601</v>
      </c>
      <c r="B47">
        <v>137.39130434782601</v>
      </c>
      <c r="C47" s="31" t="s">
        <v>125</v>
      </c>
      <c r="D47" s="31" t="s">
        <v>45</v>
      </c>
      <c r="E47" t="str">
        <f t="shared" si="0"/>
        <v xml:space="preserve">137.39, </v>
      </c>
    </row>
    <row r="48" spans="1:5" x14ac:dyDescent="0.3">
      <c r="A48">
        <v>0.15263157894736801</v>
      </c>
      <c r="B48">
        <v>152.63157894736801</v>
      </c>
      <c r="C48" s="31" t="s">
        <v>126</v>
      </c>
      <c r="D48" s="31" t="s">
        <v>45</v>
      </c>
      <c r="E48" t="str">
        <f t="shared" si="0"/>
        <v xml:space="preserve">152.63, </v>
      </c>
    </row>
    <row r="49" spans="1:5" x14ac:dyDescent="0.3">
      <c r="A49">
        <v>0.14754098360655701</v>
      </c>
      <c r="B49">
        <v>147.54098360655701</v>
      </c>
      <c r="C49" s="31" t="s">
        <v>127</v>
      </c>
      <c r="D49" s="31" t="s">
        <v>45</v>
      </c>
      <c r="E49" t="str">
        <f t="shared" si="0"/>
        <v xml:space="preserve">147.54, </v>
      </c>
    </row>
    <row r="50" spans="1:5" x14ac:dyDescent="0.3">
      <c r="A50">
        <v>0.13787085514834199</v>
      </c>
      <c r="B50">
        <v>137.870855148342</v>
      </c>
      <c r="C50" s="31" t="s">
        <v>128</v>
      </c>
      <c r="D50" s="31" t="s">
        <v>45</v>
      </c>
      <c r="E50" t="str">
        <f t="shared" si="0"/>
        <v xml:space="preserve">137.87, </v>
      </c>
    </row>
    <row r="51" spans="1:5" x14ac:dyDescent="0.3">
      <c r="A51">
        <v>0.14982578397212501</v>
      </c>
      <c r="B51">
        <v>149.82578397212501</v>
      </c>
      <c r="C51" s="31" t="s">
        <v>129</v>
      </c>
      <c r="D51" s="31" t="s">
        <v>45</v>
      </c>
      <c r="E51" t="str">
        <f t="shared" si="0"/>
        <v xml:space="preserve">149.82, </v>
      </c>
    </row>
    <row r="52" spans="1:5" x14ac:dyDescent="0.3">
      <c r="A52">
        <v>0.147272727272727</v>
      </c>
      <c r="B52">
        <v>147.272727272727</v>
      </c>
      <c r="C52" s="31" t="s">
        <v>130</v>
      </c>
      <c r="D52" s="31" t="s">
        <v>45</v>
      </c>
      <c r="E52" t="str">
        <f t="shared" si="0"/>
        <v xml:space="preserve">147.27, </v>
      </c>
    </row>
    <row r="53" spans="1:5" x14ac:dyDescent="0.3">
      <c r="A53">
        <v>0.13989637305699501</v>
      </c>
      <c r="B53">
        <v>139.896373056995</v>
      </c>
      <c r="C53" s="31" t="s">
        <v>131</v>
      </c>
      <c r="D53" s="31" t="s">
        <v>45</v>
      </c>
      <c r="E53" t="str">
        <f t="shared" si="0"/>
        <v xml:space="preserve">139.89, </v>
      </c>
    </row>
    <row r="54" spans="1:5" x14ac:dyDescent="0.3">
      <c r="A54">
        <v>0.14360770577933499</v>
      </c>
      <c r="B54">
        <v>143.60770577933499</v>
      </c>
      <c r="C54" s="31" t="s">
        <v>132</v>
      </c>
      <c r="D54" s="31" t="s">
        <v>45</v>
      </c>
      <c r="E54" t="str">
        <f t="shared" si="0"/>
        <v xml:space="preserve">143.60, </v>
      </c>
    </row>
    <row r="55" spans="1:5" x14ac:dyDescent="0.3">
      <c r="A55">
        <v>0.144424131627057</v>
      </c>
      <c r="B55">
        <v>144.42413162705699</v>
      </c>
      <c r="C55" s="31" t="s">
        <v>133</v>
      </c>
      <c r="D55" s="31" t="s">
        <v>45</v>
      </c>
      <c r="E55" t="str">
        <f t="shared" si="0"/>
        <v xml:space="preserve">144.42, </v>
      </c>
    </row>
    <row r="56" spans="1:5" x14ac:dyDescent="0.3">
      <c r="A56">
        <v>0.147826086956522</v>
      </c>
      <c r="B56">
        <v>147.826086956522</v>
      </c>
      <c r="C56" s="31" t="s">
        <v>134</v>
      </c>
      <c r="D56" s="31" t="s">
        <v>45</v>
      </c>
      <c r="E56" t="str">
        <f t="shared" si="0"/>
        <v xml:space="preserve">147.82, </v>
      </c>
    </row>
    <row r="57" spans="1:5" x14ac:dyDescent="0.3">
      <c r="A57">
        <v>0.14159292035398199</v>
      </c>
      <c r="B57">
        <v>141.59292035398198</v>
      </c>
      <c r="C57" s="31" t="s">
        <v>135</v>
      </c>
      <c r="D57" s="31" t="s">
        <v>45</v>
      </c>
      <c r="E57" t="str">
        <f t="shared" si="0"/>
        <v xml:space="preserve">141.59, </v>
      </c>
    </row>
    <row r="58" spans="1:5" x14ac:dyDescent="0.3">
      <c r="A58">
        <v>0.137111517367459</v>
      </c>
      <c r="B58">
        <v>137.11151736745899</v>
      </c>
      <c r="C58" s="31" t="s">
        <v>85</v>
      </c>
      <c r="D58" s="31" t="s">
        <v>45</v>
      </c>
      <c r="E58" t="str">
        <f t="shared" si="0"/>
        <v xml:space="preserve">137.11, </v>
      </c>
    </row>
    <row r="59" spans="1:5" x14ac:dyDescent="0.3">
      <c r="A59">
        <v>0.16515426497277699</v>
      </c>
      <c r="B59">
        <v>165.15426497277699</v>
      </c>
      <c r="C59" s="31" t="s">
        <v>136</v>
      </c>
      <c r="D59" s="31" t="s">
        <v>45</v>
      </c>
      <c r="E59" t="str">
        <f t="shared" si="0"/>
        <v xml:space="preserve">165.15, </v>
      </c>
    </row>
    <row r="60" spans="1:5" x14ac:dyDescent="0.3">
      <c r="A60">
        <v>0.14210526315789501</v>
      </c>
      <c r="B60">
        <v>142.10526315789502</v>
      </c>
      <c r="C60" s="31" t="s">
        <v>137</v>
      </c>
      <c r="D60" s="31" t="s">
        <v>45</v>
      </c>
      <c r="E60" t="str">
        <f t="shared" si="0"/>
        <v xml:space="preserve">142.10, </v>
      </c>
    </row>
    <row r="61" spans="1:5" x14ac:dyDescent="0.3">
      <c r="A61">
        <v>0.13321167883211699</v>
      </c>
      <c r="B61">
        <v>133.21167883211697</v>
      </c>
      <c r="C61" s="31" t="s">
        <v>138</v>
      </c>
      <c r="D61" s="31" t="s">
        <v>45</v>
      </c>
      <c r="E61" t="str">
        <f t="shared" si="0"/>
        <v xml:space="preserve">133.21, </v>
      </c>
    </row>
    <row r="62" spans="1:5" x14ac:dyDescent="0.3">
      <c r="A62">
        <v>0.140869565217391</v>
      </c>
      <c r="B62">
        <v>140.869565217391</v>
      </c>
      <c r="C62" s="31" t="s">
        <v>139</v>
      </c>
      <c r="D62" s="31" t="s">
        <v>45</v>
      </c>
      <c r="E62" t="str">
        <f t="shared" si="0"/>
        <v xml:space="preserve">140.86, </v>
      </c>
    </row>
    <row r="63" spans="1:5" x14ac:dyDescent="0.3">
      <c r="A63">
        <v>0.150087260034904</v>
      </c>
      <c r="B63">
        <v>150.08726003490401</v>
      </c>
      <c r="C63" s="31" t="s">
        <v>110</v>
      </c>
      <c r="D63" s="31" t="s">
        <v>45</v>
      </c>
      <c r="E63" t="str">
        <f t="shared" si="0"/>
        <v xml:space="preserve">150.08, </v>
      </c>
    </row>
    <row r="64" spans="1:5" x14ac:dyDescent="0.3">
      <c r="A64">
        <v>0.14594594594594601</v>
      </c>
      <c r="B64">
        <v>145.94594594594602</v>
      </c>
      <c r="C64" s="31" t="s">
        <v>140</v>
      </c>
      <c r="D64" s="31" t="s">
        <v>45</v>
      </c>
      <c r="E64" t="str">
        <f t="shared" si="0"/>
        <v xml:space="preserve">145.94, </v>
      </c>
    </row>
    <row r="65" spans="1:5" x14ac:dyDescent="0.3">
      <c r="A65">
        <v>0.13126079447323</v>
      </c>
      <c r="B65">
        <v>131.26079447322999</v>
      </c>
      <c r="C65" s="31" t="s">
        <v>141</v>
      </c>
      <c r="D65" s="31" t="s">
        <v>45</v>
      </c>
      <c r="E65" t="str">
        <f t="shared" si="0"/>
        <v xml:space="preserve">131.26, </v>
      </c>
    </row>
    <row r="66" spans="1:5" x14ac:dyDescent="0.3">
      <c r="A66">
        <v>0.13588850174216</v>
      </c>
      <c r="B66">
        <v>135.88850174216</v>
      </c>
      <c r="C66" s="31" t="s">
        <v>142</v>
      </c>
      <c r="D66" s="31" t="s">
        <v>45</v>
      </c>
      <c r="E66" t="str">
        <f t="shared" si="0"/>
        <v xml:space="preserve">135.88, </v>
      </c>
    </row>
    <row r="67" spans="1:5" x14ac:dyDescent="0.3">
      <c r="A67">
        <v>0.136861313868613</v>
      </c>
      <c r="B67">
        <v>136.861313868613</v>
      </c>
      <c r="C67" s="31" t="s">
        <v>143</v>
      </c>
      <c r="D67" s="31" t="s">
        <v>45</v>
      </c>
      <c r="E67" t="str">
        <f t="shared" ref="E67:E119" si="1">CONCATENATE(C67,D67)</f>
        <v xml:space="preserve">136.86, </v>
      </c>
    </row>
    <row r="68" spans="1:5" x14ac:dyDescent="0.3">
      <c r="A68">
        <v>0.13620689655172399</v>
      </c>
      <c r="B68">
        <v>136.20689655172399</v>
      </c>
      <c r="C68" s="31" t="s">
        <v>144</v>
      </c>
      <c r="D68" s="31" t="s">
        <v>45</v>
      </c>
      <c r="E68" t="str">
        <f t="shared" si="1"/>
        <v xml:space="preserve">136.20, </v>
      </c>
    </row>
    <row r="69" spans="1:5" x14ac:dyDescent="0.3">
      <c r="A69">
        <v>0.15104166666666699</v>
      </c>
      <c r="B69">
        <v>151.041666666667</v>
      </c>
      <c r="C69" s="31" t="s">
        <v>145</v>
      </c>
      <c r="D69" s="31" t="s">
        <v>45</v>
      </c>
      <c r="E69" t="str">
        <f t="shared" si="1"/>
        <v xml:space="preserve">151.04, </v>
      </c>
    </row>
    <row r="70" spans="1:5" x14ac:dyDescent="0.3">
      <c r="A70">
        <v>0.15495495495495501</v>
      </c>
      <c r="B70">
        <v>154.95495495495501</v>
      </c>
      <c r="C70" s="31" t="s">
        <v>146</v>
      </c>
      <c r="D70" s="31" t="s">
        <v>45</v>
      </c>
      <c r="E70" t="str">
        <f t="shared" si="1"/>
        <v xml:space="preserve">154.95, </v>
      </c>
    </row>
    <row r="71" spans="1:5" x14ac:dyDescent="0.3">
      <c r="A71">
        <v>0.14236111111111099</v>
      </c>
      <c r="B71">
        <v>142.361111111111</v>
      </c>
      <c r="C71" s="31" t="s">
        <v>147</v>
      </c>
      <c r="D71" s="31" t="s">
        <v>45</v>
      </c>
      <c r="E71" t="str">
        <f t="shared" si="1"/>
        <v xml:space="preserve">142.36, </v>
      </c>
    </row>
    <row r="72" spans="1:5" x14ac:dyDescent="0.3">
      <c r="A72">
        <v>0.132042253521127</v>
      </c>
      <c r="B72">
        <v>132.04225352112701</v>
      </c>
      <c r="C72" s="31" t="s">
        <v>148</v>
      </c>
      <c r="D72" s="31" t="s">
        <v>45</v>
      </c>
      <c r="E72" t="str">
        <f t="shared" si="1"/>
        <v xml:space="preserve">132.04, </v>
      </c>
    </row>
    <row r="73" spans="1:5" x14ac:dyDescent="0.3">
      <c r="A73">
        <v>0.144144144144144</v>
      </c>
      <c r="B73">
        <v>144.14414414414401</v>
      </c>
      <c r="C73" s="31" t="s">
        <v>149</v>
      </c>
      <c r="D73" s="31" t="s">
        <v>45</v>
      </c>
      <c r="E73" t="str">
        <f t="shared" si="1"/>
        <v xml:space="preserve">144.14, </v>
      </c>
    </row>
    <row r="74" spans="1:5" x14ac:dyDescent="0.3">
      <c r="A74">
        <v>0.145359019264448</v>
      </c>
      <c r="B74">
        <v>145.35901926444799</v>
      </c>
      <c r="C74" s="31" t="s">
        <v>150</v>
      </c>
      <c r="D74" s="31" t="s">
        <v>45</v>
      </c>
      <c r="E74" t="str">
        <f t="shared" si="1"/>
        <v xml:space="preserve">145.35, </v>
      </c>
    </row>
    <row r="75" spans="1:5" x14ac:dyDescent="0.3">
      <c r="A75">
        <v>0.148148148148148</v>
      </c>
      <c r="B75">
        <v>148.14814814814801</v>
      </c>
      <c r="C75" s="31" t="s">
        <v>151</v>
      </c>
      <c r="D75" s="31" t="s">
        <v>45</v>
      </c>
      <c r="E75" t="str">
        <f t="shared" si="1"/>
        <v xml:space="preserve">148.14, </v>
      </c>
    </row>
    <row r="76" spans="1:5" x14ac:dyDescent="0.3">
      <c r="A76">
        <v>0.15452930728241601</v>
      </c>
      <c r="B76">
        <v>154.529307282416</v>
      </c>
      <c r="C76" s="31" t="s">
        <v>152</v>
      </c>
      <c r="D76" s="31" t="s">
        <v>45</v>
      </c>
      <c r="E76" t="str">
        <f t="shared" si="1"/>
        <v xml:space="preserve">154.52, </v>
      </c>
    </row>
    <row r="77" spans="1:5" x14ac:dyDescent="0.3">
      <c r="A77">
        <v>0.14956521739130399</v>
      </c>
      <c r="B77">
        <v>149.565217391304</v>
      </c>
      <c r="C77" s="31" t="s">
        <v>153</v>
      </c>
      <c r="D77" s="31" t="s">
        <v>45</v>
      </c>
      <c r="E77" t="str">
        <f t="shared" si="1"/>
        <v xml:space="preserve">149.56, </v>
      </c>
    </row>
    <row r="78" spans="1:5" x14ac:dyDescent="0.3">
      <c r="A78">
        <v>0.138519924098672</v>
      </c>
      <c r="B78">
        <v>138.51992409867199</v>
      </c>
      <c r="C78" s="31" t="s">
        <v>154</v>
      </c>
      <c r="D78" s="31" t="s">
        <v>45</v>
      </c>
      <c r="E78" t="str">
        <f t="shared" si="1"/>
        <v xml:space="preserve">138.51, </v>
      </c>
    </row>
    <row r="79" spans="1:5" x14ac:dyDescent="0.3">
      <c r="A79">
        <v>0.138996138996139</v>
      </c>
      <c r="B79">
        <v>138.996138996139</v>
      </c>
      <c r="C79" s="31" t="s">
        <v>155</v>
      </c>
      <c r="D79" s="31" t="s">
        <v>45</v>
      </c>
      <c r="E79" t="str">
        <f t="shared" si="1"/>
        <v xml:space="preserve">138.99, </v>
      </c>
    </row>
    <row r="80" spans="1:5" x14ac:dyDescent="0.3">
      <c r="A80">
        <v>0.13872832369942201</v>
      </c>
      <c r="B80">
        <v>138.72832369942202</v>
      </c>
      <c r="C80" s="31" t="s">
        <v>156</v>
      </c>
      <c r="D80" s="31" t="s">
        <v>45</v>
      </c>
      <c r="E80" t="str">
        <f t="shared" si="1"/>
        <v xml:space="preserve">138.72, </v>
      </c>
    </row>
    <row r="81" spans="1:5" x14ac:dyDescent="0.3">
      <c r="A81">
        <v>0.14068441064638801</v>
      </c>
      <c r="B81">
        <v>140.68441064638802</v>
      </c>
      <c r="C81" s="31" t="s">
        <v>157</v>
      </c>
      <c r="D81" s="31" t="s">
        <v>45</v>
      </c>
      <c r="E81" t="str">
        <f t="shared" si="1"/>
        <v xml:space="preserve">140.68, </v>
      </c>
    </row>
    <row r="82" spans="1:5" x14ac:dyDescent="0.3">
      <c r="A82">
        <v>0.14643545279383399</v>
      </c>
      <c r="B82">
        <v>146.435452793834</v>
      </c>
      <c r="C82" s="31" t="s">
        <v>101</v>
      </c>
      <c r="D82" s="31" t="s">
        <v>45</v>
      </c>
      <c r="E82" t="str">
        <f t="shared" si="1"/>
        <v xml:space="preserve">146.43, </v>
      </c>
    </row>
    <row r="83" spans="1:5" x14ac:dyDescent="0.3">
      <c r="A83">
        <v>0.14367816091954</v>
      </c>
      <c r="B83">
        <v>143.67816091954001</v>
      </c>
      <c r="C83" s="31" t="s">
        <v>158</v>
      </c>
      <c r="D83" s="31" t="s">
        <v>45</v>
      </c>
      <c r="E83" t="str">
        <f t="shared" si="1"/>
        <v xml:space="preserve">143.67, </v>
      </c>
    </row>
    <row r="84" spans="1:5" x14ac:dyDescent="0.3">
      <c r="A84">
        <v>0.13714285714285701</v>
      </c>
      <c r="B84">
        <v>137.142857142857</v>
      </c>
      <c r="C84" s="31" t="s">
        <v>159</v>
      </c>
      <c r="D84" s="31" t="s">
        <v>45</v>
      </c>
      <c r="E84" t="str">
        <f t="shared" si="1"/>
        <v xml:space="preserve">137.14, </v>
      </c>
    </row>
    <row r="85" spans="1:5" x14ac:dyDescent="0.3">
      <c r="A85">
        <v>0.15192307692307699</v>
      </c>
      <c r="B85">
        <v>151.92307692307699</v>
      </c>
      <c r="C85" s="31" t="s">
        <v>160</v>
      </c>
      <c r="D85" s="31" t="s">
        <v>45</v>
      </c>
      <c r="E85" t="str">
        <f t="shared" si="1"/>
        <v xml:space="preserve">151.92, </v>
      </c>
    </row>
    <row r="86" spans="1:5" x14ac:dyDescent="0.3">
      <c r="A86">
        <v>0.1434034416826</v>
      </c>
      <c r="B86">
        <v>143.4034416826</v>
      </c>
      <c r="C86" s="31" t="s">
        <v>161</v>
      </c>
      <c r="D86" s="31" t="s">
        <v>45</v>
      </c>
      <c r="E86" t="str">
        <f t="shared" si="1"/>
        <v xml:space="preserve">143.40, </v>
      </c>
    </row>
    <row r="87" spans="1:5" x14ac:dyDescent="0.3">
      <c r="A87">
        <v>0.14136125654450299</v>
      </c>
      <c r="B87">
        <v>141.36125654450299</v>
      </c>
      <c r="C87" s="31" t="s">
        <v>162</v>
      </c>
      <c r="D87" s="31" t="s">
        <v>45</v>
      </c>
      <c r="E87" t="str">
        <f t="shared" si="1"/>
        <v xml:space="preserve">141.36, </v>
      </c>
    </row>
    <row r="88" spans="1:5" x14ac:dyDescent="0.3">
      <c r="A88">
        <v>0.15978456014362699</v>
      </c>
      <c r="B88">
        <v>159.784560143627</v>
      </c>
      <c r="C88" s="31" t="s">
        <v>163</v>
      </c>
      <c r="D88" s="31" t="s">
        <v>45</v>
      </c>
      <c r="E88" t="str">
        <f t="shared" si="1"/>
        <v xml:space="preserve">159.78, </v>
      </c>
    </row>
    <row r="89" spans="1:5" x14ac:dyDescent="0.3">
      <c r="A89">
        <v>0.139372822299652</v>
      </c>
      <c r="B89">
        <v>139.372822299652</v>
      </c>
      <c r="C89" s="31" t="s">
        <v>164</v>
      </c>
      <c r="D89" s="31" t="s">
        <v>45</v>
      </c>
      <c r="E89" t="str">
        <f t="shared" si="1"/>
        <v xml:space="preserve">139.37, </v>
      </c>
    </row>
    <row r="90" spans="1:5" x14ac:dyDescent="0.3">
      <c r="A90">
        <v>0.140350877192982</v>
      </c>
      <c r="B90">
        <v>140.35087719298201</v>
      </c>
      <c r="C90" s="31" t="s">
        <v>92</v>
      </c>
      <c r="D90" s="31" t="s">
        <v>45</v>
      </c>
      <c r="E90" t="str">
        <f t="shared" si="1"/>
        <v xml:space="preserve">140.35, </v>
      </c>
    </row>
    <row r="91" spans="1:5" x14ac:dyDescent="0.3">
      <c r="A91">
        <v>0.14963503649634999</v>
      </c>
      <c r="B91">
        <v>149.63503649634998</v>
      </c>
      <c r="C91" s="31" t="s">
        <v>165</v>
      </c>
      <c r="D91" s="31" t="s">
        <v>45</v>
      </c>
      <c r="E91" t="str">
        <f t="shared" si="1"/>
        <v xml:space="preserve">149.63, </v>
      </c>
    </row>
    <row r="92" spans="1:5" x14ac:dyDescent="0.3">
      <c r="A92">
        <v>0.13508771929824601</v>
      </c>
      <c r="B92">
        <v>135.08771929824601</v>
      </c>
      <c r="C92" s="31" t="s">
        <v>166</v>
      </c>
      <c r="D92" s="31" t="s">
        <v>45</v>
      </c>
      <c r="E92" t="str">
        <f t="shared" si="1"/>
        <v xml:space="preserve">135.08, </v>
      </c>
    </row>
    <row r="93" spans="1:5" x14ac:dyDescent="0.3">
      <c r="A93">
        <v>0.152899824253075</v>
      </c>
      <c r="B93">
        <v>152.899824253075</v>
      </c>
      <c r="C93" s="31" t="s">
        <v>167</v>
      </c>
      <c r="D93" s="31" t="s">
        <v>45</v>
      </c>
      <c r="E93" t="str">
        <f t="shared" si="1"/>
        <v xml:space="preserve">152.89, </v>
      </c>
    </row>
    <row r="94" spans="1:5" x14ac:dyDescent="0.3">
      <c r="A94">
        <v>0.14233576642335799</v>
      </c>
      <c r="B94">
        <v>142.335766423358</v>
      </c>
      <c r="C94" s="31" t="s">
        <v>168</v>
      </c>
      <c r="D94" s="31" t="s">
        <v>45</v>
      </c>
      <c r="E94" t="str">
        <f t="shared" si="1"/>
        <v xml:space="preserve">142.33, </v>
      </c>
    </row>
    <row r="95" spans="1:5" x14ac:dyDescent="0.3">
      <c r="A95">
        <v>0.12839059674502701</v>
      </c>
      <c r="B95">
        <v>128.39059674502701</v>
      </c>
      <c r="C95" s="31" t="s">
        <v>169</v>
      </c>
      <c r="D95" s="31" t="s">
        <v>45</v>
      </c>
      <c r="E95" t="str">
        <f t="shared" si="1"/>
        <v xml:space="preserve">128.39, </v>
      </c>
    </row>
    <row r="96" spans="1:5" x14ac:dyDescent="0.3">
      <c r="A96">
        <v>0.14834205933682401</v>
      </c>
      <c r="B96">
        <v>148.34205933682401</v>
      </c>
      <c r="C96" s="31" t="s">
        <v>170</v>
      </c>
      <c r="D96" s="31" t="s">
        <v>45</v>
      </c>
      <c r="E96" t="str">
        <f t="shared" si="1"/>
        <v xml:space="preserve">148.34, </v>
      </c>
    </row>
    <row r="97" spans="1:5" x14ac:dyDescent="0.3">
      <c r="A97">
        <v>0.111711711711712</v>
      </c>
      <c r="B97">
        <v>111.711711711712</v>
      </c>
      <c r="C97" s="31" t="s">
        <v>171</v>
      </c>
      <c r="D97" s="31" t="s">
        <v>45</v>
      </c>
      <c r="E97" t="str">
        <f t="shared" si="1"/>
        <v xml:space="preserve">111.71, </v>
      </c>
    </row>
    <row r="98" spans="1:5" x14ac:dyDescent="0.3">
      <c r="A98">
        <v>0.160839160839161</v>
      </c>
      <c r="B98">
        <v>160.839160839161</v>
      </c>
      <c r="C98" s="31" t="s">
        <v>172</v>
      </c>
      <c r="D98" s="31" t="s">
        <v>45</v>
      </c>
      <c r="E98" t="str">
        <f t="shared" si="1"/>
        <v xml:space="preserve">160.83, </v>
      </c>
    </row>
    <row r="99" spans="1:5" x14ac:dyDescent="0.3">
      <c r="A99">
        <v>0.15563506261180701</v>
      </c>
      <c r="B99">
        <v>155.635062611807</v>
      </c>
      <c r="C99" s="31" t="s">
        <v>173</v>
      </c>
      <c r="D99" s="31" t="s">
        <v>45</v>
      </c>
      <c r="E99" t="str">
        <f t="shared" si="1"/>
        <v xml:space="preserve">155.63, </v>
      </c>
    </row>
    <row r="100" spans="1:5" x14ac:dyDescent="0.3">
      <c r="A100">
        <v>0.13446969696969699</v>
      </c>
      <c r="B100">
        <v>134.469696969697</v>
      </c>
      <c r="C100" s="31" t="s">
        <v>174</v>
      </c>
      <c r="D100" s="31" t="s">
        <v>45</v>
      </c>
      <c r="E100" t="str">
        <f t="shared" si="1"/>
        <v xml:space="preserve">134.46, </v>
      </c>
    </row>
    <row r="101" spans="1:5" x14ac:dyDescent="0.3">
      <c r="A101">
        <v>0.141342756183746</v>
      </c>
      <c r="B101">
        <v>141.34275618374599</v>
      </c>
      <c r="C101" s="31" t="s">
        <v>175</v>
      </c>
      <c r="D101" s="31" t="s">
        <v>45</v>
      </c>
      <c r="E101" t="str">
        <f t="shared" si="1"/>
        <v xml:space="preserve">141.34, </v>
      </c>
    </row>
    <row r="102" spans="1:5" x14ac:dyDescent="0.3">
      <c r="A102">
        <v>0.14616755793226399</v>
      </c>
      <c r="B102">
        <v>146.167557932264</v>
      </c>
      <c r="C102" s="31" t="s">
        <v>176</v>
      </c>
      <c r="D102" s="31" t="s">
        <v>45</v>
      </c>
      <c r="E102" t="str">
        <f t="shared" si="1"/>
        <v xml:space="preserve">146.16, </v>
      </c>
    </row>
    <row r="103" spans="1:5" x14ac:dyDescent="0.3">
      <c r="A103">
        <v>0.148148148148148</v>
      </c>
      <c r="B103">
        <v>148.14814814814801</v>
      </c>
      <c r="C103" s="31" t="s">
        <v>151</v>
      </c>
      <c r="D103" s="31" t="s">
        <v>45</v>
      </c>
      <c r="E103" t="str">
        <f t="shared" si="1"/>
        <v xml:space="preserve">148.14, </v>
      </c>
    </row>
    <row r="104" spans="1:5" x14ac:dyDescent="0.3">
      <c r="A104">
        <v>0.14185639229422101</v>
      </c>
      <c r="B104">
        <v>141.856392294221</v>
      </c>
      <c r="C104" s="31" t="s">
        <v>177</v>
      </c>
      <c r="D104" s="31" t="s">
        <v>45</v>
      </c>
      <c r="E104" t="str">
        <f t="shared" si="1"/>
        <v xml:space="preserve">141.85, </v>
      </c>
    </row>
    <row r="105" spans="1:5" x14ac:dyDescent="0.3">
      <c r="A105">
        <v>0.13499111900532901</v>
      </c>
      <c r="B105">
        <v>134.99111900532901</v>
      </c>
      <c r="C105" s="31" t="s">
        <v>178</v>
      </c>
      <c r="D105" s="31" t="s">
        <v>45</v>
      </c>
      <c r="E105" t="str">
        <f t="shared" si="1"/>
        <v xml:space="preserve">134.99, </v>
      </c>
    </row>
    <row r="106" spans="1:5" x14ac:dyDescent="0.3">
      <c r="A106">
        <v>0.12873134328358199</v>
      </c>
      <c r="B106">
        <v>128.73134328358199</v>
      </c>
      <c r="C106" s="31" t="s">
        <v>179</v>
      </c>
      <c r="D106" s="31" t="s">
        <v>45</v>
      </c>
      <c r="E106" t="str">
        <f t="shared" si="1"/>
        <v xml:space="preserve">128.73, </v>
      </c>
    </row>
    <row r="107" spans="1:5" x14ac:dyDescent="0.3">
      <c r="A107">
        <v>0.13541666666666699</v>
      </c>
      <c r="B107">
        <v>135.416666666667</v>
      </c>
      <c r="C107" s="31" t="s">
        <v>180</v>
      </c>
      <c r="D107" s="31" t="s">
        <v>45</v>
      </c>
      <c r="E107" t="str">
        <f t="shared" si="1"/>
        <v xml:space="preserve">135.41, </v>
      </c>
    </row>
    <row r="108" spans="1:5" x14ac:dyDescent="0.3">
      <c r="A108">
        <v>0.148148148148148</v>
      </c>
      <c r="B108">
        <v>148.14814814814801</v>
      </c>
      <c r="C108" s="31" t="s">
        <v>151</v>
      </c>
      <c r="D108" s="31" t="s">
        <v>45</v>
      </c>
      <c r="E108" t="str">
        <f t="shared" si="1"/>
        <v xml:space="preserve">148.14, </v>
      </c>
    </row>
    <row r="109" spans="1:5" x14ac:dyDescent="0.3">
      <c r="A109">
        <v>0.13172541743970301</v>
      </c>
      <c r="B109">
        <v>131.72541743970299</v>
      </c>
      <c r="C109" s="31" t="s">
        <v>181</v>
      </c>
      <c r="D109" s="31" t="s">
        <v>45</v>
      </c>
      <c r="E109" t="str">
        <f t="shared" si="1"/>
        <v xml:space="preserve">131.72, </v>
      </c>
    </row>
    <row r="110" spans="1:5" x14ac:dyDescent="0.3">
      <c r="A110">
        <v>0.13380281690140799</v>
      </c>
      <c r="B110">
        <v>133.80281690140799</v>
      </c>
      <c r="C110" s="31" t="s">
        <v>182</v>
      </c>
      <c r="D110" s="31" t="s">
        <v>45</v>
      </c>
      <c r="E110" t="str">
        <f t="shared" si="1"/>
        <v xml:space="preserve">133.80, </v>
      </c>
    </row>
    <row r="111" spans="1:5" x14ac:dyDescent="0.3">
      <c r="A111">
        <v>0.13701067615658399</v>
      </c>
      <c r="B111">
        <v>137.010676156584</v>
      </c>
      <c r="C111" s="31" t="s">
        <v>183</v>
      </c>
      <c r="D111" s="31" t="s">
        <v>45</v>
      </c>
      <c r="E111" t="str">
        <f t="shared" si="1"/>
        <v xml:space="preserve">137.01, </v>
      </c>
    </row>
    <row r="112" spans="1:5" x14ac:dyDescent="0.3">
      <c r="A112">
        <v>0.14889705882352899</v>
      </c>
      <c r="B112">
        <v>148.89705882352899</v>
      </c>
      <c r="C112" s="31" t="s">
        <v>109</v>
      </c>
      <c r="D112" s="31" t="s">
        <v>45</v>
      </c>
      <c r="E112" t="str">
        <f t="shared" si="1"/>
        <v xml:space="preserve">148.89, </v>
      </c>
    </row>
    <row r="113" spans="1:5" x14ac:dyDescent="0.3">
      <c r="A113">
        <v>0.134615384615385</v>
      </c>
      <c r="B113">
        <v>134.61538461538501</v>
      </c>
      <c r="C113" s="31" t="s">
        <v>184</v>
      </c>
      <c r="D113" s="31" t="s">
        <v>45</v>
      </c>
      <c r="E113" t="str">
        <f t="shared" si="1"/>
        <v xml:space="preserve">134.61, </v>
      </c>
    </row>
    <row r="114" spans="1:5" x14ac:dyDescent="0.3">
      <c r="A114">
        <v>0.14991181657848299</v>
      </c>
      <c r="B114">
        <v>149.91181657848298</v>
      </c>
      <c r="C114" s="31" t="s">
        <v>185</v>
      </c>
      <c r="D114" s="31" t="s">
        <v>45</v>
      </c>
      <c r="E114" t="str">
        <f t="shared" si="1"/>
        <v xml:space="preserve">149.91, </v>
      </c>
    </row>
    <row r="115" spans="1:5" x14ac:dyDescent="0.3">
      <c r="A115">
        <v>0.14842300556586299</v>
      </c>
      <c r="B115">
        <v>148.42300556586298</v>
      </c>
      <c r="C115" s="31" t="s">
        <v>186</v>
      </c>
      <c r="D115" s="31" t="s">
        <v>45</v>
      </c>
      <c r="E115" t="str">
        <f t="shared" si="1"/>
        <v xml:space="preserve">148.42, </v>
      </c>
    </row>
    <row r="116" spans="1:5" x14ac:dyDescent="0.3">
      <c r="A116">
        <v>0.15669014084506999</v>
      </c>
      <c r="B116">
        <v>156.69014084507</v>
      </c>
      <c r="C116" s="31" t="s">
        <v>187</v>
      </c>
      <c r="D116" s="31" t="s">
        <v>45</v>
      </c>
      <c r="E116" t="str">
        <f t="shared" si="1"/>
        <v xml:space="preserve">156.69, </v>
      </c>
    </row>
    <row r="117" spans="1:5" x14ac:dyDescent="0.3">
      <c r="A117">
        <v>0.13982300884955801</v>
      </c>
      <c r="B117">
        <v>139.82300884955799</v>
      </c>
      <c r="C117" s="31" t="s">
        <v>188</v>
      </c>
      <c r="D117" s="31" t="s">
        <v>45</v>
      </c>
      <c r="E117" t="str">
        <f t="shared" si="1"/>
        <v xml:space="preserve">139.82, </v>
      </c>
    </row>
    <row r="118" spans="1:5" x14ac:dyDescent="0.3">
      <c r="A118">
        <v>0.151183970856102</v>
      </c>
      <c r="B118">
        <v>151.18397085610201</v>
      </c>
      <c r="C118" s="31" t="s">
        <v>189</v>
      </c>
      <c r="D118" s="31" t="s">
        <v>45</v>
      </c>
      <c r="E118" t="str">
        <f t="shared" si="1"/>
        <v xml:space="preserve">151.18, </v>
      </c>
    </row>
    <row r="119" spans="1:5" x14ac:dyDescent="0.3">
      <c r="A119">
        <v>0.140845070422535</v>
      </c>
      <c r="B119">
        <v>140.845070422535</v>
      </c>
      <c r="C119" s="31" t="s">
        <v>190</v>
      </c>
      <c r="D119" s="31" t="s">
        <v>45</v>
      </c>
      <c r="E119" t="str">
        <f t="shared" si="1"/>
        <v xml:space="preserve">140.84, 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1651-393F-4A46-80A3-0551E6A8C975}">
  <dimension ref="C2:J125"/>
  <sheetViews>
    <sheetView workbookViewId="0">
      <selection activeCell="G6" sqref="G6"/>
    </sheetView>
  </sheetViews>
  <sheetFormatPr defaultRowHeight="14.4" x14ac:dyDescent="0.3"/>
  <cols>
    <col min="3" max="3" width="18.21875" bestFit="1" customWidth="1"/>
    <col min="4" max="4" width="13.5546875" style="25" bestFit="1" customWidth="1"/>
    <col min="5" max="5" width="2.109375" style="14" customWidth="1"/>
    <col min="6" max="6" width="18.21875" bestFit="1" customWidth="1"/>
    <col min="7" max="7" width="12.6640625" bestFit="1" customWidth="1"/>
    <col min="8" max="8" width="2.109375" style="14" customWidth="1"/>
    <col min="9" max="9" width="22.77734375" customWidth="1"/>
    <col min="10" max="10" width="13.88671875" bestFit="1" customWidth="1"/>
  </cols>
  <sheetData>
    <row r="2" spans="3:10" x14ac:dyDescent="0.3">
      <c r="C2" s="48" t="s">
        <v>193</v>
      </c>
      <c r="D2" s="48"/>
      <c r="F2" s="47" t="s">
        <v>29</v>
      </c>
      <c r="G2" s="17" t="s">
        <v>80</v>
      </c>
      <c r="I2" s="46" t="s">
        <v>194</v>
      </c>
      <c r="J2" s="46" t="s">
        <v>198</v>
      </c>
    </row>
    <row r="3" spans="3:10" x14ac:dyDescent="0.3">
      <c r="C3" s="9"/>
      <c r="D3" s="26"/>
      <c r="F3" s="12"/>
      <c r="G3" s="12"/>
      <c r="I3" s="46" t="s">
        <v>195</v>
      </c>
      <c r="J3" s="46" t="s">
        <v>197</v>
      </c>
    </row>
    <row r="4" spans="3:10" ht="6.6" customHeight="1" x14ac:dyDescent="0.3">
      <c r="C4" s="9"/>
      <c r="D4" s="26"/>
      <c r="F4" s="12"/>
      <c r="G4" s="12"/>
      <c r="I4" s="46"/>
      <c r="J4" s="46"/>
    </row>
    <row r="5" spans="3:10" x14ac:dyDescent="0.3">
      <c r="C5" s="9" t="s">
        <v>3</v>
      </c>
      <c r="D5" s="42">
        <v>0.14269999999999999</v>
      </c>
      <c r="F5" s="12" t="s">
        <v>3</v>
      </c>
      <c r="G5" s="30">
        <v>0.14269999999999999</v>
      </c>
      <c r="I5" s="10" t="s">
        <v>3</v>
      </c>
      <c r="J5" s="44">
        <v>0.13600000000000001</v>
      </c>
    </row>
    <row r="6" spans="3:10" x14ac:dyDescent="0.3">
      <c r="C6" s="9" t="s">
        <v>4</v>
      </c>
      <c r="D6" s="42">
        <v>7.9000000000000008E-3</v>
      </c>
      <c r="F6" s="12" t="s">
        <v>4</v>
      </c>
      <c r="G6" s="30">
        <v>6.7000000000000002E-3</v>
      </c>
      <c r="I6" s="10" t="s">
        <v>4</v>
      </c>
      <c r="J6" s="29">
        <v>7.9000000000000008E-3</v>
      </c>
    </row>
    <row r="7" spans="3:10" ht="6.6" customHeight="1" x14ac:dyDescent="0.3">
      <c r="C7" s="9"/>
      <c r="D7" s="26"/>
      <c r="F7" s="12"/>
      <c r="G7" s="12"/>
      <c r="I7" s="46"/>
      <c r="J7" s="46"/>
    </row>
    <row r="8" spans="3:10" x14ac:dyDescent="0.3">
      <c r="C8" s="32" t="s">
        <v>30</v>
      </c>
      <c r="D8" s="33" t="s">
        <v>44</v>
      </c>
      <c r="E8" s="16"/>
      <c r="F8" s="17" t="s">
        <v>30</v>
      </c>
      <c r="G8" s="45">
        <v>1.1000000000000001E-3</v>
      </c>
      <c r="I8" s="15" t="s">
        <v>30</v>
      </c>
      <c r="J8" s="43">
        <v>0</v>
      </c>
    </row>
    <row r="9" spans="3:10" ht="6.6" customHeight="1" x14ac:dyDescent="0.3">
      <c r="C9" s="9"/>
      <c r="D9" s="26"/>
      <c r="F9" s="12"/>
      <c r="G9" s="12"/>
      <c r="I9" s="46"/>
      <c r="J9" s="46"/>
    </row>
    <row r="10" spans="3:10" x14ac:dyDescent="0.3">
      <c r="C10" s="9" t="s">
        <v>5</v>
      </c>
      <c r="D10" s="24">
        <v>0.17</v>
      </c>
      <c r="F10" s="12" t="s">
        <v>5</v>
      </c>
      <c r="G10" s="12">
        <v>0.17</v>
      </c>
      <c r="I10" s="10" t="s">
        <v>5</v>
      </c>
      <c r="J10" s="10">
        <v>0.17</v>
      </c>
    </row>
    <row r="11" spans="3:10" x14ac:dyDescent="0.3">
      <c r="C11" s="9" t="s">
        <v>196</v>
      </c>
      <c r="D11" s="27">
        <v>0.13600000000000001</v>
      </c>
      <c r="F11" s="12" t="s">
        <v>196</v>
      </c>
      <c r="G11" s="12">
        <v>0.13600000000000001</v>
      </c>
      <c r="I11" s="10" t="s">
        <v>196</v>
      </c>
      <c r="J11" s="10">
        <v>0.13600000000000001</v>
      </c>
    </row>
    <row r="12" spans="3:10" x14ac:dyDescent="0.3">
      <c r="C12" s="9" t="s">
        <v>6</v>
      </c>
      <c r="D12" s="27">
        <v>0.1</v>
      </c>
      <c r="F12" s="12" t="s">
        <v>6</v>
      </c>
      <c r="G12" s="12">
        <v>0.1</v>
      </c>
      <c r="I12" s="10" t="s">
        <v>6</v>
      </c>
      <c r="J12" s="10">
        <v>0.1</v>
      </c>
    </row>
    <row r="13" spans="3:10" x14ac:dyDescent="0.3">
      <c r="C13" s="9"/>
      <c r="D13" s="24"/>
      <c r="F13" s="12"/>
      <c r="G13" s="12"/>
      <c r="I13" s="10"/>
      <c r="J13" s="10"/>
    </row>
    <row r="14" spans="3:10" x14ac:dyDescent="0.3">
      <c r="C14" s="9" t="s">
        <v>8</v>
      </c>
      <c r="D14" s="24">
        <v>1.4750886272758288</v>
      </c>
      <c r="F14" s="12" t="s">
        <v>8</v>
      </c>
      <c r="G14" s="12">
        <v>1.7196666666666671</v>
      </c>
      <c r="I14" s="10" t="s">
        <v>8</v>
      </c>
      <c r="J14" s="10">
        <v>1.4750886272758288</v>
      </c>
    </row>
    <row r="15" spans="3:10" x14ac:dyDescent="0.3">
      <c r="C15" s="9" t="s">
        <v>9</v>
      </c>
      <c r="D15" s="24">
        <v>1.1483390027996403</v>
      </c>
      <c r="F15" s="12" t="s">
        <v>9</v>
      </c>
      <c r="G15" s="12">
        <v>1.3387401059384068</v>
      </c>
      <c r="I15" s="10" t="s">
        <v>9</v>
      </c>
      <c r="J15" s="10">
        <v>1.4750886272758288</v>
      </c>
    </row>
    <row r="16" spans="3:10" x14ac:dyDescent="0.3">
      <c r="C16" s="9" t="s">
        <v>10</v>
      </c>
      <c r="D16" s="24">
        <v>1.8018382517520173</v>
      </c>
      <c r="F16" s="12" t="s">
        <v>10</v>
      </c>
      <c r="G16" s="12">
        <v>2.1005932273949273</v>
      </c>
      <c r="I16" s="10" t="s">
        <v>10</v>
      </c>
      <c r="J16" s="10">
        <v>1.4750886272758288</v>
      </c>
    </row>
    <row r="17" spans="3:10" x14ac:dyDescent="0.3">
      <c r="C17" s="9" t="s">
        <v>11</v>
      </c>
      <c r="D17" s="24">
        <v>1.1483390027996403</v>
      </c>
      <c r="F17" s="12" t="s">
        <v>11</v>
      </c>
      <c r="G17" s="12">
        <v>1.3387401059384068</v>
      </c>
      <c r="I17" s="10" t="s">
        <v>11</v>
      </c>
      <c r="J17" s="10">
        <v>1.4750886272758288</v>
      </c>
    </row>
    <row r="18" spans="3:10" x14ac:dyDescent="0.3">
      <c r="C18" s="9"/>
      <c r="D18" s="24"/>
      <c r="F18" s="12"/>
      <c r="G18" s="12"/>
      <c r="I18" s="10"/>
      <c r="J18" s="10"/>
    </row>
    <row r="19" spans="3:10" x14ac:dyDescent="0.3">
      <c r="C19" s="9" t="s">
        <v>12</v>
      </c>
      <c r="D19" s="24">
        <v>-5.4055147552560516</v>
      </c>
      <c r="F19" s="12" t="s">
        <v>12</v>
      </c>
      <c r="G19" s="12">
        <v>-6.3017796821847822</v>
      </c>
      <c r="I19" s="10" t="s">
        <v>12</v>
      </c>
      <c r="J19" s="10">
        <v>-4.4252658818274861</v>
      </c>
    </row>
    <row r="20" spans="3:10" x14ac:dyDescent="0.3">
      <c r="C20" s="9" t="s">
        <v>13</v>
      </c>
      <c r="D20" s="24">
        <v>3.4450170083989211</v>
      </c>
      <c r="F20" s="12" t="s">
        <v>13</v>
      </c>
      <c r="G20" s="12">
        <v>4.01622031781522</v>
      </c>
      <c r="I20" s="10" t="s">
        <v>13</v>
      </c>
      <c r="J20" s="10">
        <v>4.4252658818274861</v>
      </c>
    </row>
    <row r="21" spans="3:10" x14ac:dyDescent="0.3">
      <c r="C21" s="9" t="s">
        <v>14</v>
      </c>
      <c r="D21" s="41">
        <v>3.2311265196093089E-8</v>
      </c>
      <c r="F21" s="12" t="s">
        <v>14</v>
      </c>
      <c r="G21" s="12">
        <v>1.4712361662876283E-10</v>
      </c>
      <c r="I21" s="10" t="s">
        <v>14</v>
      </c>
      <c r="J21" s="10">
        <v>4.8161785614715875E-6</v>
      </c>
    </row>
    <row r="22" spans="3:10" x14ac:dyDescent="0.3">
      <c r="C22" s="9" t="s">
        <v>15</v>
      </c>
      <c r="D22" s="41">
        <v>2.8551172981772233E-4</v>
      </c>
      <c r="F22" s="12" t="s">
        <v>15</v>
      </c>
      <c r="G22" s="12">
        <v>2.9569486210356821E-5</v>
      </c>
      <c r="I22" s="10" t="s">
        <v>15</v>
      </c>
      <c r="J22" s="10">
        <v>4.8161785615175035E-6</v>
      </c>
    </row>
    <row r="23" spans="3:10" x14ac:dyDescent="0.3">
      <c r="C23" s="9" t="s">
        <v>16</v>
      </c>
      <c r="D23" s="24">
        <v>2.8554404108291841E-4</v>
      </c>
      <c r="F23" s="12" t="s">
        <v>16</v>
      </c>
      <c r="G23" s="12">
        <v>2.9569633333973449E-5</v>
      </c>
      <c r="I23" s="10" t="s">
        <v>16</v>
      </c>
      <c r="J23" s="10">
        <v>9.6323571229890909E-6</v>
      </c>
    </row>
    <row r="24" spans="3:10" x14ac:dyDescent="0.3">
      <c r="C24" s="9" t="s">
        <v>17</v>
      </c>
      <c r="D24" s="24">
        <v>3.2311265196093092E-2</v>
      </c>
      <c r="F24" s="12" t="s">
        <v>17</v>
      </c>
      <c r="G24" s="12">
        <v>1.4712361662876284E-4</v>
      </c>
      <c r="I24" s="10" t="s">
        <v>17</v>
      </c>
      <c r="J24" s="10">
        <v>4.8161785614715873</v>
      </c>
    </row>
    <row r="25" spans="3:10" x14ac:dyDescent="0.3">
      <c r="C25" s="9" t="s">
        <v>18</v>
      </c>
      <c r="D25" s="24">
        <v>285.51172981772231</v>
      </c>
      <c r="F25" s="12" t="s">
        <v>18</v>
      </c>
      <c r="G25" s="12">
        <v>29.569486210356821</v>
      </c>
      <c r="I25" s="10" t="s">
        <v>18</v>
      </c>
      <c r="J25" s="10">
        <v>4.8161785615175035</v>
      </c>
    </row>
    <row r="26" spans="3:10" x14ac:dyDescent="0.3">
      <c r="C26" s="9" t="s">
        <v>19</v>
      </c>
      <c r="D26" s="24">
        <v>285.5440410829184</v>
      </c>
      <c r="F26" s="12" t="s">
        <v>19</v>
      </c>
      <c r="G26" s="12">
        <v>29.569633333973449</v>
      </c>
      <c r="I26" s="10" t="s">
        <v>19</v>
      </c>
      <c r="J26" s="10">
        <v>9.6323571229890916</v>
      </c>
    </row>
    <row r="27" spans="3:10" x14ac:dyDescent="0.3">
      <c r="C27" s="9"/>
      <c r="D27" s="24"/>
      <c r="F27" s="12"/>
      <c r="G27" s="12"/>
      <c r="I27" s="10"/>
      <c r="J27" s="10"/>
    </row>
    <row r="28" spans="3:10" x14ac:dyDescent="0.3">
      <c r="C28" s="9" t="s">
        <v>20</v>
      </c>
      <c r="D28" s="27">
        <v>1.4750886272758288</v>
      </c>
      <c r="F28" s="12" t="s">
        <v>20</v>
      </c>
      <c r="G28" s="13">
        <v>2</v>
      </c>
      <c r="I28" s="10" t="s">
        <v>20</v>
      </c>
      <c r="J28" s="11">
        <v>1.34</v>
      </c>
    </row>
    <row r="29" spans="3:10" x14ac:dyDescent="0.3">
      <c r="C29" s="9" t="s">
        <v>21</v>
      </c>
      <c r="D29" s="24">
        <v>7.9091292895481745E-3</v>
      </c>
      <c r="F29" s="12" t="s">
        <v>21</v>
      </c>
      <c r="G29" s="30">
        <v>5.8333333333333336E-3</v>
      </c>
      <c r="I29" s="10" t="s">
        <v>21</v>
      </c>
      <c r="J29" s="11">
        <v>6.7842605156037987E-3</v>
      </c>
    </row>
    <row r="30" spans="3:10" x14ac:dyDescent="0.3">
      <c r="C30" s="9"/>
      <c r="D30" s="24"/>
      <c r="F30" s="12"/>
      <c r="G30" s="12"/>
      <c r="I30" s="10"/>
      <c r="J30" s="10"/>
    </row>
    <row r="31" spans="3:10" x14ac:dyDescent="0.3">
      <c r="C31" s="9"/>
      <c r="D31" s="24"/>
      <c r="F31" s="12"/>
      <c r="G31" s="12"/>
      <c r="I31" s="10"/>
      <c r="J31" s="10"/>
    </row>
    <row r="32" spans="3:10" x14ac:dyDescent="0.3">
      <c r="C32" s="9" t="s">
        <v>22</v>
      </c>
      <c r="D32" s="24"/>
      <c r="F32" s="12" t="s">
        <v>22</v>
      </c>
      <c r="G32" s="12"/>
      <c r="I32" s="10" t="s">
        <v>22</v>
      </c>
      <c r="J32" s="10"/>
    </row>
    <row r="33" spans="3:10" x14ac:dyDescent="0.3">
      <c r="C33" s="9"/>
      <c r="D33" s="24"/>
      <c r="F33" s="12"/>
      <c r="G33" s="12"/>
      <c r="I33" s="10"/>
      <c r="J33" s="10"/>
    </row>
    <row r="34" spans="3:10" x14ac:dyDescent="0.3">
      <c r="C34" s="9"/>
      <c r="D34" s="24"/>
      <c r="F34" s="12"/>
      <c r="G34" s="12"/>
      <c r="I34" s="10"/>
      <c r="J34" s="10"/>
    </row>
    <row r="35" spans="3:10" x14ac:dyDescent="0.3">
      <c r="C35" s="9"/>
      <c r="D35" s="24"/>
      <c r="F35" s="12"/>
      <c r="G35" s="12"/>
      <c r="I35" s="10"/>
      <c r="J35" s="10"/>
    </row>
    <row r="36" spans="3:10" x14ac:dyDescent="0.3">
      <c r="C36" s="9" t="s">
        <v>24</v>
      </c>
      <c r="D36" s="24">
        <v>1.9450170083989211</v>
      </c>
      <c r="F36" s="12" t="s">
        <v>24</v>
      </c>
      <c r="G36" s="12">
        <v>2.51622031781522</v>
      </c>
      <c r="I36" s="10" t="s">
        <v>24</v>
      </c>
      <c r="J36" s="10">
        <v>2.9252658818274861</v>
      </c>
    </row>
    <row r="37" spans="3:10" x14ac:dyDescent="0.3">
      <c r="C37" s="9" t="s">
        <v>25</v>
      </c>
      <c r="D37" s="24">
        <v>2.5886465642976808E-2</v>
      </c>
      <c r="F37" s="12" t="s">
        <v>25</v>
      </c>
      <c r="G37" s="12">
        <v>5.9310502701194201E-3</v>
      </c>
      <c r="I37" s="10" t="s">
        <v>25</v>
      </c>
      <c r="J37" s="10">
        <v>1.7208101605280524E-3</v>
      </c>
    </row>
    <row r="38" spans="3:10" x14ac:dyDescent="0.3">
      <c r="C38" s="9" t="s">
        <v>26</v>
      </c>
      <c r="D38" s="24">
        <v>25886.465642976807</v>
      </c>
      <c r="F38" s="12" t="s">
        <v>26</v>
      </c>
      <c r="G38" s="12">
        <v>5931.05027011942</v>
      </c>
      <c r="I38" s="10" t="s">
        <v>26</v>
      </c>
      <c r="J38" s="10">
        <v>1720.8101605280524</v>
      </c>
    </row>
    <row r="39" spans="3:10" x14ac:dyDescent="0.3">
      <c r="C39" s="9"/>
      <c r="D39" s="24"/>
      <c r="F39" s="12"/>
      <c r="G39" s="12"/>
      <c r="I39" s="10"/>
      <c r="J39" s="10"/>
    </row>
    <row r="40" spans="3:10" x14ac:dyDescent="0.3">
      <c r="C40" s="9" t="s">
        <v>23</v>
      </c>
      <c r="D40" s="24">
        <v>0.64833900279964041</v>
      </c>
      <c r="F40" s="12" t="s">
        <v>23</v>
      </c>
      <c r="G40" s="12">
        <v>0.83874010593840664</v>
      </c>
      <c r="I40" s="10" t="s">
        <v>23</v>
      </c>
      <c r="J40" s="10">
        <v>0.97508862727582868</v>
      </c>
    </row>
    <row r="41" spans="3:10" x14ac:dyDescent="0.3">
      <c r="C41" s="9"/>
      <c r="D41" s="24"/>
      <c r="F41" s="12"/>
      <c r="G41" s="12"/>
      <c r="I41" s="10"/>
      <c r="J41" s="10"/>
    </row>
    <row r="42" spans="3:10" x14ac:dyDescent="0.3">
      <c r="C42" s="32" t="s">
        <v>27</v>
      </c>
      <c r="D42" s="33">
        <v>3.8900340167978422</v>
      </c>
      <c r="E42" s="16"/>
      <c r="F42" s="17" t="s">
        <v>27</v>
      </c>
      <c r="G42" s="17">
        <v>5.0324406356304401</v>
      </c>
      <c r="H42" s="16"/>
      <c r="I42" s="15" t="s">
        <v>27</v>
      </c>
      <c r="J42" s="15">
        <v>5.8505317636549723</v>
      </c>
    </row>
    <row r="125" spans="4:4" x14ac:dyDescent="0.3">
      <c r="D125" s="25">
        <v>0.14000000000000001</v>
      </c>
    </row>
  </sheetData>
  <mergeCells count="1">
    <mergeCell ref="C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CA17-C53E-4171-BB71-B9A024CBEBED}">
  <dimension ref="A1:G119"/>
  <sheetViews>
    <sheetView showGridLines="0" zoomScaleNormal="100" workbookViewId="0">
      <selection activeCell="G18" sqref="G18"/>
    </sheetView>
  </sheetViews>
  <sheetFormatPr defaultRowHeight="14.4" x14ac:dyDescent="0.3"/>
  <cols>
    <col min="1" max="1" width="7" customWidth="1"/>
    <col min="2" max="2" width="12" bestFit="1" customWidth="1"/>
    <col min="3" max="3" width="7" customWidth="1"/>
    <col min="4" max="4" width="10.33203125" bestFit="1" customWidth="1"/>
    <col min="6" max="6" width="10.44140625" bestFit="1" customWidth="1"/>
  </cols>
  <sheetData>
    <row r="1" spans="1:7" x14ac:dyDescent="0.3">
      <c r="A1" s="35" t="s">
        <v>51</v>
      </c>
      <c r="B1" s="35" t="s">
        <v>52</v>
      </c>
      <c r="C1" s="35" t="s">
        <v>53</v>
      </c>
      <c r="D1" s="35" t="s">
        <v>54</v>
      </c>
      <c r="F1" s="35" t="s">
        <v>55</v>
      </c>
      <c r="G1" s="35"/>
    </row>
    <row r="2" spans="1:7" x14ac:dyDescent="0.3">
      <c r="A2" s="36">
        <v>1</v>
      </c>
      <c r="B2" s="36">
        <f>$G$4+(A2-1)*$G$7</f>
        <v>9.9000000000000005E-2</v>
      </c>
      <c r="C2" s="36">
        <f>_xlfn.NORM.DIST(B2,$G$2,$G$3,FALSE)</f>
        <v>1.141660753088508E-5</v>
      </c>
      <c r="D2" s="36" t="str">
        <f>IF(AND(B2&gt;=$G$8,B2&lt;=$G$9),C2,"")</f>
        <v/>
      </c>
      <c r="F2" s="37" t="s">
        <v>3</v>
      </c>
      <c r="G2" s="36">
        <f>analises!G5</f>
        <v>0.14275291507588048</v>
      </c>
    </row>
    <row r="3" spans="1:7" x14ac:dyDescent="0.3">
      <c r="A3" s="36">
        <v>2</v>
      </c>
      <c r="B3" s="36">
        <f t="shared" ref="B3:B66" si="0">$G$4+(A3-1)*$G$7</f>
        <v>9.9621367521367521E-2</v>
      </c>
      <c r="C3" s="36">
        <f t="shared" ref="C3:C66" si="1">_xlfn.NORM.DIST(B3,$G$2,$G$3,FALSE)</f>
        <v>1.7577004316269806E-5</v>
      </c>
      <c r="D3" s="36" t="str">
        <f t="shared" ref="D3:D66" si="2">IF(AND(B3&gt;=$G$8,B3&lt;=$G$9),C3,"")</f>
        <v/>
      </c>
      <c r="F3" s="37" t="s">
        <v>56</v>
      </c>
      <c r="G3" s="36">
        <f>analises!G6</f>
        <v>7.9091292895481745E-3</v>
      </c>
    </row>
    <row r="4" spans="1:7" x14ac:dyDescent="0.3">
      <c r="A4" s="36">
        <v>3</v>
      </c>
      <c r="B4" s="36">
        <f t="shared" si="0"/>
        <v>0.10024273504273505</v>
      </c>
      <c r="C4" s="36">
        <f t="shared" si="1"/>
        <v>2.6895033915988937E-5</v>
      </c>
      <c r="D4" s="36">
        <f t="shared" si="2"/>
        <v>2.6895033915988937E-5</v>
      </c>
      <c r="F4" s="37" t="s">
        <v>31</v>
      </c>
      <c r="G4" s="36">
        <f>G8-G8*$G$13</f>
        <v>9.9000000000000005E-2</v>
      </c>
    </row>
    <row r="5" spans="1:7" x14ac:dyDescent="0.3">
      <c r="A5" s="36">
        <v>4</v>
      </c>
      <c r="B5" s="36">
        <f t="shared" si="0"/>
        <v>0.10086410256410257</v>
      </c>
      <c r="C5" s="36">
        <f t="shared" si="1"/>
        <v>4.0899573789351267E-5</v>
      </c>
      <c r="D5" s="36">
        <f t="shared" si="2"/>
        <v>4.0899573789351267E-5</v>
      </c>
      <c r="F5" s="37" t="s">
        <v>57</v>
      </c>
      <c r="G5" s="36">
        <f>G9+G9*$G$13</f>
        <v>0.17170000000000002</v>
      </c>
    </row>
    <row r="6" spans="1:7" x14ac:dyDescent="0.3">
      <c r="A6" s="36">
        <v>5</v>
      </c>
      <c r="B6" s="36">
        <f t="shared" si="0"/>
        <v>0.1014854700854701</v>
      </c>
      <c r="C6" s="36">
        <f t="shared" si="1"/>
        <v>6.1813725239194978E-5</v>
      </c>
      <c r="D6" s="36">
        <f t="shared" si="2"/>
        <v>6.1813725239194978E-5</v>
      </c>
      <c r="F6" s="37" t="s">
        <v>58</v>
      </c>
      <c r="G6" s="36">
        <v>118</v>
      </c>
    </row>
    <row r="7" spans="1:7" x14ac:dyDescent="0.3">
      <c r="A7" s="36">
        <v>6</v>
      </c>
      <c r="B7" s="36">
        <f t="shared" si="0"/>
        <v>0.10210683760683761</v>
      </c>
      <c r="C7" s="36">
        <f t="shared" si="1"/>
        <v>9.2847561377966452E-5</v>
      </c>
      <c r="D7" s="36">
        <f t="shared" si="2"/>
        <v>9.2847561377966452E-5</v>
      </c>
      <c r="F7" s="37" t="s">
        <v>59</v>
      </c>
      <c r="G7" s="36">
        <f>(G5-G4)/(G6-1)</f>
        <v>6.2136752136752148E-4</v>
      </c>
    </row>
    <row r="8" spans="1:7" x14ac:dyDescent="0.3">
      <c r="A8" s="36">
        <v>7</v>
      </c>
      <c r="B8" s="36">
        <f t="shared" si="0"/>
        <v>0.10272820512820513</v>
      </c>
      <c r="C8" s="36">
        <f t="shared" si="1"/>
        <v>1.3860392691630733E-4</v>
      </c>
      <c r="D8" s="36">
        <f t="shared" si="2"/>
        <v>1.3860392691630733E-4</v>
      </c>
      <c r="F8" s="37" t="s">
        <v>60</v>
      </c>
      <c r="G8" s="36">
        <v>0.1</v>
      </c>
    </row>
    <row r="9" spans="1:7" x14ac:dyDescent="0.3">
      <c r="A9" s="36">
        <v>8</v>
      </c>
      <c r="B9" s="36">
        <f t="shared" si="0"/>
        <v>0.10334957264957266</v>
      </c>
      <c r="C9" s="36">
        <f t="shared" si="1"/>
        <v>2.0563641183302732E-4</v>
      </c>
      <c r="D9" s="36">
        <f t="shared" si="2"/>
        <v>2.0563641183302732E-4</v>
      </c>
      <c r="F9" s="37" t="s">
        <v>61</v>
      </c>
      <c r="G9" s="36">
        <v>0.17</v>
      </c>
    </row>
    <row r="10" spans="1:7" x14ac:dyDescent="0.3">
      <c r="A10" s="36">
        <v>9</v>
      </c>
      <c r="B10" s="36">
        <f t="shared" si="0"/>
        <v>0.10397094017094018</v>
      </c>
      <c r="C10" s="36">
        <f t="shared" si="1"/>
        <v>3.0321029899884027E-4</v>
      </c>
      <c r="D10" s="36">
        <f t="shared" si="2"/>
        <v>3.0321029899884027E-4</v>
      </c>
    </row>
    <row r="11" spans="1:7" x14ac:dyDescent="0.3">
      <c r="A11" s="36">
        <v>10</v>
      </c>
      <c r="B11" s="36">
        <f t="shared" si="0"/>
        <v>0.10459230769230769</v>
      </c>
      <c r="C11" s="36">
        <f t="shared" si="1"/>
        <v>4.4433173169352777E-4</v>
      </c>
      <c r="D11" s="36">
        <f t="shared" si="2"/>
        <v>4.4433173169352777E-4</v>
      </c>
    </row>
    <row r="12" spans="1:7" x14ac:dyDescent="0.3">
      <c r="A12" s="36">
        <v>11</v>
      </c>
      <c r="B12" s="36">
        <f t="shared" si="0"/>
        <v>0.10521367521367522</v>
      </c>
      <c r="C12" s="36">
        <f t="shared" si="1"/>
        <v>6.4712795165845988E-4</v>
      </c>
      <c r="D12" s="36">
        <f t="shared" si="2"/>
        <v>6.4712795165845988E-4</v>
      </c>
    </row>
    <row r="13" spans="1:7" x14ac:dyDescent="0.3">
      <c r="A13" s="36">
        <v>12</v>
      </c>
      <c r="B13" s="36">
        <f t="shared" si="0"/>
        <v>0.10583504273504274</v>
      </c>
      <c r="C13" s="36">
        <f t="shared" si="1"/>
        <v>9.3668256733950381E-4</v>
      </c>
      <c r="D13" s="36">
        <f t="shared" si="2"/>
        <v>9.3668256733950381E-4</v>
      </c>
      <c r="F13" t="s">
        <v>62</v>
      </c>
      <c r="G13">
        <v>0.01</v>
      </c>
    </row>
    <row r="14" spans="1:7" x14ac:dyDescent="0.3">
      <c r="A14" s="36">
        <v>13</v>
      </c>
      <c r="B14" s="36">
        <f t="shared" si="0"/>
        <v>0.10645641025641026</v>
      </c>
      <c r="C14" s="36">
        <f t="shared" si="1"/>
        <v>1.3474546747720116E-3</v>
      </c>
      <c r="D14" s="36">
        <f t="shared" si="2"/>
        <v>1.3474546747720116E-3</v>
      </c>
    </row>
    <row r="15" spans="1:7" x14ac:dyDescent="0.3">
      <c r="A15" s="36">
        <v>14</v>
      </c>
      <c r="B15" s="36">
        <f t="shared" si="0"/>
        <v>0.10707777777777779</v>
      </c>
      <c r="C15" s="36">
        <f t="shared" si="1"/>
        <v>1.926439357466391E-3</v>
      </c>
      <c r="D15" s="36">
        <f t="shared" si="2"/>
        <v>1.926439357466391E-3</v>
      </c>
    </row>
    <row r="16" spans="1:7" x14ac:dyDescent="0.3">
      <c r="A16" s="36">
        <v>15</v>
      </c>
      <c r="B16" s="36">
        <f t="shared" si="0"/>
        <v>0.1076991452991453</v>
      </c>
      <c r="C16" s="36">
        <f t="shared" si="1"/>
        <v>2.7372594790266535E-3</v>
      </c>
      <c r="D16" s="36">
        <f t="shared" si="2"/>
        <v>2.7372594790266535E-3</v>
      </c>
    </row>
    <row r="17" spans="1:4" x14ac:dyDescent="0.3">
      <c r="A17" s="36">
        <v>16</v>
      </c>
      <c r="B17" s="36">
        <f t="shared" si="0"/>
        <v>0.10832051282051283</v>
      </c>
      <c r="C17" s="36">
        <f t="shared" si="1"/>
        <v>3.8654142511615214E-3</v>
      </c>
      <c r="D17" s="36">
        <f t="shared" si="2"/>
        <v>3.8654142511615214E-3</v>
      </c>
    </row>
    <row r="18" spans="1:4" x14ac:dyDescent="0.3">
      <c r="A18" s="36">
        <v>17</v>
      </c>
      <c r="B18" s="36">
        <f t="shared" si="0"/>
        <v>0.10894188034188035</v>
      </c>
      <c r="C18" s="36">
        <f t="shared" si="1"/>
        <v>5.4249478502816249E-3</v>
      </c>
      <c r="D18" s="36">
        <f t="shared" si="2"/>
        <v>5.4249478502816249E-3</v>
      </c>
    </row>
    <row r="19" spans="1:4" x14ac:dyDescent="0.3">
      <c r="A19" s="36">
        <v>18</v>
      </c>
      <c r="B19" s="36">
        <f t="shared" si="0"/>
        <v>0.10956324786324786</v>
      </c>
      <c r="C19" s="36">
        <f t="shared" si="1"/>
        <v>7.566839826225278E-3</v>
      </c>
      <c r="D19" s="36">
        <f t="shared" si="2"/>
        <v>7.566839826225278E-3</v>
      </c>
    </row>
    <row r="20" spans="1:4" x14ac:dyDescent="0.3">
      <c r="A20" s="36">
        <v>19</v>
      </c>
      <c r="B20" s="36">
        <f t="shared" si="0"/>
        <v>0.11018461538461539</v>
      </c>
      <c r="C20" s="36">
        <f t="shared" si="1"/>
        <v>1.0489455946712179E-2</v>
      </c>
      <c r="D20" s="36">
        <f t="shared" si="2"/>
        <v>1.0489455946712179E-2</v>
      </c>
    </row>
    <row r="21" spans="1:4" x14ac:dyDescent="0.3">
      <c r="A21" s="36">
        <v>20</v>
      </c>
      <c r="B21" s="36">
        <f t="shared" si="0"/>
        <v>0.11080598290598291</v>
      </c>
      <c r="C21" s="36">
        <f t="shared" si="1"/>
        <v>1.4451430374261132E-2</v>
      </c>
      <c r="D21" s="36">
        <f t="shared" si="2"/>
        <v>1.4451430374261132E-2</v>
      </c>
    </row>
    <row r="22" spans="1:4" x14ac:dyDescent="0.3">
      <c r="A22" s="36">
        <v>21</v>
      </c>
      <c r="B22" s="36">
        <f t="shared" si="0"/>
        <v>0.11142735042735044</v>
      </c>
      <c r="C22" s="36">
        <f t="shared" si="1"/>
        <v>1.9787373680089242E-2</v>
      </c>
      <c r="D22" s="36">
        <f t="shared" si="2"/>
        <v>1.9787373680089242E-2</v>
      </c>
    </row>
    <row r="23" spans="1:4" x14ac:dyDescent="0.3">
      <c r="A23" s="36">
        <v>22</v>
      </c>
      <c r="B23" s="36">
        <f t="shared" si="0"/>
        <v>0.11204871794871796</v>
      </c>
      <c r="C23" s="36">
        <f t="shared" si="1"/>
        <v>2.6926811187843045E-2</v>
      </c>
      <c r="D23" s="36">
        <f t="shared" si="2"/>
        <v>2.6926811187843045E-2</v>
      </c>
    </row>
    <row r="24" spans="1:4" x14ac:dyDescent="0.3">
      <c r="A24" s="36">
        <v>23</v>
      </c>
      <c r="B24" s="36">
        <f t="shared" si="0"/>
        <v>0.11267008547008547</v>
      </c>
      <c r="C24" s="36">
        <f t="shared" si="1"/>
        <v>3.6416746568575756E-2</v>
      </c>
      <c r="D24" s="36">
        <f t="shared" si="2"/>
        <v>3.6416746568575756E-2</v>
      </c>
    </row>
    <row r="25" spans="1:4" x14ac:dyDescent="0.3">
      <c r="A25" s="36">
        <v>24</v>
      </c>
      <c r="B25" s="36">
        <f t="shared" si="0"/>
        <v>0.113291452991453</v>
      </c>
      <c r="C25" s="36">
        <f t="shared" si="1"/>
        <v>4.8948209667441088E-2</v>
      </c>
      <c r="D25" s="36">
        <f t="shared" si="2"/>
        <v>4.8948209667441088E-2</v>
      </c>
    </row>
    <row r="26" spans="1:4" x14ac:dyDescent="0.3">
      <c r="A26" s="36">
        <v>25</v>
      </c>
      <c r="B26" s="36">
        <f t="shared" si="0"/>
        <v>0.11391282051282052</v>
      </c>
      <c r="C26" s="36">
        <f t="shared" si="1"/>
        <v>6.5387077762103452E-2</v>
      </c>
      <c r="D26" s="36">
        <f t="shared" si="2"/>
        <v>6.5387077762103452E-2</v>
      </c>
    </row>
    <row r="27" spans="1:4" x14ac:dyDescent="0.3">
      <c r="A27" s="36">
        <v>26</v>
      </c>
      <c r="B27" s="36">
        <f t="shared" si="0"/>
        <v>0.11453418803418804</v>
      </c>
      <c r="C27" s="36">
        <f t="shared" si="1"/>
        <v>8.6809348046874943E-2</v>
      </c>
      <c r="D27" s="36">
        <f t="shared" si="2"/>
        <v>8.6809348046874943E-2</v>
      </c>
    </row>
    <row r="28" spans="1:4" x14ac:dyDescent="0.3">
      <c r="A28" s="36">
        <v>27</v>
      </c>
      <c r="B28" s="36">
        <f t="shared" si="0"/>
        <v>0.11515555555555557</v>
      </c>
      <c r="C28" s="36">
        <f t="shared" si="1"/>
        <v>0.11454087850084393</v>
      </c>
      <c r="D28" s="36">
        <f t="shared" si="2"/>
        <v>0.11454087850084393</v>
      </c>
    </row>
    <row r="29" spans="1:4" x14ac:dyDescent="0.3">
      <c r="A29" s="36">
        <v>28</v>
      </c>
      <c r="B29" s="36">
        <f t="shared" si="0"/>
        <v>0.11577692307692308</v>
      </c>
      <c r="C29" s="36">
        <f t="shared" si="1"/>
        <v>0.15020139767076068</v>
      </c>
      <c r="D29" s="36">
        <f t="shared" si="2"/>
        <v>0.15020139767076068</v>
      </c>
    </row>
    <row r="30" spans="1:4" x14ac:dyDescent="0.3">
      <c r="A30" s="36">
        <v>29</v>
      </c>
      <c r="B30" s="36">
        <f t="shared" si="0"/>
        <v>0.1163982905982906</v>
      </c>
      <c r="C30" s="36">
        <f t="shared" si="1"/>
        <v>0.19575230618014614</v>
      </c>
      <c r="D30" s="36">
        <f t="shared" si="2"/>
        <v>0.19575230618014614</v>
      </c>
    </row>
    <row r="31" spans="1:4" x14ac:dyDescent="0.3">
      <c r="A31" s="36">
        <v>30</v>
      </c>
      <c r="B31" s="36">
        <f t="shared" si="0"/>
        <v>0.11701965811965813</v>
      </c>
      <c r="C31" s="36">
        <f t="shared" si="1"/>
        <v>0.2535474514854214</v>
      </c>
      <c r="D31" s="36">
        <f t="shared" si="2"/>
        <v>0.2535474514854214</v>
      </c>
    </row>
    <row r="32" spans="1:4" x14ac:dyDescent="0.3">
      <c r="A32" s="36">
        <v>31</v>
      </c>
      <c r="B32" s="36">
        <f t="shared" si="0"/>
        <v>0.11764102564102565</v>
      </c>
      <c r="C32" s="36">
        <f t="shared" si="1"/>
        <v>0.32638565373501455</v>
      </c>
      <c r="D32" s="36">
        <f t="shared" si="2"/>
        <v>0.32638565373501455</v>
      </c>
    </row>
    <row r="33" spans="1:4" x14ac:dyDescent="0.3">
      <c r="A33" s="36">
        <v>32</v>
      </c>
      <c r="B33" s="36">
        <f t="shared" si="0"/>
        <v>0.11826239316239318</v>
      </c>
      <c r="C33" s="36">
        <f t="shared" si="1"/>
        <v>0.41756330051139395</v>
      </c>
      <c r="D33" s="36">
        <f t="shared" si="2"/>
        <v>0.41756330051139395</v>
      </c>
    </row>
    <row r="34" spans="1:4" x14ac:dyDescent="0.3">
      <c r="A34" s="36">
        <v>33</v>
      </c>
      <c r="B34" s="36">
        <f t="shared" si="0"/>
        <v>0.11888376068376069</v>
      </c>
      <c r="C34" s="36">
        <f t="shared" si="1"/>
        <v>0.53092482351110515</v>
      </c>
      <c r="D34" s="36">
        <f t="shared" si="2"/>
        <v>0.53092482351110515</v>
      </c>
    </row>
    <row r="35" spans="1:4" x14ac:dyDescent="0.3">
      <c r="A35" s="36">
        <v>34</v>
      </c>
      <c r="B35" s="36">
        <f t="shared" si="0"/>
        <v>0.11950512820512821</v>
      </c>
      <c r="C35" s="36">
        <f t="shared" si="1"/>
        <v>0.67090833927228388</v>
      </c>
      <c r="D35" s="36">
        <f t="shared" si="2"/>
        <v>0.67090833927228388</v>
      </c>
    </row>
    <row r="36" spans="1:4" x14ac:dyDescent="0.3">
      <c r="A36" s="36">
        <v>35</v>
      </c>
      <c r="B36" s="36">
        <f t="shared" si="0"/>
        <v>0.12012649572649574</v>
      </c>
      <c r="C36" s="36">
        <f t="shared" si="1"/>
        <v>0.84258320455571534</v>
      </c>
      <c r="D36" s="36">
        <f t="shared" si="2"/>
        <v>0.84258320455571534</v>
      </c>
    </row>
    <row r="37" spans="1:4" x14ac:dyDescent="0.3">
      <c r="A37" s="36">
        <v>36</v>
      </c>
      <c r="B37" s="36">
        <f t="shared" si="0"/>
        <v>0.12074786324786325</v>
      </c>
      <c r="C37" s="36">
        <f t="shared" si="1"/>
        <v>1.0516757379560788</v>
      </c>
      <c r="D37" s="36">
        <f t="shared" si="2"/>
        <v>1.0516757379560788</v>
      </c>
    </row>
    <row r="38" spans="1:4" x14ac:dyDescent="0.3">
      <c r="A38" s="36">
        <v>37</v>
      </c>
      <c r="B38" s="36">
        <f t="shared" si="0"/>
        <v>0.12136923076923078</v>
      </c>
      <c r="C38" s="36">
        <f t="shared" si="1"/>
        <v>1.3045789327232384</v>
      </c>
      <c r="D38" s="36">
        <f t="shared" si="2"/>
        <v>1.3045789327232384</v>
      </c>
    </row>
    <row r="39" spans="1:4" x14ac:dyDescent="0.3">
      <c r="A39" s="36">
        <v>38</v>
      </c>
      <c r="B39" s="36">
        <f t="shared" si="0"/>
        <v>0.1219905982905983</v>
      </c>
      <c r="C39" s="36">
        <f t="shared" si="1"/>
        <v>1.6083416773574335</v>
      </c>
      <c r="D39" s="36">
        <f t="shared" si="2"/>
        <v>1.6083416773574335</v>
      </c>
    </row>
    <row r="40" spans="1:4" x14ac:dyDescent="0.3">
      <c r="A40" s="36">
        <v>39</v>
      </c>
      <c r="B40" s="36">
        <f t="shared" si="0"/>
        <v>0.12261196581196582</v>
      </c>
      <c r="C40" s="36">
        <f t="shared" si="1"/>
        <v>1.9706328599232641</v>
      </c>
      <c r="D40" s="36">
        <f t="shared" si="2"/>
        <v>1.9706328599232641</v>
      </c>
    </row>
    <row r="41" spans="1:4" x14ac:dyDescent="0.3">
      <c r="A41" s="36">
        <v>40</v>
      </c>
      <c r="B41" s="36">
        <f t="shared" si="0"/>
        <v>0.12323333333333333</v>
      </c>
      <c r="C41" s="36">
        <f t="shared" si="1"/>
        <v>2.3996758099431346</v>
      </c>
      <c r="D41" s="36">
        <f t="shared" si="2"/>
        <v>2.3996758099431346</v>
      </c>
    </row>
    <row r="42" spans="1:4" x14ac:dyDescent="0.3">
      <c r="A42" s="36">
        <v>41</v>
      </c>
      <c r="B42" s="36">
        <f t="shared" si="0"/>
        <v>0.12385470085470086</v>
      </c>
      <c r="C42" s="36">
        <f t="shared" si="1"/>
        <v>2.9041488765102761</v>
      </c>
      <c r="D42" s="36">
        <f t="shared" si="2"/>
        <v>2.9041488765102761</v>
      </c>
    </row>
    <row r="43" spans="1:4" x14ac:dyDescent="0.3">
      <c r="A43" s="36">
        <v>42</v>
      </c>
      <c r="B43" s="36">
        <f t="shared" si="0"/>
        <v>0.12447606837606839</v>
      </c>
      <c r="C43" s="36">
        <f t="shared" si="1"/>
        <v>3.4930485946138252</v>
      </c>
      <c r="D43" s="36">
        <f t="shared" si="2"/>
        <v>3.4930485946138252</v>
      </c>
    </row>
    <row r="44" spans="1:4" x14ac:dyDescent="0.3">
      <c r="A44" s="36">
        <v>43</v>
      </c>
      <c r="B44" s="36">
        <f t="shared" si="0"/>
        <v>0.12509743589743591</v>
      </c>
      <c r="C44" s="36">
        <f t="shared" si="1"/>
        <v>4.1755128840136413</v>
      </c>
      <c r="D44" s="36">
        <f t="shared" si="2"/>
        <v>4.1755128840136413</v>
      </c>
    </row>
    <row r="45" spans="1:4" x14ac:dyDescent="0.3">
      <c r="A45" s="36">
        <v>44</v>
      </c>
      <c r="B45" s="36">
        <f t="shared" si="0"/>
        <v>0.12571880341880343</v>
      </c>
      <c r="C45" s="36">
        <f t="shared" si="1"/>
        <v>4.9606030706331392</v>
      </c>
      <c r="D45" s="36">
        <f t="shared" si="2"/>
        <v>4.9606030706331392</v>
      </c>
    </row>
    <row r="46" spans="1:4" x14ac:dyDescent="0.3">
      <c r="A46" s="36">
        <v>45</v>
      </c>
      <c r="B46" s="36">
        <f t="shared" si="0"/>
        <v>0.12634017094017094</v>
      </c>
      <c r="C46" s="36">
        <f t="shared" si="1"/>
        <v>5.857045212911709</v>
      </c>
      <c r="D46" s="36">
        <f t="shared" si="2"/>
        <v>5.857045212911709</v>
      </c>
    </row>
    <row r="47" spans="1:4" x14ac:dyDescent="0.3">
      <c r="A47" s="36">
        <v>46</v>
      </c>
      <c r="B47" s="36">
        <f t="shared" si="0"/>
        <v>0.12696153846153846</v>
      </c>
      <c r="C47" s="36">
        <f t="shared" si="1"/>
        <v>6.872933223761752</v>
      </c>
      <c r="D47" s="36">
        <f t="shared" si="2"/>
        <v>6.872933223761752</v>
      </c>
    </row>
    <row r="48" spans="1:4" x14ac:dyDescent="0.3">
      <c r="A48" s="36">
        <v>47</v>
      </c>
      <c r="B48" s="36">
        <f t="shared" si="0"/>
        <v>0.127582905982906</v>
      </c>
      <c r="C48" s="36">
        <f t="shared" si="1"/>
        <v>8.0153985441593623</v>
      </c>
      <c r="D48" s="36">
        <f t="shared" si="2"/>
        <v>8.0153985441593623</v>
      </c>
    </row>
    <row r="49" spans="1:4" x14ac:dyDescent="0.3">
      <c r="A49" s="36">
        <v>48</v>
      </c>
      <c r="B49" s="36">
        <f t="shared" si="0"/>
        <v>0.12820427350427352</v>
      </c>
      <c r="C49" s="36">
        <f t="shared" si="1"/>
        <v>9.290253559853932</v>
      </c>
      <c r="D49" s="36">
        <f t="shared" si="2"/>
        <v>9.290253559853932</v>
      </c>
    </row>
    <row r="50" spans="1:4" x14ac:dyDescent="0.3">
      <c r="A50" s="36">
        <v>49</v>
      </c>
      <c r="B50" s="36">
        <f t="shared" si="0"/>
        <v>0.12882564102564104</v>
      </c>
      <c r="C50" s="36">
        <f t="shared" si="1"/>
        <v>10.70161844348886</v>
      </c>
      <c r="D50" s="36">
        <f t="shared" si="2"/>
        <v>10.70161844348886</v>
      </c>
    </row>
    <row r="51" spans="1:4" x14ac:dyDescent="0.3">
      <c r="A51" s="36">
        <v>50</v>
      </c>
      <c r="B51" s="36">
        <f t="shared" si="0"/>
        <v>0.12944700854700855</v>
      </c>
      <c r="C51" s="36">
        <f t="shared" si="1"/>
        <v>12.251543511563369</v>
      </c>
      <c r="D51" s="36">
        <f t="shared" si="2"/>
        <v>12.251543511563369</v>
      </c>
    </row>
    <row r="52" spans="1:4" x14ac:dyDescent="0.3">
      <c r="A52" s="36">
        <v>51</v>
      </c>
      <c r="B52" s="36">
        <f t="shared" si="0"/>
        <v>0.13006837606837607</v>
      </c>
      <c r="C52" s="36">
        <f t="shared" si="1"/>
        <v>13.939641351686079</v>
      </c>
      <c r="D52" s="36">
        <f t="shared" si="2"/>
        <v>13.939641351686079</v>
      </c>
    </row>
    <row r="53" spans="1:4" x14ac:dyDescent="0.3">
      <c r="A53" s="36">
        <v>52</v>
      </c>
      <c r="B53" s="36">
        <f t="shared" si="0"/>
        <v>0.13068974358974361</v>
      </c>
      <c r="C53" s="36">
        <f t="shared" si="1"/>
        <v>15.76274473289274</v>
      </c>
      <c r="D53" s="36">
        <f t="shared" si="2"/>
        <v>15.76274473289274</v>
      </c>
    </row>
    <row r="54" spans="1:4" x14ac:dyDescent="0.3">
      <c r="A54" s="36">
        <v>53</v>
      </c>
      <c r="B54" s="36">
        <f t="shared" si="0"/>
        <v>0.13131111111111113</v>
      </c>
      <c r="C54" s="36">
        <f t="shared" si="1"/>
        <v>17.714607493227142</v>
      </c>
      <c r="D54" s="36">
        <f t="shared" si="2"/>
        <v>17.714607493227142</v>
      </c>
    </row>
    <row r="55" spans="1:4" x14ac:dyDescent="0.3">
      <c r="A55" s="36">
        <v>54</v>
      </c>
      <c r="B55" s="36">
        <f t="shared" si="0"/>
        <v>0.13193247863247864</v>
      </c>
      <c r="C55" s="36">
        <f t="shared" si="1"/>
        <v>19.785666049614939</v>
      </c>
      <c r="D55" s="36">
        <f t="shared" si="2"/>
        <v>19.785666049614939</v>
      </c>
    </row>
    <row r="56" spans="1:4" x14ac:dyDescent="0.3">
      <c r="A56" s="36">
        <v>55</v>
      </c>
      <c r="B56" s="36">
        <f t="shared" si="0"/>
        <v>0.13255384615384616</v>
      </c>
      <c r="C56" s="36">
        <f t="shared" si="1"/>
        <v>21.962878766054697</v>
      </c>
      <c r="D56" s="36">
        <f t="shared" si="2"/>
        <v>21.962878766054697</v>
      </c>
    </row>
    <row r="57" spans="1:4" x14ac:dyDescent="0.3">
      <c r="A57" s="36">
        <v>56</v>
      </c>
      <c r="B57" s="36">
        <f t="shared" si="0"/>
        <v>0.13317521367521368</v>
      </c>
      <c r="C57" s="36">
        <f t="shared" si="1"/>
        <v>24.229659056399875</v>
      </c>
      <c r="D57" s="36">
        <f t="shared" si="2"/>
        <v>24.229659056399875</v>
      </c>
    </row>
    <row r="58" spans="1:4" x14ac:dyDescent="0.3">
      <c r="A58" s="36">
        <v>57</v>
      </c>
      <c r="B58" s="36">
        <f t="shared" si="0"/>
        <v>0.13379658119658122</v>
      </c>
      <c r="C58" s="36">
        <f t="shared" si="1"/>
        <v>26.565915746505709</v>
      </c>
      <c r="D58" s="36">
        <f t="shared" si="2"/>
        <v>26.565915746505709</v>
      </c>
    </row>
    <row r="59" spans="1:4" x14ac:dyDescent="0.3">
      <c r="A59" s="36">
        <v>58</v>
      </c>
      <c r="B59" s="36">
        <f t="shared" si="0"/>
        <v>0.13441794871794874</v>
      </c>
      <c r="C59" s="36">
        <f t="shared" si="1"/>
        <v>28.948210895442838</v>
      </c>
      <c r="D59" s="36">
        <f t="shared" si="2"/>
        <v>28.948210895442838</v>
      </c>
    </row>
    <row r="60" spans="1:4" x14ac:dyDescent="0.3">
      <c r="A60" s="36">
        <v>59</v>
      </c>
      <c r="B60" s="36">
        <f t="shared" si="0"/>
        <v>0.13503931623931625</v>
      </c>
      <c r="C60" s="36">
        <f t="shared" si="1"/>
        <v>31.350041059961342</v>
      </c>
      <c r="D60" s="36">
        <f t="shared" si="2"/>
        <v>31.350041059961342</v>
      </c>
    </row>
    <row r="61" spans="1:4" x14ac:dyDescent="0.3">
      <c r="A61" s="36">
        <v>60</v>
      </c>
      <c r="B61" s="36">
        <f t="shared" si="0"/>
        <v>0.13566068376068377</v>
      </c>
      <c r="C61" s="36">
        <f t="shared" si="1"/>
        <v>33.742243029933974</v>
      </c>
      <c r="D61" s="36">
        <f t="shared" si="2"/>
        <v>33.742243029933974</v>
      </c>
    </row>
    <row r="62" spans="1:4" x14ac:dyDescent="0.3">
      <c r="A62" s="36">
        <v>61</v>
      </c>
      <c r="B62" s="36">
        <f t="shared" si="0"/>
        <v>0.13628205128205129</v>
      </c>
      <c r="C62" s="36">
        <f t="shared" si="1"/>
        <v>36.093519577521384</v>
      </c>
      <c r="D62" s="36">
        <f t="shared" si="2"/>
        <v>36.093519577521384</v>
      </c>
    </row>
    <row r="63" spans="1:4" x14ac:dyDescent="0.3">
      <c r="A63" s="36">
        <v>62</v>
      </c>
      <c r="B63" s="36">
        <f t="shared" si="0"/>
        <v>0.13690341880341883</v>
      </c>
      <c r="C63" s="36">
        <f t="shared" si="1"/>
        <v>38.371075015831167</v>
      </c>
      <c r="D63" s="36">
        <f t="shared" si="2"/>
        <v>38.371075015831167</v>
      </c>
    </row>
    <row r="64" spans="1:4" x14ac:dyDescent="0.3">
      <c r="A64" s="36">
        <v>63</v>
      </c>
      <c r="B64" s="36">
        <f t="shared" si="0"/>
        <v>0.13752478632478632</v>
      </c>
      <c r="C64" s="36">
        <f t="shared" si="1"/>
        <v>40.541344660928779</v>
      </c>
      <c r="D64" s="36">
        <f t="shared" si="2"/>
        <v>40.541344660928779</v>
      </c>
    </row>
    <row r="65" spans="1:4" x14ac:dyDescent="0.3">
      <c r="A65" s="36">
        <v>64</v>
      </c>
      <c r="B65" s="36">
        <f t="shared" si="0"/>
        <v>0.13814615384615386</v>
      </c>
      <c r="C65" s="36">
        <f t="shared" si="1"/>
        <v>42.570796963713057</v>
      </c>
      <c r="D65" s="36">
        <f t="shared" si="2"/>
        <v>42.570796963713057</v>
      </c>
    </row>
    <row r="66" spans="1:4" x14ac:dyDescent="0.3">
      <c r="A66" s="36">
        <v>65</v>
      </c>
      <c r="B66" s="36">
        <f t="shared" si="0"/>
        <v>0.13876752136752138</v>
      </c>
      <c r="C66" s="36">
        <f t="shared" si="1"/>
        <v>44.426782456170756</v>
      </c>
      <c r="D66" s="36">
        <f t="shared" si="2"/>
        <v>44.426782456170756</v>
      </c>
    </row>
    <row r="67" spans="1:4" x14ac:dyDescent="0.3">
      <c r="A67" s="36">
        <v>66</v>
      </c>
      <c r="B67" s="36">
        <f t="shared" ref="B67:B119" si="3">$G$4+(A67-1)*$G$7</f>
        <v>0.1393888888888889</v>
      </c>
      <c r="C67" s="36">
        <f t="shared" ref="C67:C119" si="4">_xlfn.NORM.DIST(B67,$G$2,$G$3,FALSE)</f>
        <v>46.078400049072918</v>
      </c>
      <c r="D67" s="36">
        <f t="shared" ref="D67:D119" si="5">IF(AND(B67&gt;=$G$8,B67&lt;=$G$9),C67,"")</f>
        <v>46.078400049072918</v>
      </c>
    </row>
    <row r="68" spans="1:4" x14ac:dyDescent="0.3">
      <c r="A68" s="36">
        <v>67</v>
      </c>
      <c r="B68" s="36">
        <f t="shared" si="3"/>
        <v>0.14001025641025644</v>
      </c>
      <c r="C68" s="36">
        <f t="shared" si="4"/>
        <v>47.497348889944305</v>
      </c>
      <c r="D68" s="36">
        <f t="shared" si="5"/>
        <v>47.497348889944305</v>
      </c>
    </row>
    <row r="69" spans="1:4" x14ac:dyDescent="0.3">
      <c r="A69" s="36">
        <v>68</v>
      </c>
      <c r="B69" s="36">
        <f t="shared" si="3"/>
        <v>0.14063162393162393</v>
      </c>
      <c r="C69" s="36">
        <f t="shared" si="4"/>
        <v>48.65873314047078</v>
      </c>
      <c r="D69" s="36">
        <f t="shared" si="5"/>
        <v>48.65873314047078</v>
      </c>
    </row>
    <row r="70" spans="1:4" x14ac:dyDescent="0.3">
      <c r="A70" s="36">
        <v>69</v>
      </c>
      <c r="B70" s="36">
        <f t="shared" si="3"/>
        <v>0.14125299145299147</v>
      </c>
      <c r="C70" s="36">
        <f t="shared" si="4"/>
        <v>49.541787778112067</v>
      </c>
      <c r="D70" s="36">
        <f t="shared" si="5"/>
        <v>49.541787778112067</v>
      </c>
    </row>
    <row r="71" spans="1:4" x14ac:dyDescent="0.3">
      <c r="A71" s="36">
        <v>70</v>
      </c>
      <c r="B71" s="36">
        <f t="shared" si="3"/>
        <v>0.14187435897435899</v>
      </c>
      <c r="C71" s="36">
        <f t="shared" si="4"/>
        <v>50.130495889845946</v>
      </c>
      <c r="D71" s="36">
        <f t="shared" si="5"/>
        <v>50.130495889845946</v>
      </c>
    </row>
    <row r="72" spans="1:4" x14ac:dyDescent="0.3">
      <c r="A72" s="36">
        <v>71</v>
      </c>
      <c r="B72" s="36">
        <f t="shared" si="3"/>
        <v>0.1424957264957265</v>
      </c>
      <c r="C72" s="36">
        <f t="shared" si="4"/>
        <v>50.414071829214713</v>
      </c>
      <c r="D72" s="36">
        <f t="shared" si="5"/>
        <v>50.414071829214713</v>
      </c>
    </row>
    <row r="73" spans="1:4" x14ac:dyDescent="0.3">
      <c r="A73" s="36">
        <v>72</v>
      </c>
      <c r="B73" s="36">
        <f t="shared" si="3"/>
        <v>0.14311709401709402</v>
      </c>
      <c r="C73" s="36">
        <f t="shared" si="4"/>
        <v>50.387289875834114</v>
      </c>
      <c r="D73" s="36">
        <f t="shared" si="5"/>
        <v>50.387289875834114</v>
      </c>
    </row>
    <row r="74" spans="1:4" x14ac:dyDescent="0.3">
      <c r="A74" s="36">
        <v>73</v>
      </c>
      <c r="B74" s="36">
        <f t="shared" si="3"/>
        <v>0.14373846153846154</v>
      </c>
      <c r="C74" s="36">
        <f t="shared" si="4"/>
        <v>50.050644405345601</v>
      </c>
      <c r="D74" s="36">
        <f t="shared" si="5"/>
        <v>50.050644405345601</v>
      </c>
    </row>
    <row r="75" spans="1:4" x14ac:dyDescent="0.3">
      <c r="A75" s="36">
        <v>74</v>
      </c>
      <c r="B75" s="36">
        <f t="shared" si="3"/>
        <v>0.14435982905982908</v>
      </c>
      <c r="C75" s="36">
        <f t="shared" si="4"/>
        <v>49.410334710912572</v>
      </c>
      <c r="D75" s="36">
        <f t="shared" si="5"/>
        <v>49.410334710912572</v>
      </c>
    </row>
    <row r="76" spans="1:4" x14ac:dyDescent="0.3">
      <c r="A76" s="36">
        <v>75</v>
      </c>
      <c r="B76" s="36">
        <f t="shared" si="3"/>
        <v>0.1449811965811966</v>
      </c>
      <c r="C76" s="36">
        <f t="shared" si="4"/>
        <v>48.47807512734672</v>
      </c>
      <c r="D76" s="36">
        <f t="shared" si="5"/>
        <v>48.47807512734672</v>
      </c>
    </row>
    <row r="77" spans="1:4" x14ac:dyDescent="0.3">
      <c r="A77" s="36">
        <v>76</v>
      </c>
      <c r="B77" s="36">
        <f t="shared" si="3"/>
        <v>0.14560256410256411</v>
      </c>
      <c r="C77" s="36">
        <f t="shared" si="4"/>
        <v>47.270738583100432</v>
      </c>
      <c r="D77" s="36">
        <f t="shared" si="5"/>
        <v>47.270738583100432</v>
      </c>
    </row>
    <row r="78" spans="1:4" x14ac:dyDescent="0.3">
      <c r="A78" s="36">
        <v>77</v>
      </c>
      <c r="B78" s="36">
        <f t="shared" si="3"/>
        <v>0.14622393162393163</v>
      </c>
      <c r="C78" s="36">
        <f t="shared" si="4"/>
        <v>45.809848733385039</v>
      </c>
      <c r="D78" s="36">
        <f t="shared" si="5"/>
        <v>45.809848733385039</v>
      </c>
    </row>
    <row r="79" spans="1:4" x14ac:dyDescent="0.3">
      <c r="A79" s="36">
        <v>78</v>
      </c>
      <c r="B79" s="36">
        <f t="shared" si="3"/>
        <v>0.14684529914529915</v>
      </c>
      <c r="C79" s="36">
        <f t="shared" si="4"/>
        <v>44.120942029156112</v>
      </c>
      <c r="D79" s="36">
        <f t="shared" si="5"/>
        <v>44.120942029156112</v>
      </c>
    </row>
    <row r="80" spans="1:4" x14ac:dyDescent="0.3">
      <c r="A80" s="36">
        <v>79</v>
      </c>
      <c r="B80" s="36">
        <f t="shared" si="3"/>
        <v>0.14746666666666669</v>
      </c>
      <c r="C80" s="36">
        <f t="shared" si="4"/>
        <v>42.232826126221809</v>
      </c>
      <c r="D80" s="36">
        <f t="shared" si="5"/>
        <v>42.232826126221809</v>
      </c>
    </row>
    <row r="81" spans="1:4" x14ac:dyDescent="0.3">
      <c r="A81" s="36">
        <v>80</v>
      </c>
      <c r="B81" s="36">
        <f t="shared" si="3"/>
        <v>0.14808803418803421</v>
      </c>
      <c r="C81" s="36">
        <f t="shared" si="4"/>
        <v>40.176764686640553</v>
      </c>
      <c r="D81" s="36">
        <f t="shared" si="5"/>
        <v>40.176764686640553</v>
      </c>
    </row>
    <row r="82" spans="1:4" x14ac:dyDescent="0.3">
      <c r="A82" s="36">
        <v>81</v>
      </c>
      <c r="B82" s="36">
        <f t="shared" si="3"/>
        <v>0.14870940170940172</v>
      </c>
      <c r="C82" s="36">
        <f t="shared" si="4"/>
        <v>37.985620711940769</v>
      </c>
      <c r="D82" s="36">
        <f t="shared" si="5"/>
        <v>37.985620711940769</v>
      </c>
    </row>
    <row r="83" spans="1:4" x14ac:dyDescent="0.3">
      <c r="A83" s="36">
        <v>82</v>
      </c>
      <c r="B83" s="36">
        <f t="shared" si="3"/>
        <v>0.14933076923076924</v>
      </c>
      <c r="C83" s="36">
        <f t="shared" si="4"/>
        <v>35.6929910142956</v>
      </c>
      <c r="D83" s="36">
        <f t="shared" si="5"/>
        <v>35.6929910142956</v>
      </c>
    </row>
    <row r="84" spans="1:4" x14ac:dyDescent="0.3">
      <c r="A84" s="36">
        <v>83</v>
      </c>
      <c r="B84" s="36">
        <f t="shared" si="3"/>
        <v>0.14995213675213676</v>
      </c>
      <c r="C84" s="36">
        <f t="shared" si="4"/>
        <v>33.332363316722372</v>
      </c>
      <c r="D84" s="36">
        <f t="shared" si="5"/>
        <v>33.332363316722372</v>
      </c>
    </row>
    <row r="85" spans="1:4" x14ac:dyDescent="0.3">
      <c r="A85" s="36">
        <v>84</v>
      </c>
      <c r="B85" s="36">
        <f t="shared" si="3"/>
        <v>0.1505735042735043</v>
      </c>
      <c r="C85" s="36">
        <f t="shared" si="4"/>
        <v>30.936324908620445</v>
      </c>
      <c r="D85" s="36">
        <f t="shared" si="5"/>
        <v>30.936324908620445</v>
      </c>
    </row>
    <row r="86" spans="1:4" x14ac:dyDescent="0.3">
      <c r="A86" s="36">
        <v>85</v>
      </c>
      <c r="B86" s="36">
        <f t="shared" si="3"/>
        <v>0.15119487179487182</v>
      </c>
      <c r="C86" s="36">
        <f t="shared" si="4"/>
        <v>28.535847980427359</v>
      </c>
      <c r="D86" s="36">
        <f t="shared" si="5"/>
        <v>28.535847980427359</v>
      </c>
    </row>
    <row r="87" spans="1:4" x14ac:dyDescent="0.3">
      <c r="A87" s="36">
        <v>86</v>
      </c>
      <c r="B87" s="36">
        <f t="shared" si="3"/>
        <v>0.15181623931623933</v>
      </c>
      <c r="C87" s="36">
        <f t="shared" si="4"/>
        <v>26.159671994794948</v>
      </c>
      <c r="D87" s="36">
        <f t="shared" si="5"/>
        <v>26.159671994794948</v>
      </c>
    </row>
    <row r="88" spans="1:4" x14ac:dyDescent="0.3">
      <c r="A88" s="36">
        <v>87</v>
      </c>
      <c r="B88" s="36">
        <f t="shared" si="3"/>
        <v>0.15243760683760685</v>
      </c>
      <c r="C88" s="36">
        <f t="shared" si="4"/>
        <v>23.833798036022475</v>
      </c>
      <c r="D88" s="36">
        <f t="shared" si="5"/>
        <v>23.833798036022475</v>
      </c>
    </row>
    <row r="89" spans="1:4" x14ac:dyDescent="0.3">
      <c r="A89" s="36">
        <v>88</v>
      </c>
      <c r="B89" s="36">
        <f t="shared" si="3"/>
        <v>0.15305897435897436</v>
      </c>
      <c r="C89" s="36">
        <f t="shared" si="4"/>
        <v>21.581104346694659</v>
      </c>
      <c r="D89" s="36">
        <f t="shared" si="5"/>
        <v>21.581104346694659</v>
      </c>
    </row>
    <row r="90" spans="1:4" x14ac:dyDescent="0.3">
      <c r="A90" s="36">
        <v>89</v>
      </c>
      <c r="B90" s="36">
        <f t="shared" si="3"/>
        <v>0.15368034188034191</v>
      </c>
      <c r="C90" s="36">
        <f t="shared" si="4"/>
        <v>19.421086537652695</v>
      </c>
      <c r="D90" s="36">
        <f t="shared" si="5"/>
        <v>19.421086537652695</v>
      </c>
    </row>
    <row r="91" spans="1:4" x14ac:dyDescent="0.3">
      <c r="A91" s="36">
        <v>90</v>
      </c>
      <c r="B91" s="36">
        <f t="shared" si="3"/>
        <v>0.15430170940170942</v>
      </c>
      <c r="C91" s="36">
        <f t="shared" si="4"/>
        <v>17.369720545806082</v>
      </c>
      <c r="D91" s="36">
        <f t="shared" si="5"/>
        <v>17.369720545806082</v>
      </c>
    </row>
    <row r="92" spans="1:4" x14ac:dyDescent="0.3">
      <c r="A92" s="36">
        <v>91</v>
      </c>
      <c r="B92" s="36">
        <f t="shared" si="3"/>
        <v>0.15492307692307694</v>
      </c>
      <c r="C92" s="36">
        <f t="shared" si="4"/>
        <v>15.439441571949393</v>
      </c>
      <c r="D92" s="36">
        <f t="shared" si="5"/>
        <v>15.439441571949393</v>
      </c>
    </row>
    <row r="93" spans="1:4" x14ac:dyDescent="0.3">
      <c r="A93" s="36">
        <v>92</v>
      </c>
      <c r="B93" s="36">
        <f t="shared" si="3"/>
        <v>0.15554444444444446</v>
      </c>
      <c r="C93" s="36">
        <f t="shared" si="4"/>
        <v>13.639228159729468</v>
      </c>
      <c r="D93" s="36">
        <f t="shared" si="5"/>
        <v>13.639228159729468</v>
      </c>
    </row>
    <row r="94" spans="1:4" x14ac:dyDescent="0.3">
      <c r="A94" s="36">
        <v>93</v>
      </c>
      <c r="B94" s="36">
        <f t="shared" si="3"/>
        <v>0.15616581196581197</v>
      </c>
      <c r="C94" s="36">
        <f t="shared" si="4"/>
        <v>11.974777415397776</v>
      </c>
      <c r="D94" s="36">
        <f t="shared" si="5"/>
        <v>11.974777415397776</v>
      </c>
    </row>
    <row r="95" spans="1:4" x14ac:dyDescent="0.3">
      <c r="A95" s="36">
        <v>94</v>
      </c>
      <c r="B95" s="36">
        <f t="shared" si="3"/>
        <v>0.15678717948717952</v>
      </c>
      <c r="C95" s="36">
        <f t="shared" si="4"/>
        <v>10.448755187697866</v>
      </c>
      <c r="D95" s="36">
        <f t="shared" si="5"/>
        <v>10.448755187697866</v>
      </c>
    </row>
    <row r="96" spans="1:4" x14ac:dyDescent="0.3">
      <c r="A96" s="36">
        <v>95</v>
      </c>
      <c r="B96" s="36">
        <f t="shared" si="3"/>
        <v>0.15740854700854701</v>
      </c>
      <c r="C96" s="36">
        <f t="shared" si="4"/>
        <v>9.0611038356349596</v>
      </c>
      <c r="D96" s="36">
        <f t="shared" si="5"/>
        <v>9.0611038356349596</v>
      </c>
    </row>
    <row r="97" spans="1:4" x14ac:dyDescent="0.3">
      <c r="A97" s="36">
        <v>96</v>
      </c>
      <c r="B97" s="36">
        <f t="shared" si="3"/>
        <v>0.15802991452991455</v>
      </c>
      <c r="C97" s="36">
        <f t="shared" si="4"/>
        <v>7.8093899586253182</v>
      </c>
      <c r="D97" s="36">
        <f t="shared" si="5"/>
        <v>7.8093899586253182</v>
      </c>
    </row>
    <row r="98" spans="1:4" x14ac:dyDescent="0.3">
      <c r="A98" s="36">
        <v>97</v>
      </c>
      <c r="B98" s="36">
        <f t="shared" si="3"/>
        <v>0.15865128205128207</v>
      </c>
      <c r="C98" s="36">
        <f t="shared" si="4"/>
        <v>6.6891750502404745</v>
      </c>
      <c r="D98" s="36">
        <f t="shared" si="5"/>
        <v>6.6891750502404745</v>
      </c>
    </row>
    <row r="99" spans="1:4" x14ac:dyDescent="0.3">
      <c r="A99" s="36">
        <v>98</v>
      </c>
      <c r="B99" s="36">
        <f t="shared" si="3"/>
        <v>0.15927264957264958</v>
      </c>
      <c r="C99" s="36">
        <f t="shared" si="4"/>
        <v>5.6943933288795279</v>
      </c>
      <c r="D99" s="36">
        <f t="shared" si="5"/>
        <v>5.6943933288795279</v>
      </c>
    </row>
    <row r="100" spans="1:4" x14ac:dyDescent="0.3">
      <c r="A100" s="36">
        <v>99</v>
      </c>
      <c r="B100" s="36">
        <f t="shared" si="3"/>
        <v>0.15989401709401713</v>
      </c>
      <c r="C100" s="36">
        <f t="shared" si="4"/>
        <v>4.8177228384762598</v>
      </c>
      <c r="D100" s="36">
        <f t="shared" si="5"/>
        <v>4.8177228384762598</v>
      </c>
    </row>
    <row r="101" spans="1:4" x14ac:dyDescent="0.3">
      <c r="A101" s="36">
        <v>100</v>
      </c>
      <c r="B101" s="36">
        <f t="shared" si="3"/>
        <v>0.16051538461538462</v>
      </c>
      <c r="C101" s="36">
        <f t="shared" si="4"/>
        <v>4.0509381316640711</v>
      </c>
      <c r="D101" s="36">
        <f t="shared" si="5"/>
        <v>4.0509381316640711</v>
      </c>
    </row>
    <row r="102" spans="1:4" x14ac:dyDescent="0.3">
      <c r="A102" s="36">
        <v>101</v>
      </c>
      <c r="B102" s="36">
        <f t="shared" si="3"/>
        <v>0.16113675213675216</v>
      </c>
      <c r="C102" s="36">
        <f t="shared" si="4"/>
        <v>3.385235280169212</v>
      </c>
      <c r="D102" s="36">
        <f t="shared" si="5"/>
        <v>3.385235280169212</v>
      </c>
    </row>
    <row r="103" spans="1:4" x14ac:dyDescent="0.3">
      <c r="A103" s="36">
        <v>102</v>
      </c>
      <c r="B103" s="36">
        <f t="shared" si="3"/>
        <v>0.16175811965811968</v>
      </c>
      <c r="C103" s="36">
        <f t="shared" si="4"/>
        <v>2.8115224477712251</v>
      </c>
      <c r="D103" s="36">
        <f t="shared" si="5"/>
        <v>2.8115224477712251</v>
      </c>
    </row>
    <row r="104" spans="1:4" x14ac:dyDescent="0.3">
      <c r="A104" s="36">
        <v>103</v>
      </c>
      <c r="B104" s="36">
        <f t="shared" si="3"/>
        <v>0.16237948717948719</v>
      </c>
      <c r="C104" s="36">
        <f t="shared" si="4"/>
        <v>2.3206716747748017</v>
      </c>
      <c r="D104" s="36">
        <f t="shared" si="5"/>
        <v>2.3206716747748017</v>
      </c>
    </row>
    <row r="105" spans="1:4" x14ac:dyDescent="0.3">
      <c r="A105" s="36">
        <v>104</v>
      </c>
      <c r="B105" s="36">
        <f t="shared" si="3"/>
        <v>0.16300085470085474</v>
      </c>
      <c r="C105" s="36">
        <f t="shared" si="4"/>
        <v>1.9037297494541048</v>
      </c>
      <c r="D105" s="36">
        <f t="shared" si="5"/>
        <v>1.9037297494541048</v>
      </c>
    </row>
    <row r="106" spans="1:4" x14ac:dyDescent="0.3">
      <c r="A106" s="36">
        <v>105</v>
      </c>
      <c r="B106" s="36">
        <f t="shared" si="3"/>
        <v>0.16362222222222222</v>
      </c>
      <c r="C106" s="36">
        <f t="shared" si="4"/>
        <v>1.5520879991519603</v>
      </c>
      <c r="D106" s="36">
        <f t="shared" si="5"/>
        <v>1.5520879991519603</v>
      </c>
    </row>
    <row r="107" spans="1:4" x14ac:dyDescent="0.3">
      <c r="A107" s="36">
        <v>106</v>
      </c>
      <c r="B107" s="36">
        <f t="shared" si="3"/>
        <v>0.16424358974358977</v>
      </c>
      <c r="C107" s="36">
        <f t="shared" si="4"/>
        <v>1.2576124679564218</v>
      </c>
      <c r="D107" s="36">
        <f t="shared" si="5"/>
        <v>1.2576124679564218</v>
      </c>
    </row>
    <row r="108" spans="1:4" x14ac:dyDescent="0.3">
      <c r="A108" s="36">
        <v>107</v>
      </c>
      <c r="B108" s="36">
        <f t="shared" si="3"/>
        <v>0.16486495726495728</v>
      </c>
      <c r="C108" s="36">
        <f t="shared" si="4"/>
        <v>1.0127372325047712</v>
      </c>
      <c r="D108" s="36">
        <f t="shared" si="5"/>
        <v>1.0127372325047712</v>
      </c>
    </row>
    <row r="109" spans="1:4" x14ac:dyDescent="0.3">
      <c r="A109" s="36">
        <v>108</v>
      </c>
      <c r="B109" s="36">
        <f t="shared" si="3"/>
        <v>0.1654863247863248</v>
      </c>
      <c r="C109" s="36">
        <f t="shared" si="4"/>
        <v>0.81052453991040962</v>
      </c>
      <c r="D109" s="36">
        <f t="shared" si="5"/>
        <v>0.81052453991040962</v>
      </c>
    </row>
    <row r="110" spans="1:4" x14ac:dyDescent="0.3">
      <c r="A110" s="36">
        <v>109</v>
      </c>
      <c r="B110" s="36">
        <f t="shared" si="3"/>
        <v>0.16610769230769232</v>
      </c>
      <c r="C110" s="36">
        <f t="shared" si="4"/>
        <v>0.64469604948625081</v>
      </c>
      <c r="D110" s="36">
        <f t="shared" si="5"/>
        <v>0.64469604948625081</v>
      </c>
    </row>
    <row r="111" spans="1:4" x14ac:dyDescent="0.3">
      <c r="A111" s="36">
        <v>110</v>
      </c>
      <c r="B111" s="36">
        <f t="shared" si="3"/>
        <v>0.16672905982905983</v>
      </c>
      <c r="C111" s="36">
        <f t="shared" si="4"/>
        <v>0.50963975555221752</v>
      </c>
      <c r="D111" s="36">
        <f t="shared" si="5"/>
        <v>0.50963975555221752</v>
      </c>
    </row>
    <row r="112" spans="1:4" x14ac:dyDescent="0.3">
      <c r="A112" s="36">
        <v>111</v>
      </c>
      <c r="B112" s="36">
        <f t="shared" si="3"/>
        <v>0.16735042735042738</v>
      </c>
      <c r="C112" s="36">
        <f t="shared" si="4"/>
        <v>0.40039720534064466</v>
      </c>
      <c r="D112" s="36">
        <f t="shared" si="5"/>
        <v>0.40039720534064466</v>
      </c>
    </row>
    <row r="113" spans="1:4" x14ac:dyDescent="0.3">
      <c r="A113" s="36">
        <v>112</v>
      </c>
      <c r="B113" s="36">
        <f t="shared" si="3"/>
        <v>0.16797179487179489</v>
      </c>
      <c r="C113" s="36">
        <f t="shared" si="4"/>
        <v>0.31263545287636224</v>
      </c>
      <c r="D113" s="36">
        <f t="shared" si="5"/>
        <v>0.31263545287636224</v>
      </c>
    </row>
    <row r="114" spans="1:4" x14ac:dyDescent="0.3">
      <c r="A114" s="36">
        <v>113</v>
      </c>
      <c r="B114" s="36">
        <f t="shared" si="3"/>
        <v>0.16859316239316241</v>
      </c>
      <c r="C114" s="36">
        <f t="shared" si="4"/>
        <v>0.24260785748460331</v>
      </c>
      <c r="D114" s="36">
        <f t="shared" si="5"/>
        <v>0.24260785748460331</v>
      </c>
    </row>
    <row r="115" spans="1:4" x14ac:dyDescent="0.3">
      <c r="A115" s="36">
        <v>114</v>
      </c>
      <c r="B115" s="36">
        <f t="shared" si="3"/>
        <v>0.16921452991452993</v>
      </c>
      <c r="C115" s="36">
        <f t="shared" si="4"/>
        <v>0.1871073933921763</v>
      </c>
      <c r="D115" s="36">
        <f t="shared" si="5"/>
        <v>0.1871073933921763</v>
      </c>
    </row>
    <row r="116" spans="1:4" x14ac:dyDescent="0.3">
      <c r="A116" s="36">
        <v>115</v>
      </c>
      <c r="B116" s="36">
        <f t="shared" si="3"/>
        <v>0.16983589743589744</v>
      </c>
      <c r="C116" s="36">
        <f t="shared" si="4"/>
        <v>0.14341562960093682</v>
      </c>
      <c r="D116" s="36">
        <f t="shared" si="5"/>
        <v>0.14341562960093682</v>
      </c>
    </row>
    <row r="117" spans="1:4" x14ac:dyDescent="0.3">
      <c r="A117" s="36">
        <v>116</v>
      </c>
      <c r="B117" s="36">
        <f t="shared" si="3"/>
        <v>0.17045726495726499</v>
      </c>
      <c r="C117" s="36">
        <f t="shared" si="4"/>
        <v>0.10925000565437305</v>
      </c>
      <c r="D117" s="36" t="str">
        <f t="shared" si="5"/>
        <v/>
      </c>
    </row>
    <row r="118" spans="1:4" x14ac:dyDescent="0.3">
      <c r="A118" s="36">
        <v>117</v>
      </c>
      <c r="B118" s="36">
        <f t="shared" si="3"/>
        <v>0.1710786324786325</v>
      </c>
      <c r="C118" s="36">
        <f t="shared" si="4"/>
        <v>8.2711500864221202E-2</v>
      </c>
      <c r="D118" s="36" t="str">
        <f t="shared" si="5"/>
        <v/>
      </c>
    </row>
    <row r="119" spans="1:4" x14ac:dyDescent="0.3">
      <c r="A119" s="36">
        <v>118</v>
      </c>
      <c r="B119" s="36">
        <f t="shared" si="3"/>
        <v>0.17170000000000002</v>
      </c>
      <c r="C119" s="36">
        <f t="shared" si="4"/>
        <v>6.2234296408576383E-2</v>
      </c>
      <c r="D119" s="36" t="str">
        <f t="shared" si="5"/>
        <v/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analises</vt:lpstr>
      <vt:lpstr>especificacao</vt:lpstr>
      <vt:lpstr>base_r</vt:lpstr>
      <vt:lpstr>Planilha1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Cayres</dc:creator>
  <cp:lastModifiedBy>Felipe Cayres</cp:lastModifiedBy>
  <dcterms:created xsi:type="dcterms:W3CDTF">2021-04-28T17:43:01Z</dcterms:created>
  <dcterms:modified xsi:type="dcterms:W3CDTF">2022-06-07T17:56:30Z</dcterms:modified>
</cp:coreProperties>
</file>