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MSBA\DSC5211C QUANTITATIVE RISK MANAGEMENT\week2\Workshop2\"/>
    </mc:Choice>
  </mc:AlternateContent>
  <xr:revisionPtr revIDLastSave="0" documentId="13_ncr:1_{840E8F70-F2B1-4DB6-BADF-7E9EA8173C7E}" xr6:coauthVersionLast="36" xr6:coauthVersionMax="36" xr10:uidLastSave="{00000000-0000-0000-0000-000000000000}"/>
  <bookViews>
    <workbookView xWindow="885" yWindow="885" windowWidth="24720" windowHeight="15600" tabRatio="500" activeTab="1" xr2:uid="{00000000-000D-0000-FFFF-FFFF00000000}"/>
  </bookViews>
  <sheets>
    <sheet name="monthly-motor-vehicle-populatio" sheetId="1" r:id="rId1"/>
    <sheet name="Forecast(0.05)" sheetId="2" r:id="rId2"/>
    <sheet name="Forecast (0.01)" sheetId="4" r:id="rId3"/>
  </sheets>
  <definedNames>
    <definedName name="_xlnm._FilterDatabase" localSheetId="0" hidden="1">'monthly-motor-vehicle-populatio'!$A$1:$C$445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2" l="1"/>
  <c r="T16" i="4"/>
  <c r="T17" i="4"/>
  <c r="T18" i="4"/>
  <c r="T19" i="4"/>
  <c r="T20" i="4"/>
  <c r="T21" i="4"/>
  <c r="T22" i="4"/>
  <c r="T23" i="4"/>
  <c r="T24" i="4"/>
  <c r="T25" i="4"/>
  <c r="T26" i="4"/>
  <c r="T27" i="4"/>
  <c r="R28" i="4"/>
  <c r="T28" i="4"/>
  <c r="S28" i="4"/>
  <c r="R29" i="4"/>
  <c r="T29" i="4"/>
  <c r="S29" i="4"/>
  <c r="R30" i="4"/>
  <c r="T30" i="4"/>
  <c r="S30" i="4"/>
  <c r="R31" i="4"/>
  <c r="T31" i="4"/>
  <c r="S31" i="4"/>
  <c r="R32" i="4"/>
  <c r="T32" i="4"/>
  <c r="S32" i="4"/>
  <c r="R33" i="4"/>
  <c r="T33" i="4"/>
  <c r="S33" i="4"/>
  <c r="R34" i="4"/>
  <c r="T34" i="4"/>
  <c r="S34" i="4"/>
  <c r="R35" i="4"/>
  <c r="T35" i="4"/>
  <c r="S35" i="4"/>
  <c r="R36" i="4"/>
  <c r="T36" i="4"/>
  <c r="S36" i="4"/>
  <c r="R37" i="4"/>
  <c r="T37" i="4"/>
  <c r="S37" i="4"/>
  <c r="R38" i="4"/>
  <c r="T38" i="4"/>
  <c r="S38" i="4"/>
  <c r="R39" i="4"/>
  <c r="T39" i="4"/>
  <c r="S39" i="4"/>
  <c r="R40" i="4"/>
  <c r="T40" i="4"/>
  <c r="S40" i="4"/>
  <c r="R41" i="4"/>
  <c r="T41" i="4"/>
  <c r="S41" i="4"/>
  <c r="R42" i="4"/>
  <c r="T42" i="4"/>
  <c r="S42" i="4"/>
  <c r="R43" i="4"/>
  <c r="T43" i="4"/>
  <c r="S43" i="4"/>
  <c r="R44" i="4"/>
  <c r="T44" i="4"/>
  <c r="S44" i="4"/>
  <c r="R45" i="4"/>
  <c r="T45" i="4"/>
  <c r="S45" i="4"/>
  <c r="R46" i="4"/>
  <c r="T46" i="4"/>
  <c r="S46" i="4"/>
  <c r="R47" i="4"/>
  <c r="T47" i="4"/>
  <c r="S47" i="4"/>
  <c r="R48" i="4"/>
  <c r="T48" i="4"/>
  <c r="S48" i="4"/>
  <c r="R49" i="4"/>
  <c r="T49" i="4"/>
  <c r="S49" i="4"/>
  <c r="R50" i="4"/>
  <c r="T50" i="4"/>
  <c r="S50" i="4"/>
  <c r="R51" i="4"/>
  <c r="T51" i="4"/>
  <c r="S51" i="4"/>
  <c r="R52" i="4"/>
  <c r="T52" i="4"/>
  <c r="S52" i="4"/>
  <c r="R53" i="4"/>
  <c r="T53" i="4"/>
  <c r="S53" i="4"/>
  <c r="R54" i="4"/>
  <c r="T54" i="4"/>
  <c r="S54" i="4"/>
  <c r="R55" i="4"/>
  <c r="T55" i="4"/>
  <c r="S55" i="4"/>
  <c r="R56" i="4"/>
  <c r="T56" i="4"/>
  <c r="S56" i="4"/>
  <c r="R57" i="4"/>
  <c r="T57" i="4"/>
  <c r="S57" i="4"/>
  <c r="R58" i="4"/>
  <c r="T58" i="4"/>
  <c r="S58" i="4"/>
  <c r="R59" i="4"/>
  <c r="T59" i="4"/>
  <c r="S59" i="4"/>
  <c r="R60" i="4"/>
  <c r="T60" i="4"/>
  <c r="S60" i="4"/>
  <c r="R61" i="4"/>
  <c r="T61" i="4"/>
  <c r="S61" i="4"/>
  <c r="R62" i="4"/>
  <c r="T62" i="4"/>
  <c r="S62" i="4"/>
  <c r="R63" i="4"/>
  <c r="T63" i="4"/>
  <c r="S63" i="4"/>
  <c r="R64" i="4"/>
  <c r="T64" i="4"/>
  <c r="S64" i="4"/>
  <c r="R65" i="4"/>
  <c r="T65" i="4"/>
  <c r="S65" i="4"/>
  <c r="R66" i="4"/>
  <c r="T66" i="4"/>
  <c r="S66" i="4"/>
  <c r="R67" i="4"/>
  <c r="T67" i="4"/>
  <c r="S67" i="4"/>
  <c r="R68" i="4"/>
  <c r="T68" i="4"/>
  <c r="S68" i="4"/>
  <c r="R69" i="4"/>
  <c r="T69" i="4"/>
  <c r="S69" i="4"/>
  <c r="R70" i="4"/>
  <c r="T70" i="4"/>
  <c r="S70" i="4"/>
  <c r="R71" i="4"/>
  <c r="T71" i="4"/>
  <c r="S71" i="4"/>
  <c r="R72" i="4"/>
  <c r="T72" i="4"/>
  <c r="S72" i="4"/>
  <c r="R73" i="4"/>
  <c r="T73" i="4"/>
  <c r="S73" i="4"/>
  <c r="R74" i="4"/>
  <c r="T74" i="4"/>
  <c r="S74" i="4"/>
  <c r="R75" i="4"/>
  <c r="T75" i="4"/>
  <c r="S75" i="4"/>
  <c r="R76" i="4"/>
  <c r="T76" i="4"/>
  <c r="S76" i="4"/>
  <c r="R77" i="4"/>
  <c r="T77" i="4"/>
  <c r="S77" i="4"/>
  <c r="R78" i="4"/>
  <c r="T78" i="4"/>
  <c r="S78" i="4"/>
  <c r="R79" i="4"/>
  <c r="T79" i="4"/>
  <c r="S79" i="4"/>
  <c r="R80" i="4"/>
  <c r="T80" i="4"/>
  <c r="S80" i="4"/>
  <c r="R81" i="4"/>
  <c r="T81" i="4"/>
  <c r="S81" i="4"/>
  <c r="R82" i="4"/>
  <c r="T82" i="4"/>
  <c r="S82" i="4"/>
  <c r="R83" i="4"/>
  <c r="T83" i="4"/>
  <c r="S83" i="4"/>
  <c r="R84" i="4"/>
  <c r="T84" i="4"/>
  <c r="S84" i="4"/>
  <c r="R85" i="4"/>
  <c r="T85" i="4"/>
  <c r="S85" i="4"/>
  <c r="R86" i="4"/>
  <c r="T86" i="4"/>
  <c r="S86" i="4"/>
  <c r="R87" i="4"/>
  <c r="T87" i="4"/>
  <c r="S87" i="4"/>
  <c r="R88" i="4"/>
  <c r="T88" i="4"/>
  <c r="T15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S88" i="4"/>
  <c r="R16" i="4"/>
  <c r="S15" i="4"/>
  <c r="R1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L4" i="4"/>
  <c r="K5" i="4"/>
  <c r="K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4" i="4"/>
  <c r="R14" i="4"/>
  <c r="U15" i="4"/>
  <c r="W15" i="4"/>
  <c r="X15" i="4"/>
  <c r="U16" i="4"/>
  <c r="W16" i="4"/>
  <c r="X16" i="4"/>
  <c r="U17" i="4"/>
  <c r="W17" i="4"/>
  <c r="X17" i="4"/>
  <c r="U18" i="4"/>
  <c r="W18" i="4"/>
  <c r="X18" i="4"/>
  <c r="U19" i="4"/>
  <c r="W19" i="4"/>
  <c r="X19" i="4"/>
  <c r="U20" i="4"/>
  <c r="W20" i="4"/>
  <c r="X20" i="4"/>
  <c r="U21" i="4"/>
  <c r="W21" i="4"/>
  <c r="X21" i="4"/>
  <c r="U22" i="4"/>
  <c r="W22" i="4"/>
  <c r="X22" i="4"/>
  <c r="U23" i="4"/>
  <c r="W23" i="4"/>
  <c r="X23" i="4"/>
  <c r="U24" i="4"/>
  <c r="W24" i="4"/>
  <c r="X24" i="4"/>
  <c r="U25" i="4"/>
  <c r="W25" i="4"/>
  <c r="X25" i="4"/>
  <c r="U26" i="4"/>
  <c r="W26" i="4"/>
  <c r="X26" i="4"/>
  <c r="U27" i="4"/>
  <c r="W27" i="4"/>
  <c r="X27" i="4"/>
  <c r="U28" i="4"/>
  <c r="W28" i="4"/>
  <c r="X28" i="4"/>
  <c r="U29" i="4"/>
  <c r="W29" i="4"/>
  <c r="X29" i="4"/>
  <c r="U30" i="4"/>
  <c r="W30" i="4"/>
  <c r="X30" i="4"/>
  <c r="U31" i="4"/>
  <c r="W31" i="4"/>
  <c r="X31" i="4"/>
  <c r="U32" i="4"/>
  <c r="W32" i="4"/>
  <c r="X32" i="4"/>
  <c r="U33" i="4"/>
  <c r="W33" i="4"/>
  <c r="X33" i="4"/>
  <c r="U34" i="4"/>
  <c r="W34" i="4"/>
  <c r="X34" i="4"/>
  <c r="U35" i="4"/>
  <c r="W35" i="4"/>
  <c r="X35" i="4"/>
  <c r="U36" i="4"/>
  <c r="W36" i="4"/>
  <c r="X36" i="4"/>
  <c r="U37" i="4"/>
  <c r="W37" i="4"/>
  <c r="X37" i="4"/>
  <c r="U38" i="4"/>
  <c r="W38" i="4"/>
  <c r="X38" i="4"/>
  <c r="U39" i="4"/>
  <c r="W39" i="4"/>
  <c r="X39" i="4"/>
  <c r="U40" i="4"/>
  <c r="W40" i="4"/>
  <c r="X40" i="4"/>
  <c r="U41" i="4"/>
  <c r="W41" i="4"/>
  <c r="X41" i="4"/>
  <c r="U42" i="4"/>
  <c r="W42" i="4"/>
  <c r="X42" i="4"/>
  <c r="U43" i="4"/>
  <c r="W43" i="4"/>
  <c r="X43" i="4"/>
  <c r="U44" i="4"/>
  <c r="W44" i="4"/>
  <c r="X44" i="4"/>
  <c r="U45" i="4"/>
  <c r="W45" i="4"/>
  <c r="X45" i="4"/>
  <c r="U46" i="4"/>
  <c r="W46" i="4"/>
  <c r="X46" i="4"/>
  <c r="U47" i="4"/>
  <c r="W47" i="4"/>
  <c r="X47" i="4"/>
  <c r="U48" i="4"/>
  <c r="W48" i="4"/>
  <c r="X48" i="4"/>
  <c r="U49" i="4"/>
  <c r="W49" i="4"/>
  <c r="X49" i="4"/>
  <c r="U50" i="4"/>
  <c r="W50" i="4"/>
  <c r="X50" i="4"/>
  <c r="U51" i="4"/>
  <c r="W51" i="4"/>
  <c r="X51" i="4"/>
  <c r="U52" i="4"/>
  <c r="W52" i="4"/>
  <c r="X52" i="4"/>
  <c r="U53" i="4"/>
  <c r="W53" i="4"/>
  <c r="X53" i="4"/>
  <c r="U54" i="4"/>
  <c r="W54" i="4"/>
  <c r="X54" i="4"/>
  <c r="U55" i="4"/>
  <c r="W55" i="4"/>
  <c r="X55" i="4"/>
  <c r="U56" i="4"/>
  <c r="W56" i="4"/>
  <c r="X56" i="4"/>
  <c r="U57" i="4"/>
  <c r="W57" i="4"/>
  <c r="X57" i="4"/>
  <c r="U58" i="4"/>
  <c r="W58" i="4"/>
  <c r="X58" i="4"/>
  <c r="U59" i="4"/>
  <c r="W59" i="4"/>
  <c r="X59" i="4"/>
  <c r="U60" i="4"/>
  <c r="W60" i="4"/>
  <c r="X60" i="4"/>
  <c r="U61" i="4"/>
  <c r="W61" i="4"/>
  <c r="X61" i="4"/>
  <c r="U62" i="4"/>
  <c r="W62" i="4"/>
  <c r="X62" i="4"/>
  <c r="U63" i="4"/>
  <c r="W63" i="4"/>
  <c r="X63" i="4"/>
  <c r="U64" i="4"/>
  <c r="W64" i="4"/>
  <c r="X64" i="4"/>
  <c r="U65" i="4"/>
  <c r="W65" i="4"/>
  <c r="X65" i="4"/>
  <c r="U66" i="4"/>
  <c r="W66" i="4"/>
  <c r="X66" i="4"/>
  <c r="U67" i="4"/>
  <c r="W67" i="4"/>
  <c r="X67" i="4"/>
  <c r="U68" i="4"/>
  <c r="W68" i="4"/>
  <c r="X68" i="4"/>
  <c r="U69" i="4"/>
  <c r="W69" i="4"/>
  <c r="X69" i="4"/>
  <c r="U70" i="4"/>
  <c r="W70" i="4"/>
  <c r="X70" i="4"/>
  <c r="U71" i="4"/>
  <c r="W71" i="4"/>
  <c r="X71" i="4"/>
  <c r="U72" i="4"/>
  <c r="W72" i="4"/>
  <c r="X72" i="4"/>
  <c r="U73" i="4"/>
  <c r="W73" i="4"/>
  <c r="X73" i="4"/>
  <c r="U74" i="4"/>
  <c r="W74" i="4"/>
  <c r="X74" i="4"/>
  <c r="U75" i="4"/>
  <c r="W75" i="4"/>
  <c r="X75" i="4"/>
  <c r="U76" i="4"/>
  <c r="W76" i="4"/>
  <c r="X76" i="4"/>
  <c r="S92" i="4"/>
  <c r="K3" i="4"/>
  <c r="M4" i="4"/>
  <c r="O4" i="4"/>
  <c r="P4" i="4"/>
  <c r="M5" i="4"/>
  <c r="O5" i="4"/>
  <c r="P5" i="4"/>
  <c r="M6" i="4"/>
  <c r="O6" i="4"/>
  <c r="P6" i="4"/>
  <c r="M7" i="4"/>
  <c r="O7" i="4"/>
  <c r="P7" i="4"/>
  <c r="M8" i="4"/>
  <c r="O8" i="4"/>
  <c r="P8" i="4"/>
  <c r="M9" i="4"/>
  <c r="O9" i="4"/>
  <c r="P9" i="4"/>
  <c r="M10" i="4"/>
  <c r="O10" i="4"/>
  <c r="P10" i="4"/>
  <c r="M11" i="4"/>
  <c r="O11" i="4"/>
  <c r="P11" i="4"/>
  <c r="M12" i="4"/>
  <c r="O12" i="4"/>
  <c r="P12" i="4"/>
  <c r="M13" i="4"/>
  <c r="O13" i="4"/>
  <c r="P13" i="4"/>
  <c r="M14" i="4"/>
  <c r="O14" i="4"/>
  <c r="P14" i="4"/>
  <c r="M15" i="4"/>
  <c r="O15" i="4"/>
  <c r="P15" i="4"/>
  <c r="M16" i="4"/>
  <c r="O16" i="4"/>
  <c r="P16" i="4"/>
  <c r="M17" i="4"/>
  <c r="O17" i="4"/>
  <c r="P17" i="4"/>
  <c r="M18" i="4"/>
  <c r="O18" i="4"/>
  <c r="P18" i="4"/>
  <c r="M19" i="4"/>
  <c r="O19" i="4"/>
  <c r="P19" i="4"/>
  <c r="M20" i="4"/>
  <c r="O20" i="4"/>
  <c r="P20" i="4"/>
  <c r="M21" i="4"/>
  <c r="O21" i="4"/>
  <c r="P21" i="4"/>
  <c r="M22" i="4"/>
  <c r="O22" i="4"/>
  <c r="P22" i="4"/>
  <c r="M23" i="4"/>
  <c r="O23" i="4"/>
  <c r="P23" i="4"/>
  <c r="M24" i="4"/>
  <c r="O24" i="4"/>
  <c r="P24" i="4"/>
  <c r="M25" i="4"/>
  <c r="O25" i="4"/>
  <c r="P25" i="4"/>
  <c r="M26" i="4"/>
  <c r="O26" i="4"/>
  <c r="P26" i="4"/>
  <c r="M27" i="4"/>
  <c r="O27" i="4"/>
  <c r="P27" i="4"/>
  <c r="M28" i="4"/>
  <c r="O28" i="4"/>
  <c r="P28" i="4"/>
  <c r="M29" i="4"/>
  <c r="O29" i="4"/>
  <c r="P29" i="4"/>
  <c r="M30" i="4"/>
  <c r="O30" i="4"/>
  <c r="P30" i="4"/>
  <c r="M31" i="4"/>
  <c r="O31" i="4"/>
  <c r="P31" i="4"/>
  <c r="M32" i="4"/>
  <c r="O32" i="4"/>
  <c r="P32" i="4"/>
  <c r="M33" i="4"/>
  <c r="O33" i="4"/>
  <c r="P33" i="4"/>
  <c r="M34" i="4"/>
  <c r="O34" i="4"/>
  <c r="P34" i="4"/>
  <c r="M35" i="4"/>
  <c r="O35" i="4"/>
  <c r="P35" i="4"/>
  <c r="M36" i="4"/>
  <c r="O36" i="4"/>
  <c r="P36" i="4"/>
  <c r="M37" i="4"/>
  <c r="O37" i="4"/>
  <c r="P37" i="4"/>
  <c r="M38" i="4"/>
  <c r="O38" i="4"/>
  <c r="P38" i="4"/>
  <c r="M39" i="4"/>
  <c r="O39" i="4"/>
  <c r="P39" i="4"/>
  <c r="M40" i="4"/>
  <c r="O40" i="4"/>
  <c r="P40" i="4"/>
  <c r="M41" i="4"/>
  <c r="O41" i="4"/>
  <c r="P41" i="4"/>
  <c r="M42" i="4"/>
  <c r="O42" i="4"/>
  <c r="P42" i="4"/>
  <c r="M43" i="4"/>
  <c r="O43" i="4"/>
  <c r="P43" i="4"/>
  <c r="M44" i="4"/>
  <c r="O44" i="4"/>
  <c r="P44" i="4"/>
  <c r="M45" i="4"/>
  <c r="O45" i="4"/>
  <c r="P45" i="4"/>
  <c r="M46" i="4"/>
  <c r="O46" i="4"/>
  <c r="P46" i="4"/>
  <c r="M47" i="4"/>
  <c r="O47" i="4"/>
  <c r="P47" i="4"/>
  <c r="M48" i="4"/>
  <c r="O48" i="4"/>
  <c r="P48" i="4"/>
  <c r="M49" i="4"/>
  <c r="O49" i="4"/>
  <c r="P49" i="4"/>
  <c r="M50" i="4"/>
  <c r="O50" i="4"/>
  <c r="P50" i="4"/>
  <c r="M51" i="4"/>
  <c r="O51" i="4"/>
  <c r="P51" i="4"/>
  <c r="M52" i="4"/>
  <c r="O52" i="4"/>
  <c r="P52" i="4"/>
  <c r="M53" i="4"/>
  <c r="O53" i="4"/>
  <c r="P53" i="4"/>
  <c r="M54" i="4"/>
  <c r="O54" i="4"/>
  <c r="P54" i="4"/>
  <c r="M55" i="4"/>
  <c r="O55" i="4"/>
  <c r="P55" i="4"/>
  <c r="M56" i="4"/>
  <c r="O56" i="4"/>
  <c r="P56" i="4"/>
  <c r="M57" i="4"/>
  <c r="O57" i="4"/>
  <c r="P57" i="4"/>
  <c r="M58" i="4"/>
  <c r="O58" i="4"/>
  <c r="P58" i="4"/>
  <c r="M59" i="4"/>
  <c r="O59" i="4"/>
  <c r="P59" i="4"/>
  <c r="M60" i="4"/>
  <c r="O60" i="4"/>
  <c r="P60" i="4"/>
  <c r="M61" i="4"/>
  <c r="O61" i="4"/>
  <c r="P61" i="4"/>
  <c r="M62" i="4"/>
  <c r="O62" i="4"/>
  <c r="P62" i="4"/>
  <c r="M63" i="4"/>
  <c r="O63" i="4"/>
  <c r="P63" i="4"/>
  <c r="M64" i="4"/>
  <c r="O64" i="4"/>
  <c r="P64" i="4"/>
  <c r="M65" i="4"/>
  <c r="O65" i="4"/>
  <c r="P65" i="4"/>
  <c r="M66" i="4"/>
  <c r="O66" i="4"/>
  <c r="P66" i="4"/>
  <c r="M67" i="4"/>
  <c r="O67" i="4"/>
  <c r="P67" i="4"/>
  <c r="M68" i="4"/>
  <c r="O68" i="4"/>
  <c r="P68" i="4"/>
  <c r="M69" i="4"/>
  <c r="O69" i="4"/>
  <c r="P69" i="4"/>
  <c r="M70" i="4"/>
  <c r="O70" i="4"/>
  <c r="P70" i="4"/>
  <c r="M71" i="4"/>
  <c r="O71" i="4"/>
  <c r="P71" i="4"/>
  <c r="M72" i="4"/>
  <c r="O72" i="4"/>
  <c r="P72" i="4"/>
  <c r="M73" i="4"/>
  <c r="O73" i="4"/>
  <c r="P73" i="4"/>
  <c r="M74" i="4"/>
  <c r="O74" i="4"/>
  <c r="P74" i="4"/>
  <c r="M75" i="4"/>
  <c r="O75" i="4"/>
  <c r="P75" i="4"/>
  <c r="M76" i="4"/>
  <c r="O76" i="4"/>
  <c r="P76" i="4"/>
  <c r="L92" i="4"/>
  <c r="E3" i="4"/>
  <c r="F4" i="4"/>
  <c r="H4" i="4"/>
  <c r="I4" i="4"/>
  <c r="F5" i="4"/>
  <c r="H5" i="4"/>
  <c r="I5" i="4"/>
  <c r="F6" i="4"/>
  <c r="H6" i="4"/>
  <c r="I6" i="4"/>
  <c r="F7" i="4"/>
  <c r="H7" i="4"/>
  <c r="I7" i="4"/>
  <c r="F8" i="4"/>
  <c r="H8" i="4"/>
  <c r="I8" i="4"/>
  <c r="F9" i="4"/>
  <c r="H9" i="4"/>
  <c r="I9" i="4"/>
  <c r="F10" i="4"/>
  <c r="H10" i="4"/>
  <c r="I10" i="4"/>
  <c r="F11" i="4"/>
  <c r="H11" i="4"/>
  <c r="I11" i="4"/>
  <c r="F12" i="4"/>
  <c r="H12" i="4"/>
  <c r="I12" i="4"/>
  <c r="F13" i="4"/>
  <c r="H13" i="4"/>
  <c r="I13" i="4"/>
  <c r="F14" i="4"/>
  <c r="H14" i="4"/>
  <c r="I14" i="4"/>
  <c r="F15" i="4"/>
  <c r="H15" i="4"/>
  <c r="I15" i="4"/>
  <c r="F16" i="4"/>
  <c r="H16" i="4"/>
  <c r="I16" i="4"/>
  <c r="F17" i="4"/>
  <c r="H17" i="4"/>
  <c r="I17" i="4"/>
  <c r="F18" i="4"/>
  <c r="H18" i="4"/>
  <c r="I18" i="4"/>
  <c r="F19" i="4"/>
  <c r="H19" i="4"/>
  <c r="I19" i="4"/>
  <c r="F20" i="4"/>
  <c r="H20" i="4"/>
  <c r="I20" i="4"/>
  <c r="F21" i="4"/>
  <c r="H21" i="4"/>
  <c r="I21" i="4"/>
  <c r="F22" i="4"/>
  <c r="H22" i="4"/>
  <c r="I22" i="4"/>
  <c r="F23" i="4"/>
  <c r="H23" i="4"/>
  <c r="I23" i="4"/>
  <c r="F24" i="4"/>
  <c r="H24" i="4"/>
  <c r="I24" i="4"/>
  <c r="F25" i="4"/>
  <c r="H25" i="4"/>
  <c r="I25" i="4"/>
  <c r="F26" i="4"/>
  <c r="H26" i="4"/>
  <c r="I26" i="4"/>
  <c r="F27" i="4"/>
  <c r="H27" i="4"/>
  <c r="I27" i="4"/>
  <c r="F28" i="4"/>
  <c r="H28" i="4"/>
  <c r="I28" i="4"/>
  <c r="F29" i="4"/>
  <c r="H29" i="4"/>
  <c r="I29" i="4"/>
  <c r="F30" i="4"/>
  <c r="H30" i="4"/>
  <c r="I30" i="4"/>
  <c r="F31" i="4"/>
  <c r="H31" i="4"/>
  <c r="I31" i="4"/>
  <c r="F32" i="4"/>
  <c r="H32" i="4"/>
  <c r="I32" i="4"/>
  <c r="F33" i="4"/>
  <c r="H33" i="4"/>
  <c r="I33" i="4"/>
  <c r="F34" i="4"/>
  <c r="H34" i="4"/>
  <c r="I34" i="4"/>
  <c r="F35" i="4"/>
  <c r="H35" i="4"/>
  <c r="I35" i="4"/>
  <c r="F36" i="4"/>
  <c r="H36" i="4"/>
  <c r="I36" i="4"/>
  <c r="F37" i="4"/>
  <c r="H37" i="4"/>
  <c r="I37" i="4"/>
  <c r="F38" i="4"/>
  <c r="H38" i="4"/>
  <c r="I38" i="4"/>
  <c r="F39" i="4"/>
  <c r="H39" i="4"/>
  <c r="I39" i="4"/>
  <c r="F40" i="4"/>
  <c r="H40" i="4"/>
  <c r="I40" i="4"/>
  <c r="F41" i="4"/>
  <c r="H41" i="4"/>
  <c r="I41" i="4"/>
  <c r="F42" i="4"/>
  <c r="H42" i="4"/>
  <c r="I42" i="4"/>
  <c r="F43" i="4"/>
  <c r="H43" i="4"/>
  <c r="I43" i="4"/>
  <c r="F44" i="4"/>
  <c r="H44" i="4"/>
  <c r="I44" i="4"/>
  <c r="F45" i="4"/>
  <c r="H45" i="4"/>
  <c r="I45" i="4"/>
  <c r="F46" i="4"/>
  <c r="H46" i="4"/>
  <c r="I46" i="4"/>
  <c r="F47" i="4"/>
  <c r="H47" i="4"/>
  <c r="I47" i="4"/>
  <c r="F48" i="4"/>
  <c r="H48" i="4"/>
  <c r="I48" i="4"/>
  <c r="F49" i="4"/>
  <c r="H49" i="4"/>
  <c r="I49" i="4"/>
  <c r="F50" i="4"/>
  <c r="H50" i="4"/>
  <c r="I50" i="4"/>
  <c r="F51" i="4"/>
  <c r="H51" i="4"/>
  <c r="I51" i="4"/>
  <c r="F52" i="4"/>
  <c r="H52" i="4"/>
  <c r="I52" i="4"/>
  <c r="F53" i="4"/>
  <c r="H53" i="4"/>
  <c r="I53" i="4"/>
  <c r="F54" i="4"/>
  <c r="H54" i="4"/>
  <c r="I54" i="4"/>
  <c r="F55" i="4"/>
  <c r="H55" i="4"/>
  <c r="I55" i="4"/>
  <c r="F56" i="4"/>
  <c r="H56" i="4"/>
  <c r="I56" i="4"/>
  <c r="F57" i="4"/>
  <c r="H57" i="4"/>
  <c r="I57" i="4"/>
  <c r="F58" i="4"/>
  <c r="H58" i="4"/>
  <c r="I58" i="4"/>
  <c r="F59" i="4"/>
  <c r="H59" i="4"/>
  <c r="I59" i="4"/>
  <c r="F60" i="4"/>
  <c r="H60" i="4"/>
  <c r="I60" i="4"/>
  <c r="F61" i="4"/>
  <c r="H61" i="4"/>
  <c r="I61" i="4"/>
  <c r="F62" i="4"/>
  <c r="H62" i="4"/>
  <c r="I62" i="4"/>
  <c r="F63" i="4"/>
  <c r="H63" i="4"/>
  <c r="I63" i="4"/>
  <c r="F64" i="4"/>
  <c r="H64" i="4"/>
  <c r="I64" i="4"/>
  <c r="F65" i="4"/>
  <c r="H65" i="4"/>
  <c r="I65" i="4"/>
  <c r="F66" i="4"/>
  <c r="H66" i="4"/>
  <c r="I66" i="4"/>
  <c r="F67" i="4"/>
  <c r="H67" i="4"/>
  <c r="I67" i="4"/>
  <c r="F68" i="4"/>
  <c r="H68" i="4"/>
  <c r="I68" i="4"/>
  <c r="F69" i="4"/>
  <c r="H69" i="4"/>
  <c r="I69" i="4"/>
  <c r="F70" i="4"/>
  <c r="H70" i="4"/>
  <c r="I70" i="4"/>
  <c r="F71" i="4"/>
  <c r="H71" i="4"/>
  <c r="I71" i="4"/>
  <c r="F72" i="4"/>
  <c r="H72" i="4"/>
  <c r="I72" i="4"/>
  <c r="F73" i="4"/>
  <c r="H73" i="4"/>
  <c r="I73" i="4"/>
  <c r="F74" i="4"/>
  <c r="H74" i="4"/>
  <c r="I74" i="4"/>
  <c r="F75" i="4"/>
  <c r="H75" i="4"/>
  <c r="I75" i="4"/>
  <c r="F76" i="4"/>
  <c r="H76" i="4"/>
  <c r="I76" i="4"/>
  <c r="F92" i="4"/>
  <c r="S91" i="4"/>
  <c r="L91" i="4"/>
  <c r="F91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S90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L90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F90" i="4"/>
  <c r="U88" i="4"/>
  <c r="M88" i="4"/>
  <c r="F88" i="4"/>
  <c r="U87" i="4"/>
  <c r="M87" i="4"/>
  <c r="F87" i="4"/>
  <c r="U86" i="4"/>
  <c r="M86" i="4"/>
  <c r="F86" i="4"/>
  <c r="U85" i="4"/>
  <c r="M85" i="4"/>
  <c r="F85" i="4"/>
  <c r="U84" i="4"/>
  <c r="M84" i="4"/>
  <c r="F84" i="4"/>
  <c r="U83" i="4"/>
  <c r="M83" i="4"/>
  <c r="F83" i="4"/>
  <c r="U82" i="4"/>
  <c r="M82" i="4"/>
  <c r="F82" i="4"/>
  <c r="U81" i="4"/>
  <c r="M81" i="4"/>
  <c r="F81" i="4"/>
  <c r="U80" i="4"/>
  <c r="M80" i="4"/>
  <c r="F80" i="4"/>
  <c r="U79" i="4"/>
  <c r="M79" i="4"/>
  <c r="F79" i="4"/>
  <c r="U78" i="4"/>
  <c r="M78" i="4"/>
  <c r="F78" i="4"/>
  <c r="U77" i="4"/>
  <c r="M77" i="4"/>
  <c r="F77" i="4"/>
  <c r="M3" i="4"/>
  <c r="S92" i="2"/>
  <c r="S91" i="2"/>
  <c r="S90" i="2"/>
  <c r="W76" i="2"/>
  <c r="X76" i="2"/>
  <c r="V76" i="2"/>
  <c r="W75" i="2"/>
  <c r="X75" i="2"/>
  <c r="V75" i="2"/>
  <c r="W74" i="2"/>
  <c r="X74" i="2"/>
  <c r="V74" i="2"/>
  <c r="W73" i="2"/>
  <c r="X73" i="2"/>
  <c r="V73" i="2"/>
  <c r="W72" i="2"/>
  <c r="X72" i="2"/>
  <c r="V72" i="2"/>
  <c r="W71" i="2"/>
  <c r="X71" i="2"/>
  <c r="V71" i="2"/>
  <c r="W70" i="2"/>
  <c r="X70" i="2"/>
  <c r="V70" i="2"/>
  <c r="W69" i="2"/>
  <c r="X69" i="2"/>
  <c r="V69" i="2"/>
  <c r="W68" i="2"/>
  <c r="X68" i="2"/>
  <c r="V68" i="2"/>
  <c r="W67" i="2"/>
  <c r="X67" i="2"/>
  <c r="V67" i="2"/>
  <c r="W66" i="2"/>
  <c r="X66" i="2"/>
  <c r="V66" i="2"/>
  <c r="W65" i="2"/>
  <c r="X65" i="2"/>
  <c r="V65" i="2"/>
  <c r="W64" i="2"/>
  <c r="X64" i="2"/>
  <c r="V64" i="2"/>
  <c r="W63" i="2"/>
  <c r="X63" i="2"/>
  <c r="V63" i="2"/>
  <c r="W62" i="2"/>
  <c r="X62" i="2"/>
  <c r="V62" i="2"/>
  <c r="W61" i="2"/>
  <c r="X61" i="2"/>
  <c r="V61" i="2"/>
  <c r="W60" i="2"/>
  <c r="X60" i="2"/>
  <c r="V60" i="2"/>
  <c r="W59" i="2"/>
  <c r="X59" i="2"/>
  <c r="V59" i="2"/>
  <c r="W58" i="2"/>
  <c r="X58" i="2"/>
  <c r="V58" i="2"/>
  <c r="W57" i="2"/>
  <c r="X57" i="2"/>
  <c r="V57" i="2"/>
  <c r="W56" i="2"/>
  <c r="X56" i="2"/>
  <c r="V56" i="2"/>
  <c r="W55" i="2"/>
  <c r="X55" i="2"/>
  <c r="V55" i="2"/>
  <c r="W54" i="2"/>
  <c r="X54" i="2"/>
  <c r="V54" i="2"/>
  <c r="W53" i="2"/>
  <c r="X53" i="2"/>
  <c r="V53" i="2"/>
  <c r="W52" i="2"/>
  <c r="X52" i="2"/>
  <c r="V52" i="2"/>
  <c r="W51" i="2"/>
  <c r="X51" i="2"/>
  <c r="V51" i="2"/>
  <c r="W50" i="2"/>
  <c r="X50" i="2"/>
  <c r="V50" i="2"/>
  <c r="W49" i="2"/>
  <c r="X49" i="2"/>
  <c r="V49" i="2"/>
  <c r="W48" i="2"/>
  <c r="X48" i="2"/>
  <c r="V48" i="2"/>
  <c r="W47" i="2"/>
  <c r="X47" i="2"/>
  <c r="V47" i="2"/>
  <c r="W46" i="2"/>
  <c r="X46" i="2"/>
  <c r="V46" i="2"/>
  <c r="W45" i="2"/>
  <c r="X45" i="2"/>
  <c r="V45" i="2"/>
  <c r="W44" i="2"/>
  <c r="X44" i="2"/>
  <c r="V44" i="2"/>
  <c r="W43" i="2"/>
  <c r="X43" i="2"/>
  <c r="V43" i="2"/>
  <c r="W42" i="2"/>
  <c r="X42" i="2"/>
  <c r="V42" i="2"/>
  <c r="W41" i="2"/>
  <c r="X41" i="2"/>
  <c r="V41" i="2"/>
  <c r="W40" i="2"/>
  <c r="X40" i="2"/>
  <c r="V40" i="2"/>
  <c r="W39" i="2"/>
  <c r="X39" i="2"/>
  <c r="V39" i="2"/>
  <c r="W38" i="2"/>
  <c r="X38" i="2"/>
  <c r="V38" i="2"/>
  <c r="W37" i="2"/>
  <c r="X37" i="2"/>
  <c r="V37" i="2"/>
  <c r="W36" i="2"/>
  <c r="X36" i="2"/>
  <c r="V36" i="2"/>
  <c r="W35" i="2"/>
  <c r="X35" i="2"/>
  <c r="V35" i="2"/>
  <c r="W34" i="2"/>
  <c r="X34" i="2"/>
  <c r="V34" i="2"/>
  <c r="W33" i="2"/>
  <c r="X33" i="2"/>
  <c r="V33" i="2"/>
  <c r="W32" i="2"/>
  <c r="X32" i="2"/>
  <c r="V32" i="2"/>
  <c r="W31" i="2"/>
  <c r="X31" i="2"/>
  <c r="V31" i="2"/>
  <c r="W30" i="2"/>
  <c r="X30" i="2"/>
  <c r="V30" i="2"/>
  <c r="W29" i="2"/>
  <c r="X29" i="2"/>
  <c r="V29" i="2"/>
  <c r="W28" i="2"/>
  <c r="X28" i="2"/>
  <c r="V28" i="2"/>
  <c r="W27" i="2"/>
  <c r="X27" i="2"/>
  <c r="V27" i="2"/>
  <c r="W26" i="2"/>
  <c r="X26" i="2"/>
  <c r="V26" i="2"/>
  <c r="W25" i="2"/>
  <c r="X25" i="2"/>
  <c r="V25" i="2"/>
  <c r="W24" i="2"/>
  <c r="X24" i="2"/>
  <c r="V24" i="2"/>
  <c r="W23" i="2"/>
  <c r="X23" i="2"/>
  <c r="V23" i="2"/>
  <c r="W22" i="2"/>
  <c r="X22" i="2"/>
  <c r="V22" i="2"/>
  <c r="W21" i="2"/>
  <c r="X21" i="2"/>
  <c r="V21" i="2"/>
  <c r="W20" i="2"/>
  <c r="X20" i="2"/>
  <c r="V20" i="2"/>
  <c r="W19" i="2"/>
  <c r="X19" i="2"/>
  <c r="V19" i="2"/>
  <c r="W18" i="2"/>
  <c r="X18" i="2"/>
  <c r="V18" i="2"/>
  <c r="W17" i="2"/>
  <c r="X17" i="2"/>
  <c r="V17" i="2"/>
  <c r="W16" i="2"/>
  <c r="X16" i="2"/>
  <c r="V16" i="2"/>
  <c r="W15" i="2"/>
  <c r="X15" i="2"/>
  <c r="V15" i="2"/>
  <c r="L92" i="2"/>
  <c r="L91" i="2"/>
  <c r="L90" i="2"/>
  <c r="O4" i="2"/>
  <c r="N4" i="2"/>
  <c r="O76" i="2"/>
  <c r="P76" i="2"/>
  <c r="N76" i="2"/>
  <c r="O75" i="2"/>
  <c r="P75" i="2"/>
  <c r="N75" i="2"/>
  <c r="O74" i="2"/>
  <c r="P74" i="2"/>
  <c r="N74" i="2"/>
  <c r="O73" i="2"/>
  <c r="P73" i="2"/>
  <c r="N73" i="2"/>
  <c r="O72" i="2"/>
  <c r="P72" i="2"/>
  <c r="N72" i="2"/>
  <c r="O71" i="2"/>
  <c r="P71" i="2"/>
  <c r="N71" i="2"/>
  <c r="O70" i="2"/>
  <c r="P70" i="2"/>
  <c r="N70" i="2"/>
  <c r="O69" i="2"/>
  <c r="P69" i="2"/>
  <c r="N69" i="2"/>
  <c r="O68" i="2"/>
  <c r="P68" i="2"/>
  <c r="N68" i="2"/>
  <c r="O67" i="2"/>
  <c r="P67" i="2"/>
  <c r="N67" i="2"/>
  <c r="O66" i="2"/>
  <c r="P66" i="2"/>
  <c r="N66" i="2"/>
  <c r="O65" i="2"/>
  <c r="P65" i="2"/>
  <c r="N65" i="2"/>
  <c r="O64" i="2"/>
  <c r="P64" i="2"/>
  <c r="N64" i="2"/>
  <c r="O63" i="2"/>
  <c r="P63" i="2"/>
  <c r="N63" i="2"/>
  <c r="O62" i="2"/>
  <c r="P62" i="2"/>
  <c r="N62" i="2"/>
  <c r="O61" i="2"/>
  <c r="P61" i="2"/>
  <c r="N61" i="2"/>
  <c r="O60" i="2"/>
  <c r="P60" i="2"/>
  <c r="N60" i="2"/>
  <c r="O59" i="2"/>
  <c r="P59" i="2"/>
  <c r="N59" i="2"/>
  <c r="O58" i="2"/>
  <c r="P58" i="2"/>
  <c r="N58" i="2"/>
  <c r="O57" i="2"/>
  <c r="P57" i="2"/>
  <c r="N57" i="2"/>
  <c r="O56" i="2"/>
  <c r="P56" i="2"/>
  <c r="N56" i="2"/>
  <c r="O55" i="2"/>
  <c r="P55" i="2"/>
  <c r="N55" i="2"/>
  <c r="O54" i="2"/>
  <c r="P54" i="2"/>
  <c r="N54" i="2"/>
  <c r="O53" i="2"/>
  <c r="P53" i="2"/>
  <c r="N53" i="2"/>
  <c r="O52" i="2"/>
  <c r="P52" i="2"/>
  <c r="N52" i="2"/>
  <c r="O51" i="2"/>
  <c r="P51" i="2"/>
  <c r="N51" i="2"/>
  <c r="O50" i="2"/>
  <c r="P50" i="2"/>
  <c r="N50" i="2"/>
  <c r="O49" i="2"/>
  <c r="P49" i="2"/>
  <c r="N49" i="2"/>
  <c r="O48" i="2"/>
  <c r="P48" i="2"/>
  <c r="N48" i="2"/>
  <c r="O47" i="2"/>
  <c r="P47" i="2"/>
  <c r="N47" i="2"/>
  <c r="O46" i="2"/>
  <c r="P46" i="2"/>
  <c r="N46" i="2"/>
  <c r="O45" i="2"/>
  <c r="P45" i="2"/>
  <c r="N45" i="2"/>
  <c r="O44" i="2"/>
  <c r="P44" i="2"/>
  <c r="N44" i="2"/>
  <c r="O43" i="2"/>
  <c r="P43" i="2"/>
  <c r="N43" i="2"/>
  <c r="O42" i="2"/>
  <c r="P42" i="2"/>
  <c r="N42" i="2"/>
  <c r="O41" i="2"/>
  <c r="P41" i="2"/>
  <c r="N41" i="2"/>
  <c r="O40" i="2"/>
  <c r="P40" i="2"/>
  <c r="N40" i="2"/>
  <c r="O39" i="2"/>
  <c r="P39" i="2"/>
  <c r="N39" i="2"/>
  <c r="O38" i="2"/>
  <c r="P38" i="2"/>
  <c r="N38" i="2"/>
  <c r="O37" i="2"/>
  <c r="P37" i="2"/>
  <c r="N37" i="2"/>
  <c r="O36" i="2"/>
  <c r="P36" i="2"/>
  <c r="N36" i="2"/>
  <c r="O35" i="2"/>
  <c r="P35" i="2"/>
  <c r="N35" i="2"/>
  <c r="O34" i="2"/>
  <c r="P34" i="2"/>
  <c r="N34" i="2"/>
  <c r="O33" i="2"/>
  <c r="P33" i="2"/>
  <c r="N33" i="2"/>
  <c r="O32" i="2"/>
  <c r="P32" i="2"/>
  <c r="N32" i="2"/>
  <c r="O31" i="2"/>
  <c r="P31" i="2"/>
  <c r="N31" i="2"/>
  <c r="O30" i="2"/>
  <c r="P30" i="2"/>
  <c r="N30" i="2"/>
  <c r="O29" i="2"/>
  <c r="P29" i="2"/>
  <c r="N29" i="2"/>
  <c r="O28" i="2"/>
  <c r="P28" i="2"/>
  <c r="N28" i="2"/>
  <c r="O27" i="2"/>
  <c r="P27" i="2"/>
  <c r="N27" i="2"/>
  <c r="O26" i="2"/>
  <c r="P26" i="2"/>
  <c r="N26" i="2"/>
  <c r="O25" i="2"/>
  <c r="P25" i="2"/>
  <c r="N25" i="2"/>
  <c r="O24" i="2"/>
  <c r="P24" i="2"/>
  <c r="N24" i="2"/>
  <c r="O23" i="2"/>
  <c r="P23" i="2"/>
  <c r="N23" i="2"/>
  <c r="O22" i="2"/>
  <c r="P22" i="2"/>
  <c r="N22" i="2"/>
  <c r="O21" i="2"/>
  <c r="P21" i="2"/>
  <c r="N21" i="2"/>
  <c r="O20" i="2"/>
  <c r="P20" i="2"/>
  <c r="N20" i="2"/>
  <c r="O19" i="2"/>
  <c r="P19" i="2"/>
  <c r="N19" i="2"/>
  <c r="O18" i="2"/>
  <c r="P18" i="2"/>
  <c r="N18" i="2"/>
  <c r="O17" i="2"/>
  <c r="P17" i="2"/>
  <c r="N17" i="2"/>
  <c r="O16" i="2"/>
  <c r="P16" i="2"/>
  <c r="N16" i="2"/>
  <c r="O15" i="2"/>
  <c r="P15" i="2"/>
  <c r="N15" i="2"/>
  <c r="O14" i="2"/>
  <c r="P14" i="2"/>
  <c r="N14" i="2"/>
  <c r="O13" i="2"/>
  <c r="P13" i="2"/>
  <c r="N13" i="2"/>
  <c r="O12" i="2"/>
  <c r="P12" i="2"/>
  <c r="N12" i="2"/>
  <c r="O11" i="2"/>
  <c r="P11" i="2"/>
  <c r="N11" i="2"/>
  <c r="O10" i="2"/>
  <c r="P10" i="2"/>
  <c r="N10" i="2"/>
  <c r="O9" i="2"/>
  <c r="P9" i="2"/>
  <c r="N9" i="2"/>
  <c r="O8" i="2"/>
  <c r="P8" i="2"/>
  <c r="N8" i="2"/>
  <c r="O7" i="2"/>
  <c r="P7" i="2"/>
  <c r="N7" i="2"/>
  <c r="O6" i="2"/>
  <c r="P6" i="2"/>
  <c r="N6" i="2"/>
  <c r="O5" i="2"/>
  <c r="P5" i="2"/>
  <c r="N5" i="2"/>
  <c r="P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F69" i="2"/>
  <c r="I69" i="2"/>
  <c r="E69" i="2"/>
  <c r="F70" i="2"/>
  <c r="I70" i="2"/>
  <c r="E70" i="2"/>
  <c r="F71" i="2"/>
  <c r="I71" i="2"/>
  <c r="E71" i="2"/>
  <c r="F72" i="2"/>
  <c r="I72" i="2"/>
  <c r="E72" i="2"/>
  <c r="F73" i="2"/>
  <c r="I73" i="2"/>
  <c r="E73" i="2"/>
  <c r="F74" i="2"/>
  <c r="I74" i="2"/>
  <c r="E74" i="2"/>
  <c r="F75" i="2"/>
  <c r="I75" i="2"/>
  <c r="E75" i="2"/>
  <c r="F76" i="2"/>
  <c r="I76" i="2"/>
  <c r="F4" i="2"/>
  <c r="I4" i="2"/>
  <c r="F5" i="2"/>
  <c r="I5" i="2"/>
  <c r="F6" i="2"/>
  <c r="I6" i="2"/>
  <c r="F7" i="2"/>
  <c r="I7" i="2"/>
  <c r="F8" i="2"/>
  <c r="I8" i="2"/>
  <c r="F9" i="2"/>
  <c r="I9" i="2"/>
  <c r="F10" i="2"/>
  <c r="I10" i="2"/>
  <c r="F11" i="2"/>
  <c r="I11" i="2"/>
  <c r="F12" i="2"/>
  <c r="I12" i="2"/>
  <c r="F13" i="2"/>
  <c r="I13" i="2"/>
  <c r="F14" i="2"/>
  <c r="I14" i="2"/>
  <c r="F15" i="2"/>
  <c r="I15" i="2"/>
  <c r="F16" i="2"/>
  <c r="I16" i="2"/>
  <c r="F17" i="2"/>
  <c r="I17" i="2"/>
  <c r="F18" i="2"/>
  <c r="I18" i="2"/>
  <c r="F19" i="2"/>
  <c r="I19" i="2"/>
  <c r="F20" i="2"/>
  <c r="I20" i="2"/>
  <c r="F21" i="2"/>
  <c r="I21" i="2"/>
  <c r="F22" i="2"/>
  <c r="I22" i="2"/>
  <c r="F23" i="2"/>
  <c r="I23" i="2"/>
  <c r="F24" i="2"/>
  <c r="I24" i="2"/>
  <c r="F25" i="2"/>
  <c r="I25" i="2"/>
  <c r="F26" i="2"/>
  <c r="I26" i="2"/>
  <c r="F27" i="2"/>
  <c r="I27" i="2"/>
  <c r="F28" i="2"/>
  <c r="I28" i="2"/>
  <c r="F29" i="2"/>
  <c r="I29" i="2"/>
  <c r="F30" i="2"/>
  <c r="I30" i="2"/>
  <c r="F31" i="2"/>
  <c r="I31" i="2"/>
  <c r="F32" i="2"/>
  <c r="I32" i="2"/>
  <c r="F33" i="2"/>
  <c r="I33" i="2"/>
  <c r="F34" i="2"/>
  <c r="I34" i="2"/>
  <c r="F35" i="2"/>
  <c r="I35" i="2"/>
  <c r="F36" i="2"/>
  <c r="I36" i="2"/>
  <c r="F37" i="2"/>
  <c r="I37" i="2"/>
  <c r="F38" i="2"/>
  <c r="I38" i="2"/>
  <c r="F39" i="2"/>
  <c r="I39" i="2"/>
  <c r="F40" i="2"/>
  <c r="I40" i="2"/>
  <c r="F41" i="2"/>
  <c r="I41" i="2"/>
  <c r="F42" i="2"/>
  <c r="I42" i="2"/>
  <c r="F43" i="2"/>
  <c r="I43" i="2"/>
  <c r="F44" i="2"/>
  <c r="I44" i="2"/>
  <c r="F45" i="2"/>
  <c r="I45" i="2"/>
  <c r="F46" i="2"/>
  <c r="I46" i="2"/>
  <c r="F47" i="2"/>
  <c r="I47" i="2"/>
  <c r="F48" i="2"/>
  <c r="I48" i="2"/>
  <c r="F49" i="2"/>
  <c r="I49" i="2"/>
  <c r="F50" i="2"/>
  <c r="I50" i="2"/>
  <c r="F51" i="2"/>
  <c r="I51" i="2"/>
  <c r="F52" i="2"/>
  <c r="I52" i="2"/>
  <c r="F53" i="2"/>
  <c r="I53" i="2"/>
  <c r="F54" i="2"/>
  <c r="I54" i="2"/>
  <c r="F55" i="2"/>
  <c r="I55" i="2"/>
  <c r="F56" i="2"/>
  <c r="I56" i="2"/>
  <c r="F57" i="2"/>
  <c r="I57" i="2"/>
  <c r="F58" i="2"/>
  <c r="I58" i="2"/>
  <c r="F59" i="2"/>
  <c r="I59" i="2"/>
  <c r="F60" i="2"/>
  <c r="I60" i="2"/>
  <c r="F61" i="2"/>
  <c r="I61" i="2"/>
  <c r="F62" i="2"/>
  <c r="I62" i="2"/>
  <c r="F63" i="2"/>
  <c r="I63" i="2"/>
  <c r="F64" i="2"/>
  <c r="I64" i="2"/>
  <c r="F65" i="2"/>
  <c r="I65" i="2"/>
  <c r="F66" i="2"/>
  <c r="I66" i="2"/>
  <c r="F67" i="2"/>
  <c r="I67" i="2"/>
  <c r="F68" i="2"/>
  <c r="I68" i="2"/>
  <c r="F92" i="2"/>
  <c r="F91" i="2"/>
  <c r="K3" i="2"/>
  <c r="L4" i="2"/>
  <c r="K5" i="2"/>
  <c r="L5" i="2"/>
  <c r="K6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F90" i="2"/>
  <c r="R14" i="2"/>
  <c r="R15" i="2"/>
  <c r="S15" i="2"/>
  <c r="R16" i="2"/>
  <c r="T16" i="2"/>
  <c r="S16" i="2"/>
  <c r="R17" i="2"/>
  <c r="T17" i="2"/>
  <c r="S17" i="2"/>
  <c r="R18" i="2"/>
  <c r="T18" i="2"/>
  <c r="S18" i="2"/>
  <c r="R19" i="2"/>
  <c r="T19" i="2"/>
  <c r="S19" i="2"/>
  <c r="R20" i="2"/>
  <c r="T20" i="2"/>
  <c r="S20" i="2"/>
  <c r="R21" i="2"/>
  <c r="T21" i="2"/>
  <c r="S21" i="2"/>
  <c r="R22" i="2"/>
  <c r="T22" i="2"/>
  <c r="S22" i="2"/>
  <c r="R23" i="2"/>
  <c r="T23" i="2"/>
  <c r="S23" i="2"/>
  <c r="R24" i="2"/>
  <c r="T24" i="2"/>
  <c r="S24" i="2"/>
  <c r="R25" i="2"/>
  <c r="T25" i="2"/>
  <c r="S25" i="2"/>
  <c r="R26" i="2"/>
  <c r="T26" i="2"/>
  <c r="T15" i="2"/>
  <c r="S26" i="2"/>
  <c r="R27" i="2"/>
  <c r="T27" i="2"/>
  <c r="S27" i="2"/>
  <c r="R28" i="2"/>
  <c r="T28" i="2"/>
  <c r="S28" i="2"/>
  <c r="R29" i="2"/>
  <c r="T29" i="2"/>
  <c r="S29" i="2"/>
  <c r="R30" i="2"/>
  <c r="T30" i="2"/>
  <c r="S30" i="2"/>
  <c r="R31" i="2"/>
  <c r="T31" i="2"/>
  <c r="S31" i="2"/>
  <c r="R32" i="2"/>
  <c r="T32" i="2"/>
  <c r="S32" i="2"/>
  <c r="R33" i="2"/>
  <c r="T33" i="2"/>
  <c r="S33" i="2"/>
  <c r="R34" i="2"/>
  <c r="T34" i="2"/>
  <c r="S34" i="2"/>
  <c r="R35" i="2"/>
  <c r="T35" i="2"/>
  <c r="S35" i="2"/>
  <c r="R36" i="2"/>
  <c r="T36" i="2"/>
  <c r="S36" i="2"/>
  <c r="R37" i="2"/>
  <c r="T37" i="2"/>
  <c r="S37" i="2"/>
  <c r="R38" i="2"/>
  <c r="T38" i="2"/>
  <c r="S38" i="2"/>
  <c r="R39" i="2"/>
  <c r="T39" i="2"/>
  <c r="S39" i="2"/>
  <c r="R40" i="2"/>
  <c r="T40" i="2"/>
  <c r="S40" i="2"/>
  <c r="R41" i="2"/>
  <c r="T41" i="2"/>
  <c r="S41" i="2"/>
  <c r="R42" i="2"/>
  <c r="T42" i="2"/>
  <c r="S42" i="2"/>
  <c r="R43" i="2"/>
  <c r="T43" i="2"/>
  <c r="S43" i="2"/>
  <c r="R44" i="2"/>
  <c r="T44" i="2"/>
  <c r="S44" i="2"/>
  <c r="R45" i="2"/>
  <c r="T45" i="2"/>
  <c r="S45" i="2"/>
  <c r="R46" i="2"/>
  <c r="T46" i="2"/>
  <c r="S46" i="2"/>
  <c r="R47" i="2"/>
  <c r="T47" i="2"/>
  <c r="S47" i="2"/>
  <c r="R48" i="2"/>
  <c r="T48" i="2"/>
  <c r="S48" i="2"/>
  <c r="R49" i="2"/>
  <c r="T49" i="2"/>
  <c r="S49" i="2"/>
  <c r="R50" i="2"/>
  <c r="T50" i="2"/>
  <c r="S50" i="2"/>
  <c r="R51" i="2"/>
  <c r="T51" i="2"/>
  <c r="S51" i="2"/>
  <c r="R52" i="2"/>
  <c r="T52" i="2"/>
  <c r="S52" i="2"/>
  <c r="R53" i="2"/>
  <c r="T53" i="2"/>
  <c r="S53" i="2"/>
  <c r="R54" i="2"/>
  <c r="T54" i="2"/>
  <c r="S54" i="2"/>
  <c r="R55" i="2"/>
  <c r="T55" i="2"/>
  <c r="S55" i="2"/>
  <c r="R56" i="2"/>
  <c r="T56" i="2"/>
  <c r="S56" i="2"/>
  <c r="R57" i="2"/>
  <c r="T57" i="2"/>
  <c r="S57" i="2"/>
  <c r="R58" i="2"/>
  <c r="T58" i="2"/>
  <c r="S58" i="2"/>
  <c r="R59" i="2"/>
  <c r="T59" i="2"/>
  <c r="S59" i="2"/>
  <c r="R60" i="2"/>
  <c r="T60" i="2"/>
  <c r="S60" i="2"/>
  <c r="R61" i="2"/>
  <c r="T61" i="2"/>
  <c r="S61" i="2"/>
  <c r="R62" i="2"/>
  <c r="T62" i="2"/>
  <c r="S62" i="2"/>
  <c r="R63" i="2"/>
  <c r="T63" i="2"/>
  <c r="S63" i="2"/>
  <c r="R64" i="2"/>
  <c r="T64" i="2"/>
  <c r="S64" i="2"/>
  <c r="R65" i="2"/>
  <c r="T65" i="2"/>
  <c r="S65" i="2"/>
  <c r="R66" i="2"/>
  <c r="T66" i="2"/>
  <c r="S66" i="2"/>
  <c r="R67" i="2"/>
  <c r="T67" i="2"/>
  <c r="S67" i="2"/>
  <c r="R68" i="2"/>
  <c r="T68" i="2"/>
  <c r="S68" i="2"/>
  <c r="R69" i="2"/>
  <c r="T69" i="2"/>
  <c r="S69" i="2"/>
  <c r="R70" i="2"/>
  <c r="T70" i="2"/>
  <c r="S70" i="2"/>
  <c r="R71" i="2"/>
  <c r="T71" i="2"/>
  <c r="S71" i="2"/>
  <c r="R72" i="2"/>
  <c r="T72" i="2"/>
  <c r="S72" i="2"/>
  <c r="R73" i="2"/>
  <c r="T73" i="2"/>
  <c r="S73" i="2"/>
  <c r="R74" i="2"/>
  <c r="T74" i="2"/>
  <c r="S74" i="2"/>
  <c r="R75" i="2"/>
  <c r="T75" i="2"/>
  <c r="S75" i="2"/>
  <c r="R76" i="2"/>
  <c r="T76" i="2"/>
  <c r="S76" i="2"/>
  <c r="R77" i="2"/>
  <c r="T77" i="2"/>
  <c r="S77" i="2"/>
  <c r="R78" i="2"/>
  <c r="T78" i="2"/>
  <c r="S78" i="2"/>
  <c r="R79" i="2"/>
  <c r="T79" i="2"/>
  <c r="S79" i="2"/>
  <c r="R80" i="2"/>
  <c r="T80" i="2"/>
  <c r="S80" i="2"/>
  <c r="R81" i="2"/>
  <c r="T81" i="2"/>
  <c r="S81" i="2"/>
  <c r="R82" i="2"/>
  <c r="T82" i="2"/>
  <c r="S82" i="2"/>
  <c r="R83" i="2"/>
  <c r="T83" i="2"/>
  <c r="S83" i="2"/>
  <c r="R84" i="2"/>
  <c r="T84" i="2"/>
  <c r="S84" i="2"/>
  <c r="R85" i="2"/>
  <c r="T85" i="2"/>
  <c r="S85" i="2"/>
  <c r="R86" i="2"/>
  <c r="T86" i="2"/>
  <c r="S86" i="2"/>
  <c r="R87" i="2"/>
  <c r="T87" i="2"/>
  <c r="S87" i="2"/>
  <c r="R88" i="2"/>
  <c r="T88" i="2"/>
  <c r="S88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F77" i="2"/>
  <c r="M77" i="2"/>
  <c r="U77" i="2"/>
  <c r="F78" i="2"/>
  <c r="M78" i="2"/>
  <c r="U78" i="2"/>
  <c r="F79" i="2"/>
  <c r="M79" i="2"/>
  <c r="U79" i="2"/>
  <c r="F80" i="2"/>
  <c r="M80" i="2"/>
  <c r="U80" i="2"/>
  <c r="F81" i="2"/>
  <c r="M81" i="2"/>
  <c r="U81" i="2"/>
  <c r="F82" i="2"/>
  <c r="M82" i="2"/>
  <c r="U82" i="2"/>
  <c r="F83" i="2"/>
  <c r="M83" i="2"/>
  <c r="U83" i="2"/>
  <c r="F84" i="2"/>
  <c r="M84" i="2"/>
  <c r="U84" i="2"/>
  <c r="F85" i="2"/>
  <c r="M85" i="2"/>
  <c r="U85" i="2"/>
  <c r="F86" i="2"/>
  <c r="M86" i="2"/>
  <c r="U86" i="2"/>
  <c r="F87" i="2"/>
  <c r="M87" i="2"/>
  <c r="U87" i="2"/>
  <c r="F88" i="2"/>
  <c r="M88" i="2"/>
  <c r="U88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15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3" i="2"/>
</calcChain>
</file>

<file path=xl/sharedStrings.xml><?xml version="1.0" encoding="utf-8"?>
<sst xmlns="http://schemas.openxmlformats.org/spreadsheetml/2006/main" count="1279" uniqueCount="113">
  <si>
    <t>month</t>
  </si>
  <si>
    <t>vehicle_type</t>
  </si>
  <si>
    <t>number</t>
  </si>
  <si>
    <t>2012-01</t>
  </si>
  <si>
    <t>Cars</t>
  </si>
  <si>
    <t>Rental Cars</t>
  </si>
  <si>
    <t>Taxi</t>
  </si>
  <si>
    <t>Buses</t>
  </si>
  <si>
    <t>Goods &amp; Other Vehicles</t>
  </si>
  <si>
    <t>Motorcycles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</si>
  <si>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</si>
  <si>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</si>
  <si>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</si>
  <si>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</si>
  <si>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</si>
  <si>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</si>
  <si>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</si>
  <si>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</si>
  <si>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</si>
  <si>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</si>
  <si>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</si>
  <si>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</si>
  <si>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</si>
  <si>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</si>
  <si>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</si>
  <si>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</si>
  <si>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</si>
  <si>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</si>
  <si>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</si>
  <si>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</si>
  <si>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</si>
  <si>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</si>
  <si>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</si>
  <si>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</si>
  <si>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</si>
  <si>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</si>
  <si>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</si>
  <si>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</si>
  <si>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</si>
  <si>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</si>
  <si>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</si>
  <si>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</si>
  <si>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</si>
  <si>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</si>
  <si>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</si>
  <si>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</si>
  <si>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</si>
  <si>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</si>
  <si>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</si>
  <si>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</si>
  <si>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</si>
  <si>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</si>
  <si>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</si>
  <si>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</si>
  <si>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</si>
  <si>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</si>
  <si>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</si>
  <si>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</si>
  <si>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</si>
  <si>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</si>
  <si>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</si>
  <si>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</si>
  <si>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</si>
  <si>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</si>
  <si>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</si>
  <si>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</si>
  <si>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</si>
  <si>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</si>
  <si>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</si>
  <si>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</si>
  <si>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</si>
  <si>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</si>
  <si>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</si>
  <si>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</si>
  <si>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</si>
  <si>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</si>
  <si>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</si>
  <si>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Car</t>
  </si>
  <si>
    <t>Rental cars</t>
  </si>
  <si>
    <t>Motorcycle and Scooter</t>
  </si>
  <si>
    <t>2017-09</t>
  </si>
  <si>
    <t>2017-10</t>
  </si>
  <si>
    <t>2017-11</t>
  </si>
  <si>
    <t>2017-12</t>
  </si>
  <si>
    <t>2018-01</t>
  </si>
  <si>
    <t>2018-02</t>
  </si>
  <si>
    <t>forecast</t>
  </si>
  <si>
    <t>level</t>
  </si>
  <si>
    <t>growth</t>
  </si>
  <si>
    <t>seasonality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</si>
  <si>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</si>
  <si>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</si>
  <si>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</si>
  <si>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</si>
  <si>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</si>
  <si>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</si>
  <si>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</si>
  <si>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</si>
  <si>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</si>
  <si>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</si>
  <si>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</si>
  <si>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</si>
  <si>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MAPE</t>
  </si>
  <si>
    <t>MAD</t>
  </si>
  <si>
    <t>MSD</t>
  </si>
  <si>
    <t>Percentage difference</t>
  </si>
  <si>
    <t>abs difference</t>
  </si>
  <si>
    <t>square difference</t>
  </si>
  <si>
    <t>Holt-exponential smoothing(alpha=0.05)</t>
  </si>
  <si>
    <t>Holt-winter exponential smoothing(alpha=0.05,delta=0.05,gamma=0.05)</t>
  </si>
  <si>
    <t>mt</t>
  </si>
  <si>
    <t>Simple Exponential Smoothing(alpha=0.05)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</si>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</sst>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4" fontId="0" fillId="0" borderId="0" xfId="0" applyNumberFormat="1" applyAlignment="1">
      <alignment vertical="center" wrapText="1"/>
    </xf>
    <xf numFmtId="4" fontId="0" fillId="0" borderId="0" xfId="0" applyNumberFormat="1"/>
    <xf numFmtId="4" fontId="0" fillId="0" borderId="1" xfId="0" applyNumberFormat="1" applyBorder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4450059414215E-2"/>
          <c:y val="5.3804126501127189E-2"/>
          <c:w val="0.84957230996785471"/>
          <c:h val="0.8206699461058468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'Forecast(0.05)'!$A$3:$A$88</c:f>
              <c:strCache>
                <c:ptCount val="86"/>
                <c:pt idx="0">
                  <c:v>2012-01</c:v>
                </c:pt>
                <c:pt idx="1">
                  <c:v>2012-02</c:v>
                </c:pt>
                <c:pt idx="2">
                  <c:v>2012-03</c:v>
                </c:pt>
                <c:pt idx="3">
                  <c:v>2012-04</c:v>
                </c:pt>
                <c:pt idx="4">
                  <c:v>2012-05</c:v>
                </c:pt>
                <c:pt idx="5">
                  <c:v>2012-06</c:v>
                </c:pt>
                <c:pt idx="6">
                  <c:v>2012-07</c:v>
                </c:pt>
                <c:pt idx="7">
                  <c:v>2012-08</c:v>
                </c:pt>
                <c:pt idx="8">
                  <c:v>2012-09</c:v>
                </c:pt>
                <c:pt idx="9">
                  <c:v>2012-10</c:v>
                </c:pt>
                <c:pt idx="10">
                  <c:v>2012-11</c:v>
                </c:pt>
                <c:pt idx="11">
                  <c:v>2012-12</c:v>
                </c:pt>
                <c:pt idx="12">
                  <c:v>2013-01</c:v>
                </c:pt>
                <c:pt idx="13">
                  <c:v>2013-02</c:v>
                </c:pt>
                <c:pt idx="14">
                  <c:v>2013-03</c:v>
                </c:pt>
                <c:pt idx="15">
                  <c:v>2013-04</c:v>
                </c:pt>
                <c:pt idx="16">
                  <c:v>2013-05</c:v>
                </c:pt>
                <c:pt idx="17">
                  <c:v>2013-06</c:v>
                </c:pt>
                <c:pt idx="18">
                  <c:v>2013-07</c:v>
                </c:pt>
                <c:pt idx="19">
                  <c:v>2013-08</c:v>
                </c:pt>
                <c:pt idx="20">
                  <c:v>2013-09</c:v>
                </c:pt>
                <c:pt idx="21">
                  <c:v>2013-10</c:v>
                </c:pt>
                <c:pt idx="22">
                  <c:v>2013-11</c:v>
                </c:pt>
                <c:pt idx="23">
                  <c:v>2013-12</c:v>
                </c:pt>
                <c:pt idx="24">
                  <c:v>2014-01</c:v>
                </c:pt>
                <c:pt idx="25">
                  <c:v>2014-02</c:v>
                </c:pt>
                <c:pt idx="26">
                  <c:v>2014-03</c:v>
                </c:pt>
                <c:pt idx="27">
                  <c:v>2014-04</c:v>
                </c:pt>
                <c:pt idx="28">
                  <c:v>2014-05</c:v>
                </c:pt>
                <c:pt idx="29">
                  <c:v>2014-06</c:v>
                </c:pt>
                <c:pt idx="30">
                  <c:v>2014-07</c:v>
                </c:pt>
                <c:pt idx="31">
                  <c:v>2014-08</c:v>
                </c:pt>
                <c:pt idx="32">
                  <c:v>2014-09</c:v>
                </c:pt>
                <c:pt idx="33">
                  <c:v>2014-10</c:v>
                </c:pt>
                <c:pt idx="34">
                  <c:v>2014-11</c:v>
                </c:pt>
                <c:pt idx="35">
                  <c:v>2014-12</c:v>
                </c:pt>
                <c:pt idx="36">
                  <c:v>2015-01</c:v>
                </c:pt>
                <c:pt idx="37">
                  <c:v>2015-02</c:v>
                </c:pt>
                <c:pt idx="38">
                  <c:v>2015-03</c:v>
                </c:pt>
                <c:pt idx="39">
                  <c:v>2015-04</c:v>
                </c:pt>
                <c:pt idx="40">
                  <c:v>2015-05</c:v>
                </c:pt>
                <c:pt idx="41">
                  <c:v>2015-06</c:v>
                </c:pt>
                <c:pt idx="42">
                  <c:v>2015-07</c:v>
                </c:pt>
                <c:pt idx="43">
                  <c:v>2015-08</c:v>
                </c:pt>
                <c:pt idx="44">
                  <c:v>2015-09</c:v>
                </c:pt>
                <c:pt idx="45">
                  <c:v>2015-10</c:v>
                </c:pt>
                <c:pt idx="46">
                  <c:v>2015-11</c:v>
                </c:pt>
                <c:pt idx="47">
                  <c:v>2015-12</c:v>
                </c:pt>
                <c:pt idx="48">
                  <c:v>2016-01</c:v>
                </c:pt>
                <c:pt idx="49">
                  <c:v>2016-02</c:v>
                </c:pt>
                <c:pt idx="50">
                  <c:v>2016-03</c:v>
                </c:pt>
                <c:pt idx="51">
                  <c:v>2016-04</c:v>
                </c:pt>
                <c:pt idx="52">
                  <c:v>2016-05</c:v>
                </c:pt>
                <c:pt idx="53">
                  <c:v>2016-06</c:v>
                </c:pt>
                <c:pt idx="54">
                  <c:v>2016-07</c:v>
                </c:pt>
                <c:pt idx="55">
                  <c:v>2016-08</c:v>
                </c:pt>
                <c:pt idx="56">
                  <c:v>2016-09</c:v>
                </c:pt>
                <c:pt idx="57">
                  <c:v>2016-10</c:v>
                </c:pt>
                <c:pt idx="58">
                  <c:v>2016-11</c:v>
                </c:pt>
                <c:pt idx="59">
                  <c:v>2016-12</c:v>
                </c:pt>
                <c:pt idx="60">
                  <c:v>2017-01</c:v>
                </c:pt>
                <c:pt idx="61">
                  <c:v>2017-02</c:v>
                </c:pt>
                <c:pt idx="62">
                  <c:v>2017-03</c:v>
                </c:pt>
                <c:pt idx="63">
                  <c:v>2017-04</c:v>
                </c:pt>
                <c:pt idx="64">
                  <c:v>2017-05</c:v>
                </c:pt>
                <c:pt idx="65">
                  <c:v>2017-06</c:v>
                </c:pt>
                <c:pt idx="66">
                  <c:v>2017-07</c:v>
                </c:pt>
                <c:pt idx="67">
                  <c:v>2017-08</c:v>
                </c:pt>
                <c:pt idx="68">
                  <c:v>2017-09</c:v>
                </c:pt>
                <c:pt idx="69">
                  <c:v>2017-10</c:v>
                </c:pt>
                <c:pt idx="70">
                  <c:v>2017-11</c:v>
                </c:pt>
                <c:pt idx="71">
                  <c:v>2017-12</c:v>
                </c:pt>
                <c:pt idx="72">
                  <c:v>2018-01</c:v>
                </c:pt>
                <c:pt idx="73">
                  <c:v>2018-02</c:v>
                </c:pt>
                <c:pt idx="74">
                  <c:v>2018-03</c:v>
                </c:pt>
                <c:pt idx="75">
                  <c:v>2018-04</c:v>
                </c:pt>
                <c:pt idx="76">
                  <c:v>2018-05</c:v>
                </c:pt>
                <c:pt idx="77">
                  <c:v>2018-06</c:v>
                </c:pt>
                <c:pt idx="78">
                  <c:v>2018-07</c:v>
                </c:pt>
                <c:pt idx="79">
                  <c:v>2018-08</c:v>
                </c:pt>
                <c:pt idx="80">
                  <c:v>2018-09</c:v>
                </c:pt>
                <c:pt idx="81">
                  <c:v>2018-10</c:v>
                </c:pt>
                <c:pt idx="82">
                  <c:v>2018-11</c:v>
                </c:pt>
                <c:pt idx="83">
                  <c:v>2018-12</c:v>
                </c:pt>
                <c:pt idx="84">
                  <c:v>2019-01</c:v>
                </c:pt>
                <c:pt idx="85">
                  <c:v>2019-02</c:v>
                </c:pt>
              </c:strCache>
            </c:strRef>
          </c:cat>
          <c:val>
            <c:numRef>
              <c:f>'Forecast(0.05)'!$C$3:$C$88</c:f>
              <c:numCache>
                <c:formatCode>General</c:formatCode>
                <c:ptCount val="86"/>
                <c:pt idx="0">
                  <c:v>27059</c:v>
                </c:pt>
                <c:pt idx="1">
                  <c:v>27163</c:v>
                </c:pt>
                <c:pt idx="2">
                  <c:v>27266</c:v>
                </c:pt>
                <c:pt idx="3">
                  <c:v>27618</c:v>
                </c:pt>
                <c:pt idx="4">
                  <c:v>27733</c:v>
                </c:pt>
                <c:pt idx="5">
                  <c:v>27849</c:v>
                </c:pt>
                <c:pt idx="6">
                  <c:v>28101</c:v>
                </c:pt>
                <c:pt idx="7">
                  <c:v>28176</c:v>
                </c:pt>
                <c:pt idx="8">
                  <c:v>28364</c:v>
                </c:pt>
                <c:pt idx="9">
                  <c:v>28243</c:v>
                </c:pt>
                <c:pt idx="10">
                  <c:v>28187</c:v>
                </c:pt>
                <c:pt idx="11">
                  <c:v>28210</c:v>
                </c:pt>
                <c:pt idx="12">
                  <c:v>28297</c:v>
                </c:pt>
                <c:pt idx="13">
                  <c:v>28245</c:v>
                </c:pt>
                <c:pt idx="14">
                  <c:v>28075</c:v>
                </c:pt>
                <c:pt idx="15">
                  <c:v>27911</c:v>
                </c:pt>
                <c:pt idx="16">
                  <c:v>27719</c:v>
                </c:pt>
                <c:pt idx="17">
                  <c:v>27781</c:v>
                </c:pt>
                <c:pt idx="18">
                  <c:v>27707</c:v>
                </c:pt>
                <c:pt idx="19">
                  <c:v>27471</c:v>
                </c:pt>
                <c:pt idx="20">
                  <c:v>27475</c:v>
                </c:pt>
                <c:pt idx="21">
                  <c:v>27516</c:v>
                </c:pt>
                <c:pt idx="22">
                  <c:v>27492</c:v>
                </c:pt>
                <c:pt idx="23">
                  <c:v>27695</c:v>
                </c:pt>
                <c:pt idx="24">
                  <c:v>27779</c:v>
                </c:pt>
                <c:pt idx="25">
                  <c:v>27698</c:v>
                </c:pt>
                <c:pt idx="26">
                  <c:v>27700</c:v>
                </c:pt>
                <c:pt idx="27">
                  <c:v>27754</c:v>
                </c:pt>
                <c:pt idx="28">
                  <c:v>27709</c:v>
                </c:pt>
                <c:pt idx="29">
                  <c:v>27865</c:v>
                </c:pt>
                <c:pt idx="30">
                  <c:v>27937</c:v>
                </c:pt>
                <c:pt idx="31">
                  <c:v>27970</c:v>
                </c:pt>
                <c:pt idx="32">
                  <c:v>28119</c:v>
                </c:pt>
                <c:pt idx="33">
                  <c:v>28329</c:v>
                </c:pt>
                <c:pt idx="34">
                  <c:v>28512</c:v>
                </c:pt>
                <c:pt idx="35">
                  <c:v>28736</c:v>
                </c:pt>
                <c:pt idx="36">
                  <c:v>28515</c:v>
                </c:pt>
                <c:pt idx="37">
                  <c:v>28537</c:v>
                </c:pt>
                <c:pt idx="38">
                  <c:v>28672</c:v>
                </c:pt>
                <c:pt idx="39">
                  <c:v>28606</c:v>
                </c:pt>
                <c:pt idx="40">
                  <c:v>28792</c:v>
                </c:pt>
                <c:pt idx="41">
                  <c:v>28686</c:v>
                </c:pt>
                <c:pt idx="42">
                  <c:v>28557</c:v>
                </c:pt>
                <c:pt idx="43">
                  <c:v>28572</c:v>
                </c:pt>
                <c:pt idx="44">
                  <c:v>28479</c:v>
                </c:pt>
                <c:pt idx="45">
                  <c:v>28558</c:v>
                </c:pt>
                <c:pt idx="46">
                  <c:v>28402</c:v>
                </c:pt>
                <c:pt idx="47">
                  <c:v>28259</c:v>
                </c:pt>
                <c:pt idx="48">
                  <c:v>28258</c:v>
                </c:pt>
                <c:pt idx="49">
                  <c:v>28212</c:v>
                </c:pt>
                <c:pt idx="50">
                  <c:v>28286</c:v>
                </c:pt>
                <c:pt idx="51">
                  <c:v>28280</c:v>
                </c:pt>
                <c:pt idx="52">
                  <c:v>28211</c:v>
                </c:pt>
                <c:pt idx="53">
                  <c:v>28193</c:v>
                </c:pt>
                <c:pt idx="54">
                  <c:v>28054</c:v>
                </c:pt>
                <c:pt idx="55">
                  <c:v>27890</c:v>
                </c:pt>
                <c:pt idx="56">
                  <c:v>27708</c:v>
                </c:pt>
                <c:pt idx="57">
                  <c:v>27532</c:v>
                </c:pt>
                <c:pt idx="58">
                  <c:v>27495</c:v>
                </c:pt>
                <c:pt idx="59">
                  <c:v>27534</c:v>
                </c:pt>
                <c:pt idx="60">
                  <c:v>27202</c:v>
                </c:pt>
                <c:pt idx="61">
                  <c:v>26986</c:v>
                </c:pt>
                <c:pt idx="62">
                  <c:v>26734</c:v>
                </c:pt>
                <c:pt idx="63">
                  <c:v>26476</c:v>
                </c:pt>
                <c:pt idx="64">
                  <c:v>26172</c:v>
                </c:pt>
                <c:pt idx="65">
                  <c:v>25699</c:v>
                </c:pt>
                <c:pt idx="66">
                  <c:v>25325</c:v>
                </c:pt>
                <c:pt idx="67">
                  <c:v>24863</c:v>
                </c:pt>
                <c:pt idx="68">
                  <c:v>24468</c:v>
                </c:pt>
                <c:pt idx="69">
                  <c:v>23944</c:v>
                </c:pt>
                <c:pt idx="70">
                  <c:v>23439</c:v>
                </c:pt>
                <c:pt idx="71">
                  <c:v>23140</c:v>
                </c:pt>
                <c:pt idx="72">
                  <c:v>22891</c:v>
                </c:pt>
                <c:pt idx="73">
                  <c:v>22440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F-43D2-A0FB-55C57E99364B}"/>
            </c:ext>
          </c:extLst>
        </c:ser>
        <c:ser>
          <c:idx val="1"/>
          <c:order val="1"/>
          <c:tx>
            <c:v>simple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'Forecast(0.05)'!$F$3:$F$88</c:f>
              <c:numCache>
                <c:formatCode>#,##0.00</c:formatCode>
                <c:ptCount val="86"/>
                <c:pt idx="1">
                  <c:v>27059</c:v>
                </c:pt>
                <c:pt idx="2">
                  <c:v>27064.2</c:v>
                </c:pt>
                <c:pt idx="3">
                  <c:v>27074.289999999997</c:v>
                </c:pt>
                <c:pt idx="4">
                  <c:v>27101.475499999997</c:v>
                </c:pt>
                <c:pt idx="5">
                  <c:v>27133.051724999998</c:v>
                </c:pt>
                <c:pt idx="6">
                  <c:v>27168.849138749996</c:v>
                </c:pt>
                <c:pt idx="7">
                  <c:v>27215.456681812495</c:v>
                </c:pt>
                <c:pt idx="8">
                  <c:v>27263.483847721869</c:v>
                </c:pt>
                <c:pt idx="9">
                  <c:v>27318.509655335776</c:v>
                </c:pt>
                <c:pt idx="10">
                  <c:v>27364.734172568988</c:v>
                </c:pt>
                <c:pt idx="11">
                  <c:v>27405.847463940536</c:v>
                </c:pt>
                <c:pt idx="12">
                  <c:v>27446.055090743506</c:v>
                </c:pt>
                <c:pt idx="13">
                  <c:v>27488.602336206328</c:v>
                </c:pt>
                <c:pt idx="14">
                  <c:v>27526.422219396009</c:v>
                </c:pt>
                <c:pt idx="15">
                  <c:v>27553.851108426206</c:v>
                </c:pt>
                <c:pt idx="16">
                  <c:v>27571.708553004893</c:v>
                </c:pt>
                <c:pt idx="17">
                  <c:v>27579.073125354647</c:v>
                </c:pt>
                <c:pt idx="18">
                  <c:v>27589.169469086912</c:v>
                </c:pt>
                <c:pt idx="19">
                  <c:v>27595.060995632564</c:v>
                </c:pt>
                <c:pt idx="20">
                  <c:v>27588.857945850934</c:v>
                </c:pt>
                <c:pt idx="21">
                  <c:v>27583.165048558385</c:v>
                </c:pt>
                <c:pt idx="22">
                  <c:v>27579.806796130462</c:v>
                </c:pt>
                <c:pt idx="23">
                  <c:v>27575.416456323936</c:v>
                </c:pt>
                <c:pt idx="24">
                  <c:v>27581.395633507738</c:v>
                </c:pt>
                <c:pt idx="25">
                  <c:v>27591.27585183235</c:v>
                </c:pt>
                <c:pt idx="26">
                  <c:v>27596.612059240731</c:v>
                </c:pt>
                <c:pt idx="27">
                  <c:v>27601.781456278695</c:v>
                </c:pt>
                <c:pt idx="28">
                  <c:v>27609.392383464761</c:v>
                </c:pt>
                <c:pt idx="29">
                  <c:v>27614.372764291522</c:v>
                </c:pt>
                <c:pt idx="30">
                  <c:v>27626.904126076945</c:v>
                </c:pt>
                <c:pt idx="31">
                  <c:v>27642.408919773094</c:v>
                </c:pt>
                <c:pt idx="32">
                  <c:v>27658.788473784436</c:v>
                </c:pt>
                <c:pt idx="33">
                  <c:v>27681.799050095215</c:v>
                </c:pt>
                <c:pt idx="34">
                  <c:v>27714.159097590455</c:v>
                </c:pt>
                <c:pt idx="35">
                  <c:v>27754.05114271093</c:v>
                </c:pt>
                <c:pt idx="36">
                  <c:v>27803.148585575382</c:v>
                </c:pt>
                <c:pt idx="37">
                  <c:v>27838.741156296612</c:v>
                </c:pt>
                <c:pt idx="38">
                  <c:v>27873.65409848178</c:v>
                </c:pt>
                <c:pt idx="39">
                  <c:v>27913.57139355769</c:v>
                </c:pt>
                <c:pt idx="40">
                  <c:v>27948.192823879803</c:v>
                </c:pt>
                <c:pt idx="41">
                  <c:v>27990.383182685811</c:v>
                </c:pt>
                <c:pt idx="42">
                  <c:v>28025.164023551519</c:v>
                </c:pt>
                <c:pt idx="43">
                  <c:v>28051.75582237394</c:v>
                </c:pt>
                <c:pt idx="44">
                  <c:v>28077.76803125524</c:v>
                </c:pt>
                <c:pt idx="45">
                  <c:v>28097.829629692478</c:v>
                </c:pt>
                <c:pt idx="46">
                  <c:v>28120.838148207855</c:v>
                </c:pt>
                <c:pt idx="47">
                  <c:v>28134.896240797458</c:v>
                </c:pt>
                <c:pt idx="48">
                  <c:v>28141.101428757585</c:v>
                </c:pt>
                <c:pt idx="49">
                  <c:v>28146.946357319706</c:v>
                </c:pt>
                <c:pt idx="50">
                  <c:v>28150.199039453717</c:v>
                </c:pt>
                <c:pt idx="51">
                  <c:v>28156.98908748103</c:v>
                </c:pt>
                <c:pt idx="52">
                  <c:v>28163.139633106977</c:v>
                </c:pt>
                <c:pt idx="53">
                  <c:v>28165.532651451627</c:v>
                </c:pt>
                <c:pt idx="54">
                  <c:v>28166.906018879046</c:v>
                </c:pt>
                <c:pt idx="55">
                  <c:v>28161.260717935093</c:v>
                </c:pt>
                <c:pt idx="56">
                  <c:v>28147.697682038335</c:v>
                </c:pt>
                <c:pt idx="57">
                  <c:v>28125.71279793642</c:v>
                </c:pt>
                <c:pt idx="58">
                  <c:v>28096.027158039597</c:v>
                </c:pt>
                <c:pt idx="59">
                  <c:v>28065.975800137614</c:v>
                </c:pt>
                <c:pt idx="60">
                  <c:v>28039.377010130735</c:v>
                </c:pt>
                <c:pt idx="61">
                  <c:v>27997.508159624194</c:v>
                </c:pt>
                <c:pt idx="62">
                  <c:v>27946.932751642984</c:v>
                </c:pt>
                <c:pt idx="63">
                  <c:v>27886.286114060833</c:v>
                </c:pt>
                <c:pt idx="64">
                  <c:v>27815.771808357789</c:v>
                </c:pt>
                <c:pt idx="65">
                  <c:v>27733.583217939897</c:v>
                </c:pt>
                <c:pt idx="66">
                  <c:v>27631.854057042903</c:v>
                </c:pt>
                <c:pt idx="67">
                  <c:v>27516.511354190756</c:v>
                </c:pt>
                <c:pt idx="68">
                  <c:v>27383.835786481217</c:v>
                </c:pt>
                <c:pt idx="69">
                  <c:v>27238.043997157158</c:v>
                </c:pt>
                <c:pt idx="70">
                  <c:v>27073.341797299301</c:v>
                </c:pt>
                <c:pt idx="71">
                  <c:v>26891.624707434337</c:v>
                </c:pt>
                <c:pt idx="72">
                  <c:v>26704.043472062618</c:v>
                </c:pt>
                <c:pt idx="73">
                  <c:v>26513.391298459486</c:v>
                </c:pt>
                <c:pt idx="74">
                  <c:v>26309.721733536509</c:v>
                </c:pt>
                <c:pt idx="75">
                  <c:v>24994.235646859684</c:v>
                </c:pt>
                <c:pt idx="76">
                  <c:v>23744.523864516697</c:v>
                </c:pt>
                <c:pt idx="77">
                  <c:v>22557.29767129086</c:v>
                </c:pt>
                <c:pt idx="78">
                  <c:v>21429.432787726317</c:v>
                </c:pt>
                <c:pt idx="79">
                  <c:v>20357.96114834</c:v>
                </c:pt>
                <c:pt idx="80">
                  <c:v>19340.063090922999</c:v>
                </c:pt>
                <c:pt idx="81">
                  <c:v>18373.059936376849</c:v>
                </c:pt>
                <c:pt idx="82">
                  <c:v>17454.406939558005</c:v>
                </c:pt>
                <c:pt idx="83">
                  <c:v>16581.686592580103</c:v>
                </c:pt>
                <c:pt idx="84">
                  <c:v>15752.602262951097</c:v>
                </c:pt>
                <c:pt idx="85">
                  <c:v>14964.972149803541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F-43D2-A0FB-55C57E99364B}"/>
            </c:ext>
          </c:extLst>
        </c:ser>
        <c:ser>
          <c:idx val="2"/>
          <c:order val="2"/>
          <c:tx>
            <c:v>HES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'Forecast(0.05)'!$M$3:$M$88</c:f>
              <c:numCache>
                <c:formatCode>#,##0.00</c:formatCode>
                <c:ptCount val="86"/>
                <c:pt idx="0">
                  <c:v>27059</c:v>
                </c:pt>
                <c:pt idx="1">
                  <c:v>27064.46</c:v>
                </c:pt>
                <c:pt idx="2">
                  <c:v>27075.300849999996</c:v>
                </c:pt>
                <c:pt idx="3">
                  <c:v>27104.556405374999</c:v>
                </c:pt>
                <c:pt idx="4">
                  <c:v>27139.67029196781</c:v>
                </c:pt>
                <c:pt idx="5">
                  <c:v>27180.601808501062</c:v>
                </c:pt>
                <c:pt idx="6">
                  <c:v>27234.387744686395</c:v>
                </c:pt>
                <c:pt idx="7">
                  <c:v>27291.588414700749</c:v>
                </c:pt>
                <c:pt idx="8">
                  <c:v>27358.010080177635</c:v>
                </c:pt>
                <c:pt idx="9">
                  <c:v>27417.273137180233</c:v>
                </c:pt>
                <c:pt idx="10">
                  <c:v>27472.697358489746</c:v>
                </c:pt>
                <c:pt idx="11">
                  <c:v>27528.343625337562</c:v>
                </c:pt>
                <c:pt idx="12">
                  <c:v>27587.479219779641</c:v>
                </c:pt>
                <c:pt idx="13">
                  <c:v>27642.701836450171</c:v>
                </c:pt>
                <c:pt idx="14">
                  <c:v>27687.744067696043</c:v>
                </c:pt>
                <c:pt idx="15">
                  <c:v>27722.892327210386</c:v>
                </c:pt>
                <c:pt idx="16">
                  <c:v>27746.673442930984</c:v>
                </c:pt>
                <c:pt idx="17">
                  <c:v>27772.451319258224</c:v>
                </c:pt>
                <c:pt idx="18">
                  <c:v>27793.076673470954</c:v>
                </c:pt>
                <c:pt idx="19">
                  <c:v>27800.06556828937</c:v>
                </c:pt>
                <c:pt idx="20">
                  <c:v>27806.092354446144</c:v>
                </c:pt>
                <c:pt idx="21">
                  <c:v>27813.142570408963</c:v>
                </c:pt>
                <c:pt idx="22">
                  <c:v>27817.837419147621</c:v>
                </c:pt>
                <c:pt idx="23">
                  <c:v>27832.140431901476</c:v>
                </c:pt>
                <c:pt idx="24">
                  <c:v>27849.795442937884</c:v>
                </c:pt>
                <c:pt idx="25">
                  <c:v>27862.138214815128</c:v>
                </c:pt>
                <c:pt idx="26">
                  <c:v>27873.558502561471</c:v>
                </c:pt>
                <c:pt idx="27">
                  <c:v>27886.808879664095</c:v>
                </c:pt>
                <c:pt idx="28">
                  <c:v>27896.702215712427</c:v>
                </c:pt>
                <c:pt idx="29">
                  <c:v>27913.821629419061</c:v>
                </c:pt>
                <c:pt idx="30">
                  <c:v>27933.743018366811</c:v>
                </c:pt>
                <c:pt idx="31">
                  <c:v>27954.408980321263</c:v>
                </c:pt>
                <c:pt idx="32">
                  <c:v>27981.903121727184</c:v>
                </c:pt>
                <c:pt idx="33">
                  <c:v>28019.390298258491</c:v>
                </c:pt>
                <c:pt idx="34">
                  <c:v>28065.384640217588</c:v>
                </c:pt>
                <c:pt idx="35">
                  <c:v>28121.955803478188</c:v>
                </c:pt>
                <c:pt idx="36">
                  <c:v>28165.631019067063</c:v>
                </c:pt>
                <c:pt idx="37">
                  <c:v>28209.150896328825</c:v>
                </c:pt>
                <c:pt idx="38">
                  <c:v>28258.401902486676</c:v>
                </c:pt>
                <c:pt idx="39">
                  <c:v>28302.759353580415</c:v>
                </c:pt>
                <c:pt idx="40">
                  <c:v>28355.422033735518</c:v>
                </c:pt>
                <c:pt idx="41">
                  <c:v>28400.978024798529</c:v>
                </c:pt>
                <c:pt idx="42">
                  <c:v>28438.19627124639</c:v>
                </c:pt>
                <c:pt idx="43">
                  <c:v>28474.638114693742</c:v>
                </c:pt>
                <c:pt idx="44">
                  <c:v>28504.618770681995</c:v>
                </c:pt>
                <c:pt idx="45">
                  <c:v>28537.183846944132</c:v>
                </c:pt>
                <c:pt idx="46">
                  <c:v>28559.982709775795</c:v>
                </c:pt>
                <c:pt idx="47">
                  <c:v>28573.739172691443</c:v>
                </c:pt>
                <c:pt idx="48">
                  <c:v>28585.968464529575</c:v>
                </c:pt>
                <c:pt idx="49">
                  <c:v>28594.351370614477</c:v>
                </c:pt>
                <c:pt idx="50">
                  <c:v>28605.244252968594</c:v>
                </c:pt>
                <c:pt idx="51">
                  <c:v>28614.479380572586</c:v>
                </c:pt>
                <c:pt idx="52">
                  <c:v>28618.794053344947</c:v>
                </c:pt>
                <c:pt idx="53">
                  <c:v>28620.928507345332</c:v>
                </c:pt>
                <c:pt idx="54">
                  <c:v>28614.588917377332</c:v>
                </c:pt>
                <c:pt idx="55">
                  <c:v>28598.55483461429</c:v>
                </c:pt>
                <c:pt idx="56">
                  <c:v>28571.996068902863</c:v>
                </c:pt>
                <c:pt idx="57">
                  <c:v>28535.365251304749</c:v>
                </c:pt>
                <c:pt idx="58">
                  <c:v>28496.11506145828</c:v>
                </c:pt>
                <c:pt idx="59">
                  <c:v>28458.372093450489</c:v>
                </c:pt>
                <c:pt idx="60">
                  <c:v>28402.775343609457</c:v>
                </c:pt>
                <c:pt idx="61">
                  <c:v>28335.616492901456</c:v>
                </c:pt>
                <c:pt idx="62">
                  <c:v>28255.211543496604</c:v>
                </c:pt>
                <c:pt idx="63">
                  <c:v>28161.478812703248</c:v>
                </c:pt>
                <c:pt idx="64">
                  <c:v>28052.259021417802</c:v>
                </c:pt>
                <c:pt idx="65">
                  <c:v>27918.967072143085</c:v>
                </c:pt>
                <c:pt idx="66">
                  <c:v>27767.154802651745</c:v>
                </c:pt>
                <c:pt idx="67">
                  <c:v>27592.572759628343</c:v>
                </c:pt>
                <c:pt idx="68">
                  <c:v>27399.158386857041</c:v>
                </c:pt>
                <c:pt idx="69">
                  <c:v>27180.576836757162</c:v>
                </c:pt>
                <c:pt idx="70">
                  <c:v>26938.320422070385</c:v>
                </c:pt>
                <c:pt idx="71">
                  <c:v>26683.731027062771</c:v>
                </c:pt>
                <c:pt idx="72">
                  <c:v>26419.939274237877</c:v>
                </c:pt>
                <c:pt idx="73">
                  <c:v>26136.837260868633</c:v>
                </c:pt>
                <c:pt idx="74">
                  <c:v>24680.548255015685</c:v>
                </c:pt>
                <c:pt idx="75">
                  <c:v>23235.372328817844</c:v>
                </c:pt>
                <c:pt idx="76">
                  <c:v>21804.366768107851</c:v>
                </c:pt>
                <c:pt idx="77">
                  <c:v>20390.400568513087</c:v>
                </c:pt>
                <c:pt idx="78">
                  <c:v>18996.156677476778</c:v>
                </c:pt>
                <c:pt idx="79">
                  <c:v>17624.134589298592</c:v>
                </c:pt>
                <c:pt idx="80">
                  <c:v>16276.653269056067</c:v>
                </c:pt>
                <c:pt idx="81">
                  <c:v>14955.854381653031</c:v>
                </c:pt>
                <c:pt idx="82">
                  <c:v>13663.705802666012</c:v>
                </c:pt>
                <c:pt idx="83">
                  <c:v>12402.005388121681</c:v>
                </c:pt>
                <c:pt idx="84">
                  <c:v>11172.384980834262</c:v>
                </c:pt>
                <c:pt idx="85">
                  <c:v>9976.3146314591268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3F-43D2-A0FB-55C57E99364B}"/>
            </c:ext>
          </c:extLst>
        </c:ser>
        <c:ser>
          <c:idx val="3"/>
          <c:order val="3"/>
          <c:tx>
            <c:v>HWES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'Forecast(0.05)'!$U$3:$U$88</c:f>
              <c:numCache>
                <c:formatCode>#,##0.00</c:formatCode>
                <c:ptCount val="86"/>
                <c:pt idx="12">
                  <c:v>28210</c:v>
                </c:pt>
                <c:pt idx="13">
                  <c:v>28214.567499999997</c:v>
                </c:pt>
                <c:pt idx="14">
                  <c:v>28216.382706249995</c:v>
                </c:pt>
                <c:pt idx="15">
                  <c:v>28209.25369542187</c:v>
                </c:pt>
                <c:pt idx="16">
                  <c:v>28193.535500896596</c:v>
                </c:pt>
                <c:pt idx="17">
                  <c:v>28167.816877345344</c:v>
                </c:pt>
                <c:pt idx="18">
                  <c:v>28145.517142778288</c:v>
                </c:pt>
                <c:pt idx="19">
                  <c:v>28119.536102082639</c:v>
                </c:pt>
                <c:pt idx="20">
                  <c:v>28081.432773166569</c:v>
                </c:pt>
                <c:pt idx="21">
                  <c:v>28043.918528763385</c:v>
                </c:pt>
                <c:pt idx="22">
                  <c:v>28009.010200258454</c:v>
                </c:pt>
                <c:pt idx="23">
                  <c:v>27973.354762678118</c:v>
                </c:pt>
                <c:pt idx="24">
                  <c:v>27953.029835437628</c:v>
                </c:pt>
                <c:pt idx="25">
                  <c:v>27930.731018465496</c:v>
                </c:pt>
                <c:pt idx="26">
                  <c:v>27899.50308457221</c:v>
                </c:pt>
                <c:pt idx="27">
                  <c:v>27870.141372762315</c:v>
                </c:pt>
                <c:pt idx="28">
                  <c:v>27843.738204984355</c:v>
                </c:pt>
                <c:pt idx="29">
                  <c:v>27828.472368425253</c:v>
                </c:pt>
                <c:pt idx="30">
                  <c:v>27815.307487591443</c:v>
                </c:pt>
                <c:pt idx="31">
                  <c:v>27799.241635819097</c:v>
                </c:pt>
                <c:pt idx="32">
                  <c:v>27797.916332712975</c:v>
                </c:pt>
                <c:pt idx="33">
                  <c:v>27806.634858020021</c:v>
                </c:pt>
                <c:pt idx="34">
                  <c:v>27823.536544647093</c:v>
                </c:pt>
                <c:pt idx="35">
                  <c:v>27861.260017028817</c:v>
                </c:pt>
                <c:pt idx="36">
                  <c:v>27908.229716778966</c:v>
                </c:pt>
                <c:pt idx="37">
                  <c:v>27928.828444329345</c:v>
                </c:pt>
                <c:pt idx="38">
                  <c:v>27949.959570050902</c:v>
                </c:pt>
                <c:pt idx="39">
                  <c:v>27981.673822726345</c:v>
                </c:pt>
                <c:pt idx="40">
                  <c:v>28004.258444424795</c:v>
                </c:pt>
                <c:pt idx="41">
                  <c:v>28058.55825616185</c:v>
                </c:pt>
                <c:pt idx="42">
                  <c:v>28095.689130490933</c:v>
                </c:pt>
                <c:pt idx="43">
                  <c:v>28116.388236358383</c:v>
                </c:pt>
                <c:pt idx="44">
                  <c:v>28154.796160090649</c:v>
                </c:pt>
                <c:pt idx="45">
                  <c:v>28191.640003710912</c:v>
                </c:pt>
                <c:pt idx="46">
                  <c:v>28226.579817869708</c:v>
                </c:pt>
                <c:pt idx="47">
                  <c:v>28264.293158134071</c:v>
                </c:pt>
                <c:pt idx="48">
                  <c:v>28268.864669857925</c:v>
                </c:pt>
                <c:pt idx="49">
                  <c:v>28271.415950791634</c:v>
                </c:pt>
                <c:pt idx="50">
                  <c:v>28275.707187052147</c:v>
                </c:pt>
                <c:pt idx="51">
                  <c:v>28276.487731092606</c:v>
                </c:pt>
                <c:pt idx="52">
                  <c:v>28283.576626475613</c:v>
                </c:pt>
                <c:pt idx="53">
                  <c:v>28292.941772841776</c:v>
                </c:pt>
                <c:pt idx="54">
                  <c:v>28289.631190968936</c:v>
                </c:pt>
                <c:pt idx="55">
                  <c:v>28277.286915816705</c:v>
                </c:pt>
                <c:pt idx="56">
                  <c:v>28267.331901825379</c:v>
                </c:pt>
                <c:pt idx="57">
                  <c:v>28259.831089119565</c:v>
                </c:pt>
                <c:pt idx="58">
                  <c:v>28226.065409981511</c:v>
                </c:pt>
                <c:pt idx="59">
                  <c:v>28202.654931907218</c:v>
                </c:pt>
                <c:pt idx="60">
                  <c:v>28164.956905562427</c:v>
                </c:pt>
                <c:pt idx="61">
                  <c:v>28106.411255755916</c:v>
                </c:pt>
                <c:pt idx="62">
                  <c:v>28047.066543153291</c:v>
                </c:pt>
                <c:pt idx="63">
                  <c:v>27964.261636178271</c:v>
                </c:pt>
                <c:pt idx="64">
                  <c:v>27872.307898236675</c:v>
                </c:pt>
                <c:pt idx="65">
                  <c:v>27773.944434030258</c:v>
                </c:pt>
                <c:pt idx="66">
                  <c:v>27635.804647388919</c:v>
                </c:pt>
                <c:pt idx="67">
                  <c:v>27477.811456880245</c:v>
                </c:pt>
                <c:pt idx="68">
                  <c:v>27307.810200180746</c:v>
                </c:pt>
                <c:pt idx="69">
                  <c:v>27131.61224909548</c:v>
                </c:pt>
                <c:pt idx="70">
                  <c:v>26922.192001568041</c:v>
                </c:pt>
                <c:pt idx="71">
                  <c:v>26703.954431358485</c:v>
                </c:pt>
                <c:pt idx="72">
                  <c:v>26441.85608204814</c:v>
                </c:pt>
                <c:pt idx="73">
                  <c:v>26174.270242381142</c:v>
                </c:pt>
                <c:pt idx="74">
                  <c:v>25895.883960306644</c:v>
                </c:pt>
                <c:pt idx="75">
                  <c:v>24436.49673256397</c:v>
                </c:pt>
                <c:pt idx="76">
                  <c:v>22991.15254145881</c:v>
                </c:pt>
                <c:pt idx="77">
                  <c:v>21561.908838556126</c:v>
                </c:pt>
                <c:pt idx="78">
                  <c:v>20144.201114524429</c:v>
                </c:pt>
                <c:pt idx="79">
                  <c:v>18744.526791054439</c:v>
                </c:pt>
                <c:pt idx="80">
                  <c:v>17378.263364477629</c:v>
                </c:pt>
                <c:pt idx="81">
                  <c:v>16041.482324447654</c:v>
                </c:pt>
                <c:pt idx="82">
                  <c:v>14728.98499967659</c:v>
                </c:pt>
                <c:pt idx="83">
                  <c:v>13458.836853003069</c:v>
                </c:pt>
                <c:pt idx="84">
                  <c:v>12205.701068883258</c:v>
                </c:pt>
                <c:pt idx="85">
                  <c:v>10982.965015350861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3F-43D2-A0FB-55C57E99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027080"/>
        <c:axId val="664027408"/>
      </c:lineChart>
      <c:catAx>
        <c:axId val="66402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27408"/>
        <c:crosses val="autoZero"/>
        <c:auto val="1"/>
        <c:lblAlgn val="ctr"/>
        <c:lblOffset val="100"/>
        <c:noMultiLvlLbl val="0"/>
      </c:catAx>
      <c:valAx>
        <c:axId val="664027408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2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4450059414215E-2"/>
          <c:y val="5.3804126501127189E-2"/>
          <c:w val="0.84957230996785471"/>
          <c:h val="0.8206699461058468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'Forecast (0.01)'!$A$3:$A$88</c:f>
              <c:strCache>
                <c:ptCount val="86"/>
                <c:pt idx="0">
                  <c:v>2012-01</c:v>
                </c:pt>
                <c:pt idx="1">
                  <c:v>2012-02</c:v>
                </c:pt>
                <c:pt idx="2">
                  <c:v>2012-03</c:v>
                </c:pt>
                <c:pt idx="3">
                  <c:v>2012-04</c:v>
                </c:pt>
                <c:pt idx="4">
                  <c:v>2012-05</c:v>
                </c:pt>
                <c:pt idx="5">
                  <c:v>2012-06</c:v>
                </c:pt>
                <c:pt idx="6">
                  <c:v>2012-07</c:v>
                </c:pt>
                <c:pt idx="7">
                  <c:v>2012-08</c:v>
                </c:pt>
                <c:pt idx="8">
                  <c:v>2012-09</c:v>
                </c:pt>
                <c:pt idx="9">
                  <c:v>2012-10</c:v>
                </c:pt>
                <c:pt idx="10">
                  <c:v>2012-11</c:v>
                </c:pt>
                <c:pt idx="11">
                  <c:v>2012-12</c:v>
                </c:pt>
                <c:pt idx="12">
                  <c:v>2013-01</c:v>
                </c:pt>
                <c:pt idx="13">
                  <c:v>2013-02</c:v>
                </c:pt>
                <c:pt idx="14">
                  <c:v>2013-03</c:v>
                </c:pt>
                <c:pt idx="15">
                  <c:v>2013-04</c:v>
                </c:pt>
                <c:pt idx="16">
                  <c:v>2013-05</c:v>
                </c:pt>
                <c:pt idx="17">
                  <c:v>2013-06</c:v>
                </c:pt>
                <c:pt idx="18">
                  <c:v>2013-07</c:v>
                </c:pt>
                <c:pt idx="19">
                  <c:v>2013-08</c:v>
                </c:pt>
                <c:pt idx="20">
                  <c:v>2013-09</c:v>
                </c:pt>
                <c:pt idx="21">
                  <c:v>2013-10</c:v>
                </c:pt>
                <c:pt idx="22">
                  <c:v>2013-11</c:v>
                </c:pt>
                <c:pt idx="23">
                  <c:v>2013-12</c:v>
                </c:pt>
                <c:pt idx="24">
                  <c:v>2014-01</c:v>
                </c:pt>
                <c:pt idx="25">
                  <c:v>2014-02</c:v>
                </c:pt>
                <c:pt idx="26">
                  <c:v>2014-03</c:v>
                </c:pt>
                <c:pt idx="27">
                  <c:v>2014-04</c:v>
                </c:pt>
                <c:pt idx="28">
                  <c:v>2014-05</c:v>
                </c:pt>
                <c:pt idx="29">
                  <c:v>2014-06</c:v>
                </c:pt>
                <c:pt idx="30">
                  <c:v>2014-07</c:v>
                </c:pt>
                <c:pt idx="31">
                  <c:v>2014-08</c:v>
                </c:pt>
                <c:pt idx="32">
                  <c:v>2014-09</c:v>
                </c:pt>
                <c:pt idx="33">
                  <c:v>2014-10</c:v>
                </c:pt>
                <c:pt idx="34">
                  <c:v>2014-11</c:v>
                </c:pt>
                <c:pt idx="35">
                  <c:v>2014-12</c:v>
                </c:pt>
                <c:pt idx="36">
                  <c:v>2015-01</c:v>
                </c:pt>
                <c:pt idx="37">
                  <c:v>2015-02</c:v>
                </c:pt>
                <c:pt idx="38">
                  <c:v>2015-03</c:v>
                </c:pt>
                <c:pt idx="39">
                  <c:v>2015-04</c:v>
                </c:pt>
                <c:pt idx="40">
                  <c:v>2015-05</c:v>
                </c:pt>
                <c:pt idx="41">
                  <c:v>2015-06</c:v>
                </c:pt>
                <c:pt idx="42">
                  <c:v>2015-07</c:v>
                </c:pt>
                <c:pt idx="43">
                  <c:v>2015-08</c:v>
                </c:pt>
                <c:pt idx="44">
                  <c:v>2015-09</c:v>
                </c:pt>
                <c:pt idx="45">
                  <c:v>2015-10</c:v>
                </c:pt>
                <c:pt idx="46">
                  <c:v>2015-11</c:v>
                </c:pt>
                <c:pt idx="47">
                  <c:v>2015-12</c:v>
                </c:pt>
                <c:pt idx="48">
                  <c:v>2016-01</c:v>
                </c:pt>
                <c:pt idx="49">
                  <c:v>2016-02</c:v>
                </c:pt>
                <c:pt idx="50">
                  <c:v>2016-03</c:v>
                </c:pt>
                <c:pt idx="51">
                  <c:v>2016-04</c:v>
                </c:pt>
                <c:pt idx="52">
                  <c:v>2016-05</c:v>
                </c:pt>
                <c:pt idx="53">
                  <c:v>2016-06</c:v>
                </c:pt>
                <c:pt idx="54">
                  <c:v>2016-07</c:v>
                </c:pt>
                <c:pt idx="55">
                  <c:v>2016-08</c:v>
                </c:pt>
                <c:pt idx="56">
                  <c:v>2016-09</c:v>
                </c:pt>
                <c:pt idx="57">
                  <c:v>2016-10</c:v>
                </c:pt>
                <c:pt idx="58">
                  <c:v>2016-11</c:v>
                </c:pt>
                <c:pt idx="59">
                  <c:v>2016-12</c:v>
                </c:pt>
                <c:pt idx="60">
                  <c:v>2017-01</c:v>
                </c:pt>
                <c:pt idx="61">
                  <c:v>2017-02</c:v>
                </c:pt>
                <c:pt idx="62">
                  <c:v>2017-03</c:v>
                </c:pt>
                <c:pt idx="63">
                  <c:v>2017-04</c:v>
                </c:pt>
                <c:pt idx="64">
                  <c:v>2017-05</c:v>
                </c:pt>
                <c:pt idx="65">
                  <c:v>2017-06</c:v>
                </c:pt>
                <c:pt idx="66">
                  <c:v>2017-07</c:v>
                </c:pt>
                <c:pt idx="67">
                  <c:v>2017-08</c:v>
                </c:pt>
                <c:pt idx="68">
                  <c:v>2017-09</c:v>
                </c:pt>
                <c:pt idx="69">
                  <c:v>2017-10</c:v>
                </c:pt>
                <c:pt idx="70">
                  <c:v>2017-11</c:v>
                </c:pt>
                <c:pt idx="71">
                  <c:v>2017-12</c:v>
                </c:pt>
                <c:pt idx="72">
                  <c:v>2018-01</c:v>
                </c:pt>
                <c:pt idx="73">
                  <c:v>2018-02</c:v>
                </c:pt>
                <c:pt idx="74">
                  <c:v>2018-03</c:v>
                </c:pt>
                <c:pt idx="75">
                  <c:v>2018-04</c:v>
                </c:pt>
                <c:pt idx="76">
                  <c:v>2018-05</c:v>
                </c:pt>
                <c:pt idx="77">
                  <c:v>2018-06</c:v>
                </c:pt>
                <c:pt idx="78">
                  <c:v>2018-07</c:v>
                </c:pt>
                <c:pt idx="79">
                  <c:v>2018-08</c:v>
                </c:pt>
                <c:pt idx="80">
                  <c:v>2018-09</c:v>
                </c:pt>
                <c:pt idx="81">
                  <c:v>2018-10</c:v>
                </c:pt>
                <c:pt idx="82">
                  <c:v>2018-11</c:v>
                </c:pt>
                <c:pt idx="83">
                  <c:v>2018-12</c:v>
                </c:pt>
                <c:pt idx="84">
                  <c:v>2019-01</c:v>
                </c:pt>
                <c:pt idx="85">
                  <c:v>2019-02</c:v>
                </c:pt>
              </c:strCache>
            </c:strRef>
          </c:cat>
          <c:val>
            <c:numRef>
              <c:f>'Forecast (0.01)'!$C$3:$C$88</c:f>
              <c:numCache>
                <c:formatCode>General</c:formatCode>
                <c:ptCount val="86"/>
                <c:pt idx="0">
                  <c:v>27059</c:v>
                </c:pt>
                <c:pt idx="1">
                  <c:v>27163</c:v>
                </c:pt>
                <c:pt idx="2">
                  <c:v>27266</c:v>
                </c:pt>
                <c:pt idx="3">
                  <c:v>27618</c:v>
                </c:pt>
                <c:pt idx="4">
                  <c:v>27733</c:v>
                </c:pt>
                <c:pt idx="5">
                  <c:v>27849</c:v>
                </c:pt>
                <c:pt idx="6">
                  <c:v>28101</c:v>
                </c:pt>
                <c:pt idx="7">
                  <c:v>28176</c:v>
                </c:pt>
                <c:pt idx="8">
                  <c:v>28364</c:v>
                </c:pt>
                <c:pt idx="9">
                  <c:v>28243</c:v>
                </c:pt>
                <c:pt idx="10">
                  <c:v>28187</c:v>
                </c:pt>
                <c:pt idx="11">
                  <c:v>28210</c:v>
                </c:pt>
                <c:pt idx="12">
                  <c:v>28297</c:v>
                </c:pt>
                <c:pt idx="13">
                  <c:v>28245</c:v>
                </c:pt>
                <c:pt idx="14">
                  <c:v>28075</c:v>
                </c:pt>
                <c:pt idx="15">
                  <c:v>27911</c:v>
                </c:pt>
                <c:pt idx="16">
                  <c:v>27719</c:v>
                </c:pt>
                <c:pt idx="17">
                  <c:v>27781</c:v>
                </c:pt>
                <c:pt idx="18">
                  <c:v>27707</c:v>
                </c:pt>
                <c:pt idx="19">
                  <c:v>27471</c:v>
                </c:pt>
                <c:pt idx="20">
                  <c:v>27475</c:v>
                </c:pt>
                <c:pt idx="21">
                  <c:v>27516</c:v>
                </c:pt>
                <c:pt idx="22">
                  <c:v>27492</c:v>
                </c:pt>
                <c:pt idx="23">
                  <c:v>27695</c:v>
                </c:pt>
                <c:pt idx="24">
                  <c:v>27779</c:v>
                </c:pt>
                <c:pt idx="25">
                  <c:v>27698</c:v>
                </c:pt>
                <c:pt idx="26">
                  <c:v>27700</c:v>
                </c:pt>
                <c:pt idx="27">
                  <c:v>27754</c:v>
                </c:pt>
                <c:pt idx="28">
                  <c:v>27709</c:v>
                </c:pt>
                <c:pt idx="29">
                  <c:v>27865</c:v>
                </c:pt>
                <c:pt idx="30">
                  <c:v>27937</c:v>
                </c:pt>
                <c:pt idx="31">
                  <c:v>27970</c:v>
                </c:pt>
                <c:pt idx="32">
                  <c:v>28119</c:v>
                </c:pt>
                <c:pt idx="33">
                  <c:v>28329</c:v>
                </c:pt>
                <c:pt idx="34">
                  <c:v>28512</c:v>
                </c:pt>
                <c:pt idx="35">
                  <c:v>28736</c:v>
                </c:pt>
                <c:pt idx="36">
                  <c:v>28515</c:v>
                </c:pt>
                <c:pt idx="37">
                  <c:v>28537</c:v>
                </c:pt>
                <c:pt idx="38">
                  <c:v>28672</c:v>
                </c:pt>
                <c:pt idx="39">
                  <c:v>28606</c:v>
                </c:pt>
                <c:pt idx="40">
                  <c:v>28792</c:v>
                </c:pt>
                <c:pt idx="41">
                  <c:v>28686</c:v>
                </c:pt>
                <c:pt idx="42">
                  <c:v>28557</c:v>
                </c:pt>
                <c:pt idx="43">
                  <c:v>28572</c:v>
                </c:pt>
                <c:pt idx="44">
                  <c:v>28479</c:v>
                </c:pt>
                <c:pt idx="45">
                  <c:v>28558</c:v>
                </c:pt>
                <c:pt idx="46">
                  <c:v>28402</c:v>
                </c:pt>
                <c:pt idx="47">
                  <c:v>28259</c:v>
                </c:pt>
                <c:pt idx="48">
                  <c:v>28258</c:v>
                </c:pt>
                <c:pt idx="49">
                  <c:v>28212</c:v>
                </c:pt>
                <c:pt idx="50">
                  <c:v>28286</c:v>
                </c:pt>
                <c:pt idx="51">
                  <c:v>28280</c:v>
                </c:pt>
                <c:pt idx="52">
                  <c:v>28211</c:v>
                </c:pt>
                <c:pt idx="53">
                  <c:v>28193</c:v>
                </c:pt>
                <c:pt idx="54">
                  <c:v>28054</c:v>
                </c:pt>
                <c:pt idx="55">
                  <c:v>27890</c:v>
                </c:pt>
                <c:pt idx="56">
                  <c:v>27708</c:v>
                </c:pt>
                <c:pt idx="57">
                  <c:v>27532</c:v>
                </c:pt>
                <c:pt idx="58">
                  <c:v>27495</c:v>
                </c:pt>
                <c:pt idx="59">
                  <c:v>27534</c:v>
                </c:pt>
                <c:pt idx="60">
                  <c:v>27202</c:v>
                </c:pt>
                <c:pt idx="61">
                  <c:v>26986</c:v>
                </c:pt>
                <c:pt idx="62">
                  <c:v>26734</c:v>
                </c:pt>
                <c:pt idx="63">
                  <c:v>26476</c:v>
                </c:pt>
                <c:pt idx="64">
                  <c:v>26172</c:v>
                </c:pt>
                <c:pt idx="65">
                  <c:v>25699</c:v>
                </c:pt>
                <c:pt idx="66">
                  <c:v>25325</c:v>
                </c:pt>
                <c:pt idx="67">
                  <c:v>24863</c:v>
                </c:pt>
                <c:pt idx="68">
                  <c:v>24468</c:v>
                </c:pt>
                <c:pt idx="69">
                  <c:v>23944</c:v>
                </c:pt>
                <c:pt idx="70">
                  <c:v>23439</c:v>
                </c:pt>
                <c:pt idx="71">
                  <c:v>23140</c:v>
                </c:pt>
                <c:pt idx="72">
                  <c:v>22891</c:v>
                </c:pt>
                <c:pt idx="73">
                  <c:v>22440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1-4AEF-9EEA-6C4D4109E498}"/>
            </c:ext>
          </c:extLst>
        </c:ser>
        <c:ser>
          <c:idx val="1"/>
          <c:order val="1"/>
          <c:tx>
            <c:v>simple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'Forecast (0.01)'!$F$3:$F$88</c:f>
              <c:numCache>
                <c:formatCode>#,##0.00</c:formatCode>
                <c:ptCount val="86"/>
                <c:pt idx="1">
                  <c:v>27059</c:v>
                </c:pt>
                <c:pt idx="2">
                  <c:v>27063.16</c:v>
                </c:pt>
                <c:pt idx="3">
                  <c:v>27071.273599999997</c:v>
                </c:pt>
                <c:pt idx="4">
                  <c:v>27093.142655999996</c:v>
                </c:pt>
                <c:pt idx="5">
                  <c:v>27118.736949759994</c:v>
                </c:pt>
                <c:pt idx="6">
                  <c:v>27147.947471769592</c:v>
                </c:pt>
                <c:pt idx="7">
                  <c:v>27186.069572898807</c:v>
                </c:pt>
                <c:pt idx="8">
                  <c:v>27225.666789982854</c:v>
                </c:pt>
                <c:pt idx="9">
                  <c:v>27271.200118383538</c:v>
                </c:pt>
                <c:pt idx="10">
                  <c:v>27310.072113648195</c:v>
                </c:pt>
                <c:pt idx="11">
                  <c:v>27345.149229102266</c:v>
                </c:pt>
                <c:pt idx="12">
                  <c:v>27379.743259938175</c:v>
                </c:pt>
                <c:pt idx="13">
                  <c:v>27416.433529540649</c:v>
                </c:pt>
                <c:pt idx="14">
                  <c:v>27449.57618835902</c:v>
                </c:pt>
                <c:pt idx="15">
                  <c:v>27474.593140824658</c:v>
                </c:pt>
                <c:pt idx="16">
                  <c:v>27492.049415191668</c:v>
                </c:pt>
                <c:pt idx="17">
                  <c:v>27501.127438584001</c:v>
                </c:pt>
                <c:pt idx="18">
                  <c:v>27512.322341040643</c:v>
                </c:pt>
                <c:pt idx="19">
                  <c:v>27520.109447399016</c:v>
                </c:pt>
                <c:pt idx="20">
                  <c:v>27518.145069503054</c:v>
                </c:pt>
                <c:pt idx="21">
                  <c:v>27516.419266722933</c:v>
                </c:pt>
                <c:pt idx="22">
                  <c:v>27516.402496054016</c:v>
                </c:pt>
                <c:pt idx="23">
                  <c:v>27515.426396211853</c:v>
                </c:pt>
                <c:pt idx="24">
                  <c:v>27522.609340363379</c:v>
                </c:pt>
                <c:pt idx="25">
                  <c:v>27532.864966748843</c:v>
                </c:pt>
                <c:pt idx="26">
                  <c:v>27539.470368078888</c:v>
                </c:pt>
                <c:pt idx="27">
                  <c:v>27545.89155335573</c:v>
                </c:pt>
                <c:pt idx="28">
                  <c:v>27554.215891221498</c:v>
                </c:pt>
                <c:pt idx="29">
                  <c:v>27560.407255572638</c:v>
                </c:pt>
                <c:pt idx="30">
                  <c:v>27572.590965349729</c:v>
                </c:pt>
                <c:pt idx="31">
                  <c:v>27587.16732673574</c:v>
                </c:pt>
                <c:pt idx="32">
                  <c:v>27602.48063366631</c:v>
                </c:pt>
                <c:pt idx="33">
                  <c:v>27623.141408319654</c:v>
                </c:pt>
                <c:pt idx="34">
                  <c:v>27651.375751986867</c:v>
                </c:pt>
                <c:pt idx="35">
                  <c:v>27685.800721907392</c:v>
                </c:pt>
                <c:pt idx="36">
                  <c:v>27727.808693031093</c:v>
                </c:pt>
                <c:pt idx="37">
                  <c:v>27759.296345309845</c:v>
                </c:pt>
                <c:pt idx="38">
                  <c:v>27790.404491497451</c:v>
                </c:pt>
                <c:pt idx="39">
                  <c:v>27825.668311837551</c:v>
                </c:pt>
                <c:pt idx="40">
                  <c:v>27856.88157936405</c:v>
                </c:pt>
                <c:pt idx="41">
                  <c:v>27894.286316189486</c:v>
                </c:pt>
                <c:pt idx="42">
                  <c:v>27925.954863541905</c:v>
                </c:pt>
                <c:pt idx="43">
                  <c:v>27951.196669000226</c:v>
                </c:pt>
                <c:pt idx="44">
                  <c:v>27976.028802240216</c:v>
                </c:pt>
                <c:pt idx="45">
                  <c:v>27996.147650150608</c:v>
                </c:pt>
                <c:pt idx="46">
                  <c:v>28018.621744144581</c:v>
                </c:pt>
                <c:pt idx="47">
                  <c:v>28033.956874378797</c:v>
                </c:pt>
                <c:pt idx="48">
                  <c:v>28042.958599403646</c:v>
                </c:pt>
                <c:pt idx="49">
                  <c:v>28051.560255427499</c:v>
                </c:pt>
                <c:pt idx="50">
                  <c:v>28057.977845210396</c:v>
                </c:pt>
                <c:pt idx="51">
                  <c:v>28067.098731401977</c:v>
                </c:pt>
                <c:pt idx="52">
                  <c:v>28075.614782145898</c:v>
                </c:pt>
                <c:pt idx="53">
                  <c:v>28081.03019086006</c:v>
                </c:pt>
                <c:pt idx="54">
                  <c:v>28085.508983225656</c:v>
                </c:pt>
                <c:pt idx="55">
                  <c:v>28084.24862389663</c:v>
                </c:pt>
                <c:pt idx="56">
                  <c:v>28076.478678940763</c:v>
                </c:pt>
                <c:pt idx="57">
                  <c:v>28061.739531783132</c:v>
                </c:pt>
                <c:pt idx="58">
                  <c:v>28040.549950511806</c:v>
                </c:pt>
                <c:pt idx="59">
                  <c:v>28018.727952491332</c:v>
                </c:pt>
                <c:pt idx="60">
                  <c:v>27999.338834391678</c:v>
                </c:pt>
                <c:pt idx="61">
                  <c:v>27967.445281016007</c:v>
                </c:pt>
                <c:pt idx="62">
                  <c:v>27928.187469775366</c:v>
                </c:pt>
                <c:pt idx="63">
                  <c:v>27880.419970984352</c:v>
                </c:pt>
                <c:pt idx="64">
                  <c:v>27824.243172144979</c:v>
                </c:pt>
                <c:pt idx="65">
                  <c:v>27758.15344525918</c:v>
                </c:pt>
                <c:pt idx="66">
                  <c:v>27675.787307448812</c:v>
                </c:pt>
                <c:pt idx="67">
                  <c:v>27581.75581515086</c:v>
                </c:pt>
                <c:pt idx="68">
                  <c:v>27473.005582544825</c:v>
                </c:pt>
                <c:pt idx="69">
                  <c:v>27352.805359243033</c:v>
                </c:pt>
                <c:pt idx="70">
                  <c:v>27216.453144873311</c:v>
                </c:pt>
                <c:pt idx="71">
                  <c:v>27065.355019078379</c:v>
                </c:pt>
                <c:pt idx="72">
                  <c:v>26908.340818315242</c:v>
                </c:pt>
                <c:pt idx="73">
                  <c:v>26747.647185582631</c:v>
                </c:pt>
                <c:pt idx="74">
                  <c:v>26575.341298159325</c:v>
                </c:pt>
                <c:pt idx="75">
                  <c:v>25512.327646232952</c:v>
                </c:pt>
                <c:pt idx="76">
                  <c:v>24491.834540383632</c:v>
                </c:pt>
                <c:pt idx="77">
                  <c:v>23512.161158768286</c:v>
                </c:pt>
                <c:pt idx="78">
                  <c:v>22571.674712417553</c:v>
                </c:pt>
                <c:pt idx="79">
                  <c:v>21668.807723920851</c:v>
                </c:pt>
                <c:pt idx="80">
                  <c:v>20802.055414964016</c:v>
                </c:pt>
                <c:pt idx="81">
                  <c:v>19969.973198365453</c:v>
                </c:pt>
                <c:pt idx="82">
                  <c:v>19171.174270430834</c:v>
                </c:pt>
                <c:pt idx="83">
                  <c:v>18404.3272996136</c:v>
                </c:pt>
                <c:pt idx="84">
                  <c:v>17668.154207629057</c:v>
                </c:pt>
                <c:pt idx="85">
                  <c:v>16961.428039323895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1-4AEF-9EEA-6C4D4109E498}"/>
            </c:ext>
          </c:extLst>
        </c:ser>
        <c:ser>
          <c:idx val="2"/>
          <c:order val="2"/>
          <c:tx>
            <c:v>HES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'Forecast (0.01)'!$M$3:$M$88</c:f>
              <c:numCache>
                <c:formatCode>#,##0.00</c:formatCode>
                <c:ptCount val="86"/>
                <c:pt idx="0">
                  <c:v>27059</c:v>
                </c:pt>
                <c:pt idx="1">
                  <c:v>27063.326399999998</c:v>
                </c:pt>
                <c:pt idx="2">
                  <c:v>27071.924021759998</c:v>
                </c:pt>
                <c:pt idx="3">
                  <c:v>27095.13146021478</c:v>
                </c:pt>
                <c:pt idx="4">
                  <c:v>27123.031190795027</c:v>
                </c:pt>
                <c:pt idx="5">
                  <c:v>27155.616482246791</c:v>
                </c:pt>
                <c:pt idx="6">
                  <c:v>27198.49097566889</c:v>
                </c:pt>
                <c:pt idx="7">
                  <c:v>27244.214503793035</c:v>
                </c:pt>
                <c:pt idx="8">
                  <c:v>27297.420747586148</c:v>
                </c:pt>
                <c:pt idx="9">
                  <c:v>27345.171668431398</c:v>
                </c:pt>
                <c:pt idx="10">
                  <c:v>27390.119477773347</c:v>
                </c:pt>
                <c:pt idx="11">
                  <c:v>27435.501183577184</c:v>
                </c:pt>
                <c:pt idx="12">
                  <c:v>27483.926019255141</c:v>
                </c:pt>
                <c:pt idx="13">
                  <c:v>27529.551579875169</c:v>
                </c:pt>
                <c:pt idx="14">
                  <c:v>27567.424835542599</c:v>
                </c:pt>
                <c:pt idx="15">
                  <c:v>27597.772881246459</c:v>
                </c:pt>
                <c:pt idx="16">
                  <c:v>27619.420968512171</c:v>
                </c:pt>
                <c:pt idx="17">
                  <c:v>27642.94165873764</c:v>
                </c:pt>
                <c:pt idx="18">
                  <c:v>27662.664014700105</c:v>
                </c:pt>
                <c:pt idx="19">
                  <c:v>27671.850814000554</c:v>
                </c:pt>
                <c:pt idx="20">
                  <c:v>27680.515180026585</c:v>
                </c:pt>
                <c:pt idx="21">
                  <c:v>27690.209747123532</c:v>
                </c:pt>
                <c:pt idx="22">
                  <c:v>27698.2393959412</c:v>
                </c:pt>
                <c:pt idx="23">
                  <c:v>27714.062675772657</c:v>
                </c:pt>
                <c:pt idx="24">
                  <c:v>27732.716924129621</c:v>
                </c:pt>
                <c:pt idx="25">
                  <c:v>27747.329455473697</c:v>
                </c:pt>
                <c:pt idx="26">
                  <c:v>27761.361758435251</c:v>
                </c:pt>
                <c:pt idx="27">
                  <c:v>27776.980990464846</c:v>
                </c:pt>
                <c:pt idx="28">
                  <c:v>27790.066683628516</c:v>
                </c:pt>
                <c:pt idx="29">
                  <c:v>27808.988842371833</c:v>
                </c:pt>
                <c:pt idx="30">
                  <c:v>27830.238932617624</c:v>
                </c:pt>
                <c:pt idx="31">
                  <c:v>27852.182636961395</c:v>
                </c:pt>
                <c:pt idx="32">
                  <c:v>27879.635500912274</c:v>
                </c:pt>
                <c:pt idx="33">
                  <c:v>27915.109233503663</c:v>
                </c:pt>
                <c:pt idx="34">
                  <c:v>27957.439042017788</c:v>
                </c:pt>
                <c:pt idx="35">
                  <c:v>28008.281355724117</c:v>
                </c:pt>
                <c:pt idx="36">
                  <c:v>28049.060726713036</c:v>
                </c:pt>
                <c:pt idx="37">
                  <c:v>28089.869625699655</c:v>
                </c:pt>
                <c:pt idx="38">
                  <c:v>28135.377577325693</c:v>
                </c:pt>
                <c:pt idx="39">
                  <c:v>28177.178206762968</c:v>
                </c:pt>
                <c:pt idx="40">
                  <c:v>28225.730525891933</c:v>
                </c:pt>
                <c:pt idx="41">
                  <c:v>28268.837183414307</c:v>
                </c:pt>
                <c:pt idx="42">
                  <c:v>28305.520635142326</c:v>
                </c:pt>
                <c:pt idx="43">
                  <c:v>28341.763115784997</c:v>
                </c:pt>
                <c:pt idx="44">
                  <c:v>28373.055476216705</c:v>
                </c:pt>
                <c:pt idx="45">
                  <c:v>28406.552053469197</c:v>
                </c:pt>
                <c:pt idx="46">
                  <c:v>28432.46148434604</c:v>
                </c:pt>
                <c:pt idx="47">
                  <c:v>28451.336999612853</c:v>
                </c:pt>
                <c:pt idx="48">
                  <c:v>28469.108155069614</c:v>
                </c:pt>
                <c:pt idx="49">
                  <c:v>28483.917091259995</c:v>
                </c:pt>
                <c:pt idx="50">
                  <c:v>28500.777002656741</c:v>
                </c:pt>
                <c:pt idx="51">
                  <c:v>28516.369274393372</c:v>
                </c:pt>
                <c:pt idx="52">
                  <c:v>28528.089264421502</c:v>
                </c:pt>
                <c:pt idx="53">
                  <c:v>28538.084312025439</c:v>
                </c:pt>
                <c:pt idx="54">
                  <c:v>28541.345022825975</c:v>
                </c:pt>
                <c:pt idx="55">
                  <c:v>28536.873153157965</c:v>
                </c:pt>
                <c:pt idx="56">
                  <c:v>28523.973961231623</c:v>
                </c:pt>
                <c:pt idx="57">
                  <c:v>28502.963578644365</c:v>
                </c:pt>
                <c:pt idx="58">
                  <c:v>28479.700869634769</c:v>
                </c:pt>
                <c:pt idx="59">
                  <c:v>28457.415547594141</c:v>
                </c:pt>
                <c:pt idx="60">
                  <c:v>28420.732973558988</c:v>
                </c:pt>
                <c:pt idx="61">
                  <c:v>28374.582129727543</c:v>
                </c:pt>
                <c:pt idx="62">
                  <c:v>28317.572388241791</c:v>
                </c:pt>
                <c:pt idx="63">
                  <c:v>28249.576520594284</c:v>
                </c:pt>
                <c:pt idx="64">
                  <c:v>28168.816365219729</c:v>
                </c:pt>
                <c:pt idx="65">
                  <c:v>28068.414909875803</c:v>
                </c:pt>
                <c:pt idx="66">
                  <c:v>27952.680048889833</c:v>
                </c:pt>
                <c:pt idx="67">
                  <c:v>27818.151094265078</c:v>
                </c:pt>
                <c:pt idx="68">
                  <c:v>27667.843056074493</c:v>
                </c:pt>
                <c:pt idx="69">
                  <c:v>27496.629190521806</c:v>
                </c:pt>
                <c:pt idx="70">
                  <c:v>27305.571672886395</c:v>
                </c:pt>
                <c:pt idx="71">
                  <c:v>27103.531541279779</c:v>
                </c:pt>
                <c:pt idx="72">
                  <c:v>26892.872964471382</c:v>
                </c:pt>
                <c:pt idx="73">
                  <c:v>26665.476133992164</c:v>
                </c:pt>
                <c:pt idx="74">
                  <c:v>25506.910414917729</c:v>
                </c:pt>
                <c:pt idx="75">
                  <c:v>24353.876267942404</c:v>
                </c:pt>
                <c:pt idx="76">
                  <c:v>23207.997284817382</c:v>
                </c:pt>
                <c:pt idx="77">
                  <c:v>22070.820665361654</c:v>
                </c:pt>
                <c:pt idx="78">
                  <c:v>20943.817797619577</c:v>
                </c:pt>
                <c:pt idx="79">
                  <c:v>19828.38493611099</c:v>
                </c:pt>
                <c:pt idx="80">
                  <c:v>18725.843973164971</c:v>
                </c:pt>
                <c:pt idx="81">
                  <c:v>17637.443298379731</c:v>
                </c:pt>
                <c:pt idx="82">
                  <c:v>16564.35874130849</c:v>
                </c:pt>
                <c:pt idx="83">
                  <c:v>15507.694592534004</c:v>
                </c:pt>
                <c:pt idx="84">
                  <c:v>14468.484698362445</c:v>
                </c:pt>
                <c:pt idx="85">
                  <c:v>13447.693624440368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1-4AEF-9EEA-6C4D4109E498}"/>
            </c:ext>
          </c:extLst>
        </c:ser>
        <c:ser>
          <c:idx val="3"/>
          <c:order val="3"/>
          <c:tx>
            <c:v>HWES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'Forecast (0.01)'!$U$3:$U$88</c:f>
              <c:numCache>
                <c:formatCode>#,##0.00</c:formatCode>
                <c:ptCount val="86"/>
                <c:pt idx="12">
                  <c:v>28210</c:v>
                </c:pt>
                <c:pt idx="13">
                  <c:v>28213.619200000001</c:v>
                </c:pt>
                <c:pt idx="14">
                  <c:v>28215.06384128</c:v>
                </c:pt>
                <c:pt idx="15">
                  <c:v>28209.42659476275</c:v>
                </c:pt>
                <c:pt idx="16">
                  <c:v>28196.977355554569</c:v>
                </c:pt>
                <c:pt idx="17">
                  <c:v>28176.58132214583</c:v>
                </c:pt>
                <c:pt idx="18">
                  <c:v>28158.848199958011</c:v>
                </c:pt>
                <c:pt idx="19">
                  <c:v>28138.141445537767</c:v>
                </c:pt>
                <c:pt idx="20">
                  <c:v>28107.755534981472</c:v>
                </c:pt>
                <c:pt idx="21">
                  <c:v>28077.732651991457</c:v>
                </c:pt>
                <c:pt idx="22">
                  <c:v>28049.651912077858</c:v>
                </c:pt>
                <c:pt idx="23">
                  <c:v>28020.842158701482</c:v>
                </c:pt>
                <c:pt idx="24">
                  <c:v>28004.099062292138</c:v>
                </c:pt>
                <c:pt idx="25">
                  <c:v>27985.590590599262</c:v>
                </c:pt>
                <c:pt idx="26">
                  <c:v>27959.715162346947</c:v>
                </c:pt>
                <c:pt idx="27">
                  <c:v>27935.03800138212</c:v>
                </c:pt>
                <c:pt idx="28">
                  <c:v>27912.407132072076</c:v>
                </c:pt>
                <c:pt idx="29">
                  <c:v>27898.5254928541</c:v>
                </c:pt>
                <c:pt idx="30">
                  <c:v>27886.10618501086</c:v>
                </c:pt>
                <c:pt idx="31">
                  <c:v>27871.076889668529</c:v>
                </c:pt>
                <c:pt idx="32">
                  <c:v>27867.636829797775</c:v>
                </c:pt>
                <c:pt idx="33">
                  <c:v>27872.099132286981</c:v>
                </c:pt>
                <c:pt idx="34">
                  <c:v>27882.959652527057</c:v>
                </c:pt>
                <c:pt idx="35">
                  <c:v>27910.437168560355</c:v>
                </c:pt>
                <c:pt idx="36">
                  <c:v>27945.400173115198</c:v>
                </c:pt>
                <c:pt idx="37">
                  <c:v>27959.346747130599</c:v>
                </c:pt>
                <c:pt idx="38">
                  <c:v>27973.595679751008</c:v>
                </c:pt>
                <c:pt idx="39">
                  <c:v>27996.239879314617</c:v>
                </c:pt>
                <c:pt idx="40">
                  <c:v>28011.599227107487</c:v>
                </c:pt>
                <c:pt idx="41">
                  <c:v>28052.468064390101</c:v>
                </c:pt>
                <c:pt idx="42">
                  <c:v>28079.871529377575</c:v>
                </c:pt>
                <c:pt idx="43">
                  <c:v>28094.259001594171</c:v>
                </c:pt>
                <c:pt idx="44">
                  <c:v>28123.062250718329</c:v>
                </c:pt>
                <c:pt idx="45">
                  <c:v>28151.035277399471</c:v>
                </c:pt>
                <c:pt idx="46">
                  <c:v>28177.823442104644</c:v>
                </c:pt>
                <c:pt idx="47">
                  <c:v>28207.39638120852</c:v>
                </c:pt>
                <c:pt idx="48">
                  <c:v>28210.922816207749</c:v>
                </c:pt>
                <c:pt idx="49">
                  <c:v>28212.778732865048</c:v>
                </c:pt>
                <c:pt idx="50">
                  <c:v>28216.120630832214</c:v>
                </c:pt>
                <c:pt idx="51">
                  <c:v>28216.773987892844</c:v>
                </c:pt>
                <c:pt idx="52">
                  <c:v>28222.526382377211</c:v>
                </c:pt>
                <c:pt idx="53">
                  <c:v>28230.552873043864</c:v>
                </c:pt>
                <c:pt idx="54">
                  <c:v>28228.472149409045</c:v>
                </c:pt>
                <c:pt idx="55">
                  <c:v>28219.139041790284</c:v>
                </c:pt>
                <c:pt idx="56">
                  <c:v>28212.054331378829</c:v>
                </c:pt>
                <c:pt idx="57">
                  <c:v>28207.284788048357</c:v>
                </c:pt>
                <c:pt idx="58">
                  <c:v>28181.717610674583</c:v>
                </c:pt>
                <c:pt idx="59">
                  <c:v>28164.711039412025</c:v>
                </c:pt>
                <c:pt idx="60">
                  <c:v>28136.184689077232</c:v>
                </c:pt>
                <c:pt idx="61">
                  <c:v>28090.815217936568</c:v>
                </c:pt>
                <c:pt idx="62">
                  <c:v>28044.768500242084</c:v>
                </c:pt>
                <c:pt idx="63">
                  <c:v>27979.859125685969</c:v>
                </c:pt>
                <c:pt idx="64">
                  <c:v>27907.460019898852</c:v>
                </c:pt>
                <c:pt idx="65">
                  <c:v>27830.086715224181</c:v>
                </c:pt>
                <c:pt idx="66">
                  <c:v>27720.435556802931</c:v>
                </c:pt>
                <c:pt idx="67">
                  <c:v>27594.289794598302</c:v>
                </c:pt>
                <c:pt idx="68">
                  <c:v>27458.366344384678</c:v>
                </c:pt>
                <c:pt idx="69">
                  <c:v>27317.252525695349</c:v>
                </c:pt>
                <c:pt idx="70">
                  <c:v>27148.896011258566</c:v>
                </c:pt>
                <c:pt idx="71">
                  <c:v>26973.324944451957</c:v>
                </c:pt>
                <c:pt idx="72">
                  <c:v>26761.277274532193</c:v>
                </c:pt>
                <c:pt idx="73">
                  <c:v>26543.439811009383</c:v>
                </c:pt>
                <c:pt idx="74">
                  <c:v>26315.950335939422</c:v>
                </c:pt>
                <c:pt idx="75">
                  <c:v>25150.842571832283</c:v>
                </c:pt>
                <c:pt idx="76">
                  <c:v>23993.660793515115</c:v>
                </c:pt>
                <c:pt idx="77">
                  <c:v>22845.501082058698</c:v>
                </c:pt>
                <c:pt idx="78">
                  <c:v>21700.9161218753</c:v>
                </c:pt>
                <c:pt idx="79">
                  <c:v>20564.612924617712</c:v>
                </c:pt>
                <c:pt idx="80">
                  <c:v>19449.748925796899</c:v>
                </c:pt>
                <c:pt idx="81">
                  <c:v>18352.437354620757</c:v>
                </c:pt>
                <c:pt idx="82">
                  <c:v>17266.955445552336</c:v>
                </c:pt>
                <c:pt idx="83">
                  <c:v>16210.206942691033</c:v>
                </c:pt>
                <c:pt idx="84">
                  <c:v>15156.907420864192</c:v>
                </c:pt>
                <c:pt idx="85">
                  <c:v>14119.176683584106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1-4AEF-9EEA-6C4D4109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027080"/>
        <c:axId val="664027408"/>
      </c:lineChart>
      <c:catAx>
        <c:axId val="66402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27408"/>
        <c:crosses val="autoZero"/>
        <c:auto val="1"/>
        <c:lblAlgn val="ctr"/>
        <c:lblOffset val="100"/>
        <c:noMultiLvlLbl val="0"/>
      </c:catAx>
      <c:valAx>
        <c:axId val="664027408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2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92</xdr:row>
      <xdr:rowOff>190500</xdr:rowOff>
    </xdr:from>
    <xdr:to>
      <xdr:col>14</xdr:col>
      <xdr:colOff>561976</xdr:colOff>
      <xdr:row>111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192D17-3BDA-42EB-859B-147CD70F9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92</xdr:row>
      <xdr:rowOff>190500</xdr:rowOff>
    </xdr:from>
    <xdr:to>
      <xdr:col>14</xdr:col>
      <xdr:colOff>561976</xdr:colOff>
      <xdr:row>111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538750-F47F-4DE6-92B4-40D536586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445"/>
  <sheetViews>
    <sheetView topLeftCell="A34" workbookViewId="0">
      <selection sqref="A1:C442"/>
    </sheetView>
  </sheetViews>
  <sheetFormatPr defaultColWidth="11" defaultRowHeight="15.75"/>
  <sheetData>
    <row r="1" spans="1:3">
      <c r="A1" t="s">
        <v>0</v>
      </c>
      <c r="B1" t="s">
        <v>1</v>
      </c>
      <c r="C1" t="s">
        <v>2</v>
      </c>
    </row>
    <row r="2" spans="1:3" hidden="1">
      <c r="A2" t="s">
        <v>3</v>
      </c>
      <c r="B2" t="s">
        <v>4</v>
      </c>
      <c r="C2">
        <v>593555</v>
      </c>
    </row>
    <row r="3" spans="1:3" hidden="1">
      <c r="A3" t="s">
        <v>3</v>
      </c>
      <c r="B3" t="s">
        <v>5</v>
      </c>
      <c r="C3">
        <v>13970</v>
      </c>
    </row>
    <row r="4" spans="1:3">
      <c r="A4" t="s">
        <v>3</v>
      </c>
      <c r="B4" t="s">
        <v>6</v>
      </c>
      <c r="C4">
        <v>27059</v>
      </c>
    </row>
    <row r="5" spans="1:3" hidden="1">
      <c r="A5" t="s">
        <v>3</v>
      </c>
      <c r="B5" t="s">
        <v>7</v>
      </c>
      <c r="C5">
        <v>17037</v>
      </c>
    </row>
    <row r="6" spans="1:3" hidden="1">
      <c r="A6" t="s">
        <v>3</v>
      </c>
      <c r="B6" t="s">
        <v>8</v>
      </c>
      <c r="C6">
        <v>159854</v>
      </c>
    </row>
    <row r="7" spans="1:3" hidden="1">
      <c r="A7" t="s">
        <v>3</v>
      </c>
      <c r="B7" t="s">
        <v>9</v>
      </c>
      <c r="C7">
        <v>146388</v>
      </c>
    </row>
    <row r="8" spans="1:3" hidden="1">
      <c r="A8" t="s">
        <v>10</v>
      </c>
      <c r="B8" t="s">
        <v>4</v>
      </c>
      <c r="C8">
        <v>594925</v>
      </c>
    </row>
    <row r="9" spans="1:3" hidden="1">
      <c r="A9" t="s">
        <v>10</v>
      </c>
      <c r="B9" t="s">
        <v>5</v>
      </c>
      <c r="C9">
        <v>14033</v>
      </c>
    </row>
    <row r="10" spans="1:3">
      <c r="A10" t="s">
        <v>10</v>
      </c>
      <c r="B10" t="s">
        <v>6</v>
      </c>
      <c r="C10">
        <v>27163</v>
      </c>
    </row>
    <row r="11" spans="1:3" hidden="1">
      <c r="A11" t="s">
        <v>10</v>
      </c>
      <c r="B11" t="s">
        <v>7</v>
      </c>
      <c r="C11">
        <v>17076</v>
      </c>
    </row>
    <row r="12" spans="1:3" hidden="1">
      <c r="A12" t="s">
        <v>10</v>
      </c>
      <c r="B12" t="s">
        <v>8</v>
      </c>
      <c r="C12">
        <v>160105</v>
      </c>
    </row>
    <row r="13" spans="1:3" hidden="1">
      <c r="A13" t="s">
        <v>10</v>
      </c>
      <c r="B13" t="s">
        <v>9</v>
      </c>
      <c r="C13">
        <v>146397</v>
      </c>
    </row>
    <row r="14" spans="1:3" hidden="1">
      <c r="A14" t="s">
        <v>11</v>
      </c>
      <c r="B14" t="s">
        <v>4</v>
      </c>
      <c r="C14">
        <v>596098</v>
      </c>
    </row>
    <row r="15" spans="1:3" hidden="1">
      <c r="A15" t="s">
        <v>11</v>
      </c>
      <c r="B15" t="s">
        <v>5</v>
      </c>
      <c r="C15">
        <v>14164</v>
      </c>
    </row>
    <row r="16" spans="1:3">
      <c r="A16" t="s">
        <v>11</v>
      </c>
      <c r="B16" t="s">
        <v>6</v>
      </c>
      <c r="C16">
        <v>27266</v>
      </c>
    </row>
    <row r="17" spans="1:3" hidden="1">
      <c r="A17" t="s">
        <v>11</v>
      </c>
      <c r="B17" t="s">
        <v>7</v>
      </c>
      <c r="C17">
        <v>17093</v>
      </c>
    </row>
    <row r="18" spans="1:3" hidden="1">
      <c r="A18" t="s">
        <v>11</v>
      </c>
      <c r="B18" t="s">
        <v>8</v>
      </c>
      <c r="C18">
        <v>160223</v>
      </c>
    </row>
    <row r="19" spans="1:3" hidden="1">
      <c r="A19" t="s">
        <v>11</v>
      </c>
      <c r="B19" t="s">
        <v>9</v>
      </c>
      <c r="C19">
        <v>146316</v>
      </c>
    </row>
    <row r="20" spans="1:3" hidden="1">
      <c r="A20" t="s">
        <v>12</v>
      </c>
      <c r="B20" t="s">
        <v>4</v>
      </c>
      <c r="C20">
        <v>597000</v>
      </c>
    </row>
    <row r="21" spans="1:3" hidden="1">
      <c r="A21" t="s">
        <v>12</v>
      </c>
      <c r="B21" t="s">
        <v>5</v>
      </c>
      <c r="C21">
        <v>14250</v>
      </c>
    </row>
    <row r="22" spans="1:3">
      <c r="A22" t="s">
        <v>12</v>
      </c>
      <c r="B22" t="s">
        <v>6</v>
      </c>
      <c r="C22">
        <v>27618</v>
      </c>
    </row>
    <row r="23" spans="1:3" hidden="1">
      <c r="A23" t="s">
        <v>12</v>
      </c>
      <c r="B23" t="s">
        <v>7</v>
      </c>
      <c r="C23">
        <v>17144</v>
      </c>
    </row>
    <row r="24" spans="1:3" hidden="1">
      <c r="A24" t="s">
        <v>12</v>
      </c>
      <c r="B24" t="s">
        <v>8</v>
      </c>
      <c r="C24">
        <v>160394</v>
      </c>
    </row>
    <row r="25" spans="1:3" hidden="1">
      <c r="A25" t="s">
        <v>12</v>
      </c>
      <c r="B25" t="s">
        <v>9</v>
      </c>
      <c r="C25">
        <v>146024</v>
      </c>
    </row>
    <row r="26" spans="1:3" hidden="1">
      <c r="A26" t="s">
        <v>13</v>
      </c>
      <c r="B26" t="s">
        <v>4</v>
      </c>
      <c r="C26">
        <v>598018</v>
      </c>
    </row>
    <row r="27" spans="1:3" hidden="1">
      <c r="A27" t="s">
        <v>13</v>
      </c>
      <c r="B27" t="s">
        <v>5</v>
      </c>
      <c r="C27">
        <v>14312</v>
      </c>
    </row>
    <row r="28" spans="1:3">
      <c r="A28" t="s">
        <v>13</v>
      </c>
      <c r="B28" t="s">
        <v>6</v>
      </c>
      <c r="C28">
        <v>27733</v>
      </c>
    </row>
    <row r="29" spans="1:3" hidden="1">
      <c r="A29" t="s">
        <v>13</v>
      </c>
      <c r="B29" t="s">
        <v>7</v>
      </c>
      <c r="C29">
        <v>17154</v>
      </c>
    </row>
    <row r="30" spans="1:3" hidden="1">
      <c r="A30" t="s">
        <v>13</v>
      </c>
      <c r="B30" t="s">
        <v>8</v>
      </c>
      <c r="C30">
        <v>160441</v>
      </c>
    </row>
    <row r="31" spans="1:3" hidden="1">
      <c r="A31" t="s">
        <v>13</v>
      </c>
      <c r="B31" t="s">
        <v>9</v>
      </c>
      <c r="C31">
        <v>145963</v>
      </c>
    </row>
    <row r="32" spans="1:3" hidden="1">
      <c r="A32" t="s">
        <v>14</v>
      </c>
      <c r="B32" t="s">
        <v>4</v>
      </c>
      <c r="C32">
        <v>599493</v>
      </c>
    </row>
    <row r="33" spans="1:3" hidden="1">
      <c r="A33" t="s">
        <v>14</v>
      </c>
      <c r="B33" t="s">
        <v>5</v>
      </c>
      <c r="C33">
        <v>14349</v>
      </c>
    </row>
    <row r="34" spans="1:3">
      <c r="A34" t="s">
        <v>14</v>
      </c>
      <c r="B34" t="s">
        <v>6</v>
      </c>
      <c r="C34">
        <v>27849</v>
      </c>
    </row>
    <row r="35" spans="1:3" hidden="1">
      <c r="A35" t="s">
        <v>14</v>
      </c>
      <c r="B35" t="s">
        <v>7</v>
      </c>
      <c r="C35">
        <v>17190</v>
      </c>
    </row>
    <row r="36" spans="1:3" hidden="1">
      <c r="A36" t="s">
        <v>14</v>
      </c>
      <c r="B36" t="s">
        <v>8</v>
      </c>
      <c r="C36">
        <v>160492</v>
      </c>
    </row>
    <row r="37" spans="1:3" hidden="1">
      <c r="A37" t="s">
        <v>14</v>
      </c>
      <c r="B37" t="s">
        <v>9</v>
      </c>
      <c r="C37">
        <v>145819</v>
      </c>
    </row>
    <row r="38" spans="1:3" hidden="1">
      <c r="A38" t="s">
        <v>15</v>
      </c>
      <c r="B38" t="s">
        <v>4</v>
      </c>
      <c r="C38">
        <v>600598</v>
      </c>
    </row>
    <row r="39" spans="1:3" hidden="1">
      <c r="A39" t="s">
        <v>15</v>
      </c>
      <c r="B39" t="s">
        <v>5</v>
      </c>
      <c r="C39">
        <v>14430</v>
      </c>
    </row>
    <row r="40" spans="1:3">
      <c r="A40" t="s">
        <v>15</v>
      </c>
      <c r="B40" t="s">
        <v>6</v>
      </c>
      <c r="C40">
        <v>28101</v>
      </c>
    </row>
    <row r="41" spans="1:3" hidden="1">
      <c r="A41" t="s">
        <v>15</v>
      </c>
      <c r="B41" t="s">
        <v>7</v>
      </c>
      <c r="C41">
        <v>17217</v>
      </c>
    </row>
    <row r="42" spans="1:3" hidden="1">
      <c r="A42" t="s">
        <v>15</v>
      </c>
      <c r="B42" t="s">
        <v>8</v>
      </c>
      <c r="C42">
        <v>160580</v>
      </c>
    </row>
    <row r="43" spans="1:3" hidden="1">
      <c r="A43" t="s">
        <v>15</v>
      </c>
      <c r="B43" t="s">
        <v>9</v>
      </c>
      <c r="C43">
        <v>145605</v>
      </c>
    </row>
    <row r="44" spans="1:3" hidden="1">
      <c r="A44" t="s">
        <v>16</v>
      </c>
      <c r="B44" t="s">
        <v>4</v>
      </c>
      <c r="C44">
        <v>601298</v>
      </c>
    </row>
    <row r="45" spans="1:3" hidden="1">
      <c r="A45" t="s">
        <v>16</v>
      </c>
      <c r="B45" t="s">
        <v>5</v>
      </c>
      <c r="C45">
        <v>14540</v>
      </c>
    </row>
    <row r="46" spans="1:3">
      <c r="A46" t="s">
        <v>16</v>
      </c>
      <c r="B46" t="s">
        <v>6</v>
      </c>
      <c r="C46">
        <v>28176</v>
      </c>
    </row>
    <row r="47" spans="1:3" hidden="1">
      <c r="A47" t="s">
        <v>16</v>
      </c>
      <c r="B47" t="s">
        <v>7</v>
      </c>
      <c r="C47">
        <v>17214</v>
      </c>
    </row>
    <row r="48" spans="1:3" hidden="1">
      <c r="A48" t="s">
        <v>16</v>
      </c>
      <c r="B48" t="s">
        <v>8</v>
      </c>
      <c r="C48">
        <v>160555</v>
      </c>
    </row>
    <row r="49" spans="1:3" hidden="1">
      <c r="A49" t="s">
        <v>16</v>
      </c>
      <c r="B49" t="s">
        <v>9</v>
      </c>
      <c r="C49">
        <v>145388</v>
      </c>
    </row>
    <row r="50" spans="1:3" hidden="1">
      <c r="A50" t="s">
        <v>17</v>
      </c>
      <c r="B50" t="s">
        <v>4</v>
      </c>
      <c r="C50">
        <v>602481</v>
      </c>
    </row>
    <row r="51" spans="1:3" hidden="1">
      <c r="A51" t="s">
        <v>17</v>
      </c>
      <c r="B51" t="s">
        <v>5</v>
      </c>
      <c r="C51">
        <v>14585</v>
      </c>
    </row>
    <row r="52" spans="1:3">
      <c r="A52" t="s">
        <v>17</v>
      </c>
      <c r="B52" t="s">
        <v>6</v>
      </c>
      <c r="C52">
        <v>28364</v>
      </c>
    </row>
    <row r="53" spans="1:3" hidden="1">
      <c r="A53" t="s">
        <v>17</v>
      </c>
      <c r="B53" t="s">
        <v>7</v>
      </c>
      <c r="C53">
        <v>17238</v>
      </c>
    </row>
    <row r="54" spans="1:3" hidden="1">
      <c r="A54" t="s">
        <v>17</v>
      </c>
      <c r="B54" t="s">
        <v>8</v>
      </c>
      <c r="C54">
        <v>160551</v>
      </c>
    </row>
    <row r="55" spans="1:3" hidden="1">
      <c r="A55" t="s">
        <v>17</v>
      </c>
      <c r="B55" t="s">
        <v>9</v>
      </c>
      <c r="C55">
        <v>144923</v>
      </c>
    </row>
    <row r="56" spans="1:3" hidden="1">
      <c r="A56" t="s">
        <v>18</v>
      </c>
      <c r="B56" t="s">
        <v>4</v>
      </c>
      <c r="C56">
        <v>603460</v>
      </c>
    </row>
    <row r="57" spans="1:3" hidden="1">
      <c r="A57" t="s">
        <v>18</v>
      </c>
      <c r="B57" t="s">
        <v>5</v>
      </c>
      <c r="C57">
        <v>14664</v>
      </c>
    </row>
    <row r="58" spans="1:3">
      <c r="A58" t="s">
        <v>18</v>
      </c>
      <c r="B58" t="s">
        <v>6</v>
      </c>
      <c r="C58">
        <v>28243</v>
      </c>
    </row>
    <row r="59" spans="1:3" hidden="1">
      <c r="A59" t="s">
        <v>18</v>
      </c>
      <c r="B59" t="s">
        <v>7</v>
      </c>
      <c r="C59">
        <v>17241</v>
      </c>
    </row>
    <row r="60" spans="1:3" hidden="1">
      <c r="A60" t="s">
        <v>18</v>
      </c>
      <c r="B60" t="s">
        <v>8</v>
      </c>
      <c r="C60">
        <v>160440</v>
      </c>
    </row>
    <row r="61" spans="1:3" hidden="1">
      <c r="A61" t="s">
        <v>18</v>
      </c>
      <c r="B61" t="s">
        <v>9</v>
      </c>
      <c r="C61">
        <v>144588</v>
      </c>
    </row>
    <row r="62" spans="1:3" hidden="1">
      <c r="A62" t="s">
        <v>19</v>
      </c>
      <c r="B62" t="s">
        <v>4</v>
      </c>
      <c r="C62">
        <v>604311</v>
      </c>
    </row>
    <row r="63" spans="1:3" hidden="1">
      <c r="A63" t="s">
        <v>19</v>
      </c>
      <c r="B63" t="s">
        <v>5</v>
      </c>
      <c r="C63">
        <v>14784</v>
      </c>
    </row>
    <row r="64" spans="1:3">
      <c r="A64" t="s">
        <v>19</v>
      </c>
      <c r="B64" t="s">
        <v>6</v>
      </c>
      <c r="C64">
        <v>28187</v>
      </c>
    </row>
    <row r="65" spans="1:3" hidden="1">
      <c r="A65" t="s">
        <v>19</v>
      </c>
      <c r="B65" t="s">
        <v>7</v>
      </c>
      <c r="C65">
        <v>17223</v>
      </c>
    </row>
    <row r="66" spans="1:3" hidden="1">
      <c r="A66" t="s">
        <v>19</v>
      </c>
      <c r="B66" t="s">
        <v>8</v>
      </c>
      <c r="C66">
        <v>160423</v>
      </c>
    </row>
    <row r="67" spans="1:3" hidden="1">
      <c r="A67" t="s">
        <v>19</v>
      </c>
      <c r="B67" t="s">
        <v>9</v>
      </c>
      <c r="C67">
        <v>144332</v>
      </c>
    </row>
    <row r="68" spans="1:3" hidden="1">
      <c r="A68" t="s">
        <v>20</v>
      </c>
      <c r="B68" t="s">
        <v>4</v>
      </c>
      <c r="C68">
        <v>605149</v>
      </c>
    </row>
    <row r="69" spans="1:3" hidden="1">
      <c r="A69" t="s">
        <v>20</v>
      </c>
      <c r="B69" t="s">
        <v>5</v>
      </c>
      <c r="C69">
        <v>14862</v>
      </c>
    </row>
    <row r="70" spans="1:3">
      <c r="A70" t="s">
        <v>20</v>
      </c>
      <c r="B70" t="s">
        <v>6</v>
      </c>
      <c r="C70">
        <v>28210</v>
      </c>
    </row>
    <row r="71" spans="1:3" hidden="1">
      <c r="A71" t="s">
        <v>20</v>
      </c>
      <c r="B71" t="s">
        <v>7</v>
      </c>
      <c r="C71">
        <v>17162</v>
      </c>
    </row>
    <row r="72" spans="1:3" hidden="1">
      <c r="A72" t="s">
        <v>20</v>
      </c>
      <c r="B72" t="s">
        <v>8</v>
      </c>
      <c r="C72">
        <v>160417</v>
      </c>
    </row>
    <row r="73" spans="1:3" hidden="1">
      <c r="A73" t="s">
        <v>20</v>
      </c>
      <c r="B73" t="s">
        <v>9</v>
      </c>
      <c r="C73">
        <v>144110</v>
      </c>
    </row>
    <row r="74" spans="1:3" hidden="1">
      <c r="A74" t="s">
        <v>21</v>
      </c>
      <c r="B74" t="s">
        <v>4</v>
      </c>
      <c r="C74">
        <v>605947</v>
      </c>
    </row>
    <row r="75" spans="1:3" hidden="1">
      <c r="A75" t="s">
        <v>21</v>
      </c>
      <c r="B75" t="s">
        <v>5</v>
      </c>
      <c r="C75">
        <v>14915</v>
      </c>
    </row>
    <row r="76" spans="1:3">
      <c r="A76" t="s">
        <v>21</v>
      </c>
      <c r="B76" t="s">
        <v>6</v>
      </c>
      <c r="C76">
        <v>28297</v>
      </c>
    </row>
    <row r="77" spans="1:3" hidden="1">
      <c r="A77" t="s">
        <v>21</v>
      </c>
      <c r="B77" t="s">
        <v>7</v>
      </c>
      <c r="C77">
        <v>17182</v>
      </c>
    </row>
    <row r="78" spans="1:3" hidden="1">
      <c r="A78" t="s">
        <v>21</v>
      </c>
      <c r="B78" t="s">
        <v>8</v>
      </c>
      <c r="C78">
        <v>160278</v>
      </c>
    </row>
    <row r="79" spans="1:3" hidden="1">
      <c r="A79" t="s">
        <v>21</v>
      </c>
      <c r="B79" t="s">
        <v>9</v>
      </c>
      <c r="C79">
        <v>143681</v>
      </c>
    </row>
    <row r="80" spans="1:3" hidden="1">
      <c r="A80" t="s">
        <v>22</v>
      </c>
      <c r="B80" t="s">
        <v>4</v>
      </c>
      <c r="C80">
        <v>605961</v>
      </c>
    </row>
    <row r="81" spans="1:3" hidden="1">
      <c r="A81" t="s">
        <v>22</v>
      </c>
      <c r="B81" t="s">
        <v>5</v>
      </c>
      <c r="C81">
        <v>14990</v>
      </c>
    </row>
    <row r="82" spans="1:3">
      <c r="A82" t="s">
        <v>22</v>
      </c>
      <c r="B82" t="s">
        <v>6</v>
      </c>
      <c r="C82">
        <v>28245</v>
      </c>
    </row>
    <row r="83" spans="1:3" hidden="1">
      <c r="A83" t="s">
        <v>22</v>
      </c>
      <c r="B83" t="s">
        <v>7</v>
      </c>
      <c r="C83">
        <v>17226</v>
      </c>
    </row>
    <row r="84" spans="1:3" hidden="1">
      <c r="A84" t="s">
        <v>22</v>
      </c>
      <c r="B84" t="s">
        <v>8</v>
      </c>
      <c r="C84">
        <v>160099</v>
      </c>
    </row>
    <row r="85" spans="1:3" hidden="1">
      <c r="A85" t="s">
        <v>22</v>
      </c>
      <c r="B85" t="s">
        <v>9</v>
      </c>
      <c r="C85">
        <v>143596</v>
      </c>
    </row>
    <row r="86" spans="1:3" hidden="1">
      <c r="A86" t="s">
        <v>23</v>
      </c>
      <c r="B86" t="s">
        <v>4</v>
      </c>
      <c r="C86">
        <v>606026</v>
      </c>
    </row>
    <row r="87" spans="1:3" hidden="1">
      <c r="A87" t="s">
        <v>23</v>
      </c>
      <c r="B87" t="s">
        <v>5</v>
      </c>
      <c r="C87">
        <v>15046</v>
      </c>
    </row>
    <row r="88" spans="1:3">
      <c r="A88" t="s">
        <v>23</v>
      </c>
      <c r="B88" t="s">
        <v>6</v>
      </c>
      <c r="C88">
        <v>28075</v>
      </c>
    </row>
    <row r="89" spans="1:3" hidden="1">
      <c r="A89" t="s">
        <v>23</v>
      </c>
      <c r="B89" t="s">
        <v>7</v>
      </c>
      <c r="C89">
        <v>17244</v>
      </c>
    </row>
    <row r="90" spans="1:3" hidden="1">
      <c r="A90" t="s">
        <v>23</v>
      </c>
      <c r="B90" t="s">
        <v>8</v>
      </c>
      <c r="C90">
        <v>159913</v>
      </c>
    </row>
    <row r="91" spans="1:3" hidden="1">
      <c r="A91" t="s">
        <v>23</v>
      </c>
      <c r="B91" t="s">
        <v>9</v>
      </c>
      <c r="C91">
        <v>143424</v>
      </c>
    </row>
    <row r="92" spans="1:3" hidden="1">
      <c r="A92" t="s">
        <v>24</v>
      </c>
      <c r="B92" t="s">
        <v>4</v>
      </c>
      <c r="C92">
        <v>605754</v>
      </c>
    </row>
    <row r="93" spans="1:3" hidden="1">
      <c r="A93" t="s">
        <v>24</v>
      </c>
      <c r="B93" t="s">
        <v>5</v>
      </c>
      <c r="C93">
        <v>15164</v>
      </c>
    </row>
    <row r="94" spans="1:3">
      <c r="A94" t="s">
        <v>24</v>
      </c>
      <c r="B94" t="s">
        <v>6</v>
      </c>
      <c r="C94">
        <v>27911</v>
      </c>
    </row>
    <row r="95" spans="1:3" hidden="1">
      <c r="A95" t="s">
        <v>24</v>
      </c>
      <c r="B95" t="s">
        <v>7</v>
      </c>
      <c r="C95">
        <v>17296</v>
      </c>
    </row>
    <row r="96" spans="1:3" hidden="1">
      <c r="A96" t="s">
        <v>24</v>
      </c>
      <c r="B96" t="s">
        <v>8</v>
      </c>
      <c r="C96">
        <v>159912</v>
      </c>
    </row>
    <row r="97" spans="1:3" hidden="1">
      <c r="A97" t="s">
        <v>24</v>
      </c>
      <c r="B97" t="s">
        <v>9</v>
      </c>
      <c r="C97">
        <v>143134</v>
      </c>
    </row>
    <row r="98" spans="1:3" hidden="1">
      <c r="A98" t="s">
        <v>25</v>
      </c>
      <c r="B98" t="s">
        <v>4</v>
      </c>
      <c r="C98">
        <v>605882</v>
      </c>
    </row>
    <row r="99" spans="1:3" hidden="1">
      <c r="A99" t="s">
        <v>25</v>
      </c>
      <c r="B99" t="s">
        <v>5</v>
      </c>
      <c r="C99">
        <v>15257</v>
      </c>
    </row>
    <row r="100" spans="1:3">
      <c r="A100" t="s">
        <v>25</v>
      </c>
      <c r="B100" t="s">
        <v>6</v>
      </c>
      <c r="C100">
        <v>27719</v>
      </c>
    </row>
    <row r="101" spans="1:3" hidden="1">
      <c r="A101" t="s">
        <v>25</v>
      </c>
      <c r="B101" t="s">
        <v>7</v>
      </c>
      <c r="C101">
        <v>17314</v>
      </c>
    </row>
    <row r="102" spans="1:3" hidden="1">
      <c r="A102" t="s">
        <v>25</v>
      </c>
      <c r="B102" t="s">
        <v>8</v>
      </c>
      <c r="C102">
        <v>159993</v>
      </c>
    </row>
    <row r="103" spans="1:3" hidden="1">
      <c r="A103" t="s">
        <v>25</v>
      </c>
      <c r="B103" t="s">
        <v>9</v>
      </c>
      <c r="C103">
        <v>143307</v>
      </c>
    </row>
    <row r="104" spans="1:3" hidden="1">
      <c r="A104" t="s">
        <v>26</v>
      </c>
      <c r="B104" t="s">
        <v>4</v>
      </c>
      <c r="C104">
        <v>606373</v>
      </c>
    </row>
    <row r="105" spans="1:3" hidden="1">
      <c r="A105" t="s">
        <v>26</v>
      </c>
      <c r="B105" t="s">
        <v>5</v>
      </c>
      <c r="C105">
        <v>15392</v>
      </c>
    </row>
    <row r="106" spans="1:3">
      <c r="A106" t="s">
        <v>26</v>
      </c>
      <c r="B106" t="s">
        <v>6</v>
      </c>
      <c r="C106">
        <v>27781</v>
      </c>
    </row>
    <row r="107" spans="1:3" hidden="1">
      <c r="A107" t="s">
        <v>26</v>
      </c>
      <c r="B107" t="s">
        <v>7</v>
      </c>
      <c r="C107">
        <v>17330</v>
      </c>
    </row>
    <row r="108" spans="1:3" hidden="1">
      <c r="A108" t="s">
        <v>26</v>
      </c>
      <c r="B108" t="s">
        <v>8</v>
      </c>
      <c r="C108">
        <v>159953</v>
      </c>
    </row>
    <row r="109" spans="1:3" hidden="1">
      <c r="A109" t="s">
        <v>26</v>
      </c>
      <c r="B109" t="s">
        <v>9</v>
      </c>
      <c r="C109">
        <v>143307</v>
      </c>
    </row>
    <row r="110" spans="1:3" hidden="1">
      <c r="A110" t="s">
        <v>27</v>
      </c>
      <c r="B110" t="s">
        <v>4</v>
      </c>
      <c r="C110">
        <v>606492</v>
      </c>
    </row>
    <row r="111" spans="1:3" hidden="1">
      <c r="A111" t="s">
        <v>27</v>
      </c>
      <c r="B111" t="s">
        <v>5</v>
      </c>
      <c r="C111">
        <v>15469</v>
      </c>
    </row>
    <row r="112" spans="1:3">
      <c r="A112" t="s">
        <v>27</v>
      </c>
      <c r="B112" t="s">
        <v>6</v>
      </c>
      <c r="C112">
        <v>27707</v>
      </c>
    </row>
    <row r="113" spans="1:3" hidden="1">
      <c r="A113" t="s">
        <v>27</v>
      </c>
      <c r="B113" t="s">
        <v>7</v>
      </c>
      <c r="C113">
        <v>17321</v>
      </c>
    </row>
    <row r="114" spans="1:3" hidden="1">
      <c r="A114" t="s">
        <v>27</v>
      </c>
      <c r="B114" t="s">
        <v>8</v>
      </c>
      <c r="C114">
        <v>160035</v>
      </c>
    </row>
    <row r="115" spans="1:3" hidden="1">
      <c r="A115" t="s">
        <v>27</v>
      </c>
      <c r="B115" t="s">
        <v>9</v>
      </c>
      <c r="C115">
        <v>143616</v>
      </c>
    </row>
    <row r="116" spans="1:3" hidden="1">
      <c r="A116" t="s">
        <v>28</v>
      </c>
      <c r="B116" t="s">
        <v>4</v>
      </c>
      <c r="C116">
        <v>606722</v>
      </c>
    </row>
    <row r="117" spans="1:3" hidden="1">
      <c r="A117" t="s">
        <v>28</v>
      </c>
      <c r="B117" t="s">
        <v>5</v>
      </c>
      <c r="C117">
        <v>15706</v>
      </c>
    </row>
    <row r="118" spans="1:3">
      <c r="A118" t="s">
        <v>28</v>
      </c>
      <c r="B118" t="s">
        <v>6</v>
      </c>
      <c r="C118">
        <v>27471</v>
      </c>
    </row>
    <row r="119" spans="1:3" hidden="1">
      <c r="A119" t="s">
        <v>28</v>
      </c>
      <c r="B119" t="s">
        <v>7</v>
      </c>
      <c r="C119">
        <v>17341</v>
      </c>
    </row>
    <row r="120" spans="1:3" hidden="1">
      <c r="A120" t="s">
        <v>28</v>
      </c>
      <c r="B120" t="s">
        <v>8</v>
      </c>
      <c r="C120">
        <v>160128</v>
      </c>
    </row>
    <row r="121" spans="1:3" hidden="1">
      <c r="A121" t="s">
        <v>28</v>
      </c>
      <c r="B121" t="s">
        <v>9</v>
      </c>
      <c r="C121">
        <v>143821</v>
      </c>
    </row>
    <row r="122" spans="1:3" hidden="1">
      <c r="A122" t="s">
        <v>29</v>
      </c>
      <c r="B122" t="s">
        <v>4</v>
      </c>
      <c r="C122">
        <v>607191</v>
      </c>
    </row>
    <row r="123" spans="1:3" hidden="1">
      <c r="A123" t="s">
        <v>29</v>
      </c>
      <c r="B123" t="s">
        <v>5</v>
      </c>
      <c r="C123">
        <v>15825</v>
      </c>
    </row>
    <row r="124" spans="1:3">
      <c r="A124" t="s">
        <v>29</v>
      </c>
      <c r="B124" t="s">
        <v>6</v>
      </c>
      <c r="C124">
        <v>27475</v>
      </c>
    </row>
    <row r="125" spans="1:3" hidden="1">
      <c r="A125" t="s">
        <v>29</v>
      </c>
      <c r="B125" t="s">
        <v>7</v>
      </c>
      <c r="C125">
        <v>17354</v>
      </c>
    </row>
    <row r="126" spans="1:3" hidden="1">
      <c r="A126" t="s">
        <v>29</v>
      </c>
      <c r="B126" t="s">
        <v>8</v>
      </c>
      <c r="C126">
        <v>160192</v>
      </c>
    </row>
    <row r="127" spans="1:3" hidden="1">
      <c r="A127" t="s">
        <v>29</v>
      </c>
      <c r="B127" t="s">
        <v>9</v>
      </c>
      <c r="C127">
        <v>144116</v>
      </c>
    </row>
    <row r="128" spans="1:3" hidden="1">
      <c r="A128" t="s">
        <v>30</v>
      </c>
      <c r="B128" t="s">
        <v>4</v>
      </c>
      <c r="C128">
        <v>607104</v>
      </c>
    </row>
    <row r="129" spans="1:3" hidden="1">
      <c r="A129" t="s">
        <v>30</v>
      </c>
      <c r="B129" t="s">
        <v>5</v>
      </c>
      <c r="C129">
        <v>15996</v>
      </c>
    </row>
    <row r="130" spans="1:3">
      <c r="A130" t="s">
        <v>30</v>
      </c>
      <c r="B130" t="s">
        <v>6</v>
      </c>
      <c r="C130">
        <v>27516</v>
      </c>
    </row>
    <row r="131" spans="1:3" hidden="1">
      <c r="A131" t="s">
        <v>30</v>
      </c>
      <c r="B131" t="s">
        <v>7</v>
      </c>
      <c r="C131">
        <v>17383</v>
      </c>
    </row>
    <row r="132" spans="1:3" hidden="1">
      <c r="A132" t="s">
        <v>30</v>
      </c>
      <c r="B132" t="s">
        <v>8</v>
      </c>
      <c r="C132">
        <v>160235</v>
      </c>
    </row>
    <row r="133" spans="1:3" hidden="1">
      <c r="A133" t="s">
        <v>30</v>
      </c>
      <c r="B133" t="s">
        <v>9</v>
      </c>
      <c r="C133">
        <v>144442</v>
      </c>
    </row>
    <row r="134" spans="1:3" hidden="1">
      <c r="A134" t="s">
        <v>31</v>
      </c>
      <c r="B134" t="s">
        <v>4</v>
      </c>
      <c r="C134">
        <v>607079</v>
      </c>
    </row>
    <row r="135" spans="1:3" hidden="1">
      <c r="A135" t="s">
        <v>31</v>
      </c>
      <c r="B135" t="s">
        <v>5</v>
      </c>
      <c r="C135">
        <v>16144</v>
      </c>
    </row>
    <row r="136" spans="1:3">
      <c r="A136" t="s">
        <v>31</v>
      </c>
      <c r="B136" t="s">
        <v>6</v>
      </c>
      <c r="C136">
        <v>27492</v>
      </c>
    </row>
    <row r="137" spans="1:3" hidden="1">
      <c r="A137" t="s">
        <v>31</v>
      </c>
      <c r="B137" t="s">
        <v>7</v>
      </c>
      <c r="C137">
        <v>17387</v>
      </c>
    </row>
    <row r="138" spans="1:3" hidden="1">
      <c r="A138" t="s">
        <v>31</v>
      </c>
      <c r="B138" t="s">
        <v>8</v>
      </c>
      <c r="C138">
        <v>160109</v>
      </c>
    </row>
    <row r="139" spans="1:3" hidden="1">
      <c r="A139" t="s">
        <v>31</v>
      </c>
      <c r="B139" t="s">
        <v>9</v>
      </c>
      <c r="C139">
        <v>144529</v>
      </c>
    </row>
    <row r="140" spans="1:3" hidden="1">
      <c r="A140" t="s">
        <v>32</v>
      </c>
      <c r="B140" t="s">
        <v>4</v>
      </c>
      <c r="C140">
        <v>607292</v>
      </c>
    </row>
    <row r="141" spans="1:3" hidden="1">
      <c r="A141" t="s">
        <v>32</v>
      </c>
      <c r="B141" t="s">
        <v>5</v>
      </c>
      <c r="C141">
        <v>16396</v>
      </c>
    </row>
    <row r="142" spans="1:3">
      <c r="A142" t="s">
        <v>32</v>
      </c>
      <c r="B142" t="s">
        <v>6</v>
      </c>
      <c r="C142">
        <v>27695</v>
      </c>
    </row>
    <row r="143" spans="1:3" hidden="1">
      <c r="A143" t="s">
        <v>32</v>
      </c>
      <c r="B143" t="s">
        <v>7</v>
      </c>
      <c r="C143">
        <v>17509</v>
      </c>
    </row>
    <row r="144" spans="1:3" hidden="1">
      <c r="A144" t="s">
        <v>32</v>
      </c>
      <c r="B144" t="s">
        <v>8</v>
      </c>
      <c r="C144">
        <v>160344</v>
      </c>
    </row>
    <row r="145" spans="1:3" hidden="1">
      <c r="A145" t="s">
        <v>32</v>
      </c>
      <c r="B145" t="s">
        <v>9</v>
      </c>
      <c r="C145">
        <v>144934</v>
      </c>
    </row>
    <row r="146" spans="1:3" hidden="1">
      <c r="A146" t="s">
        <v>33</v>
      </c>
      <c r="B146" t="s">
        <v>4</v>
      </c>
      <c r="C146">
        <v>607225</v>
      </c>
    </row>
    <row r="147" spans="1:3" hidden="1">
      <c r="A147" t="s">
        <v>33</v>
      </c>
      <c r="B147" t="s">
        <v>5</v>
      </c>
      <c r="C147">
        <v>16604</v>
      </c>
    </row>
    <row r="148" spans="1:3">
      <c r="A148" t="s">
        <v>33</v>
      </c>
      <c r="B148" t="s">
        <v>6</v>
      </c>
      <c r="C148">
        <v>27779</v>
      </c>
    </row>
    <row r="149" spans="1:3" hidden="1">
      <c r="A149" t="s">
        <v>33</v>
      </c>
      <c r="B149" t="s">
        <v>7</v>
      </c>
      <c r="C149">
        <v>17500</v>
      </c>
    </row>
    <row r="150" spans="1:3" hidden="1">
      <c r="A150" t="s">
        <v>33</v>
      </c>
      <c r="B150" t="s">
        <v>8</v>
      </c>
      <c r="C150">
        <v>160178</v>
      </c>
    </row>
    <row r="151" spans="1:3" hidden="1">
      <c r="A151" t="s">
        <v>33</v>
      </c>
      <c r="B151" t="s">
        <v>9</v>
      </c>
      <c r="C151">
        <v>145209</v>
      </c>
    </row>
    <row r="152" spans="1:3" hidden="1">
      <c r="A152" t="s">
        <v>34</v>
      </c>
      <c r="B152" t="s">
        <v>4</v>
      </c>
      <c r="C152">
        <v>606938</v>
      </c>
    </row>
    <row r="153" spans="1:3" hidden="1">
      <c r="A153" t="s">
        <v>34</v>
      </c>
      <c r="B153" t="s">
        <v>5</v>
      </c>
      <c r="C153">
        <v>16726</v>
      </c>
    </row>
    <row r="154" spans="1:3">
      <c r="A154" t="s">
        <v>34</v>
      </c>
      <c r="B154" t="s">
        <v>6</v>
      </c>
      <c r="C154">
        <v>27698</v>
      </c>
    </row>
    <row r="155" spans="1:3" hidden="1">
      <c r="A155" t="s">
        <v>34</v>
      </c>
      <c r="B155" t="s">
        <v>7</v>
      </c>
      <c r="C155">
        <v>17449</v>
      </c>
    </row>
    <row r="156" spans="1:3" hidden="1">
      <c r="A156" t="s">
        <v>34</v>
      </c>
      <c r="B156" t="s">
        <v>8</v>
      </c>
      <c r="C156">
        <v>160015</v>
      </c>
    </row>
    <row r="157" spans="1:3" hidden="1">
      <c r="A157" t="s">
        <v>34</v>
      </c>
      <c r="B157" t="s">
        <v>9</v>
      </c>
      <c r="C157">
        <v>145269</v>
      </c>
    </row>
    <row r="158" spans="1:3" hidden="1">
      <c r="A158" t="s">
        <v>35</v>
      </c>
      <c r="B158" t="s">
        <v>4</v>
      </c>
      <c r="C158">
        <v>605982</v>
      </c>
    </row>
    <row r="159" spans="1:3" hidden="1">
      <c r="A159" t="s">
        <v>35</v>
      </c>
      <c r="B159" t="s">
        <v>5</v>
      </c>
      <c r="C159">
        <v>17008</v>
      </c>
    </row>
    <row r="160" spans="1:3">
      <c r="A160" t="s">
        <v>35</v>
      </c>
      <c r="B160" t="s">
        <v>6</v>
      </c>
      <c r="C160">
        <v>27700</v>
      </c>
    </row>
    <row r="161" spans="1:3" hidden="1">
      <c r="A161" t="s">
        <v>35</v>
      </c>
      <c r="B161" t="s">
        <v>7</v>
      </c>
      <c r="C161">
        <v>17363</v>
      </c>
    </row>
    <row r="162" spans="1:3" hidden="1">
      <c r="A162" t="s">
        <v>35</v>
      </c>
      <c r="B162" t="s">
        <v>8</v>
      </c>
      <c r="C162">
        <v>159415</v>
      </c>
    </row>
    <row r="163" spans="1:3" hidden="1">
      <c r="A163" t="s">
        <v>35</v>
      </c>
      <c r="B163" t="s">
        <v>9</v>
      </c>
      <c r="C163">
        <v>145059</v>
      </c>
    </row>
    <row r="164" spans="1:3" hidden="1">
      <c r="A164" t="s">
        <v>36</v>
      </c>
      <c r="B164" t="s">
        <v>4</v>
      </c>
      <c r="C164">
        <v>605184</v>
      </c>
    </row>
    <row r="165" spans="1:3" hidden="1">
      <c r="A165" t="s">
        <v>36</v>
      </c>
      <c r="B165" t="s">
        <v>5</v>
      </c>
      <c r="C165">
        <v>17164</v>
      </c>
    </row>
    <row r="166" spans="1:3">
      <c r="A166" t="s">
        <v>36</v>
      </c>
      <c r="B166" t="s">
        <v>6</v>
      </c>
      <c r="C166">
        <v>27754</v>
      </c>
    </row>
    <row r="167" spans="1:3" hidden="1">
      <c r="A167" t="s">
        <v>36</v>
      </c>
      <c r="B167" t="s">
        <v>7</v>
      </c>
      <c r="C167">
        <v>17304</v>
      </c>
    </row>
    <row r="168" spans="1:3" hidden="1">
      <c r="A168" t="s">
        <v>36</v>
      </c>
      <c r="B168" t="s">
        <v>8</v>
      </c>
      <c r="C168">
        <v>159011</v>
      </c>
    </row>
    <row r="169" spans="1:3" hidden="1">
      <c r="A169" t="s">
        <v>36</v>
      </c>
      <c r="B169" t="s">
        <v>9</v>
      </c>
      <c r="C169">
        <v>144888</v>
      </c>
    </row>
    <row r="170" spans="1:3" hidden="1">
      <c r="A170" t="s">
        <v>37</v>
      </c>
      <c r="B170" t="s">
        <v>4</v>
      </c>
      <c r="C170">
        <v>604780</v>
      </c>
    </row>
    <row r="171" spans="1:3" hidden="1">
      <c r="A171" t="s">
        <v>37</v>
      </c>
      <c r="B171" t="s">
        <v>5</v>
      </c>
      <c r="C171">
        <v>17327</v>
      </c>
    </row>
    <row r="172" spans="1:3">
      <c r="A172" t="s">
        <v>37</v>
      </c>
      <c r="B172" t="s">
        <v>6</v>
      </c>
      <c r="C172">
        <v>27709</v>
      </c>
    </row>
    <row r="173" spans="1:3" hidden="1">
      <c r="A173" t="s">
        <v>37</v>
      </c>
      <c r="B173" t="s">
        <v>7</v>
      </c>
      <c r="C173">
        <v>17328</v>
      </c>
    </row>
    <row r="174" spans="1:3" hidden="1">
      <c r="A174" t="s">
        <v>37</v>
      </c>
      <c r="B174" t="s">
        <v>8</v>
      </c>
      <c r="C174">
        <v>159302</v>
      </c>
    </row>
    <row r="175" spans="1:3" hidden="1">
      <c r="A175" t="s">
        <v>37</v>
      </c>
      <c r="B175" t="s">
        <v>9</v>
      </c>
      <c r="C175">
        <v>144839</v>
      </c>
    </row>
    <row r="176" spans="1:3" hidden="1">
      <c r="A176" t="s">
        <v>38</v>
      </c>
      <c r="B176" t="s">
        <v>4</v>
      </c>
      <c r="C176">
        <v>604633</v>
      </c>
    </row>
    <row r="177" spans="1:3" hidden="1">
      <c r="A177" t="s">
        <v>38</v>
      </c>
      <c r="B177" t="s">
        <v>5</v>
      </c>
      <c r="C177">
        <v>17458</v>
      </c>
    </row>
    <row r="178" spans="1:3">
      <c r="A178" t="s">
        <v>38</v>
      </c>
      <c r="B178" t="s">
        <v>6</v>
      </c>
      <c r="C178">
        <v>27865</v>
      </c>
    </row>
    <row r="179" spans="1:3" hidden="1">
      <c r="A179" t="s">
        <v>38</v>
      </c>
      <c r="B179" t="s">
        <v>7</v>
      </c>
      <c r="C179">
        <v>17358</v>
      </c>
    </row>
    <row r="180" spans="1:3" hidden="1">
      <c r="A180" t="s">
        <v>38</v>
      </c>
      <c r="B180" t="s">
        <v>8</v>
      </c>
      <c r="C180">
        <v>159742</v>
      </c>
    </row>
    <row r="181" spans="1:3" hidden="1">
      <c r="A181" t="s">
        <v>38</v>
      </c>
      <c r="B181" t="s">
        <v>9</v>
      </c>
      <c r="C181">
        <v>144815</v>
      </c>
    </row>
    <row r="182" spans="1:3" hidden="1">
      <c r="A182" t="s">
        <v>39</v>
      </c>
      <c r="B182" t="s">
        <v>4</v>
      </c>
      <c r="C182">
        <v>604022</v>
      </c>
    </row>
    <row r="183" spans="1:3" hidden="1">
      <c r="A183" t="s">
        <v>39</v>
      </c>
      <c r="B183" t="s">
        <v>5</v>
      </c>
      <c r="C183">
        <v>17583</v>
      </c>
    </row>
    <row r="184" spans="1:3">
      <c r="A184" t="s">
        <v>39</v>
      </c>
      <c r="B184" t="s">
        <v>6</v>
      </c>
      <c r="C184">
        <v>27937</v>
      </c>
    </row>
    <row r="185" spans="1:3" hidden="1">
      <c r="A185" t="s">
        <v>39</v>
      </c>
      <c r="B185" t="s">
        <v>7</v>
      </c>
      <c r="C185">
        <v>17414</v>
      </c>
    </row>
    <row r="186" spans="1:3" hidden="1">
      <c r="A186" t="s">
        <v>39</v>
      </c>
      <c r="B186" t="s">
        <v>8</v>
      </c>
      <c r="C186">
        <v>160333</v>
      </c>
    </row>
    <row r="187" spans="1:3" hidden="1">
      <c r="A187" t="s">
        <v>39</v>
      </c>
      <c r="B187" t="s">
        <v>9</v>
      </c>
      <c r="C187">
        <v>144790</v>
      </c>
    </row>
    <row r="188" spans="1:3" hidden="1">
      <c r="A188" t="s">
        <v>40</v>
      </c>
      <c r="B188" t="s">
        <v>4</v>
      </c>
      <c r="C188">
        <v>603749</v>
      </c>
    </row>
    <row r="189" spans="1:3" hidden="1">
      <c r="A189" t="s">
        <v>40</v>
      </c>
      <c r="B189" t="s">
        <v>5</v>
      </c>
      <c r="C189">
        <v>17786</v>
      </c>
    </row>
    <row r="190" spans="1:3">
      <c r="A190" t="s">
        <v>40</v>
      </c>
      <c r="B190" t="s">
        <v>6</v>
      </c>
      <c r="C190">
        <v>27970</v>
      </c>
    </row>
    <row r="191" spans="1:3" hidden="1">
      <c r="A191" t="s">
        <v>40</v>
      </c>
      <c r="B191" t="s">
        <v>7</v>
      </c>
      <c r="C191">
        <v>17419</v>
      </c>
    </row>
    <row r="192" spans="1:3" hidden="1">
      <c r="A192" t="s">
        <v>40</v>
      </c>
      <c r="B192" t="s">
        <v>8</v>
      </c>
      <c r="C192">
        <v>160708</v>
      </c>
    </row>
    <row r="193" spans="1:3" hidden="1">
      <c r="A193" t="s">
        <v>40</v>
      </c>
      <c r="B193" t="s">
        <v>9</v>
      </c>
      <c r="C193">
        <v>144806</v>
      </c>
    </row>
    <row r="194" spans="1:3" hidden="1">
      <c r="A194" t="s">
        <v>41</v>
      </c>
      <c r="B194" t="s">
        <v>4</v>
      </c>
      <c r="C194">
        <v>603262</v>
      </c>
    </row>
    <row r="195" spans="1:3" hidden="1">
      <c r="A195" t="s">
        <v>41</v>
      </c>
      <c r="B195" t="s">
        <v>5</v>
      </c>
      <c r="C195">
        <v>18009</v>
      </c>
    </row>
    <row r="196" spans="1:3">
      <c r="A196" t="s">
        <v>41</v>
      </c>
      <c r="B196" t="s">
        <v>6</v>
      </c>
      <c r="C196">
        <v>28119</v>
      </c>
    </row>
    <row r="197" spans="1:3" hidden="1">
      <c r="A197" t="s">
        <v>41</v>
      </c>
      <c r="B197" t="s">
        <v>7</v>
      </c>
      <c r="C197">
        <v>17465</v>
      </c>
    </row>
    <row r="198" spans="1:3" hidden="1">
      <c r="A198" t="s">
        <v>41</v>
      </c>
      <c r="B198" t="s">
        <v>8</v>
      </c>
      <c r="C198">
        <v>161105</v>
      </c>
    </row>
    <row r="199" spans="1:3" hidden="1">
      <c r="A199" t="s">
        <v>41</v>
      </c>
      <c r="B199" t="s">
        <v>9</v>
      </c>
      <c r="C199">
        <v>145044</v>
      </c>
    </row>
    <row r="200" spans="1:3" hidden="1">
      <c r="A200" t="s">
        <v>42</v>
      </c>
      <c r="B200" t="s">
        <v>4</v>
      </c>
      <c r="C200">
        <v>602336</v>
      </c>
    </row>
    <row r="201" spans="1:3" hidden="1">
      <c r="A201" t="s">
        <v>42</v>
      </c>
      <c r="B201" t="s">
        <v>5</v>
      </c>
      <c r="C201">
        <v>18186</v>
      </c>
    </row>
    <row r="202" spans="1:3">
      <c r="A202" t="s">
        <v>42</v>
      </c>
      <c r="B202" t="s">
        <v>6</v>
      </c>
      <c r="C202">
        <v>28329</v>
      </c>
    </row>
    <row r="203" spans="1:3" hidden="1">
      <c r="A203" t="s">
        <v>42</v>
      </c>
      <c r="B203" t="s">
        <v>7</v>
      </c>
      <c r="C203">
        <v>17514</v>
      </c>
    </row>
    <row r="204" spans="1:3" hidden="1">
      <c r="A204" t="s">
        <v>42</v>
      </c>
      <c r="B204" t="s">
        <v>8</v>
      </c>
      <c r="C204">
        <v>161530</v>
      </c>
    </row>
    <row r="205" spans="1:3" hidden="1">
      <c r="A205" t="s">
        <v>42</v>
      </c>
      <c r="B205" t="s">
        <v>9</v>
      </c>
      <c r="C205">
        <v>144945</v>
      </c>
    </row>
    <row r="206" spans="1:3" hidden="1">
      <c r="A206" t="s">
        <v>43</v>
      </c>
      <c r="B206" t="s">
        <v>4</v>
      </c>
      <c r="C206">
        <v>601435</v>
      </c>
    </row>
    <row r="207" spans="1:3" hidden="1">
      <c r="A207" t="s">
        <v>43</v>
      </c>
      <c r="B207" t="s">
        <v>5</v>
      </c>
      <c r="C207">
        <v>18488</v>
      </c>
    </row>
    <row r="208" spans="1:3">
      <c r="A208" t="s">
        <v>43</v>
      </c>
      <c r="B208" t="s">
        <v>6</v>
      </c>
      <c r="C208">
        <v>28512</v>
      </c>
    </row>
    <row r="209" spans="1:3" hidden="1">
      <c r="A209" t="s">
        <v>43</v>
      </c>
      <c r="B209" t="s">
        <v>7</v>
      </c>
      <c r="C209">
        <v>17526</v>
      </c>
    </row>
    <row r="210" spans="1:3" hidden="1">
      <c r="A210" t="s">
        <v>43</v>
      </c>
      <c r="B210" t="s">
        <v>8</v>
      </c>
      <c r="C210">
        <v>161700</v>
      </c>
    </row>
    <row r="211" spans="1:3" hidden="1">
      <c r="A211" t="s">
        <v>43</v>
      </c>
      <c r="B211" t="s">
        <v>9</v>
      </c>
      <c r="C211">
        <v>144890</v>
      </c>
    </row>
    <row r="212" spans="1:3" hidden="1">
      <c r="A212" t="s">
        <v>44</v>
      </c>
      <c r="B212" t="s">
        <v>4</v>
      </c>
      <c r="C212">
        <v>600176</v>
      </c>
    </row>
    <row r="213" spans="1:3" hidden="1">
      <c r="A213" t="s">
        <v>44</v>
      </c>
      <c r="B213" t="s">
        <v>5</v>
      </c>
      <c r="C213">
        <v>18847</v>
      </c>
    </row>
    <row r="214" spans="1:3">
      <c r="A214" t="s">
        <v>44</v>
      </c>
      <c r="B214" t="s">
        <v>6</v>
      </c>
      <c r="C214">
        <v>28736</v>
      </c>
    </row>
    <row r="215" spans="1:3" hidden="1">
      <c r="A215" t="s">
        <v>44</v>
      </c>
      <c r="B215" t="s">
        <v>7</v>
      </c>
      <c r="C215">
        <v>17554</v>
      </c>
    </row>
    <row r="216" spans="1:3" hidden="1">
      <c r="A216" t="s">
        <v>44</v>
      </c>
      <c r="B216" t="s">
        <v>8</v>
      </c>
      <c r="C216">
        <v>161698</v>
      </c>
    </row>
    <row r="217" spans="1:3" hidden="1">
      <c r="A217" t="s">
        <v>44</v>
      </c>
      <c r="B217" t="s">
        <v>9</v>
      </c>
      <c r="C217">
        <v>145026</v>
      </c>
    </row>
    <row r="218" spans="1:3" hidden="1">
      <c r="A218" t="s">
        <v>45</v>
      </c>
      <c r="B218" t="s">
        <v>4</v>
      </c>
      <c r="C218">
        <v>598219</v>
      </c>
    </row>
    <row r="219" spans="1:3" hidden="1">
      <c r="A219" t="s">
        <v>45</v>
      </c>
      <c r="B219" t="s">
        <v>5</v>
      </c>
      <c r="C219">
        <v>19060</v>
      </c>
    </row>
    <row r="220" spans="1:3">
      <c r="A220" t="s">
        <v>45</v>
      </c>
      <c r="B220" t="s">
        <v>6</v>
      </c>
      <c r="C220">
        <v>28515</v>
      </c>
    </row>
    <row r="221" spans="1:3" hidden="1">
      <c r="A221" t="s">
        <v>45</v>
      </c>
      <c r="B221" t="s">
        <v>7</v>
      </c>
      <c r="C221">
        <v>17595</v>
      </c>
    </row>
    <row r="222" spans="1:3" hidden="1">
      <c r="A222" t="s">
        <v>45</v>
      </c>
      <c r="B222" t="s">
        <v>8</v>
      </c>
      <c r="C222">
        <v>161660</v>
      </c>
    </row>
    <row r="223" spans="1:3" hidden="1">
      <c r="A223" t="s">
        <v>45</v>
      </c>
      <c r="B223" t="s">
        <v>9</v>
      </c>
      <c r="C223">
        <v>145003</v>
      </c>
    </row>
    <row r="224" spans="1:3" hidden="1">
      <c r="A224" t="s">
        <v>46</v>
      </c>
      <c r="B224" t="s">
        <v>4</v>
      </c>
      <c r="C224">
        <v>597152</v>
      </c>
    </row>
    <row r="225" spans="1:3" hidden="1">
      <c r="A225" t="s">
        <v>46</v>
      </c>
      <c r="B225" t="s">
        <v>5</v>
      </c>
      <c r="C225">
        <v>19400</v>
      </c>
    </row>
    <row r="226" spans="1:3">
      <c r="A226" t="s">
        <v>46</v>
      </c>
      <c r="B226" t="s">
        <v>6</v>
      </c>
      <c r="C226">
        <v>28537</v>
      </c>
    </row>
    <row r="227" spans="1:3" hidden="1">
      <c r="A227" t="s">
        <v>46</v>
      </c>
      <c r="B227" t="s">
        <v>7</v>
      </c>
      <c r="C227">
        <v>17604</v>
      </c>
    </row>
    <row r="228" spans="1:3" hidden="1">
      <c r="A228" t="s">
        <v>46</v>
      </c>
      <c r="B228" t="s">
        <v>8</v>
      </c>
      <c r="C228">
        <v>161455</v>
      </c>
    </row>
    <row r="229" spans="1:3" hidden="1">
      <c r="A229" t="s">
        <v>46</v>
      </c>
      <c r="B229" t="s">
        <v>9</v>
      </c>
      <c r="C229">
        <v>144871</v>
      </c>
    </row>
    <row r="230" spans="1:3" hidden="1">
      <c r="A230" t="s">
        <v>47</v>
      </c>
      <c r="B230" t="s">
        <v>4</v>
      </c>
      <c r="C230">
        <v>594357</v>
      </c>
    </row>
    <row r="231" spans="1:3" hidden="1">
      <c r="A231" t="s">
        <v>47</v>
      </c>
      <c r="B231" t="s">
        <v>5</v>
      </c>
      <c r="C231">
        <v>19665</v>
      </c>
    </row>
    <row r="232" spans="1:3">
      <c r="A232" t="s">
        <v>47</v>
      </c>
      <c r="B232" t="s">
        <v>6</v>
      </c>
      <c r="C232">
        <v>28672</v>
      </c>
    </row>
    <row r="233" spans="1:3" hidden="1">
      <c r="A233" t="s">
        <v>47</v>
      </c>
      <c r="B233" t="s">
        <v>7</v>
      </c>
      <c r="C233">
        <v>17612</v>
      </c>
    </row>
    <row r="234" spans="1:3" hidden="1">
      <c r="A234" t="s">
        <v>47</v>
      </c>
      <c r="B234" t="s">
        <v>8</v>
      </c>
      <c r="C234">
        <v>169867</v>
      </c>
    </row>
    <row r="235" spans="1:3" hidden="1">
      <c r="A235" t="s">
        <v>47</v>
      </c>
      <c r="B235" t="s">
        <v>9</v>
      </c>
      <c r="C235">
        <v>144737</v>
      </c>
    </row>
    <row r="236" spans="1:3" hidden="1">
      <c r="A236" t="s">
        <v>48</v>
      </c>
      <c r="B236" t="s">
        <v>4</v>
      </c>
      <c r="C236">
        <v>591731</v>
      </c>
    </row>
    <row r="237" spans="1:3" hidden="1">
      <c r="A237" t="s">
        <v>48</v>
      </c>
      <c r="B237" t="s">
        <v>5</v>
      </c>
      <c r="C237">
        <v>20219</v>
      </c>
    </row>
    <row r="238" spans="1:3">
      <c r="A238" t="s">
        <v>48</v>
      </c>
      <c r="B238" t="s">
        <v>6</v>
      </c>
      <c r="C238">
        <v>28606</v>
      </c>
    </row>
    <row r="239" spans="1:3" hidden="1">
      <c r="A239" t="s">
        <v>48</v>
      </c>
      <c r="B239" t="s">
        <v>7</v>
      </c>
      <c r="C239">
        <v>17667</v>
      </c>
    </row>
    <row r="240" spans="1:3" hidden="1">
      <c r="A240" t="s">
        <v>48</v>
      </c>
      <c r="B240" t="s">
        <v>8</v>
      </c>
      <c r="C240">
        <v>160861</v>
      </c>
    </row>
    <row r="241" spans="1:3" hidden="1">
      <c r="A241" t="s">
        <v>48</v>
      </c>
      <c r="B241" t="s">
        <v>9</v>
      </c>
      <c r="C241">
        <v>144627</v>
      </c>
    </row>
    <row r="242" spans="1:3" hidden="1">
      <c r="A242" t="s">
        <v>49</v>
      </c>
      <c r="B242" t="s">
        <v>4</v>
      </c>
      <c r="C242">
        <v>589863</v>
      </c>
    </row>
    <row r="243" spans="1:3" hidden="1">
      <c r="A243" t="s">
        <v>49</v>
      </c>
      <c r="B243" t="s">
        <v>5</v>
      </c>
      <c r="C243">
        <v>20838</v>
      </c>
    </row>
    <row r="244" spans="1:3">
      <c r="A244" t="s">
        <v>49</v>
      </c>
      <c r="B244" t="s">
        <v>6</v>
      </c>
      <c r="C244">
        <v>28792</v>
      </c>
    </row>
    <row r="245" spans="1:3" hidden="1">
      <c r="A245" t="s">
        <v>49</v>
      </c>
      <c r="B245" t="s">
        <v>7</v>
      </c>
      <c r="C245">
        <v>17708</v>
      </c>
    </row>
    <row r="246" spans="1:3" hidden="1">
      <c r="A246" t="s">
        <v>49</v>
      </c>
      <c r="B246" t="s">
        <v>8</v>
      </c>
      <c r="C246">
        <v>161123</v>
      </c>
    </row>
    <row r="247" spans="1:3" hidden="1">
      <c r="A247" t="s">
        <v>49</v>
      </c>
      <c r="B247" t="s">
        <v>9</v>
      </c>
      <c r="C247">
        <v>144432</v>
      </c>
    </row>
    <row r="248" spans="1:3" hidden="1">
      <c r="A248" t="s">
        <v>50</v>
      </c>
      <c r="B248" t="s">
        <v>4</v>
      </c>
      <c r="C248">
        <v>589615</v>
      </c>
    </row>
    <row r="249" spans="1:3" hidden="1">
      <c r="A249" t="s">
        <v>50</v>
      </c>
      <c r="B249" t="s">
        <v>5</v>
      </c>
      <c r="C249">
        <v>21949</v>
      </c>
    </row>
    <row r="250" spans="1:3">
      <c r="A250" t="s">
        <v>50</v>
      </c>
      <c r="B250" t="s">
        <v>6</v>
      </c>
      <c r="C250">
        <v>28686</v>
      </c>
    </row>
    <row r="251" spans="1:3" hidden="1">
      <c r="A251" t="s">
        <v>50</v>
      </c>
      <c r="B251" t="s">
        <v>7</v>
      </c>
      <c r="C251">
        <v>17787</v>
      </c>
    </row>
    <row r="252" spans="1:3" hidden="1">
      <c r="A252" t="s">
        <v>50</v>
      </c>
      <c r="B252" t="s">
        <v>8</v>
      </c>
      <c r="C252">
        <v>161390</v>
      </c>
    </row>
    <row r="253" spans="1:3" hidden="1">
      <c r="A253" t="s">
        <v>50</v>
      </c>
      <c r="B253" t="s">
        <v>9</v>
      </c>
      <c r="C253">
        <v>144332</v>
      </c>
    </row>
    <row r="254" spans="1:3" hidden="1">
      <c r="A254" t="s">
        <v>51</v>
      </c>
      <c r="B254" t="s">
        <v>4</v>
      </c>
      <c r="C254">
        <v>585384</v>
      </c>
    </row>
    <row r="255" spans="1:3" hidden="1">
      <c r="A255" t="s">
        <v>51</v>
      </c>
      <c r="B255" t="s">
        <v>5</v>
      </c>
      <c r="C255">
        <v>23163</v>
      </c>
    </row>
    <row r="256" spans="1:3">
      <c r="A256" t="s">
        <v>51</v>
      </c>
      <c r="B256" t="s">
        <v>6</v>
      </c>
      <c r="C256">
        <v>28557</v>
      </c>
    </row>
    <row r="257" spans="1:3" hidden="1">
      <c r="A257" t="s">
        <v>51</v>
      </c>
      <c r="B257" t="s">
        <v>7</v>
      </c>
      <c r="C257">
        <v>17837</v>
      </c>
    </row>
    <row r="258" spans="1:3" hidden="1">
      <c r="A258" t="s">
        <v>51</v>
      </c>
      <c r="B258" t="s">
        <v>8</v>
      </c>
      <c r="C258">
        <v>161700</v>
      </c>
    </row>
    <row r="259" spans="1:3" hidden="1">
      <c r="A259" t="s">
        <v>51</v>
      </c>
      <c r="B259" t="s">
        <v>9</v>
      </c>
      <c r="C259">
        <v>144232</v>
      </c>
    </row>
    <row r="260" spans="1:3" hidden="1">
      <c r="A260" t="s">
        <v>52</v>
      </c>
      <c r="B260" t="s">
        <v>4</v>
      </c>
      <c r="C260">
        <v>583470</v>
      </c>
    </row>
    <row r="261" spans="1:3" hidden="1">
      <c r="A261" t="s">
        <v>52</v>
      </c>
      <c r="B261" t="s">
        <v>5</v>
      </c>
      <c r="C261">
        <v>24573</v>
      </c>
    </row>
    <row r="262" spans="1:3">
      <c r="A262" t="s">
        <v>52</v>
      </c>
      <c r="B262" t="s">
        <v>6</v>
      </c>
      <c r="C262">
        <v>28572</v>
      </c>
    </row>
    <row r="263" spans="1:3" hidden="1">
      <c r="A263" t="s">
        <v>52</v>
      </c>
      <c r="B263" t="s">
        <v>7</v>
      </c>
      <c r="C263">
        <v>17895</v>
      </c>
    </row>
    <row r="264" spans="1:3" hidden="1">
      <c r="A264" t="s">
        <v>52</v>
      </c>
      <c r="B264" t="s">
        <v>8</v>
      </c>
      <c r="C264">
        <v>161510</v>
      </c>
    </row>
    <row r="265" spans="1:3" hidden="1">
      <c r="A265" t="s">
        <v>52</v>
      </c>
      <c r="B265" t="s">
        <v>9</v>
      </c>
      <c r="C265">
        <v>144176</v>
      </c>
    </row>
    <row r="266" spans="1:3" hidden="1">
      <c r="A266" t="s">
        <v>53</v>
      </c>
      <c r="B266" t="s">
        <v>4</v>
      </c>
      <c r="C266">
        <v>581208</v>
      </c>
    </row>
    <row r="267" spans="1:3" hidden="1">
      <c r="A267" t="s">
        <v>53</v>
      </c>
      <c r="B267" t="s">
        <v>5</v>
      </c>
      <c r="C267">
        <v>26013</v>
      </c>
    </row>
    <row r="268" spans="1:3">
      <c r="A268" t="s">
        <v>53</v>
      </c>
      <c r="B268" t="s">
        <v>6</v>
      </c>
      <c r="C268">
        <v>28479</v>
      </c>
    </row>
    <row r="269" spans="1:3" hidden="1">
      <c r="A269" t="s">
        <v>53</v>
      </c>
      <c r="B269" t="s">
        <v>7</v>
      </c>
      <c r="C269">
        <v>17956</v>
      </c>
    </row>
    <row r="270" spans="1:3" hidden="1">
      <c r="A270" t="s">
        <v>53</v>
      </c>
      <c r="B270" t="s">
        <v>8</v>
      </c>
      <c r="C270">
        <v>161549</v>
      </c>
    </row>
    <row r="271" spans="1:3" hidden="1">
      <c r="A271" t="s">
        <v>53</v>
      </c>
      <c r="B271" t="s">
        <v>9</v>
      </c>
      <c r="C271">
        <v>144109</v>
      </c>
    </row>
    <row r="272" spans="1:3" hidden="1">
      <c r="A272" t="s">
        <v>54</v>
      </c>
      <c r="B272" t="s">
        <v>4</v>
      </c>
      <c r="C272">
        <v>579199</v>
      </c>
    </row>
    <row r="273" spans="1:3" hidden="1">
      <c r="A273" t="s">
        <v>54</v>
      </c>
      <c r="B273" t="s">
        <v>5</v>
      </c>
      <c r="C273">
        <v>27097</v>
      </c>
    </row>
    <row r="274" spans="1:3">
      <c r="A274" t="s">
        <v>54</v>
      </c>
      <c r="B274" t="s">
        <v>6</v>
      </c>
      <c r="C274">
        <v>28558</v>
      </c>
    </row>
    <row r="275" spans="1:3" hidden="1">
      <c r="A275" t="s">
        <v>54</v>
      </c>
      <c r="B275" t="s">
        <v>7</v>
      </c>
      <c r="C275">
        <v>17989</v>
      </c>
    </row>
    <row r="276" spans="1:3" hidden="1">
      <c r="A276" t="s">
        <v>54</v>
      </c>
      <c r="B276" t="s">
        <v>8</v>
      </c>
      <c r="C276">
        <v>161796</v>
      </c>
    </row>
    <row r="277" spans="1:3" hidden="1">
      <c r="A277" t="s">
        <v>54</v>
      </c>
      <c r="B277" t="s">
        <v>9</v>
      </c>
      <c r="C277">
        <v>144012</v>
      </c>
    </row>
    <row r="278" spans="1:3" hidden="1">
      <c r="A278" t="s">
        <v>55</v>
      </c>
      <c r="B278" t="s">
        <v>4</v>
      </c>
      <c r="C278">
        <v>577631</v>
      </c>
    </row>
    <row r="279" spans="1:3" hidden="1">
      <c r="A279" t="s">
        <v>55</v>
      </c>
      <c r="B279" t="s">
        <v>5</v>
      </c>
      <c r="C279">
        <v>27988</v>
      </c>
    </row>
    <row r="280" spans="1:3">
      <c r="A280" t="s">
        <v>55</v>
      </c>
      <c r="B280" t="s">
        <v>6</v>
      </c>
      <c r="C280">
        <v>28402</v>
      </c>
    </row>
    <row r="281" spans="1:3" hidden="1">
      <c r="A281" t="s">
        <v>55</v>
      </c>
      <c r="B281" t="s">
        <v>7</v>
      </c>
      <c r="C281">
        <v>18075</v>
      </c>
    </row>
    <row r="282" spans="1:3" hidden="1">
      <c r="A282" t="s">
        <v>55</v>
      </c>
      <c r="B282" t="s">
        <v>8</v>
      </c>
      <c r="C282">
        <v>161901</v>
      </c>
    </row>
    <row r="283" spans="1:3" hidden="1">
      <c r="A283" t="s">
        <v>55</v>
      </c>
      <c r="B283" t="s">
        <v>9</v>
      </c>
      <c r="C283">
        <v>143934</v>
      </c>
    </row>
    <row r="284" spans="1:3" hidden="1">
      <c r="A284" t="s">
        <v>56</v>
      </c>
      <c r="B284" t="s">
        <v>4</v>
      </c>
      <c r="C284">
        <v>575353</v>
      </c>
    </row>
    <row r="285" spans="1:3" hidden="1">
      <c r="A285" t="s">
        <v>56</v>
      </c>
      <c r="B285" t="s">
        <v>5</v>
      </c>
      <c r="C285">
        <v>29369</v>
      </c>
    </row>
    <row r="286" spans="1:3">
      <c r="A286" t="s">
        <v>56</v>
      </c>
      <c r="B286" t="s">
        <v>6</v>
      </c>
      <c r="C286">
        <v>28259</v>
      </c>
    </row>
    <row r="287" spans="1:3" hidden="1">
      <c r="A287" t="s">
        <v>56</v>
      </c>
      <c r="B287" t="s">
        <v>7</v>
      </c>
      <c r="C287">
        <v>18183</v>
      </c>
    </row>
    <row r="288" spans="1:3" hidden="1">
      <c r="A288" t="s">
        <v>56</v>
      </c>
      <c r="B288" t="s">
        <v>8</v>
      </c>
      <c r="C288">
        <v>162182</v>
      </c>
    </row>
    <row r="289" spans="1:3" hidden="1">
      <c r="A289" t="s">
        <v>56</v>
      </c>
      <c r="B289" t="s">
        <v>9</v>
      </c>
      <c r="C289">
        <v>143900</v>
      </c>
    </row>
    <row r="290" spans="1:3" hidden="1">
      <c r="A290" t="s">
        <v>57</v>
      </c>
      <c r="B290" t="s">
        <v>4</v>
      </c>
      <c r="C290">
        <v>573793</v>
      </c>
    </row>
    <row r="291" spans="1:3" hidden="1">
      <c r="A291" t="s">
        <v>57</v>
      </c>
      <c r="B291" t="s">
        <v>5</v>
      </c>
      <c r="C291">
        <v>30433</v>
      </c>
    </row>
    <row r="292" spans="1:3">
      <c r="A292" t="s">
        <v>57</v>
      </c>
      <c r="B292" t="s">
        <v>6</v>
      </c>
      <c r="C292">
        <v>28258</v>
      </c>
    </row>
    <row r="293" spans="1:3" hidden="1">
      <c r="A293" t="s">
        <v>57</v>
      </c>
      <c r="B293" t="s">
        <v>7</v>
      </c>
      <c r="C293">
        <v>18259</v>
      </c>
    </row>
    <row r="294" spans="1:3" hidden="1">
      <c r="A294" t="s">
        <v>57</v>
      </c>
      <c r="B294" t="s">
        <v>8</v>
      </c>
      <c r="C294">
        <v>162365</v>
      </c>
    </row>
    <row r="295" spans="1:3" hidden="1">
      <c r="A295" t="s">
        <v>57</v>
      </c>
      <c r="B295" t="s">
        <v>9</v>
      </c>
      <c r="C295">
        <v>143858</v>
      </c>
    </row>
    <row r="296" spans="1:3" hidden="1">
      <c r="A296" t="s">
        <v>58</v>
      </c>
      <c r="B296" t="s">
        <v>4</v>
      </c>
      <c r="C296">
        <v>572014</v>
      </c>
    </row>
    <row r="297" spans="1:3" hidden="1">
      <c r="A297" t="s">
        <v>58</v>
      </c>
      <c r="B297" t="s">
        <v>5</v>
      </c>
      <c r="C297">
        <v>31257</v>
      </c>
    </row>
    <row r="298" spans="1:3">
      <c r="A298" t="s">
        <v>58</v>
      </c>
      <c r="B298" t="s">
        <v>6</v>
      </c>
      <c r="C298">
        <v>28212</v>
      </c>
    </row>
    <row r="299" spans="1:3" hidden="1">
      <c r="A299" t="s">
        <v>58</v>
      </c>
      <c r="B299" t="s">
        <v>7</v>
      </c>
      <c r="C299">
        <v>18328</v>
      </c>
    </row>
    <row r="300" spans="1:3" hidden="1">
      <c r="A300" t="s">
        <v>58</v>
      </c>
      <c r="B300" t="s">
        <v>8</v>
      </c>
      <c r="C300">
        <v>162405</v>
      </c>
    </row>
    <row r="301" spans="1:3" hidden="1">
      <c r="A301" t="s">
        <v>58</v>
      </c>
      <c r="B301" t="s">
        <v>9</v>
      </c>
      <c r="C301">
        <v>143650</v>
      </c>
    </row>
    <row r="302" spans="1:3" hidden="1">
      <c r="A302" t="s">
        <v>59</v>
      </c>
      <c r="B302" t="s">
        <v>4</v>
      </c>
      <c r="C302">
        <v>567993</v>
      </c>
    </row>
    <row r="303" spans="1:3" hidden="1">
      <c r="A303" t="s">
        <v>59</v>
      </c>
      <c r="B303" t="s">
        <v>5</v>
      </c>
      <c r="C303">
        <v>32545</v>
      </c>
    </row>
    <row r="304" spans="1:3">
      <c r="A304" t="s">
        <v>59</v>
      </c>
      <c r="B304" t="s">
        <v>6</v>
      </c>
      <c r="C304">
        <v>28286</v>
      </c>
    </row>
    <row r="305" spans="1:3" hidden="1">
      <c r="A305" t="s">
        <v>59</v>
      </c>
      <c r="B305" t="s">
        <v>7</v>
      </c>
      <c r="C305">
        <v>18388</v>
      </c>
    </row>
    <row r="306" spans="1:3" hidden="1">
      <c r="A306" t="s">
        <v>59</v>
      </c>
      <c r="B306" t="s">
        <v>8</v>
      </c>
      <c r="C306">
        <v>162205</v>
      </c>
    </row>
    <row r="307" spans="1:3" hidden="1">
      <c r="A307" t="s">
        <v>59</v>
      </c>
      <c r="B307" t="s">
        <v>9</v>
      </c>
      <c r="C307">
        <v>143314</v>
      </c>
    </row>
    <row r="308" spans="1:3" hidden="1">
      <c r="A308" t="s">
        <v>60</v>
      </c>
      <c r="B308" t="s">
        <v>4</v>
      </c>
      <c r="C308">
        <v>566130</v>
      </c>
    </row>
    <row r="309" spans="1:3" hidden="1">
      <c r="A309" t="s">
        <v>60</v>
      </c>
      <c r="B309" t="s">
        <v>5</v>
      </c>
      <c r="C309">
        <v>33997</v>
      </c>
    </row>
    <row r="310" spans="1:3">
      <c r="A310" t="s">
        <v>60</v>
      </c>
      <c r="B310" t="s">
        <v>6</v>
      </c>
      <c r="C310">
        <v>28280</v>
      </c>
    </row>
    <row r="311" spans="1:3" hidden="1">
      <c r="A311" t="s">
        <v>60</v>
      </c>
      <c r="B311" t="s">
        <v>7</v>
      </c>
      <c r="C311">
        <v>18399</v>
      </c>
    </row>
    <row r="312" spans="1:3" hidden="1">
      <c r="A312" t="s">
        <v>60</v>
      </c>
      <c r="B312" t="s">
        <v>8</v>
      </c>
      <c r="C312">
        <v>161712</v>
      </c>
    </row>
    <row r="313" spans="1:3" hidden="1">
      <c r="A313" t="s">
        <v>60</v>
      </c>
      <c r="B313" t="s">
        <v>9</v>
      </c>
      <c r="C313">
        <v>143347</v>
      </c>
    </row>
    <row r="314" spans="1:3" hidden="1">
      <c r="A314" t="s">
        <v>61</v>
      </c>
      <c r="B314" t="s">
        <v>4</v>
      </c>
      <c r="C314">
        <v>564877</v>
      </c>
    </row>
    <row r="315" spans="1:3" hidden="1">
      <c r="A315" t="s">
        <v>61</v>
      </c>
      <c r="B315" t="s">
        <v>5</v>
      </c>
      <c r="C315">
        <v>36002</v>
      </c>
    </row>
    <row r="316" spans="1:3">
      <c r="A316" t="s">
        <v>61</v>
      </c>
      <c r="B316" t="s">
        <v>6</v>
      </c>
      <c r="C316">
        <v>28211</v>
      </c>
    </row>
    <row r="317" spans="1:3" hidden="1">
      <c r="A317" t="s">
        <v>61</v>
      </c>
      <c r="B317" t="s">
        <v>7</v>
      </c>
      <c r="C317">
        <v>18459</v>
      </c>
    </row>
    <row r="318" spans="1:3" hidden="1">
      <c r="A318" t="s">
        <v>61</v>
      </c>
      <c r="B318" t="s">
        <v>8</v>
      </c>
      <c r="C318">
        <v>162306</v>
      </c>
    </row>
    <row r="319" spans="1:3" hidden="1">
      <c r="A319" t="s">
        <v>61</v>
      </c>
      <c r="B319" t="s">
        <v>9</v>
      </c>
      <c r="C319">
        <v>143255</v>
      </c>
    </row>
    <row r="320" spans="1:3" hidden="1">
      <c r="A320" t="s">
        <v>62</v>
      </c>
      <c r="B320" t="s">
        <v>4</v>
      </c>
      <c r="C320">
        <v>563833</v>
      </c>
    </row>
    <row r="321" spans="1:3" hidden="1">
      <c r="A321" t="s">
        <v>62</v>
      </c>
      <c r="B321" t="s">
        <v>5</v>
      </c>
      <c r="C321">
        <v>38353</v>
      </c>
    </row>
    <row r="322" spans="1:3">
      <c r="A322" t="s">
        <v>62</v>
      </c>
      <c r="B322" t="s">
        <v>6</v>
      </c>
      <c r="C322">
        <v>28193</v>
      </c>
    </row>
    <row r="323" spans="1:3" hidden="1">
      <c r="A323" t="s">
        <v>62</v>
      </c>
      <c r="B323" t="s">
        <v>7</v>
      </c>
      <c r="C323">
        <v>18529</v>
      </c>
    </row>
    <row r="324" spans="1:3" hidden="1">
      <c r="A324" t="s">
        <v>62</v>
      </c>
      <c r="B324" t="s">
        <v>8</v>
      </c>
      <c r="C324">
        <v>162617</v>
      </c>
    </row>
    <row r="325" spans="1:3" hidden="1">
      <c r="A325" t="s">
        <v>62</v>
      </c>
      <c r="B325" t="s">
        <v>9</v>
      </c>
      <c r="C325">
        <v>143192</v>
      </c>
    </row>
    <row r="326" spans="1:3" hidden="1">
      <c r="A326" t="s">
        <v>63</v>
      </c>
      <c r="B326" t="s">
        <v>4</v>
      </c>
      <c r="C326">
        <v>561595</v>
      </c>
    </row>
    <row r="327" spans="1:3" hidden="1">
      <c r="A327" t="s">
        <v>63</v>
      </c>
      <c r="B327" t="s">
        <v>5</v>
      </c>
      <c r="C327">
        <v>40604</v>
      </c>
    </row>
    <row r="328" spans="1:3">
      <c r="A328" t="s">
        <v>63</v>
      </c>
      <c r="B328" t="s">
        <v>6</v>
      </c>
      <c r="C328">
        <v>28054</v>
      </c>
    </row>
    <row r="329" spans="1:3" hidden="1">
      <c r="A329" t="s">
        <v>63</v>
      </c>
      <c r="B329" t="s">
        <v>7</v>
      </c>
      <c r="C329">
        <v>18562</v>
      </c>
    </row>
    <row r="330" spans="1:3" hidden="1">
      <c r="A330" t="s">
        <v>63</v>
      </c>
      <c r="B330" t="s">
        <v>8</v>
      </c>
      <c r="C330">
        <v>162876</v>
      </c>
    </row>
    <row r="331" spans="1:3" hidden="1">
      <c r="A331" t="s">
        <v>63</v>
      </c>
      <c r="B331" t="s">
        <v>9</v>
      </c>
      <c r="C331">
        <v>143228</v>
      </c>
    </row>
    <row r="332" spans="1:3" hidden="1">
      <c r="A332" t="s">
        <v>64</v>
      </c>
      <c r="B332" t="s">
        <v>4</v>
      </c>
      <c r="C332">
        <v>559159</v>
      </c>
    </row>
    <row r="333" spans="1:3" hidden="1">
      <c r="A333" t="s">
        <v>64</v>
      </c>
      <c r="B333" t="s">
        <v>5</v>
      </c>
      <c r="C333">
        <v>43462</v>
      </c>
    </row>
    <row r="334" spans="1:3">
      <c r="A334" t="s">
        <v>64</v>
      </c>
      <c r="B334" t="s">
        <v>6</v>
      </c>
      <c r="C334">
        <v>27890</v>
      </c>
    </row>
    <row r="335" spans="1:3" hidden="1">
      <c r="A335" t="s">
        <v>64</v>
      </c>
      <c r="B335" t="s">
        <v>7</v>
      </c>
      <c r="C335">
        <v>18663</v>
      </c>
    </row>
    <row r="336" spans="1:3" hidden="1">
      <c r="A336" t="s">
        <v>64</v>
      </c>
      <c r="B336" t="s">
        <v>8</v>
      </c>
      <c r="C336">
        <v>163038</v>
      </c>
    </row>
    <row r="337" spans="1:3" hidden="1">
      <c r="A337" t="s">
        <v>64</v>
      </c>
      <c r="B337" t="s">
        <v>9</v>
      </c>
      <c r="C337">
        <v>143338</v>
      </c>
    </row>
    <row r="338" spans="1:3" hidden="1">
      <c r="A338" t="s">
        <v>65</v>
      </c>
      <c r="B338" t="s">
        <v>4</v>
      </c>
      <c r="C338">
        <v>558090</v>
      </c>
    </row>
    <row r="339" spans="1:3" hidden="1">
      <c r="A339" t="s">
        <v>65</v>
      </c>
      <c r="B339" t="s">
        <v>5</v>
      </c>
      <c r="C339">
        <v>45917</v>
      </c>
    </row>
    <row r="340" spans="1:3">
      <c r="A340" t="s">
        <v>65</v>
      </c>
      <c r="B340" t="s">
        <v>6</v>
      </c>
      <c r="C340">
        <v>27708</v>
      </c>
    </row>
    <row r="341" spans="1:3" hidden="1">
      <c r="A341" t="s">
        <v>65</v>
      </c>
      <c r="B341" t="s">
        <v>7</v>
      </c>
      <c r="C341">
        <v>18715</v>
      </c>
    </row>
    <row r="342" spans="1:3" hidden="1">
      <c r="A342" t="s">
        <v>65</v>
      </c>
      <c r="B342" t="s">
        <v>8</v>
      </c>
      <c r="C342">
        <v>162958</v>
      </c>
    </row>
    <row r="343" spans="1:3" hidden="1">
      <c r="A343" t="s">
        <v>65</v>
      </c>
      <c r="B343" t="s">
        <v>9</v>
      </c>
      <c r="C343">
        <v>143331</v>
      </c>
    </row>
    <row r="344" spans="1:3" hidden="1">
      <c r="A344" t="s">
        <v>66</v>
      </c>
      <c r="B344" t="s">
        <v>4</v>
      </c>
      <c r="C344">
        <v>556304</v>
      </c>
    </row>
    <row r="345" spans="1:3" hidden="1">
      <c r="A345" t="s">
        <v>66</v>
      </c>
      <c r="B345" t="s">
        <v>5</v>
      </c>
      <c r="C345">
        <v>48150</v>
      </c>
    </row>
    <row r="346" spans="1:3">
      <c r="A346" t="s">
        <v>66</v>
      </c>
      <c r="B346" t="s">
        <v>6</v>
      </c>
      <c r="C346">
        <v>27532</v>
      </c>
    </row>
    <row r="347" spans="1:3" hidden="1">
      <c r="A347" t="s">
        <v>66</v>
      </c>
      <c r="B347" t="s">
        <v>7</v>
      </c>
      <c r="C347">
        <v>18774</v>
      </c>
    </row>
    <row r="348" spans="1:3" hidden="1">
      <c r="A348" t="s">
        <v>66</v>
      </c>
      <c r="B348" t="s">
        <v>8</v>
      </c>
      <c r="C348">
        <v>163104</v>
      </c>
    </row>
    <row r="349" spans="1:3" hidden="1">
      <c r="A349" t="s">
        <v>66</v>
      </c>
      <c r="B349" t="s">
        <v>9</v>
      </c>
      <c r="C349">
        <v>143166</v>
      </c>
    </row>
    <row r="350" spans="1:3" hidden="1">
      <c r="A350" t="s">
        <v>67</v>
      </c>
      <c r="B350" t="s">
        <v>4</v>
      </c>
      <c r="C350">
        <v>554567</v>
      </c>
    </row>
    <row r="351" spans="1:3" hidden="1">
      <c r="A351" t="s">
        <v>67</v>
      </c>
      <c r="B351" t="s">
        <v>5</v>
      </c>
      <c r="C351">
        <v>49785</v>
      </c>
    </row>
    <row r="352" spans="1:3">
      <c r="A352" t="s">
        <v>67</v>
      </c>
      <c r="B352" t="s">
        <v>6</v>
      </c>
      <c r="C352">
        <v>27495</v>
      </c>
    </row>
    <row r="353" spans="1:3" hidden="1">
      <c r="A353" t="s">
        <v>67</v>
      </c>
      <c r="B353" t="s">
        <v>7</v>
      </c>
      <c r="C353">
        <v>18792</v>
      </c>
    </row>
    <row r="354" spans="1:3" hidden="1">
      <c r="A354" t="s">
        <v>67</v>
      </c>
      <c r="B354" t="s">
        <v>8</v>
      </c>
      <c r="C354">
        <v>163251</v>
      </c>
    </row>
    <row r="355" spans="1:3" hidden="1">
      <c r="A355" t="s">
        <v>67</v>
      </c>
      <c r="B355" t="s">
        <v>9</v>
      </c>
      <c r="C355">
        <v>143031</v>
      </c>
    </row>
    <row r="356" spans="1:3" hidden="1">
      <c r="A356" t="s">
        <v>68</v>
      </c>
      <c r="B356" t="s">
        <v>4</v>
      </c>
      <c r="C356">
        <v>552427</v>
      </c>
    </row>
    <row r="357" spans="1:3" hidden="1">
      <c r="A357" t="s">
        <v>68</v>
      </c>
      <c r="B357" t="s">
        <v>5</v>
      </c>
      <c r="C357">
        <v>51336</v>
      </c>
    </row>
    <row r="358" spans="1:3">
      <c r="A358" t="s">
        <v>68</v>
      </c>
      <c r="B358" t="s">
        <v>6</v>
      </c>
      <c r="C358">
        <v>27534</v>
      </c>
    </row>
    <row r="359" spans="1:3" hidden="1">
      <c r="A359" t="s">
        <v>68</v>
      </c>
      <c r="B359" t="s">
        <v>7</v>
      </c>
      <c r="C359">
        <v>18804</v>
      </c>
    </row>
    <row r="360" spans="1:3" hidden="1">
      <c r="A360" t="s">
        <v>68</v>
      </c>
      <c r="B360" t="s">
        <v>8</v>
      </c>
      <c r="C360">
        <v>163277</v>
      </c>
    </row>
    <row r="361" spans="1:3" hidden="1">
      <c r="A361" t="s">
        <v>68</v>
      </c>
      <c r="B361" t="s">
        <v>9</v>
      </c>
      <c r="C361">
        <v>143052</v>
      </c>
    </row>
    <row r="362" spans="1:3" hidden="1">
      <c r="A362" t="s">
        <v>69</v>
      </c>
      <c r="B362" t="s">
        <v>4</v>
      </c>
      <c r="C362">
        <v>550395</v>
      </c>
    </row>
    <row r="363" spans="1:3" hidden="1">
      <c r="A363" t="s">
        <v>69</v>
      </c>
      <c r="B363" t="s">
        <v>5</v>
      </c>
      <c r="C363">
        <v>53589</v>
      </c>
    </row>
    <row r="364" spans="1:3">
      <c r="A364" t="s">
        <v>69</v>
      </c>
      <c r="B364" t="s">
        <v>6</v>
      </c>
      <c r="C364">
        <v>27202</v>
      </c>
    </row>
    <row r="365" spans="1:3" hidden="1">
      <c r="A365" t="s">
        <v>69</v>
      </c>
      <c r="B365" t="s">
        <v>7</v>
      </c>
      <c r="C365">
        <v>18805</v>
      </c>
    </row>
    <row r="366" spans="1:3" hidden="1">
      <c r="A366" t="s">
        <v>69</v>
      </c>
      <c r="B366" t="s">
        <v>8</v>
      </c>
      <c r="C366">
        <v>163041</v>
      </c>
    </row>
    <row r="367" spans="1:3" hidden="1">
      <c r="A367" t="s">
        <v>69</v>
      </c>
      <c r="B367" t="s">
        <v>9</v>
      </c>
      <c r="C367">
        <v>142856</v>
      </c>
    </row>
    <row r="368" spans="1:3" hidden="1">
      <c r="A368" t="s">
        <v>70</v>
      </c>
      <c r="B368" t="s">
        <v>4</v>
      </c>
      <c r="C368">
        <v>548754</v>
      </c>
    </row>
    <row r="369" spans="1:3" hidden="1">
      <c r="A369" t="s">
        <v>70</v>
      </c>
      <c r="B369" t="s">
        <v>5</v>
      </c>
      <c r="C369">
        <v>55224</v>
      </c>
    </row>
    <row r="370" spans="1:3">
      <c r="A370" t="s">
        <v>70</v>
      </c>
      <c r="B370" t="s">
        <v>6</v>
      </c>
      <c r="C370">
        <v>26986</v>
      </c>
    </row>
    <row r="371" spans="1:3" hidden="1">
      <c r="A371" t="s">
        <v>70</v>
      </c>
      <c r="B371" t="s">
        <v>7</v>
      </c>
      <c r="C371">
        <v>18788</v>
      </c>
    </row>
    <row r="372" spans="1:3" hidden="1">
      <c r="A372" t="s">
        <v>70</v>
      </c>
      <c r="B372" t="s">
        <v>8</v>
      </c>
      <c r="C372">
        <v>162604</v>
      </c>
    </row>
    <row r="373" spans="1:3" hidden="1">
      <c r="A373" t="s">
        <v>70</v>
      </c>
      <c r="B373" t="s">
        <v>9</v>
      </c>
      <c r="C373">
        <v>142914</v>
      </c>
    </row>
    <row r="374" spans="1:3" hidden="1">
      <c r="A374" t="s">
        <v>71</v>
      </c>
      <c r="B374" t="s">
        <v>4</v>
      </c>
      <c r="C374">
        <v>547024</v>
      </c>
    </row>
    <row r="375" spans="1:3" hidden="1">
      <c r="A375" t="s">
        <v>71</v>
      </c>
      <c r="B375" t="s">
        <v>5</v>
      </c>
      <c r="C375">
        <v>58027</v>
      </c>
    </row>
    <row r="376" spans="1:3">
      <c r="A376" t="s">
        <v>71</v>
      </c>
      <c r="B376" t="s">
        <v>6</v>
      </c>
      <c r="C376">
        <v>26734</v>
      </c>
    </row>
    <row r="377" spans="1:3" hidden="1">
      <c r="A377" t="s">
        <v>71</v>
      </c>
      <c r="B377" t="s">
        <v>7</v>
      </c>
      <c r="C377">
        <v>18569</v>
      </c>
    </row>
    <row r="378" spans="1:3" hidden="1">
      <c r="A378" t="s">
        <v>71</v>
      </c>
      <c r="B378" t="s">
        <v>8</v>
      </c>
      <c r="C378">
        <v>157524</v>
      </c>
    </row>
    <row r="379" spans="1:3" hidden="1">
      <c r="A379" t="s">
        <v>71</v>
      </c>
      <c r="B379" t="s">
        <v>9</v>
      </c>
      <c r="C379">
        <v>142704</v>
      </c>
    </row>
    <row r="380" spans="1:3" hidden="1">
      <c r="A380" t="s">
        <v>72</v>
      </c>
      <c r="B380" t="s">
        <v>4</v>
      </c>
      <c r="C380">
        <v>545584</v>
      </c>
    </row>
    <row r="381" spans="1:3" hidden="1">
      <c r="A381" t="s">
        <v>72</v>
      </c>
      <c r="B381" t="s">
        <v>5</v>
      </c>
      <c r="C381">
        <v>59753</v>
      </c>
    </row>
    <row r="382" spans="1:3">
      <c r="A382" t="s">
        <v>72</v>
      </c>
      <c r="B382" t="s">
        <v>6</v>
      </c>
      <c r="C382">
        <v>26476</v>
      </c>
    </row>
    <row r="383" spans="1:3" hidden="1">
      <c r="A383" t="s">
        <v>72</v>
      </c>
      <c r="B383" t="s">
        <v>7</v>
      </c>
      <c r="C383">
        <v>18558</v>
      </c>
    </row>
    <row r="384" spans="1:3" hidden="1">
      <c r="A384" t="s">
        <v>72</v>
      </c>
      <c r="B384" t="s">
        <v>8</v>
      </c>
      <c r="C384">
        <v>156682</v>
      </c>
    </row>
    <row r="385" spans="1:3" hidden="1">
      <c r="A385" t="s">
        <v>72</v>
      </c>
      <c r="B385" t="s">
        <v>9</v>
      </c>
      <c r="C385">
        <v>142311</v>
      </c>
    </row>
    <row r="386" spans="1:3" hidden="1">
      <c r="A386" t="s">
        <v>73</v>
      </c>
      <c r="B386" t="s">
        <v>4</v>
      </c>
      <c r="C386">
        <v>544979</v>
      </c>
    </row>
    <row r="387" spans="1:3" hidden="1">
      <c r="A387" t="s">
        <v>73</v>
      </c>
      <c r="B387" t="s">
        <v>5</v>
      </c>
      <c r="C387">
        <v>61732</v>
      </c>
    </row>
    <row r="388" spans="1:3">
      <c r="A388" t="s">
        <v>73</v>
      </c>
      <c r="B388" t="s">
        <v>6</v>
      </c>
      <c r="C388">
        <v>26172</v>
      </c>
    </row>
    <row r="389" spans="1:3" hidden="1">
      <c r="A389" t="s">
        <v>73</v>
      </c>
      <c r="B389" t="s">
        <v>7</v>
      </c>
      <c r="C389">
        <v>18589</v>
      </c>
    </row>
    <row r="390" spans="1:3" hidden="1">
      <c r="A390" t="s">
        <v>73</v>
      </c>
      <c r="B390" t="s">
        <v>8</v>
      </c>
      <c r="C390">
        <v>157470</v>
      </c>
    </row>
    <row r="391" spans="1:3" hidden="1">
      <c r="A391" t="s">
        <v>73</v>
      </c>
      <c r="B391" t="s">
        <v>9</v>
      </c>
      <c r="C391">
        <v>142207</v>
      </c>
    </row>
    <row r="392" spans="1:3" hidden="1">
      <c r="A392" t="s">
        <v>74</v>
      </c>
      <c r="B392" t="s">
        <v>4</v>
      </c>
      <c r="C392">
        <v>545024</v>
      </c>
    </row>
    <row r="393" spans="1:3" hidden="1">
      <c r="A393" t="s">
        <v>74</v>
      </c>
      <c r="B393" t="s">
        <v>5</v>
      </c>
      <c r="C393">
        <v>63259</v>
      </c>
    </row>
    <row r="394" spans="1:3">
      <c r="A394" t="s">
        <v>74</v>
      </c>
      <c r="B394" t="s">
        <v>6</v>
      </c>
      <c r="C394">
        <v>25699</v>
      </c>
    </row>
    <row r="395" spans="1:3" hidden="1">
      <c r="A395" t="s">
        <v>74</v>
      </c>
      <c r="B395" t="s">
        <v>7</v>
      </c>
      <c r="C395">
        <v>18632</v>
      </c>
    </row>
    <row r="396" spans="1:3" hidden="1">
      <c r="A396" t="s">
        <v>74</v>
      </c>
      <c r="B396" t="s">
        <v>8</v>
      </c>
      <c r="C396">
        <v>158365</v>
      </c>
    </row>
    <row r="397" spans="1:3" hidden="1">
      <c r="A397" t="s">
        <v>74</v>
      </c>
      <c r="B397" t="s">
        <v>9</v>
      </c>
      <c r="C397">
        <v>142118</v>
      </c>
    </row>
    <row r="398" spans="1:3" hidden="1">
      <c r="A398" t="s">
        <v>75</v>
      </c>
      <c r="B398" t="s">
        <v>4</v>
      </c>
      <c r="C398">
        <v>544638</v>
      </c>
    </row>
    <row r="399" spans="1:3" hidden="1">
      <c r="A399" t="s">
        <v>75</v>
      </c>
      <c r="B399" t="s">
        <v>5</v>
      </c>
      <c r="C399">
        <v>64401</v>
      </c>
    </row>
    <row r="400" spans="1:3">
      <c r="A400" t="s">
        <v>75</v>
      </c>
      <c r="B400" t="s">
        <v>6</v>
      </c>
      <c r="C400">
        <v>25325</v>
      </c>
    </row>
    <row r="401" spans="1:3" hidden="1">
      <c r="A401" t="s">
        <v>75</v>
      </c>
      <c r="B401" t="s">
        <v>7</v>
      </c>
      <c r="C401">
        <v>18695</v>
      </c>
    </row>
    <row r="402" spans="1:3" hidden="1">
      <c r="A402" t="s">
        <v>75</v>
      </c>
      <c r="B402" t="s">
        <v>8</v>
      </c>
      <c r="C402">
        <v>159006</v>
      </c>
    </row>
    <row r="403" spans="1:3" hidden="1">
      <c r="A403" t="s">
        <v>75</v>
      </c>
      <c r="B403" t="s">
        <v>9</v>
      </c>
      <c r="C403">
        <v>142144</v>
      </c>
    </row>
    <row r="404" spans="1:3" hidden="1">
      <c r="A404" t="s">
        <v>76</v>
      </c>
      <c r="B404" t="s">
        <v>77</v>
      </c>
      <c r="C404">
        <v>544474</v>
      </c>
    </row>
    <row r="405" spans="1:3" hidden="1">
      <c r="A405" t="s">
        <v>76</v>
      </c>
      <c r="B405" t="s">
        <v>78</v>
      </c>
      <c r="C405">
        <v>65603</v>
      </c>
    </row>
    <row r="406" spans="1:3">
      <c r="A406" t="s">
        <v>76</v>
      </c>
      <c r="B406" t="s">
        <v>6</v>
      </c>
      <c r="C406">
        <v>24863</v>
      </c>
    </row>
    <row r="407" spans="1:3" hidden="1">
      <c r="A407" t="s">
        <v>76</v>
      </c>
      <c r="B407" t="s">
        <v>7</v>
      </c>
      <c r="C407">
        <v>18778</v>
      </c>
    </row>
    <row r="408" spans="1:3" hidden="1">
      <c r="A408" t="s">
        <v>76</v>
      </c>
      <c r="B408" t="s">
        <v>8</v>
      </c>
      <c r="C408">
        <v>159912</v>
      </c>
    </row>
    <row r="409" spans="1:3" hidden="1">
      <c r="A409" t="s">
        <v>76</v>
      </c>
      <c r="B409" t="s">
        <v>79</v>
      </c>
      <c r="C409">
        <v>141924</v>
      </c>
    </row>
    <row r="410" spans="1:3" hidden="1">
      <c r="A410" t="s">
        <v>80</v>
      </c>
      <c r="B410" t="s">
        <v>77</v>
      </c>
      <c r="C410">
        <v>543991</v>
      </c>
    </row>
    <row r="411" spans="1:3" hidden="1">
      <c r="A411" t="s">
        <v>80</v>
      </c>
      <c r="B411" t="s">
        <v>78</v>
      </c>
      <c r="C411">
        <v>65470</v>
      </c>
    </row>
    <row r="412" spans="1:3">
      <c r="A412" t="s">
        <v>80</v>
      </c>
      <c r="B412" t="s">
        <v>6</v>
      </c>
      <c r="C412">
        <v>24468</v>
      </c>
    </row>
    <row r="413" spans="1:3" hidden="1">
      <c r="A413" t="s">
        <v>80</v>
      </c>
      <c r="B413" t="s">
        <v>7</v>
      </c>
      <c r="C413">
        <v>18827</v>
      </c>
    </row>
    <row r="414" spans="1:3" hidden="1">
      <c r="A414" t="s">
        <v>80</v>
      </c>
      <c r="B414" t="s">
        <v>8</v>
      </c>
      <c r="C414">
        <v>160507</v>
      </c>
    </row>
    <row r="415" spans="1:3" hidden="1">
      <c r="A415" t="s">
        <v>80</v>
      </c>
      <c r="B415" t="s">
        <v>79</v>
      </c>
      <c r="C415">
        <v>141893</v>
      </c>
    </row>
    <row r="416" spans="1:3" hidden="1">
      <c r="A416" t="s">
        <v>81</v>
      </c>
      <c r="B416" t="s">
        <v>77</v>
      </c>
      <c r="C416">
        <v>544002</v>
      </c>
    </row>
    <row r="417" spans="1:3" hidden="1">
      <c r="A417" t="s">
        <v>81</v>
      </c>
      <c r="B417" t="s">
        <v>78</v>
      </c>
      <c r="C417">
        <v>66001</v>
      </c>
    </row>
    <row r="418" spans="1:3">
      <c r="A418" t="s">
        <v>81</v>
      </c>
      <c r="B418" t="s">
        <v>6</v>
      </c>
      <c r="C418">
        <v>23944</v>
      </c>
    </row>
    <row r="419" spans="1:3" hidden="1">
      <c r="A419" t="s">
        <v>81</v>
      </c>
      <c r="B419" t="s">
        <v>7</v>
      </c>
      <c r="C419">
        <v>18953</v>
      </c>
    </row>
    <row r="420" spans="1:3" hidden="1">
      <c r="A420" t="s">
        <v>81</v>
      </c>
      <c r="B420" t="s">
        <v>8</v>
      </c>
      <c r="C420">
        <v>160935</v>
      </c>
    </row>
    <row r="421" spans="1:3" hidden="1">
      <c r="A421" t="s">
        <v>81</v>
      </c>
      <c r="B421" t="s">
        <v>79</v>
      </c>
      <c r="C421">
        <v>141707</v>
      </c>
    </row>
    <row r="422" spans="1:3" hidden="1">
      <c r="A422" t="s">
        <v>82</v>
      </c>
      <c r="B422" t="s">
        <v>77</v>
      </c>
      <c r="C422">
        <v>544708</v>
      </c>
    </row>
    <row r="423" spans="1:3" hidden="1">
      <c r="A423" t="s">
        <v>82</v>
      </c>
      <c r="B423" t="s">
        <v>78</v>
      </c>
      <c r="C423">
        <v>66658</v>
      </c>
    </row>
    <row r="424" spans="1:3">
      <c r="A424" t="s">
        <v>82</v>
      </c>
      <c r="B424" t="s">
        <v>6</v>
      </c>
      <c r="C424">
        <v>23439</v>
      </c>
    </row>
    <row r="425" spans="1:3" hidden="1">
      <c r="A425" t="s">
        <v>82</v>
      </c>
      <c r="B425" t="s">
        <v>7</v>
      </c>
      <c r="C425">
        <v>19032</v>
      </c>
    </row>
    <row r="426" spans="1:3" hidden="1">
      <c r="A426" t="s">
        <v>82</v>
      </c>
      <c r="B426" t="s">
        <v>8</v>
      </c>
      <c r="C426">
        <v>161406</v>
      </c>
    </row>
    <row r="427" spans="1:3" hidden="1">
      <c r="A427" t="s">
        <v>82</v>
      </c>
      <c r="B427" t="s">
        <v>79</v>
      </c>
      <c r="C427">
        <v>141718</v>
      </c>
    </row>
    <row r="428" spans="1:3" hidden="1">
      <c r="A428" t="s">
        <v>83</v>
      </c>
      <c r="B428" t="s">
        <v>77</v>
      </c>
      <c r="C428">
        <v>546706</v>
      </c>
    </row>
    <row r="429" spans="1:3" hidden="1">
      <c r="A429" t="s">
        <v>83</v>
      </c>
      <c r="B429" t="s">
        <v>78</v>
      </c>
      <c r="C429">
        <v>68083</v>
      </c>
    </row>
    <row r="430" spans="1:3">
      <c r="A430" t="s">
        <v>83</v>
      </c>
      <c r="B430" t="s">
        <v>6</v>
      </c>
      <c r="C430">
        <v>23140</v>
      </c>
    </row>
    <row r="431" spans="1:3" hidden="1">
      <c r="A431" t="s">
        <v>83</v>
      </c>
      <c r="B431" t="s">
        <v>7</v>
      </c>
      <c r="C431">
        <v>19285</v>
      </c>
    </row>
    <row r="432" spans="1:3" hidden="1">
      <c r="A432" t="s">
        <v>83</v>
      </c>
      <c r="B432" t="s">
        <v>8</v>
      </c>
      <c r="C432">
        <v>162712</v>
      </c>
    </row>
    <row r="433" spans="1:3" hidden="1">
      <c r="A433" t="s">
        <v>83</v>
      </c>
      <c r="B433" t="s">
        <v>79</v>
      </c>
      <c r="C433">
        <v>141916</v>
      </c>
    </row>
    <row r="434" spans="1:3" hidden="1">
      <c r="A434" t="s">
        <v>84</v>
      </c>
      <c r="B434" t="s">
        <v>77</v>
      </c>
      <c r="C434">
        <v>545490</v>
      </c>
    </row>
    <row r="435" spans="1:3" hidden="1">
      <c r="A435" t="s">
        <v>84</v>
      </c>
      <c r="B435" t="s">
        <v>78</v>
      </c>
      <c r="C435">
        <v>67834</v>
      </c>
    </row>
    <row r="436" spans="1:3">
      <c r="A436" t="s">
        <v>84</v>
      </c>
      <c r="B436" t="s">
        <v>6</v>
      </c>
      <c r="C436">
        <v>22891</v>
      </c>
    </row>
    <row r="437" spans="1:3" hidden="1">
      <c r="A437" t="s">
        <v>84</v>
      </c>
      <c r="B437" t="s">
        <v>7</v>
      </c>
      <c r="C437">
        <v>19262</v>
      </c>
    </row>
    <row r="438" spans="1:3" hidden="1">
      <c r="A438" t="s">
        <v>84</v>
      </c>
      <c r="B438" t="s">
        <v>8</v>
      </c>
      <c r="C438">
        <v>162366</v>
      </c>
    </row>
    <row r="439" spans="1:3" hidden="1">
      <c r="A439" t="s">
        <v>84</v>
      </c>
      <c r="B439" t="s">
        <v>79</v>
      </c>
      <c r="C439">
        <v>141384</v>
      </c>
    </row>
    <row r="440" spans="1:3" hidden="1">
      <c r="A440" t="s">
        <v>85</v>
      </c>
      <c r="B440" t="s">
        <v>77</v>
      </c>
      <c r="C440">
        <v>545906</v>
      </c>
    </row>
    <row r="441" spans="1:3" hidden="1">
      <c r="A441" t="s">
        <v>85</v>
      </c>
      <c r="B441" t="s">
        <v>78</v>
      </c>
      <c r="C441">
        <v>67931</v>
      </c>
    </row>
    <row r="442" spans="1:3">
      <c r="A442" t="s">
        <v>85</v>
      </c>
      <c r="B442" t="s">
        <v>6</v>
      </c>
      <c r="C442">
        <v>22440</v>
      </c>
    </row>
    <row r="443" spans="1:3" hidden="1">
      <c r="A443" t="s">
        <v>85</v>
      </c>
      <c r="B443" t="s">
        <v>7</v>
      </c>
      <c r="C443">
        <v>19251</v>
      </c>
    </row>
    <row r="444" spans="1:3" hidden="1">
      <c r="A444" t="s">
        <v>85</v>
      </c>
      <c r="B444" t="s">
        <v>8</v>
      </c>
      <c r="C444">
        <v>162148</v>
      </c>
    </row>
    <row r="445" spans="1:3" hidden="1">
      <c r="A445" t="s">
        <v>85</v>
      </c>
      <c r="B445" t="s">
        <v>79</v>
      </c>
      <c r="C445">
        <v>140864</v>
      </c>
    </row>
  </sheetData>
  <autoFilter ref="A1:C445" xr:uid="{5A580CF3-2BD9-447D-9F5F-135830C50CD0}">
    <filterColumn colId="1">
      <filters>
        <filter val="Taxi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05A5-3C49-45E7-8E5B-D4439142CC3B}">
  <dimension ref="A1:Y92"/>
  <sheetViews>
    <sheetView tabSelected="1" topLeftCell="G1" workbookViewId="0">
      <selection activeCell="K1" sqref="K1:P1"/>
    </sheetView>
  </sheetViews>
  <sheetFormatPr defaultRowHeight="15.75"/>
  <cols>
    <col min="1" max="1" width="7.5" bestFit="1" customWidth="1"/>
    <col min="2" max="2" width="11.125" bestFit="1" customWidth="1"/>
    <col min="3" max="3" width="8.25" customWidth="1"/>
    <col min="5" max="8" width="12" style="4" bestFit="1" customWidth="1"/>
    <col min="9" max="9" width="12.375" style="4" bestFit="1" customWidth="1"/>
    <col min="11" max="11" width="11.875" style="4" bestFit="1" customWidth="1"/>
    <col min="12" max="12" width="12.5" style="4" bestFit="1" customWidth="1"/>
    <col min="13" max="14" width="11.875" style="4" bestFit="1" customWidth="1"/>
    <col min="15" max="15" width="12.5" style="4" bestFit="1" customWidth="1"/>
    <col min="16" max="16" width="15.25" style="4" bestFit="1" customWidth="1"/>
    <col min="18" max="18" width="11.875" style="4" bestFit="1" customWidth="1"/>
    <col min="19" max="19" width="12.5" style="4" bestFit="1" customWidth="1"/>
    <col min="20" max="21" width="11.875" style="4" bestFit="1" customWidth="1"/>
    <col min="22" max="22" width="19" style="4" bestFit="1" customWidth="1"/>
    <col min="23" max="23" width="12.5" style="4" bestFit="1" customWidth="1"/>
    <col min="24" max="24" width="15.25" style="4" bestFit="1" customWidth="1"/>
  </cols>
  <sheetData>
    <row r="1" spans="1:25" s="1" customFormat="1" ht="47.25" customHeight="1">
      <c r="A1" s="6" t="s">
        <v>112</v>
      </c>
      <c r="B1" s="6"/>
      <c r="C1" s="6"/>
      <c r="E1" s="7" t="s">
        <v>111</v>
      </c>
      <c r="F1" s="7"/>
      <c r="G1" s="7"/>
      <c r="H1" s="7"/>
      <c r="I1" s="7"/>
      <c r="K1" s="8" t="s">
        <v>108</v>
      </c>
      <c r="L1" s="8"/>
      <c r="M1" s="8"/>
      <c r="N1" s="8"/>
      <c r="O1" s="8"/>
      <c r="P1" s="8"/>
      <c r="R1" s="6" t="s">
        <v>109</v>
      </c>
      <c r="S1" s="6"/>
      <c r="T1" s="6"/>
      <c r="U1" s="6"/>
      <c r="V1" s="6"/>
      <c r="W1" s="6"/>
      <c r="X1" s="6"/>
      <c r="Y1" s="6"/>
    </row>
    <row r="2" spans="1:25" s="1" customFormat="1" ht="31.5">
      <c r="A2" s="1" t="s">
        <v>0</v>
      </c>
      <c r="B2" s="1" t="s">
        <v>1</v>
      </c>
      <c r="C2" s="1" t="s">
        <v>2</v>
      </c>
      <c r="E2" s="2" t="s">
        <v>110</v>
      </c>
      <c r="F2" s="2" t="s">
        <v>86</v>
      </c>
      <c r="G2" s="3" t="s">
        <v>105</v>
      </c>
      <c r="H2" s="3" t="s">
        <v>106</v>
      </c>
      <c r="I2" s="3" t="s">
        <v>107</v>
      </c>
      <c r="K2" s="2" t="s">
        <v>87</v>
      </c>
      <c r="L2" s="2" t="s">
        <v>88</v>
      </c>
      <c r="M2" s="2" t="s">
        <v>86</v>
      </c>
      <c r="N2" s="3" t="s">
        <v>105</v>
      </c>
      <c r="O2" s="3" t="s">
        <v>106</v>
      </c>
      <c r="P2" s="3" t="s">
        <v>107</v>
      </c>
      <c r="R2" s="2" t="s">
        <v>87</v>
      </c>
      <c r="S2" s="2" t="s">
        <v>88</v>
      </c>
      <c r="T2" s="2" t="s">
        <v>89</v>
      </c>
      <c r="U2" s="2" t="s">
        <v>86</v>
      </c>
      <c r="V2" s="2" t="s">
        <v>105</v>
      </c>
      <c r="W2" s="2" t="s">
        <v>106</v>
      </c>
      <c r="X2" s="2" t="s">
        <v>107</v>
      </c>
    </row>
    <row r="3" spans="1:25">
      <c r="A3" t="s">
        <v>3</v>
      </c>
      <c r="B3" t="s">
        <v>6</v>
      </c>
      <c r="C3">
        <v>27059</v>
      </c>
      <c r="E3" s="4">
        <f>C3</f>
        <v>27059</v>
      </c>
      <c r="K3" s="4">
        <f>C3</f>
        <v>27059</v>
      </c>
      <c r="L3" s="4">
        <v>0</v>
      </c>
      <c r="M3" s="4">
        <f>K3+L3</f>
        <v>27059</v>
      </c>
      <c r="T3" s="4">
        <v>1</v>
      </c>
    </row>
    <row r="4" spans="1:25">
      <c r="A4" t="s">
        <v>10</v>
      </c>
      <c r="B4" t="s">
        <v>6</v>
      </c>
      <c r="C4">
        <v>27163</v>
      </c>
      <c r="E4" s="4">
        <f>0.05*C4+0.95*E3</f>
        <v>27064.2</v>
      </c>
      <c r="F4" s="4">
        <f>E3</f>
        <v>27059</v>
      </c>
      <c r="G4" s="4">
        <f>ABS(($C4-F4)/$C4)</f>
        <v>3.8287376210286053E-3</v>
      </c>
      <c r="H4" s="4">
        <f>ABS($C4-F4)</f>
        <v>104</v>
      </c>
      <c r="I4" s="4">
        <f>H4*H4</f>
        <v>10816</v>
      </c>
      <c r="K4" s="4">
        <f>0.05*C4+0.95*(K3+L3)</f>
        <v>27064.2</v>
      </c>
      <c r="L4" s="4">
        <f>0.05*(K4-K3)+0.95*L3</f>
        <v>0.26000000000003637</v>
      </c>
      <c r="M4" s="4">
        <f t="shared" ref="M4:M67" si="0">K4+L4</f>
        <v>27064.46</v>
      </c>
      <c r="N4" s="4">
        <f>ABS(($C4-M4)/$C4)</f>
        <v>3.6277288959246355E-3</v>
      </c>
      <c r="O4" s="4">
        <f>ABS($C4-M4)</f>
        <v>98.540000000000873</v>
      </c>
      <c r="P4" s="4">
        <f>O4*O4</f>
        <v>9710.1316000001716</v>
      </c>
      <c r="T4" s="4">
        <v>1</v>
      </c>
    </row>
    <row r="5" spans="1:25">
      <c r="A5" t="s">
        <v>11</v>
      </c>
      <c r="B5" t="s">
        <v>6</v>
      </c>
      <c r="C5">
        <v>27266</v>
      </c>
      <c r="E5" s="4">
        <f t="shared" ref="E5:E68" si="1">0.05*C5+0.95*E4</f>
        <v>27074.289999999997</v>
      </c>
      <c r="F5" s="4">
        <f t="shared" ref="F5:F68" si="2">E4</f>
        <v>27064.2</v>
      </c>
      <c r="G5" s="4">
        <f t="shared" ref="G5:G68" si="3">ABS(($C5-F5)/$C5)</f>
        <v>7.4011589525416E-3</v>
      </c>
      <c r="H5" s="4">
        <f t="shared" ref="H5:H68" si="4">ABS($C5-F5)</f>
        <v>201.79999999999927</v>
      </c>
      <c r="I5" s="4">
        <f t="shared" ref="I5:I68" si="5">H5*H5</f>
        <v>40723.239999999707</v>
      </c>
      <c r="K5" s="4">
        <f t="shared" ref="K4:K35" si="6">0.05*C5+0.95*(K4+L4)</f>
        <v>27074.536999999997</v>
      </c>
      <c r="L5" s="4">
        <f t="shared" ref="L5:L68" si="7">0.05*(K5-K4)+0.95*L4</f>
        <v>0.76384999999982939</v>
      </c>
      <c r="M5" s="4">
        <f t="shared" si="0"/>
        <v>27075.300849999996</v>
      </c>
      <c r="N5" s="4">
        <f t="shared" ref="N5:N68" si="8">ABS(($C5-M5)/$C5)</f>
        <v>6.9940273600823007E-3</v>
      </c>
      <c r="O5" s="4">
        <f t="shared" ref="O5:O68" si="9">ABS($C5-M5)</f>
        <v>190.69915000000401</v>
      </c>
      <c r="P5" s="4">
        <f t="shared" ref="P5:P68" si="10">O5*O5</f>
        <v>36366.165810724029</v>
      </c>
      <c r="T5" s="4">
        <v>1</v>
      </c>
    </row>
    <row r="6" spans="1:25">
      <c r="A6" t="s">
        <v>12</v>
      </c>
      <c r="B6" t="s">
        <v>6</v>
      </c>
      <c r="C6">
        <v>27618</v>
      </c>
      <c r="E6" s="4">
        <f t="shared" si="1"/>
        <v>27101.475499999997</v>
      </c>
      <c r="F6" s="4">
        <f t="shared" si="2"/>
        <v>27074.289999999997</v>
      </c>
      <c r="G6" s="4">
        <f t="shared" si="3"/>
        <v>1.9686798464769454E-2</v>
      </c>
      <c r="H6" s="4">
        <f t="shared" si="4"/>
        <v>543.71000000000276</v>
      </c>
      <c r="I6" s="4">
        <f t="shared" si="5"/>
        <v>295620.56410000299</v>
      </c>
      <c r="K6" s="4">
        <f t="shared" si="6"/>
        <v>27102.435807499998</v>
      </c>
      <c r="L6" s="4">
        <f t="shared" si="7"/>
        <v>2.1205978749999161</v>
      </c>
      <c r="M6" s="4">
        <f t="shared" si="0"/>
        <v>27104.556405374999</v>
      </c>
      <c r="N6" s="4">
        <f t="shared" si="8"/>
        <v>1.8590904287964422E-2</v>
      </c>
      <c r="O6" s="4">
        <f t="shared" si="9"/>
        <v>513.44359462500142</v>
      </c>
      <c r="P6" s="4">
        <f t="shared" si="10"/>
        <v>263624.32486144279</v>
      </c>
      <c r="T6" s="4">
        <v>1</v>
      </c>
    </row>
    <row r="7" spans="1:25">
      <c r="A7" t="s">
        <v>13</v>
      </c>
      <c r="B7" t="s">
        <v>6</v>
      </c>
      <c r="C7">
        <v>27733</v>
      </c>
      <c r="E7" s="4">
        <f t="shared" si="1"/>
        <v>27133.051724999998</v>
      </c>
      <c r="F7" s="4">
        <f t="shared" si="2"/>
        <v>27101.475499999997</v>
      </c>
      <c r="G7" s="4">
        <f t="shared" si="3"/>
        <v>2.2771589802762168E-2</v>
      </c>
      <c r="H7" s="4">
        <f t="shared" si="4"/>
        <v>631.52450000000317</v>
      </c>
      <c r="I7" s="4">
        <f t="shared" si="5"/>
        <v>398823.19410025398</v>
      </c>
      <c r="K7" s="4">
        <f t="shared" si="6"/>
        <v>27135.978585106248</v>
      </c>
      <c r="L7" s="4">
        <f t="shared" si="7"/>
        <v>3.6917068615624071</v>
      </c>
      <c r="M7" s="4">
        <f t="shared" si="0"/>
        <v>27139.67029196781</v>
      </c>
      <c r="N7" s="4">
        <f t="shared" si="8"/>
        <v>2.1394357192953881E-2</v>
      </c>
      <c r="O7" s="4">
        <f t="shared" si="9"/>
        <v>593.32970803218996</v>
      </c>
      <c r="P7" s="4">
        <f t="shared" si="10"/>
        <v>352040.14243356377</v>
      </c>
      <c r="T7" s="4">
        <v>1</v>
      </c>
    </row>
    <row r="8" spans="1:25">
      <c r="A8" t="s">
        <v>14</v>
      </c>
      <c r="B8" t="s">
        <v>6</v>
      </c>
      <c r="C8">
        <v>27849</v>
      </c>
      <c r="E8" s="4">
        <f t="shared" si="1"/>
        <v>27168.849138749996</v>
      </c>
      <c r="F8" s="4">
        <f t="shared" si="2"/>
        <v>27133.051724999998</v>
      </c>
      <c r="G8" s="4">
        <f t="shared" si="3"/>
        <v>2.570822201874403E-2</v>
      </c>
      <c r="H8" s="4">
        <f t="shared" si="4"/>
        <v>715.94827500000247</v>
      </c>
      <c r="I8" s="4">
        <f t="shared" si="5"/>
        <v>512581.93247547915</v>
      </c>
      <c r="K8" s="4">
        <f t="shared" si="6"/>
        <v>27175.136777369418</v>
      </c>
      <c r="L8" s="4">
        <f t="shared" si="7"/>
        <v>5.4650311316428049</v>
      </c>
      <c r="M8" s="4">
        <f t="shared" si="0"/>
        <v>27180.601808501062</v>
      </c>
      <c r="N8" s="4">
        <f t="shared" si="8"/>
        <v>2.4000796850836229E-2</v>
      </c>
      <c r="O8" s="4">
        <f t="shared" si="9"/>
        <v>668.3981914989381</v>
      </c>
      <c r="P8" s="4">
        <f t="shared" si="10"/>
        <v>446756.14239905111</v>
      </c>
      <c r="T8" s="4">
        <v>1</v>
      </c>
    </row>
    <row r="9" spans="1:25">
      <c r="A9" t="s">
        <v>15</v>
      </c>
      <c r="B9" t="s">
        <v>6</v>
      </c>
      <c r="C9">
        <v>28101</v>
      </c>
      <c r="E9" s="4">
        <f t="shared" si="1"/>
        <v>27215.456681812495</v>
      </c>
      <c r="F9" s="4">
        <f t="shared" si="2"/>
        <v>27168.849138749996</v>
      </c>
      <c r="G9" s="4">
        <f t="shared" si="3"/>
        <v>3.3171448035657226E-2</v>
      </c>
      <c r="H9" s="4">
        <f t="shared" si="4"/>
        <v>932.1508612500038</v>
      </c>
      <c r="I9" s="4">
        <f t="shared" si="5"/>
        <v>868905.2281291238</v>
      </c>
      <c r="K9" s="4">
        <f t="shared" si="6"/>
        <v>27226.621718076007</v>
      </c>
      <c r="L9" s="4">
        <f t="shared" si="7"/>
        <v>7.7660266103900906</v>
      </c>
      <c r="M9" s="4">
        <f t="shared" si="0"/>
        <v>27234.387744686395</v>
      </c>
      <c r="N9" s="4">
        <f t="shared" si="8"/>
        <v>3.0839196303106817E-2</v>
      </c>
      <c r="O9" s="4">
        <f t="shared" si="9"/>
        <v>866.61225531360469</v>
      </c>
      <c r="P9" s="4">
        <f t="shared" si="10"/>
        <v>751016.80105973233</v>
      </c>
      <c r="T9" s="4">
        <v>1</v>
      </c>
    </row>
    <row r="10" spans="1:25">
      <c r="A10" t="s">
        <v>16</v>
      </c>
      <c r="B10" t="s">
        <v>6</v>
      </c>
      <c r="C10">
        <v>28176</v>
      </c>
      <c r="E10" s="4">
        <f t="shared" si="1"/>
        <v>27263.483847721869</v>
      </c>
      <c r="F10" s="4">
        <f t="shared" si="2"/>
        <v>27215.456681812495</v>
      </c>
      <c r="G10" s="4">
        <f t="shared" si="3"/>
        <v>3.4090833269005714E-2</v>
      </c>
      <c r="H10" s="4">
        <f t="shared" si="4"/>
        <v>960.54331818750506</v>
      </c>
      <c r="I10" s="4">
        <f t="shared" si="5"/>
        <v>922643.46611466259</v>
      </c>
      <c r="K10" s="4">
        <f t="shared" si="6"/>
        <v>27281.468357452075</v>
      </c>
      <c r="L10" s="4">
        <f t="shared" si="7"/>
        <v>10.120057248673996</v>
      </c>
      <c r="M10" s="4">
        <f t="shared" si="0"/>
        <v>27291.588414700749</v>
      </c>
      <c r="N10" s="4">
        <f t="shared" si="8"/>
        <v>3.1388826849064841E-2</v>
      </c>
      <c r="O10" s="4">
        <f t="shared" si="9"/>
        <v>884.41158529925087</v>
      </c>
      <c r="P10" s="4">
        <f t="shared" si="10"/>
        <v>782183.85221153405</v>
      </c>
      <c r="T10" s="4">
        <v>1</v>
      </c>
    </row>
    <row r="11" spans="1:25">
      <c r="A11" t="s">
        <v>17</v>
      </c>
      <c r="B11" t="s">
        <v>6</v>
      </c>
      <c r="C11">
        <v>28364</v>
      </c>
      <c r="E11" s="4">
        <f t="shared" si="1"/>
        <v>27318.509655335776</v>
      </c>
      <c r="F11" s="4">
        <f t="shared" si="2"/>
        <v>27263.483847721869</v>
      </c>
      <c r="G11" s="4">
        <f t="shared" si="3"/>
        <v>3.8799751525811978E-2</v>
      </c>
      <c r="H11" s="4">
        <f t="shared" si="4"/>
        <v>1100.5161522781309</v>
      </c>
      <c r="I11" s="4">
        <f t="shared" si="5"/>
        <v>1211135.8014250621</v>
      </c>
      <c r="K11" s="4">
        <f t="shared" si="6"/>
        <v>27345.208993965713</v>
      </c>
      <c r="L11" s="4">
        <f t="shared" si="7"/>
        <v>12.801086211922176</v>
      </c>
      <c r="M11" s="4">
        <f t="shared" si="0"/>
        <v>27358.010080177635</v>
      </c>
      <c r="N11" s="4">
        <f t="shared" si="8"/>
        <v>3.5467138620165164E-2</v>
      </c>
      <c r="O11" s="4">
        <f t="shared" si="9"/>
        <v>1005.9899198223648</v>
      </c>
      <c r="P11" s="4">
        <f t="shared" si="10"/>
        <v>1012015.7187842078</v>
      </c>
      <c r="T11" s="4">
        <v>1</v>
      </c>
    </row>
    <row r="12" spans="1:25">
      <c r="A12" t="s">
        <v>18</v>
      </c>
      <c r="B12" t="s">
        <v>6</v>
      </c>
      <c r="C12">
        <v>28243</v>
      </c>
      <c r="E12" s="4">
        <f t="shared" si="1"/>
        <v>27364.734172568988</v>
      </c>
      <c r="F12" s="4">
        <f t="shared" si="2"/>
        <v>27318.509655335776</v>
      </c>
      <c r="G12" s="4">
        <f t="shared" si="3"/>
        <v>3.2733432874136027E-2</v>
      </c>
      <c r="H12" s="4">
        <f t="shared" si="4"/>
        <v>924.49034466422381</v>
      </c>
      <c r="I12" s="4">
        <f t="shared" si="5"/>
        <v>854682.39737737528</v>
      </c>
      <c r="K12" s="4">
        <f t="shared" si="6"/>
        <v>27402.259576168755</v>
      </c>
      <c r="L12" s="4">
        <f t="shared" si="7"/>
        <v>15.013561011478203</v>
      </c>
      <c r="M12" s="4">
        <f t="shared" si="0"/>
        <v>27417.273137180233</v>
      </c>
      <c r="N12" s="4">
        <f t="shared" si="8"/>
        <v>2.9236513926274372E-2</v>
      </c>
      <c r="O12" s="4">
        <f t="shared" si="9"/>
        <v>825.72686281976712</v>
      </c>
      <c r="P12" s="4">
        <f t="shared" si="10"/>
        <v>681824.85198217456</v>
      </c>
      <c r="T12" s="4">
        <v>1</v>
      </c>
    </row>
    <row r="13" spans="1:25">
      <c r="A13" t="s">
        <v>19</v>
      </c>
      <c r="B13" t="s">
        <v>6</v>
      </c>
      <c r="C13">
        <v>28187</v>
      </c>
      <c r="E13" s="4">
        <f t="shared" si="1"/>
        <v>27405.847463940536</v>
      </c>
      <c r="F13" s="4">
        <f t="shared" si="2"/>
        <v>27364.734172568988</v>
      </c>
      <c r="G13" s="4">
        <f t="shared" si="3"/>
        <v>2.917181067268643E-2</v>
      </c>
      <c r="H13" s="4">
        <f t="shared" si="4"/>
        <v>822.26582743101244</v>
      </c>
      <c r="I13" s="4">
        <f t="shared" si="5"/>
        <v>676121.09096080752</v>
      </c>
      <c r="K13" s="4">
        <f t="shared" si="6"/>
        <v>27455.75948032122</v>
      </c>
      <c r="L13" s="4">
        <f t="shared" si="7"/>
        <v>16.937878168527508</v>
      </c>
      <c r="M13" s="4">
        <f t="shared" si="0"/>
        <v>27472.697358489746</v>
      </c>
      <c r="N13" s="4">
        <f t="shared" si="8"/>
        <v>2.5341563185520062E-2</v>
      </c>
      <c r="O13" s="4">
        <f t="shared" si="9"/>
        <v>714.30264151025403</v>
      </c>
      <c r="P13" s="4">
        <f t="shared" si="10"/>
        <v>510228.26366852649</v>
      </c>
      <c r="T13" s="4">
        <v>1</v>
      </c>
    </row>
    <row r="14" spans="1:25">
      <c r="A14" t="s">
        <v>20</v>
      </c>
      <c r="B14" t="s">
        <v>6</v>
      </c>
      <c r="C14">
        <v>28210</v>
      </c>
      <c r="E14" s="4">
        <f t="shared" si="1"/>
        <v>27446.055090743506</v>
      </c>
      <c r="F14" s="4">
        <f t="shared" si="2"/>
        <v>27405.847463940536</v>
      </c>
      <c r="G14" s="4">
        <f t="shared" si="3"/>
        <v>2.8505938889027443E-2</v>
      </c>
      <c r="H14" s="4">
        <f t="shared" si="4"/>
        <v>804.15253605946418</v>
      </c>
      <c r="I14" s="4">
        <f t="shared" si="5"/>
        <v>646661.30125086789</v>
      </c>
      <c r="K14" s="4">
        <f t="shared" si="6"/>
        <v>27509.562490565258</v>
      </c>
      <c r="L14" s="4">
        <f t="shared" si="7"/>
        <v>18.781134772303076</v>
      </c>
      <c r="M14" s="4">
        <f t="shared" si="0"/>
        <v>27528.343625337562</v>
      </c>
      <c r="N14" s="4">
        <f t="shared" si="8"/>
        <v>2.416364319966104E-2</v>
      </c>
      <c r="O14" s="4">
        <f t="shared" si="9"/>
        <v>681.65637466243788</v>
      </c>
      <c r="P14" s="4">
        <f t="shared" si="10"/>
        <v>464655.41311793786</v>
      </c>
      <c r="R14" s="4">
        <f>C14</f>
        <v>28210</v>
      </c>
      <c r="S14" s="4">
        <v>0</v>
      </c>
      <c r="T14" s="4">
        <v>1</v>
      </c>
    </row>
    <row r="15" spans="1:25">
      <c r="A15" t="s">
        <v>21</v>
      </c>
      <c r="B15" t="s">
        <v>6</v>
      </c>
      <c r="C15">
        <v>28297</v>
      </c>
      <c r="E15" s="4">
        <f t="shared" si="1"/>
        <v>27488.602336206328</v>
      </c>
      <c r="F15" s="4">
        <f t="shared" si="2"/>
        <v>27446.055090743506</v>
      </c>
      <c r="G15" s="4">
        <f t="shared" si="3"/>
        <v>3.0071912543962034E-2</v>
      </c>
      <c r="H15" s="4">
        <f t="shared" si="4"/>
        <v>850.9449092564937</v>
      </c>
      <c r="I15" s="4">
        <f t="shared" si="5"/>
        <v>724107.23858954234</v>
      </c>
      <c r="K15" s="4">
        <f t="shared" si="6"/>
        <v>27566.776444070681</v>
      </c>
      <c r="L15" s="4">
        <f t="shared" si="7"/>
        <v>20.702775708959074</v>
      </c>
      <c r="M15" s="4">
        <f t="shared" si="0"/>
        <v>27587.479219779641</v>
      </c>
      <c r="N15" s="4">
        <f t="shared" si="8"/>
        <v>2.5074063689449713E-2</v>
      </c>
      <c r="O15" s="4">
        <f t="shared" si="9"/>
        <v>709.52078022035857</v>
      </c>
      <c r="P15" s="4">
        <f t="shared" si="10"/>
        <v>503419.73756450636</v>
      </c>
      <c r="R15" s="4">
        <f t="shared" ref="R15:R46" si="11">0.05*C15/T3+0.95*(R14+S14)</f>
        <v>28214.35</v>
      </c>
      <c r="S15" s="4">
        <f>0.05*(R15-R14)+0.95*S14</f>
        <v>0.21749999999992725</v>
      </c>
      <c r="T15" s="4">
        <f t="shared" ref="T15:T46" si="12">0.05*(C15/R15)+0.95*T3</f>
        <v>1.0001464680207057</v>
      </c>
      <c r="U15" s="4">
        <f>(R14+S14)*T3</f>
        <v>28210</v>
      </c>
      <c r="V15" s="4">
        <f t="shared" ref="V15:V68" si="13">ABS(($C15-U15)/$C15)</f>
        <v>3.0745308689967134E-3</v>
      </c>
      <c r="W15" s="4">
        <f t="shared" ref="W15:W68" si="14">ABS($C15-U15)</f>
        <v>87</v>
      </c>
      <c r="X15" s="4">
        <f t="shared" ref="X15:X68" si="15">W15*W15</f>
        <v>7569</v>
      </c>
    </row>
    <row r="16" spans="1:25">
      <c r="A16" t="s">
        <v>22</v>
      </c>
      <c r="B16" t="s">
        <v>6</v>
      </c>
      <c r="C16">
        <v>28245</v>
      </c>
      <c r="E16" s="4">
        <f t="shared" si="1"/>
        <v>27526.422219396009</v>
      </c>
      <c r="F16" s="4">
        <f t="shared" si="2"/>
        <v>27488.602336206328</v>
      </c>
      <c r="G16" s="4">
        <f t="shared" si="3"/>
        <v>2.6779878342845533E-2</v>
      </c>
      <c r="H16" s="4">
        <f t="shared" si="4"/>
        <v>756.39766379367211</v>
      </c>
      <c r="I16" s="4">
        <f t="shared" si="5"/>
        <v>572137.42579252506</v>
      </c>
      <c r="K16" s="4">
        <f t="shared" si="6"/>
        <v>27620.35525879066</v>
      </c>
      <c r="L16" s="4">
        <f t="shared" si="7"/>
        <v>22.346577659510032</v>
      </c>
      <c r="M16" s="4">
        <f t="shared" si="0"/>
        <v>27642.701836450171</v>
      </c>
      <c r="N16" s="4">
        <f t="shared" si="8"/>
        <v>2.1324063145683449E-2</v>
      </c>
      <c r="O16" s="4">
        <f t="shared" si="9"/>
        <v>602.29816354982904</v>
      </c>
      <c r="P16" s="4">
        <f t="shared" si="10"/>
        <v>362763.0778154966</v>
      </c>
      <c r="R16" s="4">
        <f t="shared" si="11"/>
        <v>28216.089124999995</v>
      </c>
      <c r="S16" s="4">
        <f t="shared" ref="S16:S79" si="16">0.05*(R16-R15)+0.95*S15</f>
        <v>0.29358124999975188</v>
      </c>
      <c r="T16" s="4">
        <f t="shared" si="12"/>
        <v>1.0000512311874121</v>
      </c>
      <c r="U16" s="4">
        <f t="shared" ref="U16:U76" si="17">(R15+S15)*T4</f>
        <v>28214.567499999997</v>
      </c>
      <c r="V16" s="4">
        <f t="shared" si="13"/>
        <v>1.0774473358117409E-3</v>
      </c>
      <c r="W16" s="4">
        <f t="shared" si="14"/>
        <v>30.432500000002619</v>
      </c>
      <c r="X16" s="4">
        <f t="shared" si="15"/>
        <v>926.13705625015939</v>
      </c>
    </row>
    <row r="17" spans="1:24">
      <c r="A17" t="s">
        <v>23</v>
      </c>
      <c r="B17" t="s">
        <v>6</v>
      </c>
      <c r="C17">
        <v>28075</v>
      </c>
      <c r="E17" s="4">
        <f t="shared" si="1"/>
        <v>27553.851108426206</v>
      </c>
      <c r="F17" s="4">
        <f t="shared" si="2"/>
        <v>27526.422219396009</v>
      </c>
      <c r="G17" s="4">
        <f t="shared" si="3"/>
        <v>1.9539725043775297E-2</v>
      </c>
      <c r="H17" s="4">
        <f t="shared" si="4"/>
        <v>548.57778060399141</v>
      </c>
      <c r="I17" s="4">
        <f t="shared" si="5"/>
        <v>300937.58137240092</v>
      </c>
      <c r="K17" s="4">
        <f t="shared" si="6"/>
        <v>27664.31674462766</v>
      </c>
      <c r="L17" s="4">
        <f t="shared" si="7"/>
        <v>23.427323068384556</v>
      </c>
      <c r="M17" s="4">
        <f t="shared" si="0"/>
        <v>27687.744067696043</v>
      </c>
      <c r="N17" s="4">
        <f t="shared" si="8"/>
        <v>1.3793621809579939E-2</v>
      </c>
      <c r="O17" s="4">
        <f t="shared" si="9"/>
        <v>387.2559323039568</v>
      </c>
      <c r="P17" s="4">
        <f t="shared" si="10"/>
        <v>149967.15710460677</v>
      </c>
      <c r="R17" s="4">
        <f t="shared" si="11"/>
        <v>28209.313570937495</v>
      </c>
      <c r="S17" s="4">
        <f t="shared" si="16"/>
        <v>-5.9875515625251008E-2</v>
      </c>
      <c r="T17" s="4">
        <f t="shared" si="12"/>
        <v>0.9997619339963737</v>
      </c>
      <c r="U17" s="4">
        <f t="shared" si="17"/>
        <v>28216.382706249995</v>
      </c>
      <c r="V17" s="4">
        <f t="shared" si="13"/>
        <v>5.0358933659837915E-3</v>
      </c>
      <c r="W17" s="4">
        <f t="shared" si="14"/>
        <v>141.38270624999495</v>
      </c>
      <c r="X17" s="4">
        <f t="shared" si="15"/>
        <v>19989.069626572364</v>
      </c>
    </row>
    <row r="18" spans="1:24">
      <c r="A18" t="s">
        <v>24</v>
      </c>
      <c r="B18" t="s">
        <v>6</v>
      </c>
      <c r="C18">
        <v>27911</v>
      </c>
      <c r="E18" s="4">
        <f t="shared" si="1"/>
        <v>27571.708553004893</v>
      </c>
      <c r="F18" s="4">
        <f t="shared" si="2"/>
        <v>27553.851108426206</v>
      </c>
      <c r="G18" s="4">
        <f t="shared" si="3"/>
        <v>1.2795990526093428E-2</v>
      </c>
      <c r="H18" s="4">
        <f t="shared" si="4"/>
        <v>357.14889157379366</v>
      </c>
      <c r="I18" s="4">
        <f t="shared" si="5"/>
        <v>127555.33075238942</v>
      </c>
      <c r="K18" s="4">
        <f t="shared" si="6"/>
        <v>27698.90686431124</v>
      </c>
      <c r="L18" s="4">
        <f t="shared" si="7"/>
        <v>23.985462899144341</v>
      </c>
      <c r="M18" s="4">
        <f t="shared" si="0"/>
        <v>27722.892327210386</v>
      </c>
      <c r="N18" s="4">
        <f t="shared" si="8"/>
        <v>6.7395533226904912E-3</v>
      </c>
      <c r="O18" s="4">
        <f t="shared" si="9"/>
        <v>188.1076727896143</v>
      </c>
      <c r="P18" s="4">
        <f t="shared" si="10"/>
        <v>35384.496562324603</v>
      </c>
      <c r="R18" s="4">
        <f t="shared" si="11"/>
        <v>28194.341010650776</v>
      </c>
      <c r="S18" s="4">
        <f t="shared" si="16"/>
        <v>-0.80550975417990667</v>
      </c>
      <c r="T18" s="4">
        <f t="shared" si="12"/>
        <v>0.99949752148747906</v>
      </c>
      <c r="U18" s="4">
        <f t="shared" si="17"/>
        <v>28209.25369542187</v>
      </c>
      <c r="V18" s="4">
        <f t="shared" si="13"/>
        <v>1.068588353774033E-2</v>
      </c>
      <c r="W18" s="4">
        <f t="shared" si="14"/>
        <v>298.25369542187036</v>
      </c>
      <c r="X18" s="4">
        <f t="shared" si="15"/>
        <v>88955.266832801819</v>
      </c>
    </row>
    <row r="19" spans="1:24">
      <c r="A19" t="s">
        <v>25</v>
      </c>
      <c r="B19" t="s">
        <v>6</v>
      </c>
      <c r="C19">
        <v>27719</v>
      </c>
      <c r="E19" s="4">
        <f t="shared" si="1"/>
        <v>27579.073125354647</v>
      </c>
      <c r="F19" s="4">
        <f t="shared" si="2"/>
        <v>27571.708553004893</v>
      </c>
      <c r="G19" s="4">
        <f t="shared" si="3"/>
        <v>5.3137359571090777E-3</v>
      </c>
      <c r="H19" s="4">
        <f t="shared" si="4"/>
        <v>147.29144699510653</v>
      </c>
      <c r="I19" s="4">
        <f t="shared" si="5"/>
        <v>21694.770357912275</v>
      </c>
      <c r="K19" s="4">
        <f t="shared" si="6"/>
        <v>27722.697710849865</v>
      </c>
      <c r="L19" s="4">
        <f t="shared" si="7"/>
        <v>23.975732081118348</v>
      </c>
      <c r="M19" s="4">
        <f t="shared" si="0"/>
        <v>27746.673442930984</v>
      </c>
      <c r="N19" s="4">
        <f t="shared" si="8"/>
        <v>9.983564678012766E-4</v>
      </c>
      <c r="O19" s="4">
        <f t="shared" si="9"/>
        <v>27.673442930983583</v>
      </c>
      <c r="P19" s="4">
        <f t="shared" si="10"/>
        <v>765.81944365440529</v>
      </c>
      <c r="R19" s="4">
        <f t="shared" si="11"/>
        <v>28169.808725851766</v>
      </c>
      <c r="S19" s="4">
        <f t="shared" si="16"/>
        <v>-1.9918485064214158</v>
      </c>
      <c r="T19" s="4">
        <f t="shared" si="12"/>
        <v>0.99919983708402305</v>
      </c>
      <c r="U19" s="4">
        <f t="shared" si="17"/>
        <v>28193.535500896596</v>
      </c>
      <c r="V19" s="4">
        <f t="shared" si="13"/>
        <v>1.7119502900414741E-2</v>
      </c>
      <c r="W19" s="4">
        <f t="shared" si="14"/>
        <v>474.5355008965962</v>
      </c>
      <c r="X19" s="4">
        <f t="shared" si="15"/>
        <v>225183.94161118346</v>
      </c>
    </row>
    <row r="20" spans="1:24">
      <c r="A20" t="s">
        <v>26</v>
      </c>
      <c r="B20" t="s">
        <v>6</v>
      </c>
      <c r="C20">
        <v>27781</v>
      </c>
      <c r="E20" s="4">
        <f t="shared" si="1"/>
        <v>27589.169469086912</v>
      </c>
      <c r="F20" s="4">
        <f t="shared" si="2"/>
        <v>27579.073125354647</v>
      </c>
      <c r="G20" s="4">
        <f t="shared" si="3"/>
        <v>7.2685243384094404E-3</v>
      </c>
      <c r="H20" s="4">
        <f t="shared" si="4"/>
        <v>201.92687464535265</v>
      </c>
      <c r="I20" s="4">
        <f t="shared" si="5"/>
        <v>40774.462704039965</v>
      </c>
      <c r="K20" s="4">
        <f t="shared" si="6"/>
        <v>27748.389770784433</v>
      </c>
      <c r="L20" s="4">
        <f t="shared" si="7"/>
        <v>24.061548473790857</v>
      </c>
      <c r="M20" s="4">
        <f t="shared" si="0"/>
        <v>27772.451319258224</v>
      </c>
      <c r="N20" s="4">
        <f t="shared" si="8"/>
        <v>3.0771681155381301E-4</v>
      </c>
      <c r="O20" s="4">
        <f t="shared" si="9"/>
        <v>8.5486807417764794</v>
      </c>
      <c r="P20" s="4">
        <f t="shared" si="10"/>
        <v>73.079942424820061</v>
      </c>
      <c r="R20" s="4">
        <f t="shared" si="11"/>
        <v>28148.476033478073</v>
      </c>
      <c r="S20" s="4">
        <f t="shared" si="16"/>
        <v>-2.9588906997850017</v>
      </c>
      <c r="T20" s="4">
        <f t="shared" si="12"/>
        <v>0.99934725412302772</v>
      </c>
      <c r="U20" s="4">
        <f t="shared" si="17"/>
        <v>28167.816877345344</v>
      </c>
      <c r="V20" s="4">
        <f t="shared" si="13"/>
        <v>1.3923792424511123E-2</v>
      </c>
      <c r="W20" s="4">
        <f t="shared" si="14"/>
        <v>386.81687734534353</v>
      </c>
      <c r="X20" s="4">
        <f t="shared" si="15"/>
        <v>149627.29659920253</v>
      </c>
    </row>
    <row r="21" spans="1:24">
      <c r="A21" t="s">
        <v>27</v>
      </c>
      <c r="B21" t="s">
        <v>6</v>
      </c>
      <c r="C21">
        <v>27707</v>
      </c>
      <c r="E21" s="4">
        <f t="shared" si="1"/>
        <v>27595.060995632564</v>
      </c>
      <c r="F21" s="4">
        <f t="shared" si="2"/>
        <v>27589.169469086912</v>
      </c>
      <c r="G21" s="4">
        <f t="shared" si="3"/>
        <v>4.2527350818597574E-3</v>
      </c>
      <c r="H21" s="4">
        <f t="shared" si="4"/>
        <v>117.8305309130883</v>
      </c>
      <c r="I21" s="4">
        <f t="shared" si="5"/>
        <v>13884.034015260257</v>
      </c>
      <c r="K21" s="4">
        <f t="shared" si="6"/>
        <v>27769.178753295309</v>
      </c>
      <c r="L21" s="4">
        <f t="shared" si="7"/>
        <v>23.897920175645112</v>
      </c>
      <c r="M21" s="4">
        <f t="shared" si="0"/>
        <v>27793.076673470954</v>
      </c>
      <c r="N21" s="4">
        <f t="shared" si="8"/>
        <v>3.1066760555438742E-3</v>
      </c>
      <c r="O21" s="4">
        <f t="shared" si="9"/>
        <v>86.07667347095412</v>
      </c>
      <c r="P21" s="4">
        <f t="shared" si="10"/>
        <v>7409.1937158252567</v>
      </c>
      <c r="R21" s="4">
        <f t="shared" si="11"/>
        <v>28123.59128563937</v>
      </c>
      <c r="S21" s="4">
        <f t="shared" si="16"/>
        <v>-4.0551835567309187</v>
      </c>
      <c r="T21" s="4">
        <f t="shared" si="12"/>
        <v>0.99925935617288664</v>
      </c>
      <c r="U21" s="4">
        <f t="shared" si="17"/>
        <v>28145.517142778288</v>
      </c>
      <c r="V21" s="4">
        <f t="shared" si="13"/>
        <v>1.582694419382423E-2</v>
      </c>
      <c r="W21" s="4">
        <f t="shared" si="14"/>
        <v>438.51714277828796</v>
      </c>
      <c r="X21" s="4">
        <f t="shared" si="15"/>
        <v>192297.28451043338</v>
      </c>
    </row>
    <row r="22" spans="1:24">
      <c r="A22" t="s">
        <v>28</v>
      </c>
      <c r="B22" t="s">
        <v>6</v>
      </c>
      <c r="C22">
        <v>27471</v>
      </c>
      <c r="E22" s="4">
        <f t="shared" si="1"/>
        <v>27588.857945850934</v>
      </c>
      <c r="F22" s="4">
        <f t="shared" si="2"/>
        <v>27595.060995632564</v>
      </c>
      <c r="G22" s="4">
        <f t="shared" si="3"/>
        <v>4.5160713345915437E-3</v>
      </c>
      <c r="H22" s="4">
        <f t="shared" si="4"/>
        <v>124.0609956325643</v>
      </c>
      <c r="I22" s="4">
        <f t="shared" si="5"/>
        <v>15391.130637343138</v>
      </c>
      <c r="K22" s="4">
        <f t="shared" si="6"/>
        <v>27776.972839797403</v>
      </c>
      <c r="L22" s="4">
        <f t="shared" si="7"/>
        <v>23.092728491967542</v>
      </c>
      <c r="M22" s="4">
        <f t="shared" si="0"/>
        <v>27800.06556828937</v>
      </c>
      <c r="N22" s="4">
        <f t="shared" si="8"/>
        <v>1.1978652698823132E-2</v>
      </c>
      <c r="O22" s="4">
        <f t="shared" si="9"/>
        <v>329.06556828937028</v>
      </c>
      <c r="P22" s="4">
        <f t="shared" si="10"/>
        <v>108284.14823360622</v>
      </c>
      <c r="R22" s="4">
        <f t="shared" si="11"/>
        <v>28087.109296978506</v>
      </c>
      <c r="S22" s="4">
        <f t="shared" si="16"/>
        <v>-5.6765238119375656</v>
      </c>
      <c r="T22" s="4">
        <f t="shared" si="12"/>
        <v>0.99890321696963524</v>
      </c>
      <c r="U22" s="4">
        <f t="shared" si="17"/>
        <v>28119.536102082639</v>
      </c>
      <c r="V22" s="4">
        <f t="shared" si="13"/>
        <v>2.3608026722093792E-2</v>
      </c>
      <c r="W22" s="4">
        <f t="shared" si="14"/>
        <v>648.53610208263854</v>
      </c>
      <c r="X22" s="4">
        <f t="shared" si="15"/>
        <v>420599.07570454257</v>
      </c>
    </row>
    <row r="23" spans="1:24">
      <c r="A23" t="s">
        <v>29</v>
      </c>
      <c r="B23" t="s">
        <v>6</v>
      </c>
      <c r="C23">
        <v>27475</v>
      </c>
      <c r="E23" s="4">
        <f t="shared" si="1"/>
        <v>27583.165048558385</v>
      </c>
      <c r="F23" s="4">
        <f t="shared" si="2"/>
        <v>27588.857945850934</v>
      </c>
      <c r="G23" s="4">
        <f t="shared" si="3"/>
        <v>4.1440562639102419E-3</v>
      </c>
      <c r="H23" s="4">
        <f t="shared" si="4"/>
        <v>113.8579458509339</v>
      </c>
      <c r="I23" s="4">
        <f t="shared" si="5"/>
        <v>12963.631833394196</v>
      </c>
      <c r="K23" s="4">
        <f t="shared" si="6"/>
        <v>27783.812289874899</v>
      </c>
      <c r="L23" s="4">
        <f t="shared" si="7"/>
        <v>22.280064571243948</v>
      </c>
      <c r="M23" s="4">
        <f t="shared" si="0"/>
        <v>27806.092354446144</v>
      </c>
      <c r="N23" s="4">
        <f t="shared" si="8"/>
        <v>1.2050677140896957E-2</v>
      </c>
      <c r="O23" s="4">
        <f t="shared" si="9"/>
        <v>331.09235444614387</v>
      </c>
      <c r="P23" s="4">
        <f t="shared" si="10"/>
        <v>109622.14717269097</v>
      </c>
      <c r="R23" s="4">
        <f t="shared" si="11"/>
        <v>28051.111134508239</v>
      </c>
      <c r="S23" s="4">
        <f t="shared" si="16"/>
        <v>-7.1926057448540295</v>
      </c>
      <c r="T23" s="4">
        <f t="shared" si="12"/>
        <v>0.9989731046093937</v>
      </c>
      <c r="U23" s="4">
        <f t="shared" si="17"/>
        <v>28081.432773166569</v>
      </c>
      <c r="V23" s="4">
        <f t="shared" si="13"/>
        <v>2.2072166448282766E-2</v>
      </c>
      <c r="W23" s="4">
        <f t="shared" si="14"/>
        <v>606.43277316656895</v>
      </c>
      <c r="X23" s="4">
        <f t="shared" si="15"/>
        <v>367760.7083704953</v>
      </c>
    </row>
    <row r="24" spans="1:24">
      <c r="A24" t="s">
        <v>30</v>
      </c>
      <c r="B24" t="s">
        <v>6</v>
      </c>
      <c r="C24">
        <v>27516</v>
      </c>
      <c r="E24" s="4">
        <f t="shared" si="1"/>
        <v>27579.806796130462</v>
      </c>
      <c r="F24" s="4">
        <f t="shared" si="2"/>
        <v>27583.165048558385</v>
      </c>
      <c r="G24" s="4">
        <f t="shared" si="3"/>
        <v>2.4409452158157081E-3</v>
      </c>
      <c r="H24" s="4">
        <f t="shared" si="4"/>
        <v>67.165048558385024</v>
      </c>
      <c r="I24" s="4">
        <f t="shared" si="5"/>
        <v>4511.1437478502185</v>
      </c>
      <c r="K24" s="4">
        <f t="shared" si="6"/>
        <v>27791.587736723835</v>
      </c>
      <c r="L24" s="4">
        <f t="shared" si="7"/>
        <v>21.554833685128578</v>
      </c>
      <c r="M24" s="4">
        <f t="shared" si="0"/>
        <v>27813.142570408963</v>
      </c>
      <c r="N24" s="4">
        <f t="shared" si="8"/>
        <v>1.0798901381340433E-2</v>
      </c>
      <c r="O24" s="4">
        <f t="shared" si="9"/>
        <v>297.14257040896337</v>
      </c>
      <c r="P24" s="4">
        <f t="shared" si="10"/>
        <v>88293.707149245747</v>
      </c>
      <c r="R24" s="4">
        <f t="shared" si="11"/>
        <v>28017.522602325214</v>
      </c>
      <c r="S24" s="4">
        <f t="shared" si="16"/>
        <v>-8.5124020667625615</v>
      </c>
      <c r="T24" s="4">
        <f t="shared" si="12"/>
        <v>0.99910498403187931</v>
      </c>
      <c r="U24" s="4">
        <f t="shared" si="17"/>
        <v>28043.918528763385</v>
      </c>
      <c r="V24" s="4">
        <f t="shared" si="13"/>
        <v>1.9185874718832117E-2</v>
      </c>
      <c r="W24" s="4">
        <f t="shared" si="14"/>
        <v>527.91852876338453</v>
      </c>
      <c r="X24" s="4">
        <f t="shared" si="15"/>
        <v>278697.97301169648</v>
      </c>
    </row>
    <row r="25" spans="1:24">
      <c r="A25" t="s">
        <v>31</v>
      </c>
      <c r="B25" t="s">
        <v>6</v>
      </c>
      <c r="C25">
        <v>27492</v>
      </c>
      <c r="E25" s="4">
        <f t="shared" si="1"/>
        <v>27575.416456323936</v>
      </c>
      <c r="F25" s="4">
        <f t="shared" si="2"/>
        <v>27579.806796130462</v>
      </c>
      <c r="G25" s="4">
        <f t="shared" si="3"/>
        <v>3.1939035403194499E-3</v>
      </c>
      <c r="H25" s="4">
        <f t="shared" si="4"/>
        <v>87.806796130462317</v>
      </c>
      <c r="I25" s="4">
        <f t="shared" si="5"/>
        <v>7710.0334466965724</v>
      </c>
      <c r="K25" s="4">
        <f t="shared" si="6"/>
        <v>27797.085441888514</v>
      </c>
      <c r="L25" s="4">
        <f t="shared" si="7"/>
        <v>20.751977259106063</v>
      </c>
      <c r="M25" s="4">
        <f t="shared" si="0"/>
        <v>27817.837419147621</v>
      </c>
      <c r="N25" s="4">
        <f t="shared" si="8"/>
        <v>1.1852081301746741E-2</v>
      </c>
      <c r="O25" s="4">
        <f t="shared" si="9"/>
        <v>325.8374191476214</v>
      </c>
      <c r="P25" s="4">
        <f t="shared" si="10"/>
        <v>106170.02371678271</v>
      </c>
      <c r="R25" s="4">
        <f t="shared" si="11"/>
        <v>27983.159690245528</v>
      </c>
      <c r="S25" s="4">
        <f t="shared" si="16"/>
        <v>-9.8049275674087735</v>
      </c>
      <c r="T25" s="4">
        <f t="shared" si="12"/>
        <v>0.99912240130192165</v>
      </c>
      <c r="U25" s="4">
        <f t="shared" si="17"/>
        <v>28009.010200258454</v>
      </c>
      <c r="V25" s="4">
        <f t="shared" si="13"/>
        <v>1.8805841708804508E-2</v>
      </c>
      <c r="W25" s="4">
        <f t="shared" si="14"/>
        <v>517.01020025845355</v>
      </c>
      <c r="X25" s="4">
        <f t="shared" si="15"/>
        <v>267299.54717128625</v>
      </c>
    </row>
    <row r="26" spans="1:24">
      <c r="A26" t="s">
        <v>32</v>
      </c>
      <c r="B26" t="s">
        <v>6</v>
      </c>
      <c r="C26">
        <v>27695</v>
      </c>
      <c r="E26" s="4">
        <f t="shared" si="1"/>
        <v>27581.395633507738</v>
      </c>
      <c r="F26" s="4">
        <f t="shared" si="2"/>
        <v>27575.416456323936</v>
      </c>
      <c r="G26" s="4">
        <f t="shared" si="3"/>
        <v>4.3178748393596115E-3</v>
      </c>
      <c r="H26" s="4">
        <f t="shared" si="4"/>
        <v>119.58354367606444</v>
      </c>
      <c r="I26" s="4">
        <f t="shared" si="5"/>
        <v>14300.223918125212</v>
      </c>
      <c r="K26" s="4">
        <f t="shared" si="6"/>
        <v>27811.695548190241</v>
      </c>
      <c r="L26" s="4">
        <f t="shared" si="7"/>
        <v>20.4448837112371</v>
      </c>
      <c r="M26" s="4">
        <f t="shared" si="0"/>
        <v>27832.140431901476</v>
      </c>
      <c r="N26" s="4">
        <f t="shared" si="8"/>
        <v>4.9518119480583649E-3</v>
      </c>
      <c r="O26" s="4">
        <f t="shared" si="9"/>
        <v>137.1404319014764</v>
      </c>
      <c r="P26" s="4">
        <f t="shared" si="10"/>
        <v>18807.498062123486</v>
      </c>
      <c r="R26" s="4">
        <f t="shared" si="11"/>
        <v>27959.437024544211</v>
      </c>
      <c r="S26" s="4">
        <f t="shared" si="16"/>
        <v>-10.500814474104141</v>
      </c>
      <c r="T26" s="4">
        <f t="shared" si="12"/>
        <v>0.99952710595654681</v>
      </c>
      <c r="U26" s="4">
        <f t="shared" si="17"/>
        <v>27973.354762678118</v>
      </c>
      <c r="V26" s="4">
        <f t="shared" si="13"/>
        <v>1.0050722609789431E-2</v>
      </c>
      <c r="W26" s="4">
        <f t="shared" si="14"/>
        <v>278.35476267811828</v>
      </c>
      <c r="X26" s="4">
        <f t="shared" si="15"/>
        <v>77481.37390559155</v>
      </c>
    </row>
    <row r="27" spans="1:24">
      <c r="A27" t="s">
        <v>33</v>
      </c>
      <c r="B27" t="s">
        <v>6</v>
      </c>
      <c r="C27">
        <v>27779</v>
      </c>
      <c r="E27" s="4">
        <f t="shared" si="1"/>
        <v>27591.27585183235</v>
      </c>
      <c r="F27" s="4">
        <f t="shared" si="2"/>
        <v>27581.395633507738</v>
      </c>
      <c r="G27" s="4">
        <f t="shared" si="3"/>
        <v>7.1134442021765273E-3</v>
      </c>
      <c r="H27" s="4">
        <f t="shared" si="4"/>
        <v>197.60436649226176</v>
      </c>
      <c r="I27" s="4">
        <f t="shared" si="5"/>
        <v>39047.485656808101</v>
      </c>
      <c r="K27" s="4">
        <f t="shared" si="6"/>
        <v>27829.483410306402</v>
      </c>
      <c r="L27" s="4">
        <f t="shared" si="7"/>
        <v>20.31203263148333</v>
      </c>
      <c r="M27" s="4">
        <f t="shared" si="0"/>
        <v>27849.795442937884</v>
      </c>
      <c r="N27" s="4">
        <f t="shared" si="8"/>
        <v>2.5485238107161605E-3</v>
      </c>
      <c r="O27" s="4">
        <f t="shared" si="9"/>
        <v>70.795442937884218</v>
      </c>
      <c r="P27" s="4">
        <f t="shared" si="10"/>
        <v>5011.9947407712207</v>
      </c>
      <c r="R27" s="4">
        <f t="shared" si="11"/>
        <v>27940.235992601858</v>
      </c>
      <c r="S27" s="4">
        <f t="shared" si="16"/>
        <v>-10.935825347516605</v>
      </c>
      <c r="T27" s="4">
        <f t="shared" si="12"/>
        <v>0.99985060734202436</v>
      </c>
      <c r="U27" s="4">
        <f t="shared" si="17"/>
        <v>27953.029835437628</v>
      </c>
      <c r="V27" s="4">
        <f t="shared" si="13"/>
        <v>6.2647984246239317E-3</v>
      </c>
      <c r="W27" s="4">
        <f t="shared" si="14"/>
        <v>174.02983543762821</v>
      </c>
      <c r="X27" s="4">
        <f t="shared" si="15"/>
        <v>30286.383622447956</v>
      </c>
    </row>
    <row r="28" spans="1:24">
      <c r="A28" t="s">
        <v>34</v>
      </c>
      <c r="B28" t="s">
        <v>6</v>
      </c>
      <c r="C28">
        <v>27698</v>
      </c>
      <c r="E28" s="4">
        <f t="shared" si="1"/>
        <v>27596.612059240731</v>
      </c>
      <c r="F28" s="4">
        <f t="shared" si="2"/>
        <v>27591.27585183235</v>
      </c>
      <c r="G28" s="4">
        <f t="shared" si="3"/>
        <v>3.8531355393042867E-3</v>
      </c>
      <c r="H28" s="4">
        <f t="shared" si="4"/>
        <v>106.72414816765013</v>
      </c>
      <c r="I28" s="4">
        <f t="shared" si="5"/>
        <v>11390.043802110538</v>
      </c>
      <c r="K28" s="4">
        <f t="shared" si="6"/>
        <v>27842.205670790991</v>
      </c>
      <c r="L28" s="4">
        <f t="shared" si="7"/>
        <v>19.932544024138579</v>
      </c>
      <c r="M28" s="4">
        <f t="shared" si="0"/>
        <v>27862.138214815128</v>
      </c>
      <c r="N28" s="4">
        <f t="shared" si="8"/>
        <v>5.9259951915346908E-3</v>
      </c>
      <c r="O28" s="4">
        <f t="shared" si="9"/>
        <v>164.13821481512787</v>
      </c>
      <c r="P28" s="4">
        <f t="shared" si="10"/>
        <v>26941.353562697062</v>
      </c>
      <c r="R28" s="4">
        <f t="shared" si="11"/>
        <v>27917.664212454845</v>
      </c>
      <c r="S28" s="4">
        <f t="shared" si="16"/>
        <v>-11.517623087491412</v>
      </c>
      <c r="T28" s="4">
        <f t="shared" si="12"/>
        <v>0.99965525524569343</v>
      </c>
      <c r="U28" s="4">
        <f t="shared" si="17"/>
        <v>27930.731018465496</v>
      </c>
      <c r="V28" s="4">
        <f t="shared" si="13"/>
        <v>8.4024484968407889E-3</v>
      </c>
      <c r="W28" s="4">
        <f t="shared" si="14"/>
        <v>232.73101846549616</v>
      </c>
      <c r="X28" s="4">
        <f t="shared" si="15"/>
        <v>54163.726955987113</v>
      </c>
    </row>
    <row r="29" spans="1:24">
      <c r="A29" t="s">
        <v>35</v>
      </c>
      <c r="B29" t="s">
        <v>6</v>
      </c>
      <c r="C29">
        <v>27700</v>
      </c>
      <c r="E29" s="4">
        <f t="shared" si="1"/>
        <v>27601.781456278695</v>
      </c>
      <c r="F29" s="4">
        <f t="shared" si="2"/>
        <v>27596.612059240731</v>
      </c>
      <c r="G29" s="4">
        <f t="shared" si="3"/>
        <v>3.7324166339086111E-3</v>
      </c>
      <c r="H29" s="4">
        <f t="shared" si="4"/>
        <v>103.38794075926853</v>
      </c>
      <c r="I29" s="4">
        <f t="shared" si="5"/>
        <v>10689.06629444202</v>
      </c>
      <c r="K29" s="4">
        <f t="shared" si="6"/>
        <v>27854.031304074371</v>
      </c>
      <c r="L29" s="4">
        <f t="shared" si="7"/>
        <v>19.527198487100687</v>
      </c>
      <c r="M29" s="4">
        <f t="shared" si="0"/>
        <v>27873.558502561471</v>
      </c>
      <c r="N29" s="4">
        <f t="shared" si="8"/>
        <v>6.2656499119664606E-3</v>
      </c>
      <c r="O29" s="4">
        <f t="shared" si="9"/>
        <v>173.55850256147096</v>
      </c>
      <c r="P29" s="4">
        <f t="shared" si="10"/>
        <v>30122.553811380123</v>
      </c>
      <c r="R29" s="4">
        <f t="shared" si="11"/>
        <v>27896.169059828157</v>
      </c>
      <c r="S29" s="4">
        <f t="shared" si="16"/>
        <v>-12.016499564451273</v>
      </c>
      <c r="T29" s="4">
        <f t="shared" si="12"/>
        <v>0.99942223156279375</v>
      </c>
      <c r="U29" s="4">
        <f t="shared" si="17"/>
        <v>27899.50308457221</v>
      </c>
      <c r="V29" s="4">
        <f t="shared" si="13"/>
        <v>7.2022774213794348E-3</v>
      </c>
      <c r="W29" s="4">
        <f t="shared" si="14"/>
        <v>199.50308457221035</v>
      </c>
      <c r="X29" s="4">
        <f t="shared" si="15"/>
        <v>39801.480753826516</v>
      </c>
    </row>
    <row r="30" spans="1:24">
      <c r="A30" t="s">
        <v>36</v>
      </c>
      <c r="B30" t="s">
        <v>6</v>
      </c>
      <c r="C30">
        <v>27754</v>
      </c>
      <c r="E30" s="4">
        <f t="shared" si="1"/>
        <v>27609.392383464761</v>
      </c>
      <c r="F30" s="4">
        <f t="shared" si="2"/>
        <v>27601.781456278695</v>
      </c>
      <c r="G30" s="4">
        <f t="shared" si="3"/>
        <v>5.4845623593465717E-3</v>
      </c>
      <c r="H30" s="4">
        <f t="shared" si="4"/>
        <v>152.21854372130474</v>
      </c>
      <c r="I30" s="4">
        <f t="shared" si="5"/>
        <v>23170.485052634762</v>
      </c>
      <c r="K30" s="4">
        <f t="shared" si="6"/>
        <v>27867.580577433397</v>
      </c>
      <c r="L30" s="4">
        <f t="shared" si="7"/>
        <v>19.228302230696922</v>
      </c>
      <c r="M30" s="4">
        <f t="shared" si="0"/>
        <v>27886.808879664095</v>
      </c>
      <c r="N30" s="4">
        <f t="shared" si="8"/>
        <v>4.7852158126430429E-3</v>
      </c>
      <c r="O30" s="4">
        <f t="shared" si="9"/>
        <v>132.808879664095</v>
      </c>
      <c r="P30" s="4">
        <f t="shared" si="10"/>
        <v>17638.198517632067</v>
      </c>
      <c r="R30" s="4">
        <f t="shared" si="11"/>
        <v>27878.342572231442</v>
      </c>
      <c r="S30" s="4">
        <f t="shared" si="16"/>
        <v>-12.306998966064423</v>
      </c>
      <c r="T30" s="4">
        <f t="shared" si="12"/>
        <v>0.99929963615079098</v>
      </c>
      <c r="U30" s="4">
        <f t="shared" si="17"/>
        <v>27870.141372762315</v>
      </c>
      <c r="V30" s="4">
        <f t="shared" si="13"/>
        <v>4.1846714982458335E-3</v>
      </c>
      <c r="W30" s="4">
        <f t="shared" si="14"/>
        <v>116.14137276231486</v>
      </c>
      <c r="X30" s="4">
        <f t="shared" si="15"/>
        <v>13488.818467114972</v>
      </c>
    </row>
    <row r="31" spans="1:24">
      <c r="A31" t="s">
        <v>37</v>
      </c>
      <c r="B31" t="s">
        <v>6</v>
      </c>
      <c r="C31">
        <v>27709</v>
      </c>
      <c r="E31" s="4">
        <f t="shared" si="1"/>
        <v>27614.372764291522</v>
      </c>
      <c r="F31" s="4">
        <f t="shared" si="2"/>
        <v>27609.392383464761</v>
      </c>
      <c r="G31" s="4">
        <f t="shared" si="3"/>
        <v>3.5947748578165498E-3</v>
      </c>
      <c r="H31" s="4">
        <f t="shared" si="4"/>
        <v>99.607616535238776</v>
      </c>
      <c r="I31" s="4">
        <f t="shared" si="5"/>
        <v>9921.6772718311731</v>
      </c>
      <c r="K31" s="4">
        <f t="shared" si="6"/>
        <v>27877.918435680891</v>
      </c>
      <c r="L31" s="4">
        <f t="shared" si="7"/>
        <v>18.783780031536789</v>
      </c>
      <c r="M31" s="4">
        <f t="shared" si="0"/>
        <v>27896.702215712427</v>
      </c>
      <c r="N31" s="4">
        <f t="shared" si="8"/>
        <v>6.7740523191896695E-3</v>
      </c>
      <c r="O31" s="4">
        <f t="shared" si="9"/>
        <v>187.70221571242655</v>
      </c>
      <c r="P31" s="4">
        <f t="shared" si="10"/>
        <v>35232.121783354305</v>
      </c>
      <c r="R31" s="4">
        <f t="shared" si="11"/>
        <v>27859.293268073576</v>
      </c>
      <c r="S31" s="4">
        <f t="shared" si="16"/>
        <v>-12.644114225654532</v>
      </c>
      <c r="T31" s="4">
        <f t="shared" si="12"/>
        <v>0.99897010890408777</v>
      </c>
      <c r="U31" s="4">
        <f t="shared" si="17"/>
        <v>27843.738204984355</v>
      </c>
      <c r="V31" s="4">
        <f t="shared" si="13"/>
        <v>4.8626152147083811E-3</v>
      </c>
      <c r="W31" s="4">
        <f t="shared" si="14"/>
        <v>134.73820498435452</v>
      </c>
      <c r="X31" s="4">
        <f t="shared" si="15"/>
        <v>18154.383882405938</v>
      </c>
    </row>
    <row r="32" spans="1:24">
      <c r="A32" t="s">
        <v>38</v>
      </c>
      <c r="B32" t="s">
        <v>6</v>
      </c>
      <c r="C32">
        <v>27865</v>
      </c>
      <c r="E32" s="4">
        <f t="shared" si="1"/>
        <v>27626.904126076945</v>
      </c>
      <c r="F32" s="4">
        <f t="shared" si="2"/>
        <v>27614.372764291522</v>
      </c>
      <c r="G32" s="4">
        <f t="shared" si="3"/>
        <v>8.9943382633582668E-3</v>
      </c>
      <c r="H32" s="4">
        <f t="shared" si="4"/>
        <v>250.62723570847811</v>
      </c>
      <c r="I32" s="4">
        <f t="shared" si="5"/>
        <v>62814.011278873048</v>
      </c>
      <c r="K32" s="4">
        <f t="shared" si="6"/>
        <v>27895.117104926805</v>
      </c>
      <c r="L32" s="4">
        <f t="shared" si="7"/>
        <v>18.704524492255654</v>
      </c>
      <c r="M32" s="4">
        <f t="shared" si="0"/>
        <v>27913.821629419061</v>
      </c>
      <c r="N32" s="4">
        <f t="shared" si="8"/>
        <v>1.7520771368763908E-3</v>
      </c>
      <c r="O32" s="4">
        <f t="shared" si="9"/>
        <v>48.821629419060628</v>
      </c>
      <c r="P32" s="4">
        <f t="shared" si="10"/>
        <v>2383.5514991320861</v>
      </c>
      <c r="R32" s="4">
        <f t="shared" si="11"/>
        <v>27848.476728368387</v>
      </c>
      <c r="S32" s="4">
        <f t="shared" si="16"/>
        <v>-12.55273549963125</v>
      </c>
      <c r="T32" s="4">
        <f t="shared" si="12"/>
        <v>0.99940955780005547</v>
      </c>
      <c r="U32" s="4">
        <f t="shared" si="17"/>
        <v>27828.472368425253</v>
      </c>
      <c r="V32" s="4">
        <f t="shared" si="13"/>
        <v>1.3108785779561069E-3</v>
      </c>
      <c r="W32" s="4">
        <f t="shared" si="14"/>
        <v>36.52763157474692</v>
      </c>
      <c r="X32" s="4">
        <f t="shared" si="15"/>
        <v>1334.2678684604482</v>
      </c>
    </row>
    <row r="33" spans="1:24">
      <c r="A33" t="s">
        <v>39</v>
      </c>
      <c r="B33" t="s">
        <v>6</v>
      </c>
      <c r="C33">
        <v>27937</v>
      </c>
      <c r="E33" s="4">
        <f t="shared" si="1"/>
        <v>27642.408919773094</v>
      </c>
      <c r="F33" s="4">
        <f t="shared" si="2"/>
        <v>27626.904126076945</v>
      </c>
      <c r="G33" s="4">
        <f t="shared" si="3"/>
        <v>1.109982725142483E-2</v>
      </c>
      <c r="H33" s="4">
        <f t="shared" si="4"/>
        <v>310.09587392305548</v>
      </c>
      <c r="I33" s="4">
        <f t="shared" si="5"/>
        <v>96159.451024103517</v>
      </c>
      <c r="K33" s="4">
        <f t="shared" si="6"/>
        <v>27914.980547948104</v>
      </c>
      <c r="L33" s="4">
        <f t="shared" si="7"/>
        <v>18.762470418707807</v>
      </c>
      <c r="M33" s="4">
        <f t="shared" si="0"/>
        <v>27933.743018366811</v>
      </c>
      <c r="N33" s="4">
        <f t="shared" si="8"/>
        <v>1.1658308455413406E-4</v>
      </c>
      <c r="O33" s="4">
        <f t="shared" si="9"/>
        <v>3.2569816331888433</v>
      </c>
      <c r="P33" s="4">
        <f t="shared" si="10"/>
        <v>10.607929358929464</v>
      </c>
      <c r="R33" s="4">
        <f t="shared" si="11"/>
        <v>27842.013128369807</v>
      </c>
      <c r="S33" s="4">
        <f t="shared" si="16"/>
        <v>-12.248278724578704</v>
      </c>
      <c r="T33" s="4">
        <f t="shared" si="12"/>
        <v>0.99946697026719633</v>
      </c>
      <c r="U33" s="4">
        <f t="shared" si="17"/>
        <v>27815.307487591443</v>
      </c>
      <c r="V33" s="4">
        <f t="shared" si="13"/>
        <v>4.3559620721107268E-3</v>
      </c>
      <c r="W33" s="4">
        <f t="shared" si="14"/>
        <v>121.69251240855738</v>
      </c>
      <c r="X33" s="4">
        <f t="shared" si="15"/>
        <v>14809.067576306892</v>
      </c>
    </row>
    <row r="34" spans="1:24">
      <c r="A34" t="s">
        <v>40</v>
      </c>
      <c r="B34" t="s">
        <v>6</v>
      </c>
      <c r="C34">
        <v>27970</v>
      </c>
      <c r="E34" s="4">
        <f t="shared" si="1"/>
        <v>27658.788473784436</v>
      </c>
      <c r="F34" s="4">
        <f t="shared" si="2"/>
        <v>27642.408919773094</v>
      </c>
      <c r="G34" s="4">
        <f t="shared" si="3"/>
        <v>1.1712230254805375E-2</v>
      </c>
      <c r="H34" s="4">
        <f t="shared" si="4"/>
        <v>327.59108022690634</v>
      </c>
      <c r="I34" s="4">
        <f t="shared" si="5"/>
        <v>107315.91584423139</v>
      </c>
      <c r="K34" s="4">
        <f t="shared" si="6"/>
        <v>27935.555867448471</v>
      </c>
      <c r="L34" s="4">
        <f t="shared" si="7"/>
        <v>18.853112872790774</v>
      </c>
      <c r="M34" s="4">
        <f t="shared" si="0"/>
        <v>27954.408980321263</v>
      </c>
      <c r="N34" s="4">
        <f t="shared" si="8"/>
        <v>5.5741936641892067E-4</v>
      </c>
      <c r="O34" s="4">
        <f t="shared" si="9"/>
        <v>15.591019678737212</v>
      </c>
      <c r="P34" s="4">
        <f t="shared" si="10"/>
        <v>243.07989462277098</v>
      </c>
      <c r="R34" s="4">
        <f t="shared" si="11"/>
        <v>27838.312142379902</v>
      </c>
      <c r="S34" s="4">
        <f t="shared" si="16"/>
        <v>-11.82091408784499</v>
      </c>
      <c r="T34" s="4">
        <f t="shared" si="12"/>
        <v>0.99919457882581064</v>
      </c>
      <c r="U34" s="4">
        <f t="shared" si="17"/>
        <v>27799.241635819097</v>
      </c>
      <c r="V34" s="4">
        <f t="shared" si="13"/>
        <v>6.1050541358921451E-3</v>
      </c>
      <c r="W34" s="4">
        <f t="shared" si="14"/>
        <v>170.7583641809033</v>
      </c>
      <c r="X34" s="4">
        <f t="shared" si="15"/>
        <v>29158.418937737999</v>
      </c>
    </row>
    <row r="35" spans="1:24">
      <c r="A35" t="s">
        <v>41</v>
      </c>
      <c r="B35" t="s">
        <v>6</v>
      </c>
      <c r="C35">
        <v>28119</v>
      </c>
      <c r="E35" s="4">
        <f t="shared" si="1"/>
        <v>27681.799050095215</v>
      </c>
      <c r="F35" s="4">
        <f t="shared" si="2"/>
        <v>27658.788473784436</v>
      </c>
      <c r="G35" s="4">
        <f t="shared" si="3"/>
        <v>1.6366568022175895E-2</v>
      </c>
      <c r="H35" s="4">
        <f t="shared" si="4"/>
        <v>460.21152621556394</v>
      </c>
      <c r="I35" s="4">
        <f t="shared" si="5"/>
        <v>211794.6488616587</v>
      </c>
      <c r="K35" s="4">
        <f t="shared" si="6"/>
        <v>27962.638531305198</v>
      </c>
      <c r="L35" s="4">
        <f t="shared" si="7"/>
        <v>19.264590421987577</v>
      </c>
      <c r="M35" s="4">
        <f t="shared" si="0"/>
        <v>27981.903121727184</v>
      </c>
      <c r="N35" s="4">
        <f t="shared" si="8"/>
        <v>4.8755957990261377E-3</v>
      </c>
      <c r="O35" s="4">
        <f t="shared" si="9"/>
        <v>137.09687827281596</v>
      </c>
      <c r="P35" s="4">
        <f t="shared" si="10"/>
        <v>18795.554032151314</v>
      </c>
      <c r="R35" s="4">
        <f t="shared" si="11"/>
        <v>27842.561914570069</v>
      </c>
      <c r="S35" s="4">
        <f t="shared" si="16"/>
        <v>-11.017379773944375</v>
      </c>
      <c r="T35" s="4">
        <f t="shared" si="12"/>
        <v>0.99952088014251195</v>
      </c>
      <c r="U35" s="4">
        <f t="shared" si="17"/>
        <v>27797.916332712975</v>
      </c>
      <c r="V35" s="4">
        <f t="shared" si="13"/>
        <v>1.1418744168961364E-2</v>
      </c>
      <c r="W35" s="4">
        <f t="shared" si="14"/>
        <v>321.08366728702458</v>
      </c>
      <c r="X35" s="4">
        <f t="shared" si="15"/>
        <v>103094.7213984847</v>
      </c>
    </row>
    <row r="36" spans="1:24">
      <c r="A36" t="s">
        <v>42</v>
      </c>
      <c r="B36" t="s">
        <v>6</v>
      </c>
      <c r="C36">
        <v>28329</v>
      </c>
      <c r="E36" s="4">
        <f t="shared" si="1"/>
        <v>27714.159097590455</v>
      </c>
      <c r="F36" s="4">
        <f t="shared" si="2"/>
        <v>27681.799050095215</v>
      </c>
      <c r="G36" s="4">
        <f t="shared" si="3"/>
        <v>2.2845880543075483E-2</v>
      </c>
      <c r="H36" s="4">
        <f t="shared" si="4"/>
        <v>647.20094990478538</v>
      </c>
      <c r="I36" s="4">
        <f t="shared" si="5"/>
        <v>418869.06955765653</v>
      </c>
      <c r="K36" s="4">
        <f t="shared" ref="K36:K67" si="18">0.05*C36+0.95*(K35+L35)</f>
        <v>27999.257965640823</v>
      </c>
      <c r="L36" s="4">
        <f t="shared" si="7"/>
        <v>20.132332617669476</v>
      </c>
      <c r="M36" s="4">
        <f t="shared" si="0"/>
        <v>28019.390298258491</v>
      </c>
      <c r="N36" s="4">
        <f t="shared" si="8"/>
        <v>1.0929072743178673E-2</v>
      </c>
      <c r="O36" s="4">
        <f t="shared" si="9"/>
        <v>309.60970174150862</v>
      </c>
      <c r="P36" s="4">
        <f t="shared" si="10"/>
        <v>95858.167412465918</v>
      </c>
      <c r="R36" s="4">
        <f t="shared" si="11"/>
        <v>27857.686189093154</v>
      </c>
      <c r="S36" s="4">
        <f t="shared" si="16"/>
        <v>-9.7102970590929178</v>
      </c>
      <c r="T36" s="4">
        <f t="shared" si="12"/>
        <v>0.99999566619678082</v>
      </c>
      <c r="U36" s="4">
        <f t="shared" si="17"/>
        <v>27806.634858020021</v>
      </c>
      <c r="V36" s="4">
        <f t="shared" si="13"/>
        <v>1.8439236894347805E-2</v>
      </c>
      <c r="W36" s="4">
        <f t="shared" si="14"/>
        <v>522.36514197997894</v>
      </c>
      <c r="X36" s="4">
        <f t="shared" si="15"/>
        <v>272865.34155576356</v>
      </c>
    </row>
    <row r="37" spans="1:24">
      <c r="A37" t="s">
        <v>43</v>
      </c>
      <c r="B37" t="s">
        <v>6</v>
      </c>
      <c r="C37">
        <v>28512</v>
      </c>
      <c r="E37" s="4">
        <f t="shared" si="1"/>
        <v>27754.05114271093</v>
      </c>
      <c r="F37" s="4">
        <f t="shared" si="2"/>
        <v>27714.159097590455</v>
      </c>
      <c r="G37" s="4">
        <f t="shared" si="3"/>
        <v>2.7982635466103585E-2</v>
      </c>
      <c r="H37" s="4">
        <f t="shared" si="4"/>
        <v>797.84090240954538</v>
      </c>
      <c r="I37" s="4">
        <f t="shared" si="5"/>
        <v>636550.10555767769</v>
      </c>
      <c r="K37" s="4">
        <f t="shared" si="18"/>
        <v>28044.020783345564</v>
      </c>
      <c r="L37" s="4">
        <f t="shared" si="7"/>
        <v>21.363856872023046</v>
      </c>
      <c r="M37" s="4">
        <f t="shared" si="0"/>
        <v>28065.384640217588</v>
      </c>
      <c r="N37" s="4">
        <f t="shared" si="8"/>
        <v>1.5664118959820856E-2</v>
      </c>
      <c r="O37" s="4">
        <f t="shared" si="9"/>
        <v>446.61535978241227</v>
      </c>
      <c r="P37" s="4">
        <f t="shared" si="10"/>
        <v>199465.27959357356</v>
      </c>
      <c r="R37" s="4">
        <f t="shared" si="11"/>
        <v>27882.42930106862</v>
      </c>
      <c r="S37" s="4">
        <f t="shared" si="16"/>
        <v>-7.9876266073649926</v>
      </c>
      <c r="T37" s="4">
        <f t="shared" si="12"/>
        <v>1.0002952551367204</v>
      </c>
      <c r="U37" s="4">
        <f t="shared" si="17"/>
        <v>27823.536544647093</v>
      </c>
      <c r="V37" s="4">
        <f t="shared" si="13"/>
        <v>2.414644554408343E-2</v>
      </c>
      <c r="W37" s="4">
        <f t="shared" si="14"/>
        <v>688.46345535290675</v>
      </c>
      <c r="X37" s="4">
        <f t="shared" si="15"/>
        <v>473981.92935646384</v>
      </c>
    </row>
    <row r="38" spans="1:24">
      <c r="A38" t="s">
        <v>44</v>
      </c>
      <c r="B38" t="s">
        <v>6</v>
      </c>
      <c r="C38">
        <v>28736</v>
      </c>
      <c r="E38" s="4">
        <f t="shared" si="1"/>
        <v>27803.148585575382</v>
      </c>
      <c r="F38" s="4">
        <f t="shared" si="2"/>
        <v>27754.05114271093</v>
      </c>
      <c r="G38" s="4">
        <f t="shared" si="3"/>
        <v>3.4171382839959269E-2</v>
      </c>
      <c r="H38" s="4">
        <f t="shared" si="4"/>
        <v>981.94885728906957</v>
      </c>
      <c r="I38" s="4">
        <f t="shared" si="5"/>
        <v>964223.55833130947</v>
      </c>
      <c r="K38" s="4">
        <f t="shared" si="18"/>
        <v>28098.915408206707</v>
      </c>
      <c r="L38" s="4">
        <f t="shared" si="7"/>
        <v>23.040395271479035</v>
      </c>
      <c r="M38" s="4">
        <f t="shared" si="0"/>
        <v>28121.955803478188</v>
      </c>
      <c r="N38" s="4">
        <f t="shared" si="8"/>
        <v>2.1368464522613182E-2</v>
      </c>
      <c r="O38" s="4">
        <f t="shared" si="9"/>
        <v>614.04419652181241</v>
      </c>
      <c r="P38" s="4">
        <f t="shared" si="10"/>
        <v>377050.27528211818</v>
      </c>
      <c r="R38" s="4">
        <f t="shared" si="11"/>
        <v>27918.199366361667</v>
      </c>
      <c r="S38" s="4">
        <f t="shared" si="16"/>
        <v>-5.7997420123443888</v>
      </c>
      <c r="T38" s="4">
        <f t="shared" si="12"/>
        <v>1.0010153877990067</v>
      </c>
      <c r="U38" s="4">
        <f t="shared" si="17"/>
        <v>27861.260017028817</v>
      </c>
      <c r="V38" s="4">
        <f t="shared" si="13"/>
        <v>3.0440561768206538E-2</v>
      </c>
      <c r="W38" s="4">
        <f t="shared" si="14"/>
        <v>874.73998297118305</v>
      </c>
      <c r="X38" s="4">
        <f t="shared" si="15"/>
        <v>765170.03780842561</v>
      </c>
    </row>
    <row r="39" spans="1:24">
      <c r="A39" t="s">
        <v>45</v>
      </c>
      <c r="B39" t="s">
        <v>6</v>
      </c>
      <c r="C39">
        <v>28515</v>
      </c>
      <c r="E39" s="4">
        <f t="shared" si="1"/>
        <v>27838.741156296612</v>
      </c>
      <c r="F39" s="4">
        <f t="shared" si="2"/>
        <v>27803.148585575382</v>
      </c>
      <c r="G39" s="4">
        <f t="shared" si="3"/>
        <v>2.4964103609490383E-2</v>
      </c>
      <c r="H39" s="4">
        <f t="shared" si="4"/>
        <v>711.85141442461827</v>
      </c>
      <c r="I39" s="4">
        <f t="shared" si="5"/>
        <v>506732.43621832965</v>
      </c>
      <c r="K39" s="4">
        <f t="shared" si="18"/>
        <v>28141.608013304278</v>
      </c>
      <c r="L39" s="4">
        <f t="shared" si="7"/>
        <v>24.023005762783619</v>
      </c>
      <c r="M39" s="4">
        <f t="shared" si="0"/>
        <v>28165.631019067063</v>
      </c>
      <c r="N39" s="4">
        <f t="shared" si="8"/>
        <v>1.2252112254355151E-2</v>
      </c>
      <c r="O39" s="4">
        <f t="shared" si="9"/>
        <v>349.36898093293712</v>
      </c>
      <c r="P39" s="4">
        <f t="shared" si="10"/>
        <v>122058.68483811898</v>
      </c>
      <c r="R39" s="4">
        <f t="shared" si="11"/>
        <v>27942.742671538846</v>
      </c>
      <c r="S39" s="4">
        <f t="shared" si="16"/>
        <v>-4.2825896528681833</v>
      </c>
      <c r="T39" s="4">
        <f t="shared" si="12"/>
        <v>1.0008820590070162</v>
      </c>
      <c r="U39" s="4">
        <f t="shared" si="17"/>
        <v>27908.229716778966</v>
      </c>
      <c r="V39" s="4">
        <f t="shared" si="13"/>
        <v>2.1278985909908271E-2</v>
      </c>
      <c r="W39" s="4">
        <f t="shared" si="14"/>
        <v>606.77028322103433</v>
      </c>
      <c r="X39" s="4">
        <f t="shared" si="15"/>
        <v>368170.17660013423</v>
      </c>
    </row>
    <row r="40" spans="1:24">
      <c r="A40" t="s">
        <v>46</v>
      </c>
      <c r="B40" t="s">
        <v>6</v>
      </c>
      <c r="C40">
        <v>28537</v>
      </c>
      <c r="E40" s="4">
        <f t="shared" si="1"/>
        <v>27873.65409848178</v>
      </c>
      <c r="F40" s="4">
        <f t="shared" si="2"/>
        <v>27838.741156296612</v>
      </c>
      <c r="G40" s="4">
        <f t="shared" si="3"/>
        <v>2.4468544125289562E-2</v>
      </c>
      <c r="H40" s="4">
        <f t="shared" si="4"/>
        <v>698.25884370338827</v>
      </c>
      <c r="I40" s="4">
        <f t="shared" si="5"/>
        <v>487565.41280999279</v>
      </c>
      <c r="K40" s="4">
        <f t="shared" si="18"/>
        <v>28184.199468113708</v>
      </c>
      <c r="L40" s="4">
        <f t="shared" si="7"/>
        <v>24.951428215115921</v>
      </c>
      <c r="M40" s="4">
        <f t="shared" si="0"/>
        <v>28209.150896328825</v>
      </c>
      <c r="N40" s="4">
        <f t="shared" si="8"/>
        <v>1.148856234611819E-2</v>
      </c>
      <c r="O40" s="4">
        <f t="shared" si="9"/>
        <v>327.84910367117482</v>
      </c>
      <c r="P40" s="4">
        <f t="shared" si="10"/>
        <v>107485.03477799274</v>
      </c>
      <c r="R40" s="4">
        <f t="shared" si="11"/>
        <v>27968.879146482461</v>
      </c>
      <c r="S40" s="4">
        <f t="shared" si="16"/>
        <v>-2.7616364230440587</v>
      </c>
      <c r="T40" s="4">
        <f t="shared" si="12"/>
        <v>1.0006881228391018</v>
      </c>
      <c r="U40" s="4">
        <f t="shared" si="17"/>
        <v>27928.828444329345</v>
      </c>
      <c r="V40" s="4">
        <f t="shared" si="13"/>
        <v>2.1311685028932787E-2</v>
      </c>
      <c r="W40" s="4">
        <f t="shared" si="14"/>
        <v>608.17155567065493</v>
      </c>
      <c r="X40" s="4">
        <f t="shared" si="15"/>
        <v>369872.64112686453</v>
      </c>
    </row>
    <row r="41" spans="1:24">
      <c r="A41" t="s">
        <v>47</v>
      </c>
      <c r="B41" t="s">
        <v>6</v>
      </c>
      <c r="C41">
        <v>28672</v>
      </c>
      <c r="E41" s="4">
        <f t="shared" si="1"/>
        <v>27913.57139355769</v>
      </c>
      <c r="F41" s="4">
        <f t="shared" si="2"/>
        <v>27873.65409848178</v>
      </c>
      <c r="G41" s="4">
        <f t="shared" si="3"/>
        <v>2.7844095337549519E-2</v>
      </c>
      <c r="H41" s="4">
        <f t="shared" si="4"/>
        <v>798.34590151821976</v>
      </c>
      <c r="I41" s="4">
        <f t="shared" si="5"/>
        <v>637356.17847093905</v>
      </c>
      <c r="K41" s="4">
        <f t="shared" si="18"/>
        <v>28232.29335151238</v>
      </c>
      <c r="L41" s="4">
        <f t="shared" si="7"/>
        <v>26.10855097429377</v>
      </c>
      <c r="M41" s="4">
        <f t="shared" si="0"/>
        <v>28258.401902486676</v>
      </c>
      <c r="N41" s="4">
        <f t="shared" si="8"/>
        <v>1.4425156860816277E-2</v>
      </c>
      <c r="O41" s="4">
        <f t="shared" si="9"/>
        <v>413.59809751332432</v>
      </c>
      <c r="P41" s="4">
        <f t="shared" si="10"/>
        <v>171063.38626664132</v>
      </c>
      <c r="R41" s="4">
        <f t="shared" si="11"/>
        <v>28002.240402223822</v>
      </c>
      <c r="S41" s="4">
        <f t="shared" si="16"/>
        <v>-0.95549181482377166</v>
      </c>
      <c r="T41" s="4">
        <f t="shared" si="12"/>
        <v>1.0006470235769305</v>
      </c>
      <c r="U41" s="4">
        <f t="shared" si="17"/>
        <v>27949.959570050902</v>
      </c>
      <c r="V41" s="4">
        <f t="shared" si="13"/>
        <v>2.5182771691863084E-2</v>
      </c>
      <c r="W41" s="4">
        <f t="shared" si="14"/>
        <v>722.04042994909832</v>
      </c>
      <c r="X41" s="4">
        <f t="shared" si="15"/>
        <v>521342.38248107879</v>
      </c>
    </row>
    <row r="42" spans="1:24">
      <c r="A42" t="s">
        <v>48</v>
      </c>
      <c r="B42" t="s">
        <v>6</v>
      </c>
      <c r="C42">
        <v>28606</v>
      </c>
      <c r="E42" s="4">
        <f t="shared" si="1"/>
        <v>27948.192823879803</v>
      </c>
      <c r="F42" s="4">
        <f t="shared" si="2"/>
        <v>27913.57139355769</v>
      </c>
      <c r="G42" s="4">
        <f t="shared" si="3"/>
        <v>2.4205712313581432E-2</v>
      </c>
      <c r="H42" s="4">
        <f t="shared" si="4"/>
        <v>692.42860644231041</v>
      </c>
      <c r="I42" s="4">
        <f t="shared" si="5"/>
        <v>479457.37501964002</v>
      </c>
      <c r="K42" s="4">
        <f t="shared" si="18"/>
        <v>28275.781807362338</v>
      </c>
      <c r="L42" s="4">
        <f t="shared" si="7"/>
        <v>26.977546218076981</v>
      </c>
      <c r="M42" s="4">
        <f t="shared" si="0"/>
        <v>28302.759353580415</v>
      </c>
      <c r="N42" s="4">
        <f t="shared" si="8"/>
        <v>1.0600595903642056E-2</v>
      </c>
      <c r="O42" s="4">
        <f t="shared" si="9"/>
        <v>303.24064641958466</v>
      </c>
      <c r="P42" s="4">
        <f t="shared" si="10"/>
        <v>91954.889640967565</v>
      </c>
      <c r="R42" s="4">
        <f t="shared" si="11"/>
        <v>28032.523097369543</v>
      </c>
      <c r="S42" s="4">
        <f t="shared" si="16"/>
        <v>0.60641753320346381</v>
      </c>
      <c r="T42" s="4">
        <f t="shared" si="12"/>
        <v>1.0003575321281701</v>
      </c>
      <c r="U42" s="4">
        <f t="shared" si="17"/>
        <v>27981.673822726345</v>
      </c>
      <c r="V42" s="4">
        <f t="shared" si="13"/>
        <v>2.182500794496452E-2</v>
      </c>
      <c r="W42" s="4">
        <f t="shared" si="14"/>
        <v>624.32617727365505</v>
      </c>
      <c r="X42" s="4">
        <f t="shared" si="15"/>
        <v>389783.17562913534</v>
      </c>
    </row>
    <row r="43" spans="1:24">
      <c r="A43" t="s">
        <v>49</v>
      </c>
      <c r="B43" t="s">
        <v>6</v>
      </c>
      <c r="C43">
        <v>28792</v>
      </c>
      <c r="E43" s="4">
        <f t="shared" si="1"/>
        <v>27990.383182685811</v>
      </c>
      <c r="F43" s="4">
        <f t="shared" si="2"/>
        <v>27948.192823879803</v>
      </c>
      <c r="G43" s="4">
        <f t="shared" si="3"/>
        <v>2.9307001115594516E-2</v>
      </c>
      <c r="H43" s="4">
        <f t="shared" si="4"/>
        <v>843.80717612019725</v>
      </c>
      <c r="I43" s="4">
        <f t="shared" si="5"/>
        <v>712010.55047194159</v>
      </c>
      <c r="K43" s="4">
        <f t="shared" si="18"/>
        <v>28327.221385901394</v>
      </c>
      <c r="L43" s="4">
        <f t="shared" si="7"/>
        <v>28.200647834125888</v>
      </c>
      <c r="M43" s="4">
        <f t="shared" si="0"/>
        <v>28355.422033735518</v>
      </c>
      <c r="N43" s="4">
        <f t="shared" si="8"/>
        <v>1.5163169153392672E-2</v>
      </c>
      <c r="O43" s="4">
        <f t="shared" si="9"/>
        <v>436.5779662644818</v>
      </c>
      <c r="P43" s="4">
        <f t="shared" si="10"/>
        <v>190600.32062763101</v>
      </c>
      <c r="R43" s="4">
        <f t="shared" si="11"/>
        <v>28072.557198902188</v>
      </c>
      <c r="S43" s="4">
        <f t="shared" si="16"/>
        <v>2.5778017331755332</v>
      </c>
      <c r="T43" s="4">
        <f t="shared" si="12"/>
        <v>1.0003030022213835</v>
      </c>
      <c r="U43" s="4">
        <f t="shared" si="17"/>
        <v>28004.258444424795</v>
      </c>
      <c r="V43" s="4">
        <f t="shared" si="13"/>
        <v>2.7359737273381667E-2</v>
      </c>
      <c r="W43" s="4">
        <f t="shared" si="14"/>
        <v>787.74155557520498</v>
      </c>
      <c r="X43" s="4">
        <f t="shared" si="15"/>
        <v>620536.75838004379</v>
      </c>
    </row>
    <row r="44" spans="1:24">
      <c r="A44" t="s">
        <v>50</v>
      </c>
      <c r="B44" t="s">
        <v>6</v>
      </c>
      <c r="C44">
        <v>28686</v>
      </c>
      <c r="E44" s="4">
        <f t="shared" si="1"/>
        <v>28025.164023551519</v>
      </c>
      <c r="F44" s="4">
        <f t="shared" si="2"/>
        <v>27990.383182685811</v>
      </c>
      <c r="G44" s="4">
        <f t="shared" si="3"/>
        <v>2.4249348717638872E-2</v>
      </c>
      <c r="H44" s="4">
        <f t="shared" si="4"/>
        <v>695.61681731418867</v>
      </c>
      <c r="I44" s="4">
        <f t="shared" si="5"/>
        <v>483882.75653032132</v>
      </c>
      <c r="K44" s="4">
        <f t="shared" si="18"/>
        <v>28371.950932048741</v>
      </c>
      <c r="L44" s="4">
        <f t="shared" si="7"/>
        <v>29.027092749786981</v>
      </c>
      <c r="M44" s="4">
        <f t="shared" si="0"/>
        <v>28400.978024798529</v>
      </c>
      <c r="N44" s="4">
        <f t="shared" si="8"/>
        <v>9.9359260685167299E-3</v>
      </c>
      <c r="O44" s="4">
        <f t="shared" si="9"/>
        <v>285.02197520147092</v>
      </c>
      <c r="P44" s="4">
        <f t="shared" si="10"/>
        <v>81237.526347747902</v>
      </c>
      <c r="R44" s="4">
        <f t="shared" si="11"/>
        <v>28106.525622174908</v>
      </c>
      <c r="S44" s="4">
        <f t="shared" si="16"/>
        <v>4.1473328101527329</v>
      </c>
      <c r="T44" s="4">
        <f t="shared" si="12"/>
        <v>1.0004699337153482</v>
      </c>
      <c r="U44" s="4">
        <f t="shared" si="17"/>
        <v>28058.55825616185</v>
      </c>
      <c r="V44" s="4">
        <f t="shared" si="13"/>
        <v>2.1872751301615759E-2</v>
      </c>
      <c r="W44" s="4">
        <f t="shared" si="14"/>
        <v>627.4417438381497</v>
      </c>
      <c r="X44" s="4">
        <f t="shared" si="15"/>
        <v>393683.14191065828</v>
      </c>
    </row>
    <row r="45" spans="1:24">
      <c r="A45" t="s">
        <v>51</v>
      </c>
      <c r="B45" t="s">
        <v>6</v>
      </c>
      <c r="C45">
        <v>28557</v>
      </c>
      <c r="E45" s="4">
        <f t="shared" si="1"/>
        <v>28051.75582237394</v>
      </c>
      <c r="F45" s="4">
        <f t="shared" si="2"/>
        <v>28025.164023551519</v>
      </c>
      <c r="G45" s="4">
        <f t="shared" si="3"/>
        <v>1.8623664126080512E-2</v>
      </c>
      <c r="H45" s="4">
        <f t="shared" si="4"/>
        <v>531.83597644848123</v>
      </c>
      <c r="I45" s="4">
        <f t="shared" si="5"/>
        <v>282849.50584490946</v>
      </c>
      <c r="K45" s="4">
        <f t="shared" si="18"/>
        <v>28408.779123558601</v>
      </c>
      <c r="L45" s="4">
        <f t="shared" si="7"/>
        <v>29.417147687790614</v>
      </c>
      <c r="M45" s="4">
        <f t="shared" si="0"/>
        <v>28438.19627124639</v>
      </c>
      <c r="N45" s="4">
        <f t="shared" si="8"/>
        <v>4.1602314232450852E-3</v>
      </c>
      <c r="O45" s="4">
        <f t="shared" si="9"/>
        <v>118.8037287536099</v>
      </c>
      <c r="P45" s="4">
        <f t="shared" si="10"/>
        <v>14114.325965761316</v>
      </c>
      <c r="R45" s="4">
        <f t="shared" si="11"/>
        <v>28133.750799637884</v>
      </c>
      <c r="S45" s="4">
        <f t="shared" si="16"/>
        <v>5.3012250427939325</v>
      </c>
      <c r="T45" s="4">
        <f t="shared" si="12"/>
        <v>1.0002458307347442</v>
      </c>
      <c r="U45" s="4">
        <f t="shared" si="17"/>
        <v>28095.689130490933</v>
      </c>
      <c r="V45" s="4">
        <f t="shared" si="13"/>
        <v>1.6154038222119509E-2</v>
      </c>
      <c r="W45" s="4">
        <f t="shared" si="14"/>
        <v>461.31086950906683</v>
      </c>
      <c r="X45" s="4">
        <f t="shared" si="15"/>
        <v>212807.71832721127</v>
      </c>
    </row>
    <row r="46" spans="1:24">
      <c r="A46" t="s">
        <v>52</v>
      </c>
      <c r="B46" t="s">
        <v>6</v>
      </c>
      <c r="C46">
        <v>28572</v>
      </c>
      <c r="E46" s="4">
        <f t="shared" si="1"/>
        <v>28077.76803125524</v>
      </c>
      <c r="F46" s="4">
        <f t="shared" si="2"/>
        <v>28051.75582237394</v>
      </c>
      <c r="G46" s="4">
        <f t="shared" si="3"/>
        <v>1.8208182053271044E-2</v>
      </c>
      <c r="H46" s="4">
        <f t="shared" si="4"/>
        <v>520.24417762606026</v>
      </c>
      <c r="I46" s="4">
        <f t="shared" si="5"/>
        <v>270654.00435381575</v>
      </c>
      <c r="K46" s="4">
        <f t="shared" si="18"/>
        <v>28444.886457684068</v>
      </c>
      <c r="L46" s="4">
        <f t="shared" si="7"/>
        <v>29.751657009674425</v>
      </c>
      <c r="M46" s="4">
        <f t="shared" si="0"/>
        <v>28474.638114693742</v>
      </c>
      <c r="N46" s="4">
        <f t="shared" si="8"/>
        <v>3.4075978337623565E-3</v>
      </c>
      <c r="O46" s="4">
        <f t="shared" si="9"/>
        <v>97.361885306258046</v>
      </c>
      <c r="P46" s="4">
        <f t="shared" si="10"/>
        <v>9479.3367103889468</v>
      </c>
      <c r="R46" s="4">
        <f t="shared" si="11"/>
        <v>28161.850975620593</v>
      </c>
      <c r="S46" s="4">
        <f t="shared" si="16"/>
        <v>6.4411725897896659</v>
      </c>
      <c r="T46" s="4">
        <f t="shared" si="12"/>
        <v>0.99996304957695947</v>
      </c>
      <c r="U46" s="4">
        <f t="shared" si="17"/>
        <v>28116.388236358383</v>
      </c>
      <c r="V46" s="4">
        <f t="shared" si="13"/>
        <v>1.5946092805600467E-2</v>
      </c>
      <c r="W46" s="4">
        <f t="shared" si="14"/>
        <v>455.61176364161656</v>
      </c>
      <c r="X46" s="4">
        <f t="shared" si="15"/>
        <v>207582.07916862427</v>
      </c>
    </row>
    <row r="47" spans="1:24">
      <c r="A47" t="s">
        <v>53</v>
      </c>
      <c r="B47" t="s">
        <v>6</v>
      </c>
      <c r="C47">
        <v>28479</v>
      </c>
      <c r="E47" s="4">
        <f t="shared" si="1"/>
        <v>28097.829629692478</v>
      </c>
      <c r="F47" s="4">
        <f t="shared" si="2"/>
        <v>28077.76803125524</v>
      </c>
      <c r="G47" s="4">
        <f t="shared" si="3"/>
        <v>1.408869583709961E-2</v>
      </c>
      <c r="H47" s="4">
        <f t="shared" si="4"/>
        <v>401.2319687447598</v>
      </c>
      <c r="I47" s="4">
        <f t="shared" si="5"/>
        <v>160987.09274279591</v>
      </c>
      <c r="K47" s="4">
        <f t="shared" si="18"/>
        <v>28474.856208959056</v>
      </c>
      <c r="L47" s="4">
        <f t="shared" si="7"/>
        <v>29.762561722940106</v>
      </c>
      <c r="M47" s="4">
        <f t="shared" si="0"/>
        <v>28504.618770681995</v>
      </c>
      <c r="N47" s="4">
        <f t="shared" si="8"/>
        <v>8.9956707335210671E-4</v>
      </c>
      <c r="O47" s="4">
        <f t="shared" si="9"/>
        <v>25.618770681994647</v>
      </c>
      <c r="P47" s="4">
        <f t="shared" si="10"/>
        <v>656.32141125662849</v>
      </c>
      <c r="R47" s="4">
        <f t="shared" ref="R47:R78" si="19">0.05*C47/T35+0.95*(R46+S46)</f>
        <v>28184.510110553656</v>
      </c>
      <c r="S47" s="4">
        <f t="shared" si="16"/>
        <v>7.2520707069533268</v>
      </c>
      <c r="T47" s="4">
        <f t="shared" ref="T47:T78" si="20">0.05*(C47/R47)+0.95*T35</f>
        <v>1.0000672682945604</v>
      </c>
      <c r="U47" s="4">
        <f t="shared" si="17"/>
        <v>28154.796160090649</v>
      </c>
      <c r="V47" s="4">
        <f t="shared" si="13"/>
        <v>1.1383961512319631E-2</v>
      </c>
      <c r="W47" s="4">
        <f t="shared" si="14"/>
        <v>324.20383990935079</v>
      </c>
      <c r="X47" s="4">
        <f t="shared" si="15"/>
        <v>105108.12981196796</v>
      </c>
    </row>
    <row r="48" spans="1:24">
      <c r="A48" t="s">
        <v>54</v>
      </c>
      <c r="B48" t="s">
        <v>6</v>
      </c>
      <c r="C48">
        <v>28558</v>
      </c>
      <c r="E48" s="4">
        <f t="shared" si="1"/>
        <v>28120.838148207855</v>
      </c>
      <c r="F48" s="4">
        <f t="shared" si="2"/>
        <v>28097.829629692478</v>
      </c>
      <c r="G48" s="4">
        <f t="shared" si="3"/>
        <v>1.6113536322834996E-2</v>
      </c>
      <c r="H48" s="4">
        <f t="shared" si="4"/>
        <v>460.17037030752181</v>
      </c>
      <c r="I48" s="4">
        <f t="shared" si="5"/>
        <v>211756.76970896174</v>
      </c>
      <c r="K48" s="4">
        <f t="shared" si="18"/>
        <v>28507.287832147897</v>
      </c>
      <c r="L48" s="4">
        <f t="shared" si="7"/>
        <v>29.896014796235129</v>
      </c>
      <c r="M48" s="4">
        <f t="shared" si="0"/>
        <v>28537.183846944132</v>
      </c>
      <c r="N48" s="4">
        <f t="shared" si="8"/>
        <v>7.2890794368892073E-4</v>
      </c>
      <c r="O48" s="4">
        <f t="shared" si="9"/>
        <v>20.816153055868199</v>
      </c>
      <c r="P48" s="4">
        <f t="shared" si="10"/>
        <v>433.31222804533093</v>
      </c>
      <c r="R48" s="4">
        <f t="shared" si="19"/>
        <v>28210.080260462011</v>
      </c>
      <c r="S48" s="4">
        <f t="shared" si="16"/>
        <v>8.1679746670234223</v>
      </c>
      <c r="T48" s="4">
        <f t="shared" si="20"/>
        <v>1.0006125414294302</v>
      </c>
      <c r="U48" s="4">
        <f t="shared" si="17"/>
        <v>28191.640003710912</v>
      </c>
      <c r="V48" s="4">
        <f t="shared" si="13"/>
        <v>1.2828629325901239E-2</v>
      </c>
      <c r="W48" s="4">
        <f t="shared" si="14"/>
        <v>366.35999628908758</v>
      </c>
      <c r="X48" s="4">
        <f t="shared" si="15"/>
        <v>134219.64688094027</v>
      </c>
    </row>
    <row r="49" spans="1:24">
      <c r="A49" t="s">
        <v>55</v>
      </c>
      <c r="B49" t="s">
        <v>6</v>
      </c>
      <c r="C49">
        <v>28402</v>
      </c>
      <c r="E49" s="4">
        <f t="shared" si="1"/>
        <v>28134.896240797458</v>
      </c>
      <c r="F49" s="4">
        <f t="shared" si="2"/>
        <v>28120.838148207855</v>
      </c>
      <c r="G49" s="4">
        <f t="shared" si="3"/>
        <v>9.8993680653526213E-3</v>
      </c>
      <c r="H49" s="4">
        <f t="shared" si="4"/>
        <v>281.16185179214517</v>
      </c>
      <c r="I49" s="4">
        <f t="shared" si="5"/>
        <v>79051.986903188212</v>
      </c>
      <c r="K49" s="4">
        <f t="shared" si="18"/>
        <v>28530.424654596922</v>
      </c>
      <c r="L49" s="4">
        <f t="shared" si="7"/>
        <v>29.558055178874632</v>
      </c>
      <c r="M49" s="4">
        <f t="shared" si="0"/>
        <v>28559.982709775795</v>
      </c>
      <c r="N49" s="4">
        <f t="shared" si="8"/>
        <v>5.5623797540946141E-3</v>
      </c>
      <c r="O49" s="4">
        <f t="shared" si="9"/>
        <v>157.98270977579523</v>
      </c>
      <c r="P49" s="4">
        <f t="shared" si="10"/>
        <v>24958.536588103147</v>
      </c>
      <c r="R49" s="4">
        <f t="shared" si="19"/>
        <v>28227.016655314448</v>
      </c>
      <c r="S49" s="4">
        <f t="shared" si="16"/>
        <v>8.6063956762940972</v>
      </c>
      <c r="T49" s="4">
        <f t="shared" si="20"/>
        <v>1.0005904495865248</v>
      </c>
      <c r="U49" s="4">
        <f t="shared" si="17"/>
        <v>28226.579817869708</v>
      </c>
      <c r="V49" s="4">
        <f t="shared" si="13"/>
        <v>6.1763320234593418E-3</v>
      </c>
      <c r="W49" s="4">
        <f t="shared" si="14"/>
        <v>175.42018213029223</v>
      </c>
      <c r="X49" s="4">
        <f t="shared" si="15"/>
        <v>30772.2402986249</v>
      </c>
    </row>
    <row r="50" spans="1:24">
      <c r="A50" t="s">
        <v>56</v>
      </c>
      <c r="B50" t="s">
        <v>6</v>
      </c>
      <c r="C50">
        <v>28259</v>
      </c>
      <c r="E50" s="4">
        <f t="shared" si="1"/>
        <v>28141.101428757585</v>
      </c>
      <c r="F50" s="4">
        <f t="shared" si="2"/>
        <v>28134.896240797458</v>
      </c>
      <c r="G50" s="4">
        <f t="shared" si="3"/>
        <v>4.3916543119905966E-3</v>
      </c>
      <c r="H50" s="4">
        <f t="shared" si="4"/>
        <v>124.10375920254228</v>
      </c>
      <c r="I50" s="4">
        <f t="shared" si="5"/>
        <v>15401.743048202597</v>
      </c>
      <c r="K50" s="4">
        <f t="shared" si="18"/>
        <v>28544.933574287006</v>
      </c>
      <c r="L50" s="4">
        <f t="shared" si="7"/>
        <v>28.805598404435123</v>
      </c>
      <c r="M50" s="4">
        <f t="shared" si="0"/>
        <v>28573.739172691443</v>
      </c>
      <c r="N50" s="4">
        <f t="shared" si="8"/>
        <v>1.1137661371295621E-2</v>
      </c>
      <c r="O50" s="4">
        <f t="shared" si="9"/>
        <v>314.73917269144295</v>
      </c>
      <c r="P50" s="4">
        <f t="shared" si="10"/>
        <v>99060.746826493938</v>
      </c>
      <c r="R50" s="4">
        <f t="shared" si="19"/>
        <v>28235.358661541861</v>
      </c>
      <c r="S50" s="4">
        <f t="shared" si="16"/>
        <v>8.5931762038500246</v>
      </c>
      <c r="T50" s="4">
        <f t="shared" si="20"/>
        <v>1.0010064831835428</v>
      </c>
      <c r="U50" s="4">
        <f t="shared" si="17"/>
        <v>28264.293158134071</v>
      </c>
      <c r="V50" s="4">
        <f t="shared" si="13"/>
        <v>1.8730875593866861E-4</v>
      </c>
      <c r="W50" s="4">
        <f t="shared" si="14"/>
        <v>5.2931581340708362</v>
      </c>
      <c r="X50" s="4">
        <f t="shared" si="15"/>
        <v>28.017523032280256</v>
      </c>
    </row>
    <row r="51" spans="1:24">
      <c r="A51" t="s">
        <v>57</v>
      </c>
      <c r="B51" t="s">
        <v>6</v>
      </c>
      <c r="C51">
        <v>28258</v>
      </c>
      <c r="E51" s="4">
        <f t="shared" si="1"/>
        <v>28146.946357319706</v>
      </c>
      <c r="F51" s="4">
        <f t="shared" si="2"/>
        <v>28141.101428757585</v>
      </c>
      <c r="G51" s="4">
        <f t="shared" si="3"/>
        <v>4.1368310298823211E-3</v>
      </c>
      <c r="H51" s="4">
        <f t="shared" si="4"/>
        <v>116.89857124241462</v>
      </c>
      <c r="I51" s="4">
        <f t="shared" si="5"/>
        <v>13665.275958517886</v>
      </c>
      <c r="K51" s="4">
        <f t="shared" si="18"/>
        <v>28557.95221405687</v>
      </c>
      <c r="L51" s="4">
        <f t="shared" si="7"/>
        <v>28.016250472706542</v>
      </c>
      <c r="M51" s="4">
        <f t="shared" si="0"/>
        <v>28585.968464529575</v>
      </c>
      <c r="N51" s="4">
        <f t="shared" si="8"/>
        <v>1.1606216453024797E-2</v>
      </c>
      <c r="O51" s="4">
        <f t="shared" si="9"/>
        <v>327.9684645295747</v>
      </c>
      <c r="P51" s="4">
        <f t="shared" si="10"/>
        <v>107563.3137258869</v>
      </c>
      <c r="R51" s="4">
        <f t="shared" si="19"/>
        <v>28243.409082994531</v>
      </c>
      <c r="S51" s="4">
        <f t="shared" si="16"/>
        <v>8.5660384662910225</v>
      </c>
      <c r="T51" s="4">
        <f t="shared" si="20"/>
        <v>1.0008637867150016</v>
      </c>
      <c r="U51" s="4">
        <f t="shared" si="17"/>
        <v>28268.864669857925</v>
      </c>
      <c r="V51" s="4">
        <f t="shared" si="13"/>
        <v>3.8448120383342902E-4</v>
      </c>
      <c r="W51" s="4">
        <f t="shared" si="14"/>
        <v>10.864669857925037</v>
      </c>
      <c r="X51" s="4">
        <f t="shared" si="15"/>
        <v>118.04105112170484</v>
      </c>
    </row>
    <row r="52" spans="1:24">
      <c r="A52" t="s">
        <v>58</v>
      </c>
      <c r="B52" t="s">
        <v>6</v>
      </c>
      <c r="C52">
        <v>28212</v>
      </c>
      <c r="E52" s="4">
        <f t="shared" si="1"/>
        <v>28150.199039453717</v>
      </c>
      <c r="F52" s="4">
        <f t="shared" si="2"/>
        <v>28146.946357319706</v>
      </c>
      <c r="G52" s="4">
        <f t="shared" si="3"/>
        <v>2.3058855338258083E-3</v>
      </c>
      <c r="H52" s="4">
        <f t="shared" si="4"/>
        <v>65.053642680293706</v>
      </c>
      <c r="I52" s="4">
        <f t="shared" si="5"/>
        <v>4231.976425975331</v>
      </c>
      <c r="K52" s="4">
        <f t="shared" si="18"/>
        <v>28567.270041303094</v>
      </c>
      <c r="L52" s="4">
        <f t="shared" si="7"/>
        <v>27.081329311382447</v>
      </c>
      <c r="M52" s="4">
        <f t="shared" si="0"/>
        <v>28594.351370614477</v>
      </c>
      <c r="N52" s="4">
        <f t="shared" si="8"/>
        <v>1.3552792096075314E-2</v>
      </c>
      <c r="O52" s="4">
        <f t="shared" si="9"/>
        <v>382.35137061447676</v>
      </c>
      <c r="P52" s="4">
        <f t="shared" si="10"/>
        <v>146192.57061076898</v>
      </c>
      <c r="R52" s="4">
        <f t="shared" si="19"/>
        <v>28249.006366789134</v>
      </c>
      <c r="S52" s="4">
        <f t="shared" si="16"/>
        <v>8.4176007327066138</v>
      </c>
      <c r="T52" s="4">
        <f t="shared" si="20"/>
        <v>1.000588216398997</v>
      </c>
      <c r="U52" s="4">
        <f t="shared" si="17"/>
        <v>28271.415950791634</v>
      </c>
      <c r="V52" s="4">
        <f t="shared" si="13"/>
        <v>2.1060524171144833E-3</v>
      </c>
      <c r="W52" s="4">
        <f t="shared" si="14"/>
        <v>59.415950791633804</v>
      </c>
      <c r="X52" s="4">
        <f t="shared" si="15"/>
        <v>3530.2552084738495</v>
      </c>
    </row>
    <row r="53" spans="1:24">
      <c r="A53" t="s">
        <v>59</v>
      </c>
      <c r="B53" t="s">
        <v>6</v>
      </c>
      <c r="C53">
        <v>28286</v>
      </c>
      <c r="E53" s="4">
        <f t="shared" si="1"/>
        <v>28156.98908748103</v>
      </c>
      <c r="F53" s="4">
        <f t="shared" si="2"/>
        <v>28150.199039453717</v>
      </c>
      <c r="G53" s="4">
        <f t="shared" si="3"/>
        <v>4.8009955648123815E-3</v>
      </c>
      <c r="H53" s="4">
        <f t="shared" si="4"/>
        <v>135.80096054628302</v>
      </c>
      <c r="I53" s="4">
        <f t="shared" si="5"/>
        <v>18441.900885293118</v>
      </c>
      <c r="K53" s="4">
        <f t="shared" si="18"/>
        <v>28578.933802083749</v>
      </c>
      <c r="L53" s="4">
        <f t="shared" si="7"/>
        <v>26.31045088484608</v>
      </c>
      <c r="M53" s="4">
        <f t="shared" si="0"/>
        <v>28605.244252968594</v>
      </c>
      <c r="N53" s="4">
        <f t="shared" si="8"/>
        <v>1.1286298980718167E-2</v>
      </c>
      <c r="O53" s="4">
        <f t="shared" si="9"/>
        <v>319.24425296859408</v>
      </c>
      <c r="P53" s="4">
        <f t="shared" si="10"/>
        <v>101916.89305347569</v>
      </c>
      <c r="R53" s="4">
        <f t="shared" si="19"/>
        <v>28257.938275399909</v>
      </c>
      <c r="S53" s="4">
        <f t="shared" si="16"/>
        <v>8.4433161266100463</v>
      </c>
      <c r="T53" s="4">
        <f t="shared" si="20"/>
        <v>1.0006643252148015</v>
      </c>
      <c r="U53" s="4">
        <f t="shared" si="17"/>
        <v>28275.707187052147</v>
      </c>
      <c r="V53" s="4">
        <f t="shared" si="13"/>
        <v>3.6388365084682301E-4</v>
      </c>
      <c r="W53" s="4">
        <f t="shared" si="14"/>
        <v>10.292812947853236</v>
      </c>
      <c r="X53" s="4">
        <f t="shared" si="15"/>
        <v>105.94199837949522</v>
      </c>
    </row>
    <row r="54" spans="1:24">
      <c r="A54" t="s">
        <v>60</v>
      </c>
      <c r="B54" t="s">
        <v>6</v>
      </c>
      <c r="C54">
        <v>28280</v>
      </c>
      <c r="E54" s="4">
        <f t="shared" si="1"/>
        <v>28163.139633106977</v>
      </c>
      <c r="F54" s="4">
        <f t="shared" si="2"/>
        <v>28156.98908748103</v>
      </c>
      <c r="G54" s="4">
        <f t="shared" si="3"/>
        <v>4.349749381858916E-3</v>
      </c>
      <c r="H54" s="4">
        <f t="shared" si="4"/>
        <v>123.01091251897014</v>
      </c>
      <c r="I54" s="4">
        <f t="shared" si="5"/>
        <v>15131.684598749725</v>
      </c>
      <c r="K54" s="4">
        <f t="shared" si="18"/>
        <v>28588.982040320163</v>
      </c>
      <c r="L54" s="4">
        <f t="shared" si="7"/>
        <v>25.497340252424447</v>
      </c>
      <c r="M54" s="4">
        <f t="shared" si="0"/>
        <v>28614.479380572586</v>
      </c>
      <c r="N54" s="4">
        <f t="shared" si="8"/>
        <v>1.1827417983471917E-2</v>
      </c>
      <c r="O54" s="4">
        <f t="shared" si="9"/>
        <v>334.4793805725858</v>
      </c>
      <c r="P54" s="4">
        <f t="shared" si="10"/>
        <v>111876.45602822068</v>
      </c>
      <c r="R54" s="4">
        <f t="shared" si="19"/>
        <v>28266.557142206879</v>
      </c>
      <c r="S54" s="4">
        <f t="shared" si="16"/>
        <v>8.452093660628039</v>
      </c>
      <c r="T54" s="4">
        <f t="shared" si="20"/>
        <v>1.000363434253861</v>
      </c>
      <c r="U54" s="4">
        <f t="shared" si="17"/>
        <v>28276.487731092606</v>
      </c>
      <c r="V54" s="4">
        <f t="shared" si="13"/>
        <v>1.2419621313275011E-4</v>
      </c>
      <c r="W54" s="4">
        <f t="shared" si="14"/>
        <v>3.5122689073941729</v>
      </c>
      <c r="X54" s="4">
        <f t="shared" si="15"/>
        <v>12.336032877847856</v>
      </c>
    </row>
    <row r="55" spans="1:24">
      <c r="A55" t="s">
        <v>61</v>
      </c>
      <c r="B55" t="s">
        <v>6</v>
      </c>
      <c r="C55">
        <v>28211</v>
      </c>
      <c r="E55" s="4">
        <f t="shared" si="1"/>
        <v>28165.532651451627</v>
      </c>
      <c r="F55" s="4">
        <f t="shared" si="2"/>
        <v>28163.139633106977</v>
      </c>
      <c r="G55" s="4">
        <f t="shared" si="3"/>
        <v>1.6965143700337715E-3</v>
      </c>
      <c r="H55" s="4">
        <f t="shared" si="4"/>
        <v>47.860366893022729</v>
      </c>
      <c r="I55" s="4">
        <f t="shared" si="5"/>
        <v>2290.6147191347459</v>
      </c>
      <c r="K55" s="4">
        <f t="shared" si="18"/>
        <v>28594.305411543955</v>
      </c>
      <c r="L55" s="4">
        <f t="shared" si="7"/>
        <v>24.488641800992848</v>
      </c>
      <c r="M55" s="4">
        <f t="shared" si="0"/>
        <v>28618.794053344947</v>
      </c>
      <c r="N55" s="4">
        <f t="shared" si="8"/>
        <v>1.4455143502355369E-2</v>
      </c>
      <c r="O55" s="4">
        <f t="shared" si="9"/>
        <v>407.79405334494732</v>
      </c>
      <c r="P55" s="4">
        <f t="shared" si="10"/>
        <v>166295.98994350174</v>
      </c>
      <c r="R55" s="4">
        <f t="shared" si="19"/>
        <v>28271.381503754612</v>
      </c>
      <c r="S55" s="4">
        <f t="shared" si="16"/>
        <v>8.2707070549832942</v>
      </c>
      <c r="T55" s="4">
        <f t="shared" si="20"/>
        <v>1.0001810630173464</v>
      </c>
      <c r="U55" s="4">
        <f t="shared" si="17"/>
        <v>28283.576626475613</v>
      </c>
      <c r="V55" s="4">
        <f t="shared" si="13"/>
        <v>2.572635726334161E-3</v>
      </c>
      <c r="W55" s="4">
        <f t="shared" si="14"/>
        <v>72.576626475613011</v>
      </c>
      <c r="X55" s="4">
        <f t="shared" si="15"/>
        <v>5267.3667105806517</v>
      </c>
    </row>
    <row r="56" spans="1:24">
      <c r="A56" t="s">
        <v>62</v>
      </c>
      <c r="B56" t="s">
        <v>6</v>
      </c>
      <c r="C56">
        <v>28193</v>
      </c>
      <c r="E56" s="4">
        <f t="shared" si="1"/>
        <v>28166.906018879046</v>
      </c>
      <c r="F56" s="4">
        <f t="shared" si="2"/>
        <v>28165.532651451627</v>
      </c>
      <c r="G56" s="4">
        <f t="shared" si="3"/>
        <v>9.7426128997881334E-4</v>
      </c>
      <c r="H56" s="4">
        <f t="shared" si="4"/>
        <v>27.467348548372684</v>
      </c>
      <c r="I56" s="4">
        <f t="shared" si="5"/>
        <v>754.45523627779096</v>
      </c>
      <c r="K56" s="4">
        <f t="shared" si="18"/>
        <v>28597.5043506777</v>
      </c>
      <c r="L56" s="4">
        <f t="shared" si="7"/>
        <v>23.424156667630442</v>
      </c>
      <c r="M56" s="4">
        <f t="shared" si="0"/>
        <v>28620.928507345332</v>
      </c>
      <c r="N56" s="4">
        <f t="shared" si="8"/>
        <v>1.5178537486089883E-2</v>
      </c>
      <c r="O56" s="4">
        <f t="shared" si="9"/>
        <v>427.92850734533204</v>
      </c>
      <c r="P56" s="4">
        <f t="shared" si="10"/>
        <v>183122.80739880388</v>
      </c>
      <c r="R56" s="4">
        <f t="shared" si="19"/>
        <v>28274.657469364909</v>
      </c>
      <c r="S56" s="4">
        <f t="shared" si="16"/>
        <v>8.0209699827489853</v>
      </c>
      <c r="T56" s="4">
        <f t="shared" si="20"/>
        <v>1.0003020365722926</v>
      </c>
      <c r="U56" s="4">
        <f t="shared" si="17"/>
        <v>28292.941772841776</v>
      </c>
      <c r="V56" s="4">
        <f t="shared" si="13"/>
        <v>3.5449144412363237E-3</v>
      </c>
      <c r="W56" s="4">
        <f t="shared" si="14"/>
        <v>99.941772841775673</v>
      </c>
      <c r="X56" s="4">
        <f t="shared" si="15"/>
        <v>9988.3579587570894</v>
      </c>
    </row>
    <row r="57" spans="1:24">
      <c r="A57" t="s">
        <v>63</v>
      </c>
      <c r="B57" t="s">
        <v>6</v>
      </c>
      <c r="C57">
        <v>28054</v>
      </c>
      <c r="E57" s="4">
        <f t="shared" si="1"/>
        <v>28161.260717935093</v>
      </c>
      <c r="F57" s="4">
        <f t="shared" si="2"/>
        <v>28166.906018879046</v>
      </c>
      <c r="G57" s="4">
        <f t="shared" si="3"/>
        <v>4.0245960960663832E-3</v>
      </c>
      <c r="H57" s="4">
        <f t="shared" si="4"/>
        <v>112.90601887904631</v>
      </c>
      <c r="I57" s="4">
        <f t="shared" si="5"/>
        <v>12747.769099115563</v>
      </c>
      <c r="K57" s="4">
        <f t="shared" si="18"/>
        <v>28592.582081978064</v>
      </c>
      <c r="L57" s="4">
        <f t="shared" si="7"/>
        <v>22.006835399267104</v>
      </c>
      <c r="M57" s="4">
        <f t="shared" si="0"/>
        <v>28614.588917377332</v>
      </c>
      <c r="N57" s="4">
        <f t="shared" si="8"/>
        <v>1.9982495094365584E-2</v>
      </c>
      <c r="O57" s="4">
        <f t="shared" si="9"/>
        <v>560.58891737733211</v>
      </c>
      <c r="P57" s="4">
        <f t="shared" si="10"/>
        <v>314259.93428628927</v>
      </c>
      <c r="R57" s="4">
        <f t="shared" si="19"/>
        <v>28270.899775356836</v>
      </c>
      <c r="S57" s="4">
        <f t="shared" si="16"/>
        <v>7.4320367832079066</v>
      </c>
      <c r="T57" s="4">
        <f t="shared" si="20"/>
        <v>0.99984992959045926</v>
      </c>
      <c r="U57" s="4">
        <f t="shared" si="17"/>
        <v>28289.631190968936</v>
      </c>
      <c r="V57" s="4">
        <f t="shared" si="13"/>
        <v>8.399201217970189E-3</v>
      </c>
      <c r="W57" s="4">
        <f t="shared" si="14"/>
        <v>235.6311909689357</v>
      </c>
      <c r="X57" s="4">
        <f t="shared" si="15"/>
        <v>55522.058157439045</v>
      </c>
    </row>
    <row r="58" spans="1:24">
      <c r="A58" t="s">
        <v>64</v>
      </c>
      <c r="B58" t="s">
        <v>6</v>
      </c>
      <c r="C58">
        <v>27890</v>
      </c>
      <c r="E58" s="4">
        <f t="shared" si="1"/>
        <v>28147.697682038335</v>
      </c>
      <c r="F58" s="4">
        <f t="shared" si="2"/>
        <v>28161.260717935093</v>
      </c>
      <c r="G58" s="4">
        <f t="shared" si="3"/>
        <v>9.7260924322370938E-3</v>
      </c>
      <c r="H58" s="4">
        <f t="shared" si="4"/>
        <v>271.26071793509254</v>
      </c>
      <c r="I58" s="4">
        <f t="shared" si="5"/>
        <v>73582.377094661832</v>
      </c>
      <c r="K58" s="4">
        <f t="shared" si="18"/>
        <v>28578.359471508466</v>
      </c>
      <c r="L58" s="4">
        <f t="shared" si="7"/>
        <v>20.19536310582383</v>
      </c>
      <c r="M58" s="4">
        <f t="shared" si="0"/>
        <v>28598.55483461429</v>
      </c>
      <c r="N58" s="4">
        <f t="shared" si="8"/>
        <v>2.5405336486708122E-2</v>
      </c>
      <c r="O58" s="4">
        <f t="shared" si="9"/>
        <v>708.55483461428958</v>
      </c>
      <c r="P58" s="4">
        <f t="shared" si="10"/>
        <v>502049.95365528326</v>
      </c>
      <c r="R58" s="4">
        <f t="shared" si="19"/>
        <v>28258.966750801999</v>
      </c>
      <c r="S58" s="4">
        <f t="shared" si="16"/>
        <v>6.4637837163056524</v>
      </c>
      <c r="T58" s="4">
        <f t="shared" si="20"/>
        <v>0.99931206581440657</v>
      </c>
      <c r="U58" s="4">
        <f t="shared" si="17"/>
        <v>28277.286915816705</v>
      </c>
      <c r="V58" s="4">
        <f t="shared" si="13"/>
        <v>1.3886228605833812E-2</v>
      </c>
      <c r="W58" s="4">
        <f t="shared" si="14"/>
        <v>387.286915816705</v>
      </c>
      <c r="X58" s="4">
        <f t="shared" si="15"/>
        <v>149991.15516281556</v>
      </c>
    </row>
    <row r="59" spans="1:24">
      <c r="A59" t="s">
        <v>65</v>
      </c>
      <c r="B59" t="s">
        <v>6</v>
      </c>
      <c r="C59">
        <v>27708</v>
      </c>
      <c r="E59" s="4">
        <f t="shared" si="1"/>
        <v>28125.71279793642</v>
      </c>
      <c r="F59" s="4">
        <f t="shared" si="2"/>
        <v>28147.697682038335</v>
      </c>
      <c r="G59" s="4">
        <f t="shared" si="3"/>
        <v>1.5868979429707494E-2</v>
      </c>
      <c r="H59" s="4">
        <f t="shared" si="4"/>
        <v>439.69768203833519</v>
      </c>
      <c r="I59" s="4">
        <f t="shared" si="5"/>
        <v>193334.05158988491</v>
      </c>
      <c r="K59" s="4">
        <f t="shared" si="18"/>
        <v>28554.027092883574</v>
      </c>
      <c r="L59" s="4">
        <f t="shared" si="7"/>
        <v>17.968976019288082</v>
      </c>
      <c r="M59" s="4">
        <f t="shared" si="0"/>
        <v>28571.996068902863</v>
      </c>
      <c r="N59" s="4">
        <f t="shared" si="8"/>
        <v>3.1182188137103474E-2</v>
      </c>
      <c r="O59" s="4">
        <f t="shared" si="9"/>
        <v>863.99606890286304</v>
      </c>
      <c r="P59" s="4">
        <f t="shared" si="10"/>
        <v>746489.20707960089</v>
      </c>
      <c r="R59" s="4">
        <f t="shared" si="19"/>
        <v>28237.465820565652</v>
      </c>
      <c r="S59" s="4">
        <f t="shared" si="16"/>
        <v>5.0655480186730237</v>
      </c>
      <c r="T59" s="4">
        <f t="shared" si="20"/>
        <v>0.99912638126505371</v>
      </c>
      <c r="U59" s="4">
        <f t="shared" si="17"/>
        <v>28267.331901825379</v>
      </c>
      <c r="V59" s="4">
        <f t="shared" si="13"/>
        <v>2.0186657348974259E-2</v>
      </c>
      <c r="W59" s="4">
        <f t="shared" si="14"/>
        <v>559.33190182537874</v>
      </c>
      <c r="X59" s="4">
        <f t="shared" si="15"/>
        <v>312852.1763995951</v>
      </c>
    </row>
    <row r="60" spans="1:24">
      <c r="A60" t="s">
        <v>66</v>
      </c>
      <c r="B60" t="s">
        <v>6</v>
      </c>
      <c r="C60">
        <v>27532</v>
      </c>
      <c r="E60" s="4">
        <f t="shared" si="1"/>
        <v>28096.027158039597</v>
      </c>
      <c r="F60" s="4">
        <f t="shared" si="2"/>
        <v>28125.71279793642</v>
      </c>
      <c r="G60" s="4">
        <f t="shared" si="3"/>
        <v>2.156446309517723E-2</v>
      </c>
      <c r="H60" s="4">
        <f t="shared" si="4"/>
        <v>593.71279793641952</v>
      </c>
      <c r="I60" s="4">
        <f t="shared" si="5"/>
        <v>352494.88643349172</v>
      </c>
      <c r="K60" s="4">
        <f t="shared" si="18"/>
        <v>28519.996265457718</v>
      </c>
      <c r="L60" s="4">
        <f t="shared" si="7"/>
        <v>15.368985847030833</v>
      </c>
      <c r="M60" s="4">
        <f t="shared" si="0"/>
        <v>28535.365251304749</v>
      </c>
      <c r="N60" s="4">
        <f t="shared" si="8"/>
        <v>3.6443602037801434E-2</v>
      </c>
      <c r="O60" s="4">
        <f t="shared" si="9"/>
        <v>1003.3652513047491</v>
      </c>
      <c r="P60" s="4">
        <f t="shared" si="10"/>
        <v>1006741.8275258424</v>
      </c>
      <c r="R60" s="4">
        <f t="shared" si="19"/>
        <v>28206.162091817125</v>
      </c>
      <c r="S60" s="4">
        <f t="shared" si="16"/>
        <v>3.24708418031299</v>
      </c>
      <c r="T60" s="4">
        <f t="shared" si="20"/>
        <v>0.9993868526377172</v>
      </c>
      <c r="U60" s="4">
        <f t="shared" si="17"/>
        <v>28259.831089119565</v>
      </c>
      <c r="V60" s="4">
        <f t="shared" si="13"/>
        <v>2.643582337351319E-2</v>
      </c>
      <c r="W60" s="4">
        <f t="shared" si="14"/>
        <v>727.83108911956515</v>
      </c>
      <c r="X60" s="4">
        <f t="shared" si="15"/>
        <v>529738.09428897244</v>
      </c>
    </row>
    <row r="61" spans="1:24">
      <c r="A61" t="s">
        <v>67</v>
      </c>
      <c r="B61" t="s">
        <v>6</v>
      </c>
      <c r="C61">
        <v>27495</v>
      </c>
      <c r="E61" s="4">
        <f t="shared" si="1"/>
        <v>28065.975800137614</v>
      </c>
      <c r="F61" s="4">
        <f t="shared" si="2"/>
        <v>28096.027158039597</v>
      </c>
      <c r="G61" s="4">
        <f t="shared" si="3"/>
        <v>2.1859507475526334E-2</v>
      </c>
      <c r="H61" s="4">
        <f t="shared" si="4"/>
        <v>601.02715803959654</v>
      </c>
      <c r="I61" s="4">
        <f t="shared" si="5"/>
        <v>361233.64470115415</v>
      </c>
      <c r="K61" s="4">
        <f t="shared" si="18"/>
        <v>28483.346988739511</v>
      </c>
      <c r="L61" s="4">
        <f t="shared" si="7"/>
        <v>12.768072718768979</v>
      </c>
      <c r="M61" s="4">
        <f t="shared" si="0"/>
        <v>28496.11506145828</v>
      </c>
      <c r="N61" s="4">
        <f t="shared" si="8"/>
        <v>3.6410804199246416E-2</v>
      </c>
      <c r="O61" s="4">
        <f t="shared" si="9"/>
        <v>1001.1150614582803</v>
      </c>
      <c r="P61" s="4">
        <f t="shared" si="10"/>
        <v>1002231.3662786162</v>
      </c>
      <c r="R61" s="4">
        <f t="shared" si="19"/>
        <v>28172.877475625741</v>
      </c>
      <c r="S61" s="4">
        <f t="shared" si="16"/>
        <v>1.4204991617281413</v>
      </c>
      <c r="T61" s="4">
        <f t="shared" si="20"/>
        <v>0.99935785958913581</v>
      </c>
      <c r="U61" s="4">
        <f t="shared" si="17"/>
        <v>28226.065409981511</v>
      </c>
      <c r="V61" s="4">
        <f t="shared" si="13"/>
        <v>2.6589031095890562E-2</v>
      </c>
      <c r="W61" s="4">
        <f t="shared" si="14"/>
        <v>731.06540998151104</v>
      </c>
      <c r="X61" s="4">
        <f t="shared" si="15"/>
        <v>534456.63367143483</v>
      </c>
    </row>
    <row r="62" spans="1:24">
      <c r="A62" t="s">
        <v>68</v>
      </c>
      <c r="B62" t="s">
        <v>6</v>
      </c>
      <c r="C62">
        <v>27534</v>
      </c>
      <c r="E62" s="4">
        <f t="shared" si="1"/>
        <v>28039.377010130735</v>
      </c>
      <c r="F62" s="4">
        <f t="shared" si="2"/>
        <v>28065.975800137614</v>
      </c>
      <c r="G62" s="4">
        <f t="shared" si="3"/>
        <v>1.9320687155430158E-2</v>
      </c>
      <c r="H62" s="4">
        <f t="shared" si="4"/>
        <v>531.97580013761399</v>
      </c>
      <c r="I62" s="4">
        <f t="shared" si="5"/>
        <v>282998.25193205464</v>
      </c>
      <c r="K62" s="4">
        <f t="shared" si="18"/>
        <v>28448.009308385364</v>
      </c>
      <c r="L62" s="4">
        <f t="shared" si="7"/>
        <v>10.362785065123186</v>
      </c>
      <c r="M62" s="4">
        <f t="shared" si="0"/>
        <v>28458.372093450489</v>
      </c>
      <c r="N62" s="4">
        <f t="shared" si="8"/>
        <v>3.3572023441944106E-2</v>
      </c>
      <c r="O62" s="4">
        <f t="shared" si="9"/>
        <v>924.37209345048905</v>
      </c>
      <c r="P62" s="4">
        <f t="shared" si="10"/>
        <v>854463.76715003967</v>
      </c>
      <c r="R62" s="4">
        <f t="shared" si="19"/>
        <v>28140.898843855735</v>
      </c>
      <c r="S62" s="4">
        <f t="shared" si="16"/>
        <v>-0.24945738485853841</v>
      </c>
      <c r="T62" s="4">
        <f t="shared" si="20"/>
        <v>0.99987783731328017</v>
      </c>
      <c r="U62" s="4">
        <f t="shared" si="17"/>
        <v>28202.654931907218</v>
      </c>
      <c r="V62" s="4">
        <f t="shared" si="13"/>
        <v>2.4284700076531499E-2</v>
      </c>
      <c r="W62" s="4">
        <f t="shared" si="14"/>
        <v>668.65493190721827</v>
      </c>
      <c r="X62" s="4">
        <f t="shared" si="15"/>
        <v>447099.4179638467</v>
      </c>
    </row>
    <row r="63" spans="1:24">
      <c r="A63" t="s">
        <v>69</v>
      </c>
      <c r="B63" t="s">
        <v>6</v>
      </c>
      <c r="C63">
        <v>27202</v>
      </c>
      <c r="E63" s="4">
        <f t="shared" si="1"/>
        <v>27997.508159624194</v>
      </c>
      <c r="F63" s="4">
        <f t="shared" si="2"/>
        <v>28039.377010130735</v>
      </c>
      <c r="G63" s="4">
        <f t="shared" si="3"/>
        <v>3.078365598598392E-2</v>
      </c>
      <c r="H63" s="4">
        <f t="shared" si="4"/>
        <v>837.37701013073456</v>
      </c>
      <c r="I63" s="4">
        <f t="shared" si="5"/>
        <v>701200.25709548837</v>
      </c>
      <c r="K63" s="4">
        <f t="shared" si="18"/>
        <v>28395.553488777961</v>
      </c>
      <c r="L63" s="4">
        <f t="shared" si="7"/>
        <v>7.22185483149687</v>
      </c>
      <c r="M63" s="4">
        <f t="shared" si="0"/>
        <v>28402.775343609457</v>
      </c>
      <c r="N63" s="4">
        <f t="shared" si="8"/>
        <v>4.4142906536631762E-2</v>
      </c>
      <c r="O63" s="4">
        <f t="shared" si="9"/>
        <v>1200.7753436094572</v>
      </c>
      <c r="P63" s="4">
        <f t="shared" si="10"/>
        <v>1441861.42582041</v>
      </c>
      <c r="R63" s="4">
        <f t="shared" si="19"/>
        <v>28092.543094768433</v>
      </c>
      <c r="S63" s="4">
        <f t="shared" si="16"/>
        <v>-2.6547719699807462</v>
      </c>
      <c r="T63" s="4">
        <f t="shared" si="20"/>
        <v>0.999235580508824</v>
      </c>
      <c r="U63" s="4">
        <f t="shared" si="17"/>
        <v>28164.956905562427</v>
      </c>
      <c r="V63" s="4">
        <f t="shared" si="13"/>
        <v>3.5400224452703001E-2</v>
      </c>
      <c r="W63" s="4">
        <f t="shared" si="14"/>
        <v>962.95690556242698</v>
      </c>
      <c r="X63" s="4">
        <f t="shared" si="15"/>
        <v>927286.00197036495</v>
      </c>
    </row>
    <row r="64" spans="1:24">
      <c r="A64" t="s">
        <v>70</v>
      </c>
      <c r="B64" t="s">
        <v>6</v>
      </c>
      <c r="C64">
        <v>26986</v>
      </c>
      <c r="E64" s="4">
        <f t="shared" si="1"/>
        <v>27946.932751642984</v>
      </c>
      <c r="F64" s="4">
        <f t="shared" si="2"/>
        <v>27997.508159624194</v>
      </c>
      <c r="G64" s="4">
        <f t="shared" si="3"/>
        <v>3.7482700645675326E-2</v>
      </c>
      <c r="H64" s="4">
        <f t="shared" si="4"/>
        <v>1011.5081596241944</v>
      </c>
      <c r="I64" s="4">
        <f t="shared" si="5"/>
        <v>1023148.7569863247</v>
      </c>
      <c r="K64" s="4">
        <f t="shared" si="18"/>
        <v>28331.936576428983</v>
      </c>
      <c r="L64" s="4">
        <f t="shared" si="7"/>
        <v>3.6799164724731224</v>
      </c>
      <c r="M64" s="4">
        <f t="shared" si="0"/>
        <v>28335.616492901456</v>
      </c>
      <c r="N64" s="4">
        <f t="shared" si="8"/>
        <v>5.0011728040519371E-2</v>
      </c>
      <c r="O64" s="4">
        <f t="shared" si="9"/>
        <v>1349.6164929014558</v>
      </c>
      <c r="P64" s="4">
        <f t="shared" si="10"/>
        <v>1821464.6779116252</v>
      </c>
      <c r="R64" s="4">
        <f t="shared" si="19"/>
        <v>28033.900692852727</v>
      </c>
      <c r="S64" s="4">
        <f t="shared" si="16"/>
        <v>-5.4541534672669947</v>
      </c>
      <c r="T64" s="4">
        <f t="shared" si="20"/>
        <v>0.99868981719898919</v>
      </c>
      <c r="U64" s="4">
        <f t="shared" si="17"/>
        <v>28106.411255755916</v>
      </c>
      <c r="V64" s="4">
        <f t="shared" si="13"/>
        <v>4.1518241153039225E-2</v>
      </c>
      <c r="W64" s="4">
        <f t="shared" si="14"/>
        <v>1120.4112557559165</v>
      </c>
      <c r="X64" s="4">
        <f t="shared" si="15"/>
        <v>1255321.3820245496</v>
      </c>
    </row>
    <row r="65" spans="1:24">
      <c r="A65" t="s">
        <v>71</v>
      </c>
      <c r="B65" t="s">
        <v>6</v>
      </c>
      <c r="C65">
        <v>26734</v>
      </c>
      <c r="E65" s="4">
        <f t="shared" si="1"/>
        <v>27886.286114060833</v>
      </c>
      <c r="F65" s="4">
        <f t="shared" si="2"/>
        <v>27946.932751642984</v>
      </c>
      <c r="G65" s="4">
        <f t="shared" si="3"/>
        <v>4.5370417881461206E-2</v>
      </c>
      <c r="H65" s="4">
        <f t="shared" si="4"/>
        <v>1212.9327516429839</v>
      </c>
      <c r="I65" s="4">
        <f t="shared" si="5"/>
        <v>1471205.8600082204</v>
      </c>
      <c r="K65" s="4">
        <f t="shared" si="18"/>
        <v>28255.535668256383</v>
      </c>
      <c r="L65" s="4">
        <f t="shared" si="7"/>
        <v>-0.32412475978052813</v>
      </c>
      <c r="M65" s="4">
        <f t="shared" si="0"/>
        <v>28255.211543496604</v>
      </c>
      <c r="N65" s="4">
        <f t="shared" si="8"/>
        <v>5.690175594735556E-2</v>
      </c>
      <c r="O65" s="4">
        <f t="shared" si="9"/>
        <v>1521.2115434966036</v>
      </c>
      <c r="P65" s="4">
        <f t="shared" si="10"/>
        <v>2314084.5600673188</v>
      </c>
      <c r="R65" s="4">
        <f t="shared" si="19"/>
        <v>27962.836798433043</v>
      </c>
      <c r="S65" s="4">
        <f t="shared" si="16"/>
        <v>-8.7346405148878201</v>
      </c>
      <c r="T65" s="4">
        <f t="shared" si="20"/>
        <v>0.99843384118882905</v>
      </c>
      <c r="U65" s="4">
        <f t="shared" si="17"/>
        <v>28047.066543153291</v>
      </c>
      <c r="V65" s="4">
        <f t="shared" si="13"/>
        <v>4.911597752499778E-2</v>
      </c>
      <c r="W65" s="4">
        <f t="shared" si="14"/>
        <v>1313.0665431532907</v>
      </c>
      <c r="X65" s="4">
        <f t="shared" si="15"/>
        <v>1724143.7467485326</v>
      </c>
    </row>
    <row r="66" spans="1:24">
      <c r="A66" t="s">
        <v>72</v>
      </c>
      <c r="B66" t="s">
        <v>6</v>
      </c>
      <c r="C66">
        <v>26476</v>
      </c>
      <c r="E66" s="4">
        <f t="shared" si="1"/>
        <v>27815.771808357789</v>
      </c>
      <c r="F66" s="4">
        <f t="shared" si="2"/>
        <v>27886.286114060833</v>
      </c>
      <c r="G66" s="4">
        <f t="shared" si="3"/>
        <v>5.3266585362623999E-2</v>
      </c>
      <c r="H66" s="4">
        <f t="shared" si="4"/>
        <v>1410.2861140608329</v>
      </c>
      <c r="I66" s="4">
        <f t="shared" si="5"/>
        <v>1988906.9235128046</v>
      </c>
      <c r="K66" s="4">
        <f t="shared" si="18"/>
        <v>28166.250966321772</v>
      </c>
      <c r="L66" s="4">
        <f t="shared" si="7"/>
        <v>-4.7721536185220916</v>
      </c>
      <c r="M66" s="4">
        <f t="shared" si="0"/>
        <v>28161.478812703248</v>
      </c>
      <c r="N66" s="4">
        <f t="shared" si="8"/>
        <v>6.3660628973532557E-2</v>
      </c>
      <c r="O66" s="4">
        <f t="shared" si="9"/>
        <v>1685.478812703248</v>
      </c>
      <c r="P66" s="4">
        <f t="shared" si="10"/>
        <v>2840838.8280715505</v>
      </c>
      <c r="R66" s="4">
        <f t="shared" si="19"/>
        <v>27879.716110546866</v>
      </c>
      <c r="S66" s="4">
        <f t="shared" si="16"/>
        <v>-12.45394288345231</v>
      </c>
      <c r="T66" s="4">
        <f t="shared" si="20"/>
        <v>0.99782781203166315</v>
      </c>
      <c r="U66" s="4">
        <f t="shared" si="17"/>
        <v>27964.261636178271</v>
      </c>
      <c r="V66" s="4">
        <f t="shared" si="13"/>
        <v>5.6211725191806582E-2</v>
      </c>
      <c r="W66" s="4">
        <f t="shared" si="14"/>
        <v>1488.2616361782711</v>
      </c>
      <c r="X66" s="4">
        <f t="shared" si="15"/>
        <v>2214922.6977200247</v>
      </c>
    </row>
    <row r="67" spans="1:24">
      <c r="A67" t="s">
        <v>73</v>
      </c>
      <c r="B67" t="s">
        <v>6</v>
      </c>
      <c r="C67">
        <v>26172</v>
      </c>
      <c r="E67" s="4">
        <f t="shared" si="1"/>
        <v>27733.583217939897</v>
      </c>
      <c r="F67" s="4">
        <f t="shared" si="2"/>
        <v>27815.771808357789</v>
      </c>
      <c r="G67" s="4">
        <f t="shared" si="3"/>
        <v>6.2806503452460236E-2</v>
      </c>
      <c r="H67" s="4">
        <f t="shared" si="4"/>
        <v>1643.7718083577893</v>
      </c>
      <c r="I67" s="4">
        <f t="shared" si="5"/>
        <v>2701985.7579518366</v>
      </c>
      <c r="K67" s="4">
        <f t="shared" si="18"/>
        <v>28062.004872068082</v>
      </c>
      <c r="L67" s="4">
        <f t="shared" si="7"/>
        <v>-9.7458506502804418</v>
      </c>
      <c r="M67" s="4">
        <f t="shared" si="0"/>
        <v>28052.259021417802</v>
      </c>
      <c r="N67" s="4">
        <f t="shared" si="8"/>
        <v>7.1842389630819264E-2</v>
      </c>
      <c r="O67" s="4">
        <f t="shared" si="9"/>
        <v>1880.2590214178017</v>
      </c>
      <c r="P67" s="4">
        <f t="shared" si="10"/>
        <v>3535373.9876230294</v>
      </c>
      <c r="R67" s="4">
        <f t="shared" si="19"/>
        <v>27782.26216310888</v>
      </c>
      <c r="S67" s="4">
        <f t="shared" si="16"/>
        <v>-16.703943111178962</v>
      </c>
      <c r="T67" s="4">
        <f t="shared" si="20"/>
        <v>0.99727400582048908</v>
      </c>
      <c r="U67" s="4">
        <f t="shared" si="17"/>
        <v>27872.307898236675</v>
      </c>
      <c r="V67" s="4">
        <f t="shared" si="13"/>
        <v>6.4966678061924008E-2</v>
      </c>
      <c r="W67" s="4">
        <f t="shared" si="14"/>
        <v>1700.3078982366751</v>
      </c>
      <c r="X67" s="4">
        <f t="shared" si="15"/>
        <v>2891046.9488060195</v>
      </c>
    </row>
    <row r="68" spans="1:24">
      <c r="A68" t="s">
        <v>74</v>
      </c>
      <c r="B68" t="s">
        <v>6</v>
      </c>
      <c r="C68">
        <v>25699</v>
      </c>
      <c r="E68" s="4">
        <f t="shared" si="1"/>
        <v>27631.854057042903</v>
      </c>
      <c r="F68" s="4">
        <f t="shared" si="2"/>
        <v>27733.583217939897</v>
      </c>
      <c r="G68" s="4">
        <f t="shared" si="3"/>
        <v>7.9169742711385535E-2</v>
      </c>
      <c r="H68" s="4">
        <f t="shared" si="4"/>
        <v>2034.5832179398967</v>
      </c>
      <c r="I68" s="4">
        <f t="shared" si="5"/>
        <v>4139528.8707226655</v>
      </c>
      <c r="K68" s="4">
        <f t="shared" ref="K68:K88" si="21">0.05*C68+0.95*(K67+L67)</f>
        <v>27934.59607034691</v>
      </c>
      <c r="L68" s="4">
        <f t="shared" si="7"/>
        <v>-15.628998203825045</v>
      </c>
      <c r="M68" s="4">
        <f t="shared" ref="M68:M76" si="22">K68+L68</f>
        <v>27918.967072143085</v>
      </c>
      <c r="N68" s="4">
        <f t="shared" si="8"/>
        <v>8.6383402939534018E-2</v>
      </c>
      <c r="O68" s="4">
        <f t="shared" si="9"/>
        <v>2219.9670721430848</v>
      </c>
      <c r="P68" s="4">
        <f t="shared" si="10"/>
        <v>4928253.8013995402</v>
      </c>
      <c r="R68" s="4">
        <f t="shared" si="19"/>
        <v>27661.842324289821</v>
      </c>
      <c r="S68" s="4">
        <f t="shared" si="16"/>
        <v>-21.889737896573003</v>
      </c>
      <c r="T68" s="4">
        <f t="shared" si="20"/>
        <v>0.99673901067325854</v>
      </c>
      <c r="U68" s="4">
        <f t="shared" si="17"/>
        <v>27773.944434030258</v>
      </c>
      <c r="V68" s="4">
        <f t="shared" si="13"/>
        <v>8.0740279156008329E-2</v>
      </c>
      <c r="W68" s="4">
        <f t="shared" si="14"/>
        <v>2074.944434030258</v>
      </c>
      <c r="X68" s="4">
        <f t="shared" si="15"/>
        <v>4305394.404313148</v>
      </c>
    </row>
    <row r="69" spans="1:24">
      <c r="A69" t="s">
        <v>75</v>
      </c>
      <c r="B69" t="s">
        <v>6</v>
      </c>
      <c r="C69">
        <v>25325</v>
      </c>
      <c r="E69" s="4">
        <f t="shared" ref="E69:E88" si="23">0.05*C69+0.95*E68</f>
        <v>27516.511354190756</v>
      </c>
      <c r="F69" s="4">
        <f t="shared" ref="F69:F88" si="24">E68</f>
        <v>27631.854057042903</v>
      </c>
      <c r="G69" s="4">
        <f t="shared" ref="G69:G76" si="25">ABS(($C69-F69)/$C69)</f>
        <v>9.1089992380766163E-2</v>
      </c>
      <c r="H69" s="4">
        <f t="shared" ref="H69:H76" si="26">ABS($C69-F69)</f>
        <v>2306.8540570429032</v>
      </c>
      <c r="I69" s="4">
        <f t="shared" ref="I69:I76" si="27">H69*H69</f>
        <v>5321575.6404953022</v>
      </c>
      <c r="K69" s="4">
        <f t="shared" si="21"/>
        <v>27789.268718535928</v>
      </c>
      <c r="L69" s="4">
        <f t="shared" ref="L69:L88" si="28">0.05*(K69-K68)+0.95*L68</f>
        <v>-22.11391588418288</v>
      </c>
      <c r="M69" s="4">
        <f t="shared" si="22"/>
        <v>27767.154802651745</v>
      </c>
      <c r="N69" s="4">
        <f t="shared" ref="N69:N76" si="29">ABS(($C69-M69)/$C69)</f>
        <v>9.6432568712803354E-2</v>
      </c>
      <c r="O69" s="4">
        <f t="shared" ref="O69:O76" si="30">ABS($C69-M69)</f>
        <v>2442.1548026517448</v>
      </c>
      <c r="P69" s="4">
        <f t="shared" ref="P69:P76" si="31">O69*O69</f>
        <v>5964120.080114983</v>
      </c>
      <c r="R69" s="4">
        <f t="shared" si="19"/>
        <v>27524.395012251323</v>
      </c>
      <c r="S69" s="4">
        <f t="shared" si="16"/>
        <v>-27.667616603669217</v>
      </c>
      <c r="T69" s="4">
        <f t="shared" si="20"/>
        <v>0.99586207733422916</v>
      </c>
      <c r="U69" s="4">
        <f t="shared" si="17"/>
        <v>27635.804647388919</v>
      </c>
      <c r="V69" s="4">
        <f t="shared" ref="V69:V76" si="32">ABS(($C69-U69)/$C69)</f>
        <v>9.1245988050895122E-2</v>
      </c>
      <c r="W69" s="4">
        <f t="shared" ref="W69:W76" si="33">ABS($C69-U69)</f>
        <v>2310.804647388919</v>
      </c>
      <c r="X69" s="4">
        <f t="shared" ref="X69:X76" si="34">W69*W69</f>
        <v>5339818.1183942258</v>
      </c>
    </row>
    <row r="70" spans="1:24">
      <c r="A70" t="s">
        <v>76</v>
      </c>
      <c r="B70" t="s">
        <v>6</v>
      </c>
      <c r="C70">
        <v>24863</v>
      </c>
      <c r="E70" s="4">
        <f t="shared" si="23"/>
        <v>27383.835786481217</v>
      </c>
      <c r="F70" s="4">
        <f t="shared" si="24"/>
        <v>27516.511354190756</v>
      </c>
      <c r="G70" s="4">
        <f t="shared" si="25"/>
        <v>0.10672530886018404</v>
      </c>
      <c r="H70" s="4">
        <f t="shared" si="26"/>
        <v>2653.5113541907558</v>
      </c>
      <c r="I70" s="4">
        <f t="shared" si="27"/>
        <v>7041122.5068192584</v>
      </c>
      <c r="K70" s="4">
        <f t="shared" si="21"/>
        <v>27621.947062519157</v>
      </c>
      <c r="L70" s="4">
        <f t="shared" si="28"/>
        <v>-29.374302890812295</v>
      </c>
      <c r="M70" s="4">
        <f t="shared" si="22"/>
        <v>27592.572759628343</v>
      </c>
      <c r="N70" s="4">
        <f t="shared" si="29"/>
        <v>0.10978452960738218</v>
      </c>
      <c r="O70" s="4">
        <f t="shared" si="30"/>
        <v>2729.5727596283432</v>
      </c>
      <c r="P70" s="4">
        <f t="shared" si="31"/>
        <v>7450567.4501050888</v>
      </c>
      <c r="R70" s="4">
        <f t="shared" si="19"/>
        <v>27365.896819978116</v>
      </c>
      <c r="S70" s="4">
        <f t="shared" si="16"/>
        <v>-34.209145387146137</v>
      </c>
      <c r="T70" s="4">
        <f t="shared" si="20"/>
        <v>0.99477344078710106</v>
      </c>
      <c r="U70" s="4">
        <f t="shared" si="17"/>
        <v>27477.811456880245</v>
      </c>
      <c r="V70" s="4">
        <f t="shared" si="32"/>
        <v>0.10516878320718517</v>
      </c>
      <c r="W70" s="4">
        <f t="shared" si="33"/>
        <v>2614.8114568802448</v>
      </c>
      <c r="X70" s="4">
        <f t="shared" si="34"/>
        <v>6837238.9550321884</v>
      </c>
    </row>
    <row r="71" spans="1:24">
      <c r="A71" t="s">
        <v>80</v>
      </c>
      <c r="B71" t="s">
        <v>6</v>
      </c>
      <c r="C71">
        <v>24468</v>
      </c>
      <c r="E71" s="4">
        <f t="shared" si="23"/>
        <v>27238.043997157158</v>
      </c>
      <c r="F71" s="4">
        <f t="shared" si="24"/>
        <v>27383.835786481217</v>
      </c>
      <c r="G71" s="4">
        <f t="shared" si="25"/>
        <v>0.11916935534090309</v>
      </c>
      <c r="H71" s="4">
        <f t="shared" si="26"/>
        <v>2915.8357864812169</v>
      </c>
      <c r="I71" s="4">
        <f t="shared" si="27"/>
        <v>8502098.333724536</v>
      </c>
      <c r="K71" s="4">
        <f t="shared" si="21"/>
        <v>27436.344121646925</v>
      </c>
      <c r="L71" s="4">
        <f t="shared" si="28"/>
        <v>-37.185734789883256</v>
      </c>
      <c r="M71" s="4">
        <f t="shared" si="22"/>
        <v>27399.158386857041</v>
      </c>
      <c r="N71" s="4">
        <f t="shared" si="29"/>
        <v>0.11979558553445487</v>
      </c>
      <c r="O71" s="4">
        <f t="shared" si="30"/>
        <v>2931.1583868570415</v>
      </c>
      <c r="P71" s="4">
        <f t="shared" si="31"/>
        <v>8591689.4888423737</v>
      </c>
      <c r="R71" s="4">
        <f t="shared" si="19"/>
        <v>27189.573010548913</v>
      </c>
      <c r="S71" s="4">
        <f t="shared" si="16"/>
        <v>-41.31487858924897</v>
      </c>
      <c r="T71" s="4">
        <f t="shared" si="20"/>
        <v>0.99416525206834838</v>
      </c>
      <c r="U71" s="4">
        <f t="shared" si="17"/>
        <v>27307.810200180746</v>
      </c>
      <c r="V71" s="4">
        <f t="shared" si="32"/>
        <v>0.11606221187595005</v>
      </c>
      <c r="W71" s="4">
        <f t="shared" si="33"/>
        <v>2839.8102001807456</v>
      </c>
      <c r="X71" s="4">
        <f t="shared" si="34"/>
        <v>8064521.9730506064</v>
      </c>
    </row>
    <row r="72" spans="1:24">
      <c r="A72" t="s">
        <v>81</v>
      </c>
      <c r="B72" t="s">
        <v>6</v>
      </c>
      <c r="C72">
        <v>23944</v>
      </c>
      <c r="E72" s="4">
        <f t="shared" si="23"/>
        <v>27073.341797299301</v>
      </c>
      <c r="F72" s="4">
        <f t="shared" si="24"/>
        <v>27238.043997157158</v>
      </c>
      <c r="G72" s="4">
        <f t="shared" si="25"/>
        <v>0.13757283650004834</v>
      </c>
      <c r="H72" s="4">
        <f t="shared" si="26"/>
        <v>3294.0439971571577</v>
      </c>
      <c r="I72" s="4">
        <f t="shared" si="27"/>
        <v>10850725.855207104</v>
      </c>
      <c r="K72" s="4">
        <f t="shared" si="21"/>
        <v>27226.400467514188</v>
      </c>
      <c r="L72" s="4">
        <f t="shared" si="28"/>
        <v>-45.823630757025974</v>
      </c>
      <c r="M72" s="4">
        <f t="shared" si="22"/>
        <v>27180.576836757162</v>
      </c>
      <c r="N72" s="4">
        <f t="shared" si="29"/>
        <v>0.1351727713313215</v>
      </c>
      <c r="O72" s="4">
        <f t="shared" si="30"/>
        <v>3236.5768367571618</v>
      </c>
      <c r="P72" s="4">
        <f t="shared" si="31"/>
        <v>10475429.620232996</v>
      </c>
      <c r="R72" s="4">
        <f t="shared" si="19"/>
        <v>26988.77973574691</v>
      </c>
      <c r="S72" s="4">
        <f t="shared" si="16"/>
        <v>-49.288798399886673</v>
      </c>
      <c r="T72" s="4">
        <f t="shared" si="20"/>
        <v>0.99377668488228177</v>
      </c>
      <c r="U72" s="4">
        <f t="shared" si="17"/>
        <v>27131.61224909548</v>
      </c>
      <c r="V72" s="4">
        <f t="shared" si="32"/>
        <v>0.13312780859904277</v>
      </c>
      <c r="W72" s="4">
        <f t="shared" si="33"/>
        <v>3187.6122490954804</v>
      </c>
      <c r="X72" s="4">
        <f t="shared" si="34"/>
        <v>10160871.850583546</v>
      </c>
    </row>
    <row r="73" spans="1:24">
      <c r="A73" t="s">
        <v>82</v>
      </c>
      <c r="B73" t="s">
        <v>6</v>
      </c>
      <c r="C73">
        <v>23439</v>
      </c>
      <c r="E73" s="4">
        <f t="shared" si="23"/>
        <v>26891.624707434337</v>
      </c>
      <c r="F73" s="4">
        <f t="shared" si="24"/>
        <v>27073.341797299301</v>
      </c>
      <c r="G73" s="4">
        <f t="shared" si="25"/>
        <v>0.15505532647720896</v>
      </c>
      <c r="H73" s="4">
        <f t="shared" si="26"/>
        <v>3634.3417972993011</v>
      </c>
      <c r="I73" s="4">
        <f t="shared" si="27"/>
        <v>13208440.299596714</v>
      </c>
      <c r="K73" s="4">
        <f t="shared" si="21"/>
        <v>26993.497994919304</v>
      </c>
      <c r="L73" s="4">
        <f t="shared" si="28"/>
        <v>-55.177572848918871</v>
      </c>
      <c r="M73" s="4">
        <f t="shared" si="22"/>
        <v>26938.320422070385</v>
      </c>
      <c r="N73" s="4">
        <f t="shared" si="29"/>
        <v>0.14929478314221531</v>
      </c>
      <c r="O73" s="4">
        <f t="shared" si="30"/>
        <v>3499.3204220703847</v>
      </c>
      <c r="P73" s="4">
        <f t="shared" si="31"/>
        <v>12245243.416318854</v>
      </c>
      <c r="R73" s="4">
        <f t="shared" si="19"/>
        <v>26765.219430491605</v>
      </c>
      <c r="S73" s="4">
        <f t="shared" si="16"/>
        <v>-58.002373742657596</v>
      </c>
      <c r="T73" s="4">
        <f t="shared" si="20"/>
        <v>0.99317626931657499</v>
      </c>
      <c r="U73" s="4">
        <f t="shared" si="17"/>
        <v>26922.192001568041</v>
      </c>
      <c r="V73" s="4">
        <f t="shared" si="32"/>
        <v>0.14860668123930376</v>
      </c>
      <c r="W73" s="4">
        <f t="shared" si="33"/>
        <v>3483.1920015680407</v>
      </c>
      <c r="X73" s="4">
        <f t="shared" si="34"/>
        <v>12132626.519787574</v>
      </c>
    </row>
    <row r="74" spans="1:24">
      <c r="A74" t="s">
        <v>83</v>
      </c>
      <c r="B74" t="s">
        <v>6</v>
      </c>
      <c r="C74">
        <v>23140</v>
      </c>
      <c r="E74" s="4">
        <f t="shared" si="23"/>
        <v>26704.043472062618</v>
      </c>
      <c r="F74" s="4">
        <f t="shared" si="24"/>
        <v>26891.624707434337</v>
      </c>
      <c r="G74" s="4">
        <f t="shared" si="25"/>
        <v>0.16212725615533005</v>
      </c>
      <c r="H74" s="4">
        <f t="shared" si="26"/>
        <v>3751.6247074343373</v>
      </c>
      <c r="I74" s="4">
        <f t="shared" si="27"/>
        <v>14074687.945431776</v>
      </c>
      <c r="K74" s="4">
        <f t="shared" si="21"/>
        <v>26748.404400966865</v>
      </c>
      <c r="L74" s="4">
        <f t="shared" si="28"/>
        <v>-64.673373904094873</v>
      </c>
      <c r="M74" s="4">
        <f t="shared" si="22"/>
        <v>26683.731027062771</v>
      </c>
      <c r="N74" s="4">
        <f t="shared" si="29"/>
        <v>0.15314308673564267</v>
      </c>
      <c r="O74" s="4">
        <f t="shared" si="30"/>
        <v>3543.7310270627713</v>
      </c>
      <c r="P74" s="4">
        <f t="shared" si="31"/>
        <v>12558029.592167364</v>
      </c>
      <c r="R74" s="4">
        <f t="shared" si="19"/>
        <v>26528.997563408888</v>
      </c>
      <c r="S74" s="4">
        <f t="shared" si="16"/>
        <v>-66.913348409660557</v>
      </c>
      <c r="T74" s="4">
        <f t="shared" si="20"/>
        <v>0.9934965997604891</v>
      </c>
      <c r="U74" s="4">
        <f t="shared" si="17"/>
        <v>26703.954431358485</v>
      </c>
      <c r="V74" s="4">
        <f t="shared" si="32"/>
        <v>0.15401704543467953</v>
      </c>
      <c r="W74" s="4">
        <f t="shared" si="33"/>
        <v>3563.9544313584847</v>
      </c>
      <c r="X74" s="4">
        <f t="shared" si="34"/>
        <v>12701771.18879978</v>
      </c>
    </row>
    <row r="75" spans="1:24">
      <c r="A75" t="s">
        <v>84</v>
      </c>
      <c r="B75" t="s">
        <v>6</v>
      </c>
      <c r="C75">
        <v>22891</v>
      </c>
      <c r="E75" s="4">
        <f t="shared" si="23"/>
        <v>26513.391298459486</v>
      </c>
      <c r="F75" s="4">
        <f t="shared" si="24"/>
        <v>26704.043472062618</v>
      </c>
      <c r="G75" s="4">
        <f t="shared" si="25"/>
        <v>0.16657391429219423</v>
      </c>
      <c r="H75" s="4">
        <f t="shared" si="26"/>
        <v>3813.0434720626181</v>
      </c>
      <c r="I75" s="4">
        <f t="shared" si="27"/>
        <v>14539300.519839346</v>
      </c>
      <c r="K75" s="4">
        <f t="shared" si="21"/>
        <v>26494.094475709629</v>
      </c>
      <c r="L75" s="4">
        <f t="shared" si="28"/>
        <v>-74.155201471751909</v>
      </c>
      <c r="M75" s="4">
        <f t="shared" si="22"/>
        <v>26419.939274237877</v>
      </c>
      <c r="N75" s="4">
        <f t="shared" si="29"/>
        <v>0.15416273968974167</v>
      </c>
      <c r="O75" s="4">
        <f t="shared" si="30"/>
        <v>3528.9392742378768</v>
      </c>
      <c r="P75" s="4">
        <f t="shared" si="31"/>
        <v>12453412.401258552</v>
      </c>
      <c r="R75" s="4">
        <f t="shared" si="19"/>
        <v>26284.405589892624</v>
      </c>
      <c r="S75" s="4">
        <f t="shared" si="16"/>
        <v>-75.797279664990739</v>
      </c>
      <c r="T75" s="4">
        <f t="shared" si="20"/>
        <v>0.99281863250821389</v>
      </c>
      <c r="U75" s="4">
        <f t="shared" si="17"/>
        <v>26441.85608204814</v>
      </c>
      <c r="V75" s="4">
        <f t="shared" si="32"/>
        <v>0.15512018182028481</v>
      </c>
      <c r="W75" s="4">
        <f t="shared" si="33"/>
        <v>3550.8560820481398</v>
      </c>
      <c r="X75" s="4">
        <f t="shared" si="34"/>
        <v>12608578.915418265</v>
      </c>
    </row>
    <row r="76" spans="1:24">
      <c r="A76" t="s">
        <v>85</v>
      </c>
      <c r="B76" t="s">
        <v>6</v>
      </c>
      <c r="C76">
        <v>22440</v>
      </c>
      <c r="E76" s="4">
        <f t="shared" si="23"/>
        <v>26309.721733536509</v>
      </c>
      <c r="F76" s="4">
        <f t="shared" si="24"/>
        <v>26513.391298459486</v>
      </c>
      <c r="G76" s="4">
        <f t="shared" si="25"/>
        <v>0.18152367640193789</v>
      </c>
      <c r="H76" s="4">
        <f t="shared" si="26"/>
        <v>4073.3912984594863</v>
      </c>
      <c r="I76" s="4">
        <f t="shared" si="27"/>
        <v>16592516.67036546</v>
      </c>
      <c r="K76" s="4">
        <f t="shared" si="21"/>
        <v>26220.942310525981</v>
      </c>
      <c r="L76" s="4">
        <f t="shared" si="28"/>
        <v>-84.10504965734674</v>
      </c>
      <c r="M76" s="4">
        <f t="shared" si="22"/>
        <v>26136.837260868633</v>
      </c>
      <c r="N76" s="4">
        <f t="shared" si="29"/>
        <v>0.16474319344334373</v>
      </c>
      <c r="O76" s="4">
        <f t="shared" si="30"/>
        <v>3696.8372608686332</v>
      </c>
      <c r="P76" s="4">
        <f t="shared" si="31"/>
        <v>13666605.733346699</v>
      </c>
      <c r="R76" s="4">
        <f t="shared" si="19"/>
        <v>26021.649848347315</v>
      </c>
      <c r="S76" s="4">
        <f t="shared" si="16"/>
        <v>-85.145202759006622</v>
      </c>
      <c r="T76" s="4">
        <f t="shared" si="20"/>
        <v>0.99187326876540205</v>
      </c>
      <c r="U76" s="4">
        <f t="shared" si="17"/>
        <v>26174.270242381142</v>
      </c>
      <c r="V76" s="4">
        <f t="shared" si="32"/>
        <v>0.16641132987438245</v>
      </c>
      <c r="W76" s="4">
        <f t="shared" si="33"/>
        <v>3734.2702423811425</v>
      </c>
      <c r="X76" s="4">
        <f t="shared" si="34"/>
        <v>13944774.243133316</v>
      </c>
    </row>
    <row r="77" spans="1:24">
      <c r="A77" t="s">
        <v>90</v>
      </c>
      <c r="E77" s="4">
        <f t="shared" si="23"/>
        <v>24994.235646859684</v>
      </c>
      <c r="F77" s="4">
        <f t="shared" si="24"/>
        <v>26309.721733536509</v>
      </c>
      <c r="K77" s="4">
        <f t="shared" si="21"/>
        <v>24829.995397825202</v>
      </c>
      <c r="L77" s="4">
        <f t="shared" si="28"/>
        <v>-149.44714280951837</v>
      </c>
      <c r="M77" s="4">
        <f t="shared" ref="M77:M88" si="35">K77+L77</f>
        <v>24680.548255015685</v>
      </c>
      <c r="R77" s="4">
        <f t="shared" si="19"/>
        <v>24639.679413308892</v>
      </c>
      <c r="S77" s="4">
        <f t="shared" si="16"/>
        <v>-149.98646437297748</v>
      </c>
      <c r="T77" s="4">
        <f t="shared" si="20"/>
        <v>0.94851214912938753</v>
      </c>
      <c r="U77" s="4">
        <f t="shared" ref="U77:U88" si="36">(R76+S76)*T65</f>
        <v>25895.883960306644</v>
      </c>
    </row>
    <row r="78" spans="1:24">
      <c r="A78" t="s">
        <v>91</v>
      </c>
      <c r="E78" s="4">
        <f t="shared" si="23"/>
        <v>23744.523864516697</v>
      </c>
      <c r="F78" s="4">
        <f t="shared" si="24"/>
        <v>24994.235646859684</v>
      </c>
      <c r="K78" s="4">
        <f t="shared" si="21"/>
        <v>23446.520842264901</v>
      </c>
      <c r="L78" s="4">
        <f t="shared" si="28"/>
        <v>-211.14851344705744</v>
      </c>
      <c r="M78" s="4">
        <f t="shared" si="35"/>
        <v>23235.372328817844</v>
      </c>
      <c r="R78" s="4">
        <f t="shared" si="19"/>
        <v>23265.208301489118</v>
      </c>
      <c r="S78" s="4">
        <f t="shared" si="16"/>
        <v>-211.21069674531731</v>
      </c>
      <c r="T78" s="4">
        <f t="shared" si="20"/>
        <v>0.94793642143007995</v>
      </c>
      <c r="U78" s="4">
        <f t="shared" si="36"/>
        <v>24436.49673256397</v>
      </c>
    </row>
    <row r="79" spans="1:24">
      <c r="A79" t="s">
        <v>92</v>
      </c>
      <c r="E79" s="4">
        <f t="shared" si="23"/>
        <v>22557.29767129086</v>
      </c>
      <c r="F79" s="4">
        <f t="shared" si="24"/>
        <v>23744.523864516697</v>
      </c>
      <c r="K79" s="4">
        <f t="shared" si="21"/>
        <v>22073.603712376953</v>
      </c>
      <c r="L79" s="4">
        <f t="shared" si="28"/>
        <v>-269.23694426910197</v>
      </c>
      <c r="M79" s="4">
        <f t="shared" si="35"/>
        <v>21804.366768107851</v>
      </c>
      <c r="R79" s="4">
        <f t="shared" ref="R79:R88" si="37">0.05*C79/T67+0.95*(R78+S78)</f>
        <v>21901.297724506607</v>
      </c>
      <c r="S79" s="4">
        <f t="shared" si="16"/>
        <v>-268.84569075717701</v>
      </c>
      <c r="T79" s="4">
        <f t="shared" ref="T79:T88" si="38">0.05*(C79/R79)+0.95*T67</f>
        <v>0.94741030552946459</v>
      </c>
      <c r="U79" s="4">
        <f t="shared" si="36"/>
        <v>22991.15254145881</v>
      </c>
    </row>
    <row r="80" spans="1:24">
      <c r="A80" t="s">
        <v>93</v>
      </c>
      <c r="E80" s="4">
        <f t="shared" si="23"/>
        <v>21429.432787726317</v>
      </c>
      <c r="F80" s="4">
        <f t="shared" si="24"/>
        <v>22557.29767129086</v>
      </c>
      <c r="K80" s="4">
        <f t="shared" si="21"/>
        <v>20714.148429702458</v>
      </c>
      <c r="L80" s="4">
        <f t="shared" si="28"/>
        <v>-323.74786118937158</v>
      </c>
      <c r="M80" s="4">
        <f t="shared" si="35"/>
        <v>20390.400568513087</v>
      </c>
      <c r="R80" s="4">
        <f t="shared" si="37"/>
        <v>20550.829432061957</v>
      </c>
      <c r="S80" s="4">
        <f t="shared" ref="S80:S88" si="39">0.05*(R80-R79)+0.95*S79</f>
        <v>-322.92682084155064</v>
      </c>
      <c r="T80" s="4">
        <f t="shared" si="38"/>
        <v>0.94690206013959555</v>
      </c>
      <c r="U80" s="4">
        <f t="shared" si="36"/>
        <v>21561.908838556126</v>
      </c>
    </row>
    <row r="81" spans="1:21">
      <c r="A81" t="s">
        <v>94</v>
      </c>
      <c r="E81" s="4">
        <f t="shared" si="23"/>
        <v>20357.96114834</v>
      </c>
      <c r="F81" s="4">
        <f t="shared" si="24"/>
        <v>21429.432787726317</v>
      </c>
      <c r="K81" s="4">
        <f t="shared" si="21"/>
        <v>19370.880540087433</v>
      </c>
      <c r="L81" s="4">
        <f t="shared" si="28"/>
        <v>-374.72386261065424</v>
      </c>
      <c r="M81" s="4">
        <f t="shared" si="35"/>
        <v>18996.156677476778</v>
      </c>
      <c r="R81" s="4">
        <f t="shared" si="37"/>
        <v>19216.507480659384</v>
      </c>
      <c r="S81" s="4">
        <f t="shared" si="39"/>
        <v>-373.49657736960177</v>
      </c>
      <c r="T81" s="4">
        <f t="shared" si="38"/>
        <v>0.94606897346751762</v>
      </c>
      <c r="U81" s="4">
        <f t="shared" si="36"/>
        <v>20144.201114524429</v>
      </c>
    </row>
    <row r="82" spans="1:21">
      <c r="A82" t="s">
        <v>95</v>
      </c>
      <c r="E82" s="4">
        <f t="shared" si="23"/>
        <v>19340.063090922999</v>
      </c>
      <c r="F82" s="4">
        <f t="shared" si="24"/>
        <v>20357.96114834</v>
      </c>
      <c r="K82" s="4">
        <f t="shared" si="21"/>
        <v>18046.348843602937</v>
      </c>
      <c r="L82" s="4">
        <f t="shared" si="28"/>
        <v>-422.21425430434635</v>
      </c>
      <c r="M82" s="4">
        <f t="shared" si="35"/>
        <v>17624.134589298592</v>
      </c>
      <c r="R82" s="4">
        <f t="shared" si="37"/>
        <v>17900.86035812529</v>
      </c>
      <c r="S82" s="4">
        <f t="shared" si="39"/>
        <v>-420.60410462782636</v>
      </c>
      <c r="T82" s="4">
        <f t="shared" si="38"/>
        <v>0.94503476874774595</v>
      </c>
      <c r="U82" s="4">
        <f t="shared" si="36"/>
        <v>18744.526791054439</v>
      </c>
    </row>
    <row r="83" spans="1:21">
      <c r="A83" t="s">
        <v>96</v>
      </c>
      <c r="E83" s="4">
        <f t="shared" si="23"/>
        <v>18373.059936376849</v>
      </c>
      <c r="F83" s="4">
        <f t="shared" si="24"/>
        <v>19340.063090922999</v>
      </c>
      <c r="K83" s="4">
        <f t="shared" si="21"/>
        <v>16742.92785983366</v>
      </c>
      <c r="L83" s="4">
        <f t="shared" si="28"/>
        <v>-466.27459077759283</v>
      </c>
      <c r="M83" s="4">
        <f t="shared" si="35"/>
        <v>16276.653269056067</v>
      </c>
      <c r="R83" s="4">
        <f t="shared" si="37"/>
        <v>16606.243440822589</v>
      </c>
      <c r="S83" s="4">
        <f t="shared" si="39"/>
        <v>-464.30474526157008</v>
      </c>
      <c r="T83" s="4">
        <f t="shared" si="38"/>
        <v>0.94445698946493095</v>
      </c>
      <c r="U83" s="4">
        <f t="shared" si="36"/>
        <v>17378.263364477629</v>
      </c>
    </row>
    <row r="84" spans="1:21">
      <c r="A84" t="s">
        <v>97</v>
      </c>
      <c r="E84" s="4">
        <f t="shared" si="23"/>
        <v>17454.406939558005</v>
      </c>
      <c r="F84" s="4">
        <f t="shared" si="24"/>
        <v>18373.059936376849</v>
      </c>
      <c r="K84" s="4">
        <f t="shared" si="21"/>
        <v>15462.820605603263</v>
      </c>
      <c r="L84" s="4">
        <f t="shared" si="28"/>
        <v>-506.96622395023303</v>
      </c>
      <c r="M84" s="4">
        <f t="shared" si="35"/>
        <v>14955.854381653031</v>
      </c>
      <c r="R84" s="4">
        <f t="shared" si="37"/>
        <v>15334.841760782967</v>
      </c>
      <c r="S84" s="4">
        <f t="shared" si="39"/>
        <v>-504.65959200047268</v>
      </c>
      <c r="T84" s="4">
        <f t="shared" si="38"/>
        <v>0.94408785063816769</v>
      </c>
      <c r="U84" s="4">
        <f t="shared" si="36"/>
        <v>16041.482324447654</v>
      </c>
    </row>
    <row r="85" spans="1:21">
      <c r="A85" t="s">
        <v>98</v>
      </c>
      <c r="E85" s="4">
        <f t="shared" si="23"/>
        <v>16581.686592580103</v>
      </c>
      <c r="F85" s="4">
        <f t="shared" si="24"/>
        <v>17454.406939558005</v>
      </c>
      <c r="K85" s="4">
        <f t="shared" si="21"/>
        <v>14208.061662570379</v>
      </c>
      <c r="L85" s="4">
        <f t="shared" si="28"/>
        <v>-544.35585990436562</v>
      </c>
      <c r="M85" s="4">
        <f t="shared" si="35"/>
        <v>13663.705802666012</v>
      </c>
      <c r="R85" s="4">
        <f t="shared" si="37"/>
        <v>14088.673060343368</v>
      </c>
      <c r="S85" s="4">
        <f t="shared" si="39"/>
        <v>-541.73504742242892</v>
      </c>
      <c r="T85" s="4">
        <f t="shared" si="38"/>
        <v>0.9435174558507462</v>
      </c>
      <c r="U85" s="4">
        <f t="shared" si="36"/>
        <v>14728.98499967659</v>
      </c>
    </row>
    <row r="86" spans="1:21">
      <c r="A86" t="s">
        <v>99</v>
      </c>
      <c r="E86" s="4">
        <f t="shared" si="23"/>
        <v>15752.602262951097</v>
      </c>
      <c r="F86" s="4">
        <f t="shared" si="24"/>
        <v>16581.686592580103</v>
      </c>
      <c r="K86" s="4">
        <f t="shared" si="21"/>
        <v>12980.520512532712</v>
      </c>
      <c r="L86" s="4">
        <f t="shared" si="28"/>
        <v>-578.51512441103057</v>
      </c>
      <c r="M86" s="4">
        <f t="shared" si="35"/>
        <v>12402.005388121681</v>
      </c>
      <c r="R86" s="4">
        <f t="shared" si="37"/>
        <v>12869.591112274891</v>
      </c>
      <c r="S86" s="4">
        <f t="shared" si="39"/>
        <v>-575.60239245473122</v>
      </c>
      <c r="T86" s="4">
        <f t="shared" si="38"/>
        <v>0.94382176977246457</v>
      </c>
      <c r="U86" s="4">
        <f t="shared" si="36"/>
        <v>13458.836853003069</v>
      </c>
    </row>
    <row r="87" spans="1:21">
      <c r="A87" t="s">
        <v>100</v>
      </c>
      <c r="E87" s="4">
        <f t="shared" si="23"/>
        <v>14964.972149803541</v>
      </c>
      <c r="F87" s="4">
        <f t="shared" si="24"/>
        <v>15752.602262951097</v>
      </c>
      <c r="K87" s="4">
        <f t="shared" si="21"/>
        <v>11781.905118715596</v>
      </c>
      <c r="L87" s="4">
        <f t="shared" si="28"/>
        <v>-609.52013788133479</v>
      </c>
      <c r="M87" s="4">
        <f t="shared" si="35"/>
        <v>11172.384980834262</v>
      </c>
      <c r="R87" s="4">
        <f t="shared" si="37"/>
        <v>11679.289283829152</v>
      </c>
      <c r="S87" s="4">
        <f t="shared" si="39"/>
        <v>-606.33736425428162</v>
      </c>
      <c r="T87" s="4">
        <f t="shared" si="38"/>
        <v>0.94317770088280317</v>
      </c>
      <c r="U87" s="4">
        <f t="shared" si="36"/>
        <v>12205.701068883258</v>
      </c>
    </row>
    <row r="88" spans="1:21">
      <c r="A88" t="s">
        <v>101</v>
      </c>
      <c r="E88" s="4">
        <f t="shared" si="23"/>
        <v>14216.723542313364</v>
      </c>
      <c r="F88" s="4">
        <f t="shared" si="24"/>
        <v>14964.972149803541</v>
      </c>
      <c r="K88" s="4">
        <f t="shared" si="21"/>
        <v>10613.765731792548</v>
      </c>
      <c r="L88" s="4">
        <f t="shared" si="28"/>
        <v>-637.45110033342041</v>
      </c>
      <c r="M88" s="4">
        <f t="shared" si="35"/>
        <v>9976.3146314591268</v>
      </c>
      <c r="R88" s="4">
        <f t="shared" si="37"/>
        <v>10519.304323596127</v>
      </c>
      <c r="S88" s="4">
        <f t="shared" si="39"/>
        <v>-634.0197440532188</v>
      </c>
      <c r="T88" s="4">
        <f t="shared" si="38"/>
        <v>0.94227960532713195</v>
      </c>
      <c r="U88" s="4">
        <f t="shared" si="36"/>
        <v>10982.965015350861</v>
      </c>
    </row>
    <row r="90" spans="1:21">
      <c r="E90" s="5" t="s">
        <v>102</v>
      </c>
      <c r="F90" s="5">
        <f>SUM(G4:G76)*100/73</f>
        <v>3.1961178255152745</v>
      </c>
      <c r="K90" s="5" t="s">
        <v>102</v>
      </c>
      <c r="L90" s="5">
        <f>SUM(N4:N76)*100/73</f>
        <v>3.1119458017174555</v>
      </c>
      <c r="R90" s="5" t="s">
        <v>102</v>
      </c>
      <c r="S90" s="5">
        <f>SUM(V15:V76)*100/62</f>
        <v>3.251126748164292</v>
      </c>
    </row>
    <row r="91" spans="1:21">
      <c r="E91" s="5" t="s">
        <v>103</v>
      </c>
      <c r="F91" s="5">
        <f>SUM(H4:H76)/73</f>
        <v>823.11763913393838</v>
      </c>
      <c r="K91" s="5" t="s">
        <v>103</v>
      </c>
      <c r="L91" s="5">
        <f>SUM(O4:O76)/73</f>
        <v>799.38692465318434</v>
      </c>
      <c r="R91" s="5" t="s">
        <v>103</v>
      </c>
      <c r="S91" s="5">
        <f>SUM(W15:W76)/62</f>
        <v>827.48906680676453</v>
      </c>
    </row>
    <row r="92" spans="1:21">
      <c r="E92" s="5" t="s">
        <v>104</v>
      </c>
      <c r="F92" s="5">
        <f>SUM(I4:I76)/73</f>
        <v>1626050.4608245019</v>
      </c>
      <c r="K92" s="5" t="s">
        <v>104</v>
      </c>
      <c r="L92" s="5">
        <f>SUM(P4:P76)/73</f>
        <v>1562375.564448182</v>
      </c>
      <c r="R92" s="5" t="s">
        <v>104</v>
      </c>
      <c r="S92" s="5">
        <f>SUM(X15:X76)/62</f>
        <v>1684251.6151791653</v>
      </c>
    </row>
  </sheetData>
  <mergeCells count="4">
    <mergeCell ref="A1:C1"/>
    <mergeCell ref="E1:I1"/>
    <mergeCell ref="K1:P1"/>
    <mergeCell ref="R1:Y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6B22-C3D3-4635-AA29-105B88E7E613}">
  <dimension ref="A1:Y92"/>
  <sheetViews>
    <sheetView topLeftCell="M83" workbookViewId="0">
      <selection activeCell="U16" sqref="U16"/>
    </sheetView>
  </sheetViews>
  <sheetFormatPr defaultRowHeight="15.75"/>
  <cols>
    <col min="1" max="1" width="7.5" bestFit="1" customWidth="1"/>
    <col min="2" max="2" width="11.125" bestFit="1" customWidth="1"/>
    <col min="3" max="3" width="8.25" customWidth="1"/>
    <col min="5" max="8" width="12" style="4" bestFit="1" customWidth="1"/>
    <col min="9" max="9" width="12.375" style="4" bestFit="1" customWidth="1"/>
    <col min="11" max="11" width="11.875" style="4" bestFit="1" customWidth="1"/>
    <col min="12" max="12" width="12.5" style="4" bestFit="1" customWidth="1"/>
    <col min="13" max="14" width="11.875" style="4" bestFit="1" customWidth="1"/>
    <col min="15" max="15" width="12.5" style="4" bestFit="1" customWidth="1"/>
    <col min="16" max="16" width="15.25" style="4" bestFit="1" customWidth="1"/>
    <col min="18" max="18" width="11.875" style="4" bestFit="1" customWidth="1"/>
    <col min="19" max="19" width="12.5" style="4" bestFit="1" customWidth="1"/>
    <col min="20" max="21" width="11.875" style="4" bestFit="1" customWidth="1"/>
    <col min="22" max="22" width="19" style="4" bestFit="1" customWidth="1"/>
    <col min="23" max="23" width="12.5" style="4" bestFit="1" customWidth="1"/>
    <col min="24" max="24" width="15.25" style="4" bestFit="1" customWidth="1"/>
  </cols>
  <sheetData>
    <row r="1" spans="1:25" s="1" customFormat="1" ht="47.25" customHeight="1">
      <c r="A1" s="6" t="s">
        <v>112</v>
      </c>
      <c r="B1" s="6"/>
      <c r="C1" s="6"/>
      <c r="E1" s="7" t="s">
        <v>111</v>
      </c>
      <c r="F1" s="7"/>
      <c r="G1" s="7"/>
      <c r="H1" s="7"/>
      <c r="I1" s="7"/>
      <c r="K1" s="8" t="s">
        <v>108</v>
      </c>
      <c r="L1" s="8"/>
      <c r="M1" s="8"/>
      <c r="N1" s="8"/>
      <c r="O1" s="8"/>
      <c r="P1" s="8"/>
      <c r="R1" s="6" t="s">
        <v>109</v>
      </c>
      <c r="S1" s="6"/>
      <c r="T1" s="6"/>
      <c r="U1" s="6"/>
      <c r="V1" s="6"/>
      <c r="W1" s="6"/>
      <c r="X1" s="6"/>
      <c r="Y1" s="6"/>
    </row>
    <row r="2" spans="1:25" s="1" customFormat="1" ht="31.5">
      <c r="A2" s="1" t="s">
        <v>0</v>
      </c>
      <c r="B2" s="1" t="s">
        <v>1</v>
      </c>
      <c r="C2" s="1" t="s">
        <v>2</v>
      </c>
      <c r="E2" s="2" t="s">
        <v>110</v>
      </c>
      <c r="F2" s="2" t="s">
        <v>86</v>
      </c>
      <c r="G2" s="3" t="s">
        <v>105</v>
      </c>
      <c r="H2" s="3" t="s">
        <v>106</v>
      </c>
      <c r="I2" s="3" t="s">
        <v>107</v>
      </c>
      <c r="K2" s="2" t="s">
        <v>87</v>
      </c>
      <c r="L2" s="2" t="s">
        <v>88</v>
      </c>
      <c r="M2" s="2" t="s">
        <v>86</v>
      </c>
      <c r="N2" s="3" t="s">
        <v>105</v>
      </c>
      <c r="O2" s="3" t="s">
        <v>106</v>
      </c>
      <c r="P2" s="3" t="s">
        <v>107</v>
      </c>
      <c r="R2" s="2" t="s">
        <v>87</v>
      </c>
      <c r="S2" s="2" t="s">
        <v>88</v>
      </c>
      <c r="T2" s="2" t="s">
        <v>89</v>
      </c>
      <c r="U2" s="2" t="s">
        <v>86</v>
      </c>
      <c r="V2" s="2" t="s">
        <v>105</v>
      </c>
      <c r="W2" s="2" t="s">
        <v>106</v>
      </c>
      <c r="X2" s="2" t="s">
        <v>107</v>
      </c>
    </row>
    <row r="3" spans="1:25">
      <c r="A3" t="s">
        <v>3</v>
      </c>
      <c r="B3" t="s">
        <v>6</v>
      </c>
      <c r="C3">
        <v>27059</v>
      </c>
      <c r="E3" s="4">
        <f>C3</f>
        <v>27059</v>
      </c>
      <c r="K3" s="4">
        <f>C3</f>
        <v>27059</v>
      </c>
      <c r="L3" s="4">
        <v>0</v>
      </c>
      <c r="M3" s="4">
        <f>K3+L3</f>
        <v>27059</v>
      </c>
      <c r="T3" s="4">
        <v>1</v>
      </c>
    </row>
    <row r="4" spans="1:25">
      <c r="A4" t="s">
        <v>10</v>
      </c>
      <c r="B4" t="s">
        <v>6</v>
      </c>
      <c r="C4">
        <v>27163</v>
      </c>
      <c r="E4" s="4">
        <f>0.04*C4+0.96*E3</f>
        <v>27063.16</v>
      </c>
      <c r="F4" s="4">
        <f>E3</f>
        <v>27059</v>
      </c>
      <c r="G4" s="4">
        <f>ABS(($C4-F4)/$C4)</f>
        <v>3.8287376210286053E-3</v>
      </c>
      <c r="H4" s="4">
        <f>ABS($C4-F4)</f>
        <v>104</v>
      </c>
      <c r="I4" s="4">
        <f>H4*H4</f>
        <v>10816</v>
      </c>
      <c r="K4" s="4">
        <f>0.04*C4+0.96*(K3+L3)</f>
        <v>27063.16</v>
      </c>
      <c r="L4" s="4">
        <f>0.04*(K4-K3)+0.96*L3</f>
        <v>0.16639999999999419</v>
      </c>
      <c r="M4" s="4">
        <f t="shared" ref="M4:M67" si="0">K4+L4</f>
        <v>27063.326399999998</v>
      </c>
      <c r="N4" s="4">
        <f>ABS(($C4-M4)/$C4)</f>
        <v>3.6694621359938851E-3</v>
      </c>
      <c r="O4" s="4">
        <f>ABS($C4-M4)</f>
        <v>99.673600000001898</v>
      </c>
      <c r="P4" s="4">
        <f>O4*O4</f>
        <v>9934.8265369603778</v>
      </c>
      <c r="T4" s="4">
        <v>1</v>
      </c>
    </row>
    <row r="5" spans="1:25">
      <c r="A5" t="s">
        <v>11</v>
      </c>
      <c r="B5" t="s">
        <v>6</v>
      </c>
      <c r="C5">
        <v>27266</v>
      </c>
      <c r="E5" s="4">
        <f t="shared" ref="E5:E68" si="1">0.04*C5+0.96*E4</f>
        <v>27071.273599999997</v>
      </c>
      <c r="F5" s="4">
        <f t="shared" ref="F5:F68" si="2">E4</f>
        <v>27063.16</v>
      </c>
      <c r="G5" s="4">
        <f t="shared" ref="G5:G68" si="3">ABS(($C5-F5)/$C5)</f>
        <v>7.4393016944179621E-3</v>
      </c>
      <c r="H5" s="4">
        <f t="shared" ref="H5:H68" si="4">ABS($C5-F5)</f>
        <v>202.84000000000015</v>
      </c>
      <c r="I5" s="4">
        <f t="shared" ref="I5:I68" si="5">H5*H5</f>
        <v>41144.06560000006</v>
      </c>
      <c r="K5" s="4">
        <f t="shared" ref="K5:K68" si="6">0.04*C5+0.96*(K4+L4)</f>
        <v>27071.433343999997</v>
      </c>
      <c r="L5" s="4">
        <f t="shared" ref="L5:L68" si="7">0.04*(K5-K4)+0.96*L4</f>
        <v>0.49067775999989249</v>
      </c>
      <c r="M5" s="4">
        <f t="shared" si="0"/>
        <v>27071.924021759998</v>
      </c>
      <c r="N5" s="4">
        <f t="shared" ref="N5:N68" si="8">ABS(($C5-M5)/$C5)</f>
        <v>7.1178749446197407E-3</v>
      </c>
      <c r="O5" s="4">
        <f t="shared" ref="O5:O68" si="9">ABS($C5-M5)</f>
        <v>194.07597824000186</v>
      </c>
      <c r="P5" s="4">
        <f t="shared" ref="P5:P68" si="10">O5*O5</f>
        <v>37665.485329813673</v>
      </c>
      <c r="T5" s="4">
        <v>1</v>
      </c>
    </row>
    <row r="6" spans="1:25">
      <c r="A6" t="s">
        <v>12</v>
      </c>
      <c r="B6" t="s">
        <v>6</v>
      </c>
      <c r="C6">
        <v>27618</v>
      </c>
      <c r="E6" s="4">
        <f t="shared" si="1"/>
        <v>27093.142655999996</v>
      </c>
      <c r="F6" s="4">
        <f t="shared" si="2"/>
        <v>27071.273599999997</v>
      </c>
      <c r="G6" s="4">
        <f t="shared" si="3"/>
        <v>1.9796017090303542E-2</v>
      </c>
      <c r="H6" s="4">
        <f t="shared" si="4"/>
        <v>546.7264000000032</v>
      </c>
      <c r="I6" s="4">
        <f t="shared" si="5"/>
        <v>298909.75645696349</v>
      </c>
      <c r="K6" s="4">
        <f t="shared" si="6"/>
        <v>27093.767060889597</v>
      </c>
      <c r="L6" s="4">
        <f t="shared" si="7"/>
        <v>1.3643993251838809</v>
      </c>
      <c r="M6" s="4">
        <f t="shared" si="0"/>
        <v>27095.13146021478</v>
      </c>
      <c r="N6" s="4">
        <f t="shared" si="8"/>
        <v>1.8932165246767343E-2</v>
      </c>
      <c r="O6" s="4">
        <f t="shared" si="9"/>
        <v>522.86853978522049</v>
      </c>
      <c r="P6" s="4">
        <f t="shared" si="10"/>
        <v>273391.50989712868</v>
      </c>
      <c r="T6" s="4">
        <v>1</v>
      </c>
    </row>
    <row r="7" spans="1:25">
      <c r="A7" t="s">
        <v>13</v>
      </c>
      <c r="B7" t="s">
        <v>6</v>
      </c>
      <c r="C7">
        <v>27733</v>
      </c>
      <c r="E7" s="4">
        <f t="shared" si="1"/>
        <v>27118.736949759994</v>
      </c>
      <c r="F7" s="4">
        <f t="shared" si="2"/>
        <v>27093.142655999996</v>
      </c>
      <c r="G7" s="4">
        <f t="shared" si="3"/>
        <v>2.3072056539141229E-2</v>
      </c>
      <c r="H7" s="4">
        <f t="shared" si="4"/>
        <v>639.85734400000365</v>
      </c>
      <c r="I7" s="4">
        <f t="shared" si="5"/>
        <v>409417.42067073903</v>
      </c>
      <c r="K7" s="4">
        <f t="shared" si="6"/>
        <v>27120.646201806187</v>
      </c>
      <c r="L7" s="4">
        <f t="shared" si="7"/>
        <v>2.3849889888401128</v>
      </c>
      <c r="M7" s="4">
        <f t="shared" si="0"/>
        <v>27123.031190795027</v>
      </c>
      <c r="N7" s="4">
        <f t="shared" si="8"/>
        <v>2.1994331994554243E-2</v>
      </c>
      <c r="O7" s="4">
        <f t="shared" si="9"/>
        <v>609.96880920497279</v>
      </c>
      <c r="P7" s="4">
        <f t="shared" si="10"/>
        <v>372061.94820293249</v>
      </c>
      <c r="T7" s="4">
        <v>1</v>
      </c>
    </row>
    <row r="8" spans="1:25">
      <c r="A8" t="s">
        <v>14</v>
      </c>
      <c r="B8" t="s">
        <v>6</v>
      </c>
      <c r="C8">
        <v>27849</v>
      </c>
      <c r="E8" s="4">
        <f t="shared" si="1"/>
        <v>27147.947471769592</v>
      </c>
      <c r="F8" s="4">
        <f t="shared" si="2"/>
        <v>27118.736949759994</v>
      </c>
      <c r="G8" s="4">
        <f t="shared" si="3"/>
        <v>2.6222235995547637E-2</v>
      </c>
      <c r="H8" s="4">
        <f t="shared" si="4"/>
        <v>730.26305024000612</v>
      </c>
      <c r="I8" s="4">
        <f t="shared" si="5"/>
        <v>533284.12254583766</v>
      </c>
      <c r="K8" s="4">
        <f t="shared" si="6"/>
        <v>27152.069943163224</v>
      </c>
      <c r="L8" s="4">
        <f t="shared" si="7"/>
        <v>3.5465390835679966</v>
      </c>
      <c r="M8" s="4">
        <f t="shared" si="0"/>
        <v>27155.616482246791</v>
      </c>
      <c r="N8" s="4">
        <f t="shared" si="8"/>
        <v>2.4897968248526307E-2</v>
      </c>
      <c r="O8" s="4">
        <f t="shared" si="9"/>
        <v>693.38351775320916</v>
      </c>
      <c r="P8" s="4">
        <f t="shared" si="10"/>
        <v>480780.70269181492</v>
      </c>
      <c r="T8" s="4">
        <v>1</v>
      </c>
    </row>
    <row r="9" spans="1:25">
      <c r="A9" t="s">
        <v>15</v>
      </c>
      <c r="B9" t="s">
        <v>6</v>
      </c>
      <c r="C9">
        <v>28101</v>
      </c>
      <c r="E9" s="4">
        <f t="shared" si="1"/>
        <v>27186.069572898807</v>
      </c>
      <c r="F9" s="4">
        <f t="shared" si="2"/>
        <v>27147.947471769592</v>
      </c>
      <c r="G9" s="4">
        <f t="shared" si="3"/>
        <v>3.3915253130863951E-2</v>
      </c>
      <c r="H9" s="4">
        <f t="shared" si="4"/>
        <v>953.05252823040792</v>
      </c>
      <c r="I9" s="4">
        <f t="shared" si="5"/>
        <v>908309.12156637246</v>
      </c>
      <c r="K9" s="4">
        <f t="shared" si="6"/>
        <v>27193.431822956918</v>
      </c>
      <c r="L9" s="4">
        <f t="shared" si="7"/>
        <v>5.0591527119730468</v>
      </c>
      <c r="M9" s="4">
        <f t="shared" si="0"/>
        <v>27198.49097566889</v>
      </c>
      <c r="N9" s="4">
        <f t="shared" si="8"/>
        <v>3.211661593292444E-2</v>
      </c>
      <c r="O9" s="4">
        <f t="shared" si="9"/>
        <v>902.50902433110969</v>
      </c>
      <c r="P9" s="4">
        <f t="shared" si="10"/>
        <v>814522.53899909148</v>
      </c>
      <c r="T9" s="4">
        <v>1</v>
      </c>
    </row>
    <row r="10" spans="1:25">
      <c r="A10" t="s">
        <v>16</v>
      </c>
      <c r="B10" t="s">
        <v>6</v>
      </c>
      <c r="C10">
        <v>28176</v>
      </c>
      <c r="E10" s="4">
        <f t="shared" si="1"/>
        <v>27225.666789982854</v>
      </c>
      <c r="F10" s="4">
        <f t="shared" si="2"/>
        <v>27186.069572898807</v>
      </c>
      <c r="G10" s="4">
        <f t="shared" si="3"/>
        <v>3.5133816975482443E-2</v>
      </c>
      <c r="H10" s="4">
        <f t="shared" si="4"/>
        <v>989.93042710119335</v>
      </c>
      <c r="I10" s="4">
        <f t="shared" si="5"/>
        <v>979962.25050075108</v>
      </c>
      <c r="K10" s="4">
        <f t="shared" si="6"/>
        <v>27237.591336642134</v>
      </c>
      <c r="L10" s="4">
        <f t="shared" si="7"/>
        <v>6.6231671509027503</v>
      </c>
      <c r="M10" s="4">
        <f t="shared" si="0"/>
        <v>27244.214503793035</v>
      </c>
      <c r="N10" s="4">
        <f t="shared" si="8"/>
        <v>3.3070183709787232E-2</v>
      </c>
      <c r="O10" s="4">
        <f t="shared" si="9"/>
        <v>931.78549620696504</v>
      </c>
      <c r="P10" s="4">
        <f t="shared" si="10"/>
        <v>868224.2109416601</v>
      </c>
      <c r="T10" s="4">
        <v>1</v>
      </c>
    </row>
    <row r="11" spans="1:25">
      <c r="A11" t="s">
        <v>17</v>
      </c>
      <c r="B11" t="s">
        <v>6</v>
      </c>
      <c r="C11">
        <v>28364</v>
      </c>
      <c r="E11" s="4">
        <f t="shared" si="1"/>
        <v>27271.200118383538</v>
      </c>
      <c r="F11" s="4">
        <f t="shared" si="2"/>
        <v>27225.666789982854</v>
      </c>
      <c r="G11" s="4">
        <f t="shared" si="3"/>
        <v>4.0133028134859201E-2</v>
      </c>
      <c r="H11" s="4">
        <f t="shared" si="4"/>
        <v>1138.3332100171465</v>
      </c>
      <c r="I11" s="4">
        <f t="shared" si="5"/>
        <v>1295802.4970279408</v>
      </c>
      <c r="K11" s="4">
        <f t="shared" si="6"/>
        <v>27289.005923641314</v>
      </c>
      <c r="L11" s="4">
        <f t="shared" si="7"/>
        <v>8.41482394483387</v>
      </c>
      <c r="M11" s="4">
        <f t="shared" si="0"/>
        <v>27297.420747586148</v>
      </c>
      <c r="N11" s="4">
        <f t="shared" si="8"/>
        <v>3.7603273600826839E-2</v>
      </c>
      <c r="O11" s="4">
        <f t="shared" si="9"/>
        <v>1066.5792524138524</v>
      </c>
      <c r="P11" s="4">
        <f t="shared" si="10"/>
        <v>1137591.3016796922</v>
      </c>
      <c r="T11" s="4">
        <v>1</v>
      </c>
    </row>
    <row r="12" spans="1:25">
      <c r="A12" t="s">
        <v>18</v>
      </c>
      <c r="B12" t="s">
        <v>6</v>
      </c>
      <c r="C12">
        <v>28243</v>
      </c>
      <c r="E12" s="4">
        <f t="shared" si="1"/>
        <v>27310.072113648195</v>
      </c>
      <c r="F12" s="4">
        <f t="shared" si="2"/>
        <v>27271.200118383538</v>
      </c>
      <c r="G12" s="4">
        <f t="shared" si="3"/>
        <v>3.4408521814837723E-2</v>
      </c>
      <c r="H12" s="4">
        <f t="shared" si="4"/>
        <v>971.79988161646179</v>
      </c>
      <c r="I12" s="4">
        <f t="shared" si="5"/>
        <v>944395.00990976917</v>
      </c>
      <c r="K12" s="4">
        <f t="shared" si="6"/>
        <v>27335.243917682703</v>
      </c>
      <c r="L12" s="4">
        <f t="shared" si="7"/>
        <v>9.9277507486960523</v>
      </c>
      <c r="M12" s="4">
        <f t="shared" si="0"/>
        <v>27345.171668431398</v>
      </c>
      <c r="N12" s="4">
        <f t="shared" si="8"/>
        <v>3.1789410883001176E-2</v>
      </c>
      <c r="O12" s="4">
        <f t="shared" si="9"/>
        <v>897.82833156860215</v>
      </c>
      <c r="P12" s="4">
        <f t="shared" si="10"/>
        <v>806095.71296725981</v>
      </c>
      <c r="T12" s="4">
        <v>1</v>
      </c>
    </row>
    <row r="13" spans="1:25">
      <c r="A13" t="s">
        <v>19</v>
      </c>
      <c r="B13" t="s">
        <v>6</v>
      </c>
      <c r="C13">
        <v>28187</v>
      </c>
      <c r="E13" s="4">
        <f t="shared" si="1"/>
        <v>27345.149229102266</v>
      </c>
      <c r="F13" s="4">
        <f t="shared" si="2"/>
        <v>27310.072113648195</v>
      </c>
      <c r="G13" s="4">
        <f t="shared" si="3"/>
        <v>3.1111075543754384E-2</v>
      </c>
      <c r="H13" s="4">
        <f t="shared" si="4"/>
        <v>876.92788635180477</v>
      </c>
      <c r="I13" s="4">
        <f t="shared" si="5"/>
        <v>769002.5178614438</v>
      </c>
      <c r="K13" s="4">
        <f t="shared" si="6"/>
        <v>27378.84480169414</v>
      </c>
      <c r="L13" s="4">
        <f t="shared" si="7"/>
        <v>11.274676079205701</v>
      </c>
      <c r="M13" s="4">
        <f t="shared" si="0"/>
        <v>27390.119477773347</v>
      </c>
      <c r="N13" s="4">
        <f t="shared" si="8"/>
        <v>2.8271207373138426E-2</v>
      </c>
      <c r="O13" s="4">
        <f t="shared" si="9"/>
        <v>796.88052222665283</v>
      </c>
      <c r="P13" s="4">
        <f t="shared" si="10"/>
        <v>635018.56670422293</v>
      </c>
      <c r="T13" s="4">
        <v>1</v>
      </c>
    </row>
    <row r="14" spans="1:25">
      <c r="A14" t="s">
        <v>20</v>
      </c>
      <c r="B14" t="s">
        <v>6</v>
      </c>
      <c r="C14">
        <v>28210</v>
      </c>
      <c r="E14" s="4">
        <f t="shared" si="1"/>
        <v>27379.743259938175</v>
      </c>
      <c r="F14" s="4">
        <f t="shared" si="2"/>
        <v>27345.149229102266</v>
      </c>
      <c r="G14" s="4">
        <f t="shared" si="3"/>
        <v>3.0657595565322014E-2</v>
      </c>
      <c r="H14" s="4">
        <f t="shared" si="4"/>
        <v>864.85077089773404</v>
      </c>
      <c r="I14" s="4">
        <f t="shared" si="5"/>
        <v>747966.85592240479</v>
      </c>
      <c r="K14" s="4">
        <f t="shared" si="6"/>
        <v>27422.914698662415</v>
      </c>
      <c r="L14" s="4">
        <f t="shared" si="7"/>
        <v>12.58648491476845</v>
      </c>
      <c r="M14" s="4">
        <f t="shared" si="0"/>
        <v>27435.501183577184</v>
      </c>
      <c r="N14" s="4">
        <f t="shared" si="8"/>
        <v>2.7454761305310747E-2</v>
      </c>
      <c r="O14" s="4">
        <f t="shared" si="9"/>
        <v>774.49881642281616</v>
      </c>
      <c r="P14" s="4">
        <f t="shared" si="10"/>
        <v>599848.41664034314</v>
      </c>
      <c r="R14" s="4">
        <f>C14</f>
        <v>28210</v>
      </c>
      <c r="S14" s="4">
        <v>0</v>
      </c>
      <c r="T14" s="4">
        <v>1</v>
      </c>
    </row>
    <row r="15" spans="1:25">
      <c r="A15" t="s">
        <v>21</v>
      </c>
      <c r="B15" t="s">
        <v>6</v>
      </c>
      <c r="C15">
        <v>28297</v>
      </c>
      <c r="E15" s="4">
        <f t="shared" si="1"/>
        <v>27416.433529540649</v>
      </c>
      <c r="F15" s="4">
        <f t="shared" si="2"/>
        <v>27379.743259938175</v>
      </c>
      <c r="G15" s="4">
        <f t="shared" si="3"/>
        <v>3.2415335196728436E-2</v>
      </c>
      <c r="H15" s="4">
        <f t="shared" si="4"/>
        <v>917.25674006182453</v>
      </c>
      <c r="I15" s="4">
        <f t="shared" si="5"/>
        <v>841359.92718884558</v>
      </c>
      <c r="K15" s="4">
        <f t="shared" si="6"/>
        <v>27469.961136234095</v>
      </c>
      <c r="L15" s="4">
        <f t="shared" si="7"/>
        <v>13.964883021044917</v>
      </c>
      <c r="M15" s="4">
        <f t="shared" si="0"/>
        <v>27483.926019255141</v>
      </c>
      <c r="N15" s="4">
        <f t="shared" si="8"/>
        <v>2.8733575316989751E-2</v>
      </c>
      <c r="O15" s="4">
        <f t="shared" si="9"/>
        <v>813.073980744859</v>
      </c>
      <c r="P15" s="4">
        <f t="shared" si="10"/>
        <v>661089.29816429131</v>
      </c>
      <c r="R15" s="4">
        <f>0.04*C15/T3+0.96*(R14+S14)</f>
        <v>28213.48</v>
      </c>
      <c r="S15" s="4">
        <f>0.04*(R15-R14)+0.96*S14</f>
        <v>0.13919999999998253</v>
      </c>
      <c r="T15" s="4">
        <f>0.04*(C15/R15)+0.96*T3</f>
        <v>1.0001184114827379</v>
      </c>
      <c r="U15" s="4">
        <f>(R14+S14)*T3</f>
        <v>28210</v>
      </c>
      <c r="V15" s="4">
        <f t="shared" ref="V15:V76" si="11">ABS(($C15-U15)/$C15)</f>
        <v>3.0745308689967134E-3</v>
      </c>
      <c r="W15" s="4">
        <f t="shared" ref="W15:W76" si="12">ABS($C15-U15)</f>
        <v>87</v>
      </c>
      <c r="X15" s="4">
        <f t="shared" ref="X15:X76" si="13">W15*W15</f>
        <v>7569</v>
      </c>
    </row>
    <row r="16" spans="1:25">
      <c r="A16" t="s">
        <v>22</v>
      </c>
      <c r="B16" t="s">
        <v>6</v>
      </c>
      <c r="C16">
        <v>28245</v>
      </c>
      <c r="E16" s="4">
        <f t="shared" si="1"/>
        <v>27449.57618835902</v>
      </c>
      <c r="F16" s="4">
        <f t="shared" si="2"/>
        <v>27416.433529540649</v>
      </c>
      <c r="G16" s="4">
        <f t="shared" si="3"/>
        <v>2.9334978596542785E-2</v>
      </c>
      <c r="H16" s="4">
        <f t="shared" si="4"/>
        <v>828.56647045935097</v>
      </c>
      <c r="I16" s="4">
        <f t="shared" si="5"/>
        <v>686522.39596946654</v>
      </c>
      <c r="K16" s="4">
        <f t="shared" si="6"/>
        <v>27514.368978484934</v>
      </c>
      <c r="L16" s="4">
        <f t="shared" si="7"/>
        <v>15.182601390236686</v>
      </c>
      <c r="M16" s="4">
        <f t="shared" si="0"/>
        <v>27529.551579875169</v>
      </c>
      <c r="N16" s="4">
        <f t="shared" si="8"/>
        <v>2.5330090993975238E-2</v>
      </c>
      <c r="O16" s="4">
        <f t="shared" si="9"/>
        <v>715.44842012483059</v>
      </c>
      <c r="P16" s="4">
        <f t="shared" si="10"/>
        <v>511866.44185911608</v>
      </c>
      <c r="R16" s="4">
        <f t="shared" ref="R16:R79" si="14">0.04*C16/T4+0.96*(R15+S15)</f>
        <v>28214.874432000001</v>
      </c>
      <c r="S16" s="4">
        <f t="shared" ref="S16:S79" si="15">0.04*(R16-R15)+0.96*S15</f>
        <v>0.18940928000002169</v>
      </c>
      <c r="T16" s="4">
        <f t="shared" ref="T16:T79" si="16">0.04*(C16/R16)+0.96*T4</f>
        <v>1.0000427087748665</v>
      </c>
      <c r="U16" s="4">
        <f t="shared" ref="U16:U79" si="17">(R15+S15)*T4</f>
        <v>28213.619200000001</v>
      </c>
      <c r="V16" s="4">
        <f t="shared" si="11"/>
        <v>1.111021419720269E-3</v>
      </c>
      <c r="W16" s="4">
        <f t="shared" si="12"/>
        <v>31.380799999998999</v>
      </c>
      <c r="X16" s="4">
        <f t="shared" si="13"/>
        <v>984.75460863993715</v>
      </c>
    </row>
    <row r="17" spans="1:24">
      <c r="A17" t="s">
        <v>23</v>
      </c>
      <c r="B17" t="s">
        <v>6</v>
      </c>
      <c r="C17">
        <v>28075</v>
      </c>
      <c r="E17" s="4">
        <f t="shared" si="1"/>
        <v>27474.593140824658</v>
      </c>
      <c r="F17" s="4">
        <f t="shared" si="2"/>
        <v>27449.57618835902</v>
      </c>
      <c r="G17" s="4">
        <f t="shared" si="3"/>
        <v>2.227689444847657E-2</v>
      </c>
      <c r="H17" s="4">
        <f t="shared" si="4"/>
        <v>625.42381164097969</v>
      </c>
      <c r="I17" s="4">
        <f t="shared" si="5"/>
        <v>391154.94416753162</v>
      </c>
      <c r="K17" s="4">
        <f t="shared" si="6"/>
        <v>27551.369516680163</v>
      </c>
      <c r="L17" s="4">
        <f t="shared" si="7"/>
        <v>16.055318862436366</v>
      </c>
      <c r="M17" s="4">
        <f t="shared" si="0"/>
        <v>27567.424835542599</v>
      </c>
      <c r="N17" s="4">
        <f t="shared" si="8"/>
        <v>1.8079257861349996E-2</v>
      </c>
      <c r="O17" s="4">
        <f t="shared" si="9"/>
        <v>507.57516445740112</v>
      </c>
      <c r="P17" s="4">
        <f t="shared" si="10"/>
        <v>257632.5475739578</v>
      </c>
      <c r="R17" s="4">
        <f t="shared" si="14"/>
        <v>28209.461287628797</v>
      </c>
      <c r="S17" s="4">
        <f t="shared" si="15"/>
        <v>-3.4692866048102733E-2</v>
      </c>
      <c r="T17" s="4">
        <f t="shared" si="16"/>
        <v>0.99980933873744293</v>
      </c>
      <c r="U17" s="4">
        <f t="shared" si="17"/>
        <v>28215.06384128</v>
      </c>
      <c r="V17" s="4">
        <f t="shared" si="11"/>
        <v>4.9889168755120183E-3</v>
      </c>
      <c r="W17" s="4">
        <f t="shared" si="12"/>
        <v>140.06384127999991</v>
      </c>
      <c r="X17" s="4">
        <f t="shared" si="13"/>
        <v>19617.879634109006</v>
      </c>
    </row>
    <row r="18" spans="1:24">
      <c r="A18" t="s">
        <v>24</v>
      </c>
      <c r="B18" t="s">
        <v>6</v>
      </c>
      <c r="C18">
        <v>27911</v>
      </c>
      <c r="E18" s="4">
        <f t="shared" si="1"/>
        <v>27492.049415191668</v>
      </c>
      <c r="F18" s="4">
        <f t="shared" si="2"/>
        <v>27474.593140824658</v>
      </c>
      <c r="G18" s="4">
        <f t="shared" si="3"/>
        <v>1.5635658313042963E-2</v>
      </c>
      <c r="H18" s="4">
        <f t="shared" si="4"/>
        <v>436.40685917534211</v>
      </c>
      <c r="I18" s="4">
        <f t="shared" si="5"/>
        <v>190450.94673528688</v>
      </c>
      <c r="K18" s="4">
        <f t="shared" si="6"/>
        <v>27581.167842120893</v>
      </c>
      <c r="L18" s="4">
        <f t="shared" si="7"/>
        <v>16.605039125568108</v>
      </c>
      <c r="M18" s="4">
        <f t="shared" si="0"/>
        <v>27597.772881246459</v>
      </c>
      <c r="N18" s="4">
        <f t="shared" si="8"/>
        <v>1.1222353865986195E-2</v>
      </c>
      <c r="O18" s="4">
        <f t="shared" si="9"/>
        <v>313.22711875354071</v>
      </c>
      <c r="P18" s="4">
        <f t="shared" si="10"/>
        <v>98111.227922644699</v>
      </c>
      <c r="R18" s="4">
        <f t="shared" si="14"/>
        <v>28197.489530972238</v>
      </c>
      <c r="S18" s="4">
        <f t="shared" si="15"/>
        <v>-0.51217541766856223</v>
      </c>
      <c r="T18" s="4">
        <f t="shared" si="16"/>
        <v>0.99959359569133621</v>
      </c>
      <c r="U18" s="4">
        <f t="shared" si="17"/>
        <v>28209.42659476275</v>
      </c>
      <c r="V18" s="4">
        <f t="shared" si="11"/>
        <v>1.0692078204390743E-2</v>
      </c>
      <c r="W18" s="4">
        <f t="shared" si="12"/>
        <v>298.42659476275003</v>
      </c>
      <c r="X18" s="4">
        <f t="shared" si="13"/>
        <v>89058.432461690623</v>
      </c>
    </row>
    <row r="19" spans="1:24">
      <c r="A19" t="s">
        <v>25</v>
      </c>
      <c r="B19" t="s">
        <v>6</v>
      </c>
      <c r="C19">
        <v>27719</v>
      </c>
      <c r="E19" s="4">
        <f t="shared" si="1"/>
        <v>27501.127438584001</v>
      </c>
      <c r="F19" s="4">
        <f t="shared" si="2"/>
        <v>27492.049415191668</v>
      </c>
      <c r="G19" s="4">
        <f t="shared" si="3"/>
        <v>8.1875459002248192E-3</v>
      </c>
      <c r="H19" s="4">
        <f t="shared" si="4"/>
        <v>226.95058480833177</v>
      </c>
      <c r="I19" s="4">
        <f t="shared" si="5"/>
        <v>51506.567944843788</v>
      </c>
      <c r="K19" s="4">
        <f t="shared" si="6"/>
        <v>27602.621965996597</v>
      </c>
      <c r="L19" s="4">
        <f t="shared" si="7"/>
        <v>16.799002515573569</v>
      </c>
      <c r="M19" s="4">
        <f t="shared" si="0"/>
        <v>27619.420968512171</v>
      </c>
      <c r="N19" s="4">
        <f t="shared" si="8"/>
        <v>3.5924467508867066E-3</v>
      </c>
      <c r="O19" s="4">
        <f t="shared" si="9"/>
        <v>99.579031487828615</v>
      </c>
      <c r="P19" s="4">
        <f t="shared" si="10"/>
        <v>9915.9835120539628</v>
      </c>
      <c r="R19" s="4">
        <f t="shared" si="14"/>
        <v>28177.858261332385</v>
      </c>
      <c r="S19" s="4">
        <f t="shared" si="15"/>
        <v>-1.2769391865559272</v>
      </c>
      <c r="T19" s="4">
        <f t="shared" si="16"/>
        <v>0.99934862577974981</v>
      </c>
      <c r="U19" s="4">
        <f t="shared" si="17"/>
        <v>28196.977355554569</v>
      </c>
      <c r="V19" s="4">
        <f t="shared" si="11"/>
        <v>1.7243672410785706E-2</v>
      </c>
      <c r="W19" s="4">
        <f t="shared" si="12"/>
        <v>477.97735555456893</v>
      </c>
      <c r="X19" s="4">
        <f t="shared" si="13"/>
        <v>228462.3524229388</v>
      </c>
    </row>
    <row r="20" spans="1:24">
      <c r="A20" t="s">
        <v>26</v>
      </c>
      <c r="B20" t="s">
        <v>6</v>
      </c>
      <c r="C20">
        <v>27781</v>
      </c>
      <c r="E20" s="4">
        <f t="shared" si="1"/>
        <v>27512.322341040643</v>
      </c>
      <c r="F20" s="4">
        <f t="shared" si="2"/>
        <v>27501.127438584001</v>
      </c>
      <c r="G20" s="4">
        <f t="shared" si="3"/>
        <v>1.0074243598718526E-2</v>
      </c>
      <c r="H20" s="4">
        <f t="shared" si="4"/>
        <v>279.87256141599937</v>
      </c>
      <c r="I20" s="4">
        <f t="shared" si="5"/>
        <v>78328.650633552345</v>
      </c>
      <c r="K20" s="4">
        <f t="shared" si="6"/>
        <v>27625.884129771686</v>
      </c>
      <c r="L20" s="4">
        <f t="shared" si="7"/>
        <v>17.057528965954187</v>
      </c>
      <c r="M20" s="4">
        <f t="shared" si="0"/>
        <v>27642.94165873764</v>
      </c>
      <c r="N20" s="4">
        <f t="shared" si="8"/>
        <v>4.9695238206817621E-3</v>
      </c>
      <c r="O20" s="4">
        <f t="shared" si="9"/>
        <v>138.05834126236005</v>
      </c>
      <c r="P20" s="4">
        <f t="shared" si="10"/>
        <v>19060.105592114265</v>
      </c>
      <c r="R20" s="4">
        <f t="shared" si="14"/>
        <v>28160.758069259999</v>
      </c>
      <c r="S20" s="4">
        <f t="shared" si="15"/>
        <v>-1.9098693019891524</v>
      </c>
      <c r="T20" s="4">
        <f t="shared" si="16"/>
        <v>0.99946058544542582</v>
      </c>
      <c r="U20" s="4">
        <f t="shared" si="17"/>
        <v>28176.58132214583</v>
      </c>
      <c r="V20" s="4">
        <f t="shared" si="11"/>
        <v>1.4239275841252301E-2</v>
      </c>
      <c r="W20" s="4">
        <f t="shared" si="12"/>
        <v>395.5813221458302</v>
      </c>
      <c r="X20" s="4">
        <f t="shared" si="13"/>
        <v>156484.58243064309</v>
      </c>
    </row>
    <row r="21" spans="1:24">
      <c r="A21" t="s">
        <v>27</v>
      </c>
      <c r="B21" t="s">
        <v>6</v>
      </c>
      <c r="C21">
        <v>27707</v>
      </c>
      <c r="E21" s="4">
        <f t="shared" si="1"/>
        <v>27520.109447399016</v>
      </c>
      <c r="F21" s="4">
        <f t="shared" si="2"/>
        <v>27512.322341040643</v>
      </c>
      <c r="G21" s="4">
        <f t="shared" si="3"/>
        <v>7.0262987317052496E-3</v>
      </c>
      <c r="H21" s="4">
        <f t="shared" si="4"/>
        <v>194.67765895935736</v>
      </c>
      <c r="I21" s="4">
        <f t="shared" si="5"/>
        <v>37899.39089789585</v>
      </c>
      <c r="K21" s="4">
        <f t="shared" si="6"/>
        <v>27645.50399238813</v>
      </c>
      <c r="L21" s="4">
        <f t="shared" si="7"/>
        <v>17.160022311973787</v>
      </c>
      <c r="M21" s="4">
        <f t="shared" si="0"/>
        <v>27662.664014700105</v>
      </c>
      <c r="N21" s="4">
        <f t="shared" si="8"/>
        <v>1.6001727108634885E-3</v>
      </c>
      <c r="O21" s="4">
        <f t="shared" si="9"/>
        <v>44.335985299894674</v>
      </c>
      <c r="P21" s="4">
        <f t="shared" si="10"/>
        <v>1965.6795925124766</v>
      </c>
      <c r="R21" s="4">
        <f t="shared" si="14"/>
        <v>28140.77427195969</v>
      </c>
      <c r="S21" s="4">
        <f t="shared" si="15"/>
        <v>-2.6328264219219326</v>
      </c>
      <c r="T21" s="4">
        <f t="shared" si="16"/>
        <v>0.99938342240655131</v>
      </c>
      <c r="U21" s="4">
        <f t="shared" si="17"/>
        <v>28158.848199958011</v>
      </c>
      <c r="V21" s="4">
        <f t="shared" si="11"/>
        <v>1.6308088207240438E-2</v>
      </c>
      <c r="W21" s="4">
        <f t="shared" si="12"/>
        <v>451.84819995801081</v>
      </c>
      <c r="X21" s="4">
        <f t="shared" si="13"/>
        <v>204166.79580529453</v>
      </c>
    </row>
    <row r="22" spans="1:24">
      <c r="A22" t="s">
        <v>28</v>
      </c>
      <c r="B22" t="s">
        <v>6</v>
      </c>
      <c r="C22">
        <v>27471</v>
      </c>
      <c r="E22" s="4">
        <f t="shared" si="1"/>
        <v>27518.145069503054</v>
      </c>
      <c r="F22" s="4">
        <f t="shared" si="2"/>
        <v>27520.109447399016</v>
      </c>
      <c r="G22" s="4">
        <f t="shared" si="3"/>
        <v>1.7876832805145814E-3</v>
      </c>
      <c r="H22" s="4">
        <f t="shared" si="4"/>
        <v>49.109447399016062</v>
      </c>
      <c r="I22" s="4">
        <f t="shared" si="5"/>
        <v>2411.7378238367255</v>
      </c>
      <c r="K22" s="4">
        <f t="shared" si="6"/>
        <v>27654.997454112101</v>
      </c>
      <c r="L22" s="4">
        <f t="shared" si="7"/>
        <v>16.853359888453653</v>
      </c>
      <c r="M22" s="4">
        <f t="shared" si="0"/>
        <v>27671.850814000554</v>
      </c>
      <c r="N22" s="4">
        <f t="shared" si="8"/>
        <v>7.3113761421336769E-3</v>
      </c>
      <c r="O22" s="4">
        <f t="shared" si="9"/>
        <v>200.85081400055424</v>
      </c>
      <c r="P22" s="4">
        <f t="shared" si="10"/>
        <v>40341.049484685231</v>
      </c>
      <c r="R22" s="4">
        <f t="shared" si="14"/>
        <v>28111.455787716255</v>
      </c>
      <c r="S22" s="4">
        <f t="shared" si="15"/>
        <v>-3.7002527347824472</v>
      </c>
      <c r="T22" s="4">
        <f t="shared" si="16"/>
        <v>0.9990886906853168</v>
      </c>
      <c r="U22" s="4">
        <f t="shared" si="17"/>
        <v>28138.141445537767</v>
      </c>
      <c r="V22" s="4">
        <f t="shared" si="11"/>
        <v>2.4285298880192461E-2</v>
      </c>
      <c r="W22" s="4">
        <f t="shared" si="12"/>
        <v>667.14144553776714</v>
      </c>
      <c r="X22" s="4">
        <f t="shared" si="13"/>
        <v>445077.70835422154</v>
      </c>
    </row>
    <row r="23" spans="1:24">
      <c r="A23" t="s">
        <v>29</v>
      </c>
      <c r="B23" t="s">
        <v>6</v>
      </c>
      <c r="C23">
        <v>27475</v>
      </c>
      <c r="E23" s="4">
        <f t="shared" si="1"/>
        <v>27516.419266722933</v>
      </c>
      <c r="F23" s="4">
        <f t="shared" si="2"/>
        <v>27518.145069503054</v>
      </c>
      <c r="G23" s="4">
        <f t="shared" si="3"/>
        <v>1.5703391993832356E-3</v>
      </c>
      <c r="H23" s="4">
        <f t="shared" si="4"/>
        <v>43.145069503054401</v>
      </c>
      <c r="I23" s="4">
        <f t="shared" si="5"/>
        <v>1861.497022423395</v>
      </c>
      <c r="K23" s="4">
        <f t="shared" si="6"/>
        <v>27663.976781440531</v>
      </c>
      <c r="L23" s="4">
        <f t="shared" si="7"/>
        <v>16.538398586052722</v>
      </c>
      <c r="M23" s="4">
        <f t="shared" si="0"/>
        <v>27680.515180026585</v>
      </c>
      <c r="N23" s="4">
        <f t="shared" si="8"/>
        <v>7.4800793458265642E-3</v>
      </c>
      <c r="O23" s="4">
        <f t="shared" si="9"/>
        <v>205.51518002658486</v>
      </c>
      <c r="P23" s="4">
        <f t="shared" si="10"/>
        <v>42236.489221359581</v>
      </c>
      <c r="R23" s="4">
        <f t="shared" si="14"/>
        <v>28082.445313582211</v>
      </c>
      <c r="S23" s="4">
        <f t="shared" si="15"/>
        <v>-4.7126615907528997</v>
      </c>
      <c r="T23" s="4">
        <f t="shared" si="16"/>
        <v>0.99913476863314543</v>
      </c>
      <c r="U23" s="4">
        <f t="shared" si="17"/>
        <v>28107.755534981472</v>
      </c>
      <c r="V23" s="4">
        <f t="shared" si="11"/>
        <v>2.3030228752737834E-2</v>
      </c>
      <c r="W23" s="4">
        <f t="shared" si="12"/>
        <v>632.75553498147201</v>
      </c>
      <c r="X23" s="4">
        <f t="shared" si="13"/>
        <v>400379.56704968883</v>
      </c>
    </row>
    <row r="24" spans="1:24">
      <c r="A24" t="s">
        <v>30</v>
      </c>
      <c r="B24" t="s">
        <v>6</v>
      </c>
      <c r="C24">
        <v>27516</v>
      </c>
      <c r="E24" s="4">
        <f t="shared" si="1"/>
        <v>27516.402496054016</v>
      </c>
      <c r="F24" s="4">
        <f t="shared" si="2"/>
        <v>27516.419266722933</v>
      </c>
      <c r="G24" s="4">
        <f t="shared" si="3"/>
        <v>1.523719737362486E-5</v>
      </c>
      <c r="H24" s="4">
        <f t="shared" si="4"/>
        <v>0.41926672293266165</v>
      </c>
      <c r="I24" s="4">
        <f t="shared" si="5"/>
        <v>0.17578458495869326</v>
      </c>
      <c r="K24" s="4">
        <f t="shared" si="6"/>
        <v>27673.934572825521</v>
      </c>
      <c r="L24" s="4">
        <f t="shared" si="7"/>
        <v>16.275174298010207</v>
      </c>
      <c r="M24" s="4">
        <f t="shared" si="0"/>
        <v>27690.209747123532</v>
      </c>
      <c r="N24" s="4">
        <f t="shared" si="8"/>
        <v>6.3312162786572177E-3</v>
      </c>
      <c r="O24" s="4">
        <f t="shared" si="9"/>
        <v>174.209747123532</v>
      </c>
      <c r="P24" s="4">
        <f t="shared" si="10"/>
        <v>30349.035992844965</v>
      </c>
      <c r="R24" s="4">
        <f t="shared" si="14"/>
        <v>28055.263345911797</v>
      </c>
      <c r="S24" s="4">
        <f t="shared" si="15"/>
        <v>-5.6114338339393619</v>
      </c>
      <c r="T24" s="4">
        <f t="shared" si="16"/>
        <v>0.99923114128103108</v>
      </c>
      <c r="U24" s="4">
        <f t="shared" si="17"/>
        <v>28077.732651991457</v>
      </c>
      <c r="V24" s="4">
        <f t="shared" si="11"/>
        <v>2.0414764209603749E-2</v>
      </c>
      <c r="W24" s="4">
        <f t="shared" si="12"/>
        <v>561.73265199145681</v>
      </c>
      <c r="X24" s="4">
        <f t="shared" si="13"/>
        <v>315543.57231335511</v>
      </c>
    </row>
    <row r="25" spans="1:24">
      <c r="A25" t="s">
        <v>31</v>
      </c>
      <c r="B25" t="s">
        <v>6</v>
      </c>
      <c r="C25">
        <v>27492</v>
      </c>
      <c r="E25" s="4">
        <f t="shared" si="1"/>
        <v>27515.426396211853</v>
      </c>
      <c r="F25" s="4">
        <f t="shared" si="2"/>
        <v>27516.402496054016</v>
      </c>
      <c r="G25" s="4">
        <f t="shared" si="3"/>
        <v>8.8762171009804677E-4</v>
      </c>
      <c r="H25" s="4">
        <f t="shared" si="4"/>
        <v>24.402496054015501</v>
      </c>
      <c r="I25" s="4">
        <f t="shared" si="5"/>
        <v>595.48181366624203</v>
      </c>
      <c r="K25" s="4">
        <f t="shared" si="6"/>
        <v>27682.281357238589</v>
      </c>
      <c r="L25" s="4">
        <f t="shared" si="7"/>
        <v>15.958038702612527</v>
      </c>
      <c r="M25" s="4">
        <f t="shared" si="0"/>
        <v>27698.2393959412</v>
      </c>
      <c r="N25" s="4">
        <f t="shared" si="8"/>
        <v>7.5017967387312747E-3</v>
      </c>
      <c r="O25" s="4">
        <f t="shared" si="9"/>
        <v>206.2393959412002</v>
      </c>
      <c r="P25" s="4">
        <f t="shared" si="10"/>
        <v>42534.688438191144</v>
      </c>
      <c r="R25" s="4">
        <f t="shared" si="14"/>
        <v>28027.345835594744</v>
      </c>
      <c r="S25" s="4">
        <f t="shared" si="15"/>
        <v>-6.5036768932638997</v>
      </c>
      <c r="T25" s="4">
        <f t="shared" si="16"/>
        <v>0.99923596641831869</v>
      </c>
      <c r="U25" s="4">
        <f t="shared" si="17"/>
        <v>28049.651912077858</v>
      </c>
      <c r="V25" s="4">
        <f t="shared" si="11"/>
        <v>2.028415219255993E-2</v>
      </c>
      <c r="W25" s="4">
        <f t="shared" si="12"/>
        <v>557.65191207785756</v>
      </c>
      <c r="X25" s="4">
        <f t="shared" si="13"/>
        <v>310975.65504409058</v>
      </c>
    </row>
    <row r="26" spans="1:24">
      <c r="A26" t="s">
        <v>32</v>
      </c>
      <c r="B26" t="s">
        <v>6</v>
      </c>
      <c r="C26">
        <v>27695</v>
      </c>
      <c r="E26" s="4">
        <f t="shared" si="1"/>
        <v>27522.609340363379</v>
      </c>
      <c r="F26" s="4">
        <f t="shared" si="2"/>
        <v>27515.426396211853</v>
      </c>
      <c r="G26" s="4">
        <f t="shared" si="3"/>
        <v>6.4839719728523922E-3</v>
      </c>
      <c r="H26" s="4">
        <f t="shared" si="4"/>
        <v>179.57360378814701</v>
      </c>
      <c r="I26" s="4">
        <f t="shared" si="5"/>
        <v>32246.679177462407</v>
      </c>
      <c r="K26" s="4">
        <f t="shared" si="6"/>
        <v>27698.109820103549</v>
      </c>
      <c r="L26" s="4">
        <f t="shared" si="7"/>
        <v>15.95285566910642</v>
      </c>
      <c r="M26" s="4">
        <f t="shared" si="0"/>
        <v>27714.062675772657</v>
      </c>
      <c r="N26" s="4">
        <f t="shared" si="8"/>
        <v>6.8830748411831746E-4</v>
      </c>
      <c r="O26" s="4">
        <f t="shared" si="9"/>
        <v>19.062675772656803</v>
      </c>
      <c r="P26" s="4">
        <f t="shared" si="10"/>
        <v>363.38560761343666</v>
      </c>
      <c r="R26" s="4">
        <f t="shared" si="14"/>
        <v>28007.808472353419</v>
      </c>
      <c r="S26" s="4">
        <f t="shared" si="15"/>
        <v>-7.0250243471863349</v>
      </c>
      <c r="T26" s="4">
        <f t="shared" si="16"/>
        <v>0.99955325533925699</v>
      </c>
      <c r="U26" s="4">
        <f t="shared" si="17"/>
        <v>28020.842158701482</v>
      </c>
      <c r="V26" s="4">
        <f t="shared" si="11"/>
        <v>1.1765378541306439E-2</v>
      </c>
      <c r="W26" s="4">
        <f t="shared" si="12"/>
        <v>325.84215870148182</v>
      </c>
      <c r="X26" s="4">
        <f t="shared" si="13"/>
        <v>106173.11238724166</v>
      </c>
    </row>
    <row r="27" spans="1:24">
      <c r="A27" t="s">
        <v>33</v>
      </c>
      <c r="B27" t="s">
        <v>6</v>
      </c>
      <c r="C27">
        <v>27779</v>
      </c>
      <c r="E27" s="4">
        <f t="shared" si="1"/>
        <v>27532.864966748843</v>
      </c>
      <c r="F27" s="4">
        <f t="shared" si="2"/>
        <v>27522.609340363379</v>
      </c>
      <c r="G27" s="4">
        <f t="shared" si="3"/>
        <v>9.2296576419821242E-3</v>
      </c>
      <c r="H27" s="4">
        <f t="shared" si="4"/>
        <v>256.39065963662142</v>
      </c>
      <c r="I27" s="4">
        <f t="shared" si="5"/>
        <v>65736.170348901855</v>
      </c>
      <c r="K27" s="4">
        <f t="shared" si="6"/>
        <v>27716.66016874175</v>
      </c>
      <c r="L27" s="4">
        <f t="shared" si="7"/>
        <v>16.056755387870176</v>
      </c>
      <c r="M27" s="4">
        <f t="shared" si="0"/>
        <v>27732.716924129621</v>
      </c>
      <c r="N27" s="4">
        <f t="shared" si="8"/>
        <v>1.6661174221670515E-3</v>
      </c>
      <c r="O27" s="4">
        <f t="shared" si="9"/>
        <v>46.283075870378525</v>
      </c>
      <c r="P27" s="4">
        <f t="shared" si="10"/>
        <v>2142.1231120232151</v>
      </c>
      <c r="R27" s="4">
        <f t="shared" si="14"/>
        <v>27991.780551560867</v>
      </c>
      <c r="S27" s="4">
        <f t="shared" si="15"/>
        <v>-7.3851402050009742</v>
      </c>
      <c r="T27" s="4">
        <f t="shared" si="16"/>
        <v>0.999809613549141</v>
      </c>
      <c r="U27" s="4">
        <f t="shared" si="17"/>
        <v>28004.099062292138</v>
      </c>
      <c r="V27" s="4">
        <f t="shared" si="11"/>
        <v>8.1032097012901146E-3</v>
      </c>
      <c r="W27" s="4">
        <f t="shared" si="12"/>
        <v>225.09906229213811</v>
      </c>
      <c r="X27" s="4">
        <f t="shared" si="13"/>
        <v>50669.587844799877</v>
      </c>
    </row>
    <row r="28" spans="1:24">
      <c r="A28" t="s">
        <v>34</v>
      </c>
      <c r="B28" t="s">
        <v>6</v>
      </c>
      <c r="C28">
        <v>27698</v>
      </c>
      <c r="E28" s="4">
        <f t="shared" si="1"/>
        <v>27539.470368078888</v>
      </c>
      <c r="F28" s="4">
        <f t="shared" si="2"/>
        <v>27532.864966748843</v>
      </c>
      <c r="G28" s="4">
        <f t="shared" si="3"/>
        <v>5.96198401513313E-3</v>
      </c>
      <c r="H28" s="4">
        <f t="shared" si="4"/>
        <v>165.13503325115744</v>
      </c>
      <c r="I28" s="4">
        <f t="shared" si="5"/>
        <v>27269.579206860872</v>
      </c>
      <c r="K28" s="4">
        <f t="shared" si="6"/>
        <v>27731.328247164434</v>
      </c>
      <c r="L28" s="4">
        <f t="shared" si="7"/>
        <v>16.001208309262754</v>
      </c>
      <c r="M28" s="4">
        <f t="shared" si="0"/>
        <v>27747.329455473697</v>
      </c>
      <c r="N28" s="4">
        <f t="shared" si="8"/>
        <v>1.7809753582820683E-3</v>
      </c>
      <c r="O28" s="4">
        <f t="shared" si="9"/>
        <v>49.329455473696726</v>
      </c>
      <c r="P28" s="4">
        <f t="shared" si="10"/>
        <v>2433.3951773314279</v>
      </c>
      <c r="R28" s="4">
        <f t="shared" si="14"/>
        <v>27972.892279016585</v>
      </c>
      <c r="S28" s="4">
        <f t="shared" si="15"/>
        <v>-7.8452654985722061</v>
      </c>
      <c r="T28" s="4">
        <f t="shared" si="16"/>
        <v>0.99964791661076491</v>
      </c>
      <c r="U28" s="4">
        <f t="shared" si="17"/>
        <v>27985.590590599262</v>
      </c>
      <c r="V28" s="4">
        <f t="shared" si="11"/>
        <v>1.0383081471559759E-2</v>
      </c>
      <c r="W28" s="4">
        <f t="shared" si="12"/>
        <v>287.59059059926221</v>
      </c>
      <c r="X28" s="4">
        <f t="shared" si="13"/>
        <v>82708.347801232449</v>
      </c>
    </row>
    <row r="29" spans="1:24">
      <c r="A29" t="s">
        <v>35</v>
      </c>
      <c r="B29" t="s">
        <v>6</v>
      </c>
      <c r="C29">
        <v>27700</v>
      </c>
      <c r="E29" s="4">
        <f t="shared" si="1"/>
        <v>27545.89155335573</v>
      </c>
      <c r="F29" s="4">
        <f t="shared" si="2"/>
        <v>27539.470368078888</v>
      </c>
      <c r="G29" s="4">
        <f t="shared" si="3"/>
        <v>5.7952935711592787E-3</v>
      </c>
      <c r="H29" s="4">
        <f t="shared" si="4"/>
        <v>160.52963192111201</v>
      </c>
      <c r="I29" s="4">
        <f t="shared" si="5"/>
        <v>25769.762724727705</v>
      </c>
      <c r="K29" s="4">
        <f t="shared" si="6"/>
        <v>27745.436277254747</v>
      </c>
      <c r="L29" s="4">
        <f t="shared" si="7"/>
        <v>15.925481180504734</v>
      </c>
      <c r="M29" s="4">
        <f t="shared" si="0"/>
        <v>27761.361758435251</v>
      </c>
      <c r="N29" s="4">
        <f t="shared" si="8"/>
        <v>2.2152259362906326E-3</v>
      </c>
      <c r="O29" s="4">
        <f t="shared" si="9"/>
        <v>61.361758435250522</v>
      </c>
      <c r="P29" s="4">
        <f t="shared" si="10"/>
        <v>3765.2653982660386</v>
      </c>
      <c r="R29" s="4">
        <f t="shared" si="14"/>
        <v>27954.656425941586</v>
      </c>
      <c r="S29" s="4">
        <f t="shared" si="15"/>
        <v>-8.2608890016292733</v>
      </c>
      <c r="T29" s="4">
        <f t="shared" si="16"/>
        <v>0.99945258020383165</v>
      </c>
      <c r="U29" s="4">
        <f t="shared" si="17"/>
        <v>27959.715162346947</v>
      </c>
      <c r="V29" s="4">
        <f t="shared" si="11"/>
        <v>9.3759986406840145E-3</v>
      </c>
      <c r="W29" s="4">
        <f t="shared" si="12"/>
        <v>259.71516234694718</v>
      </c>
      <c r="X29" s="4">
        <f t="shared" si="13"/>
        <v>67451.965552901136</v>
      </c>
    </row>
    <row r="30" spans="1:24">
      <c r="A30" t="s">
        <v>36</v>
      </c>
      <c r="B30" t="s">
        <v>6</v>
      </c>
      <c r="C30">
        <v>27754</v>
      </c>
      <c r="E30" s="4">
        <f t="shared" si="1"/>
        <v>27554.215891221498</v>
      </c>
      <c r="F30" s="4">
        <f t="shared" si="2"/>
        <v>27545.89155335573</v>
      </c>
      <c r="G30" s="4">
        <f t="shared" si="3"/>
        <v>7.498322643376445E-3</v>
      </c>
      <c r="H30" s="4">
        <f t="shared" si="4"/>
        <v>208.10844664426986</v>
      </c>
      <c r="I30" s="4">
        <f t="shared" si="5"/>
        <v>43309.125564690912</v>
      </c>
      <c r="K30" s="4">
        <f t="shared" si="6"/>
        <v>27761.067288097838</v>
      </c>
      <c r="L30" s="4">
        <f t="shared" si="7"/>
        <v>15.913702367008211</v>
      </c>
      <c r="M30" s="4">
        <f t="shared" si="0"/>
        <v>27776.980990464846</v>
      </c>
      <c r="N30" s="4">
        <f t="shared" si="8"/>
        <v>8.2802444565995535E-4</v>
      </c>
      <c r="O30" s="4">
        <f t="shared" si="9"/>
        <v>22.9809904648464</v>
      </c>
      <c r="P30" s="4">
        <f t="shared" si="10"/>
        <v>528.12592274536109</v>
      </c>
      <c r="R30" s="4">
        <f t="shared" si="14"/>
        <v>27939.151072703189</v>
      </c>
      <c r="S30" s="4">
        <f t="shared" si="15"/>
        <v>-8.5506675710999911</v>
      </c>
      <c r="T30" s="4">
        <f t="shared" si="16"/>
        <v>0.99934477427099366</v>
      </c>
      <c r="U30" s="4">
        <f t="shared" si="17"/>
        <v>27935.03800138212</v>
      </c>
      <c r="V30" s="4">
        <f t="shared" si="11"/>
        <v>6.5229516964084291E-3</v>
      </c>
      <c r="W30" s="4">
        <f t="shared" si="12"/>
        <v>181.03800138211955</v>
      </c>
      <c r="X30" s="4">
        <f t="shared" si="13"/>
        <v>32774.75794443232</v>
      </c>
    </row>
    <row r="31" spans="1:24">
      <c r="A31" t="s">
        <v>37</v>
      </c>
      <c r="B31" t="s">
        <v>6</v>
      </c>
      <c r="C31">
        <v>27709</v>
      </c>
      <c r="E31" s="4">
        <f t="shared" si="1"/>
        <v>27560.407255572638</v>
      </c>
      <c r="F31" s="4">
        <f t="shared" si="2"/>
        <v>27554.215891221498</v>
      </c>
      <c r="G31" s="4">
        <f t="shared" si="3"/>
        <v>5.5860589981053749E-3</v>
      </c>
      <c r="H31" s="4">
        <f t="shared" si="4"/>
        <v>154.78410877850183</v>
      </c>
      <c r="I31" s="4">
        <f t="shared" si="5"/>
        <v>23958.120330355086</v>
      </c>
      <c r="K31" s="4">
        <f t="shared" si="6"/>
        <v>27774.261750846254</v>
      </c>
      <c r="L31" s="4">
        <f t="shared" si="7"/>
        <v>15.804932782264498</v>
      </c>
      <c r="M31" s="4">
        <f t="shared" si="0"/>
        <v>27790.066683628516</v>
      </c>
      <c r="N31" s="4">
        <f t="shared" si="8"/>
        <v>2.925644506424495E-3</v>
      </c>
      <c r="O31" s="4">
        <f t="shared" si="9"/>
        <v>81.06668362851633</v>
      </c>
      <c r="P31" s="4">
        <f t="shared" si="10"/>
        <v>6571.8071945259571</v>
      </c>
      <c r="R31" s="4">
        <f t="shared" si="14"/>
        <v>27922.458816628343</v>
      </c>
      <c r="S31" s="4">
        <f t="shared" si="15"/>
        <v>-8.87633111124984</v>
      </c>
      <c r="T31" s="4">
        <f t="shared" si="16"/>
        <v>0.99906889275470134</v>
      </c>
      <c r="U31" s="4">
        <f t="shared" si="17"/>
        <v>27912.407132072076</v>
      </c>
      <c r="V31" s="4">
        <f t="shared" si="11"/>
        <v>7.3408326562516115E-3</v>
      </c>
      <c r="W31" s="4">
        <f t="shared" si="12"/>
        <v>203.40713207207591</v>
      </c>
      <c r="X31" s="4">
        <f t="shared" si="13"/>
        <v>41374.461377786931</v>
      </c>
    </row>
    <row r="32" spans="1:24">
      <c r="A32" t="s">
        <v>38</v>
      </c>
      <c r="B32" t="s">
        <v>6</v>
      </c>
      <c r="C32">
        <v>27865</v>
      </c>
      <c r="E32" s="4">
        <f t="shared" si="1"/>
        <v>27572.590965349729</v>
      </c>
      <c r="F32" s="4">
        <f t="shared" si="2"/>
        <v>27560.407255572638</v>
      </c>
      <c r="G32" s="4">
        <f t="shared" si="3"/>
        <v>1.0931015410994512E-2</v>
      </c>
      <c r="H32" s="4">
        <f t="shared" si="4"/>
        <v>304.59274442736205</v>
      </c>
      <c r="I32" s="4">
        <f t="shared" si="5"/>
        <v>92776.739957792292</v>
      </c>
      <c r="K32" s="4">
        <f t="shared" si="6"/>
        <v>27793.064016283373</v>
      </c>
      <c r="L32" s="4">
        <f t="shared" si="7"/>
        <v>15.924826088458708</v>
      </c>
      <c r="M32" s="4">
        <f t="shared" si="0"/>
        <v>27808.988842371833</v>
      </c>
      <c r="N32" s="4">
        <f t="shared" si="8"/>
        <v>2.0100899920390087E-3</v>
      </c>
      <c r="O32" s="4">
        <f t="shared" si="9"/>
        <v>56.011157628166984</v>
      </c>
      <c r="P32" s="4">
        <f t="shared" si="10"/>
        <v>3137.2497788473684</v>
      </c>
      <c r="R32" s="4">
        <f t="shared" si="14"/>
        <v>27912.240742046972</v>
      </c>
      <c r="S32" s="4">
        <f t="shared" si="15"/>
        <v>-8.930000850054693</v>
      </c>
      <c r="T32" s="4">
        <f t="shared" si="16"/>
        <v>0.99941446306716542</v>
      </c>
      <c r="U32" s="4">
        <f t="shared" si="17"/>
        <v>27898.5254928541</v>
      </c>
      <c r="V32" s="4">
        <f t="shared" si="11"/>
        <v>1.2031398835133632E-3</v>
      </c>
      <c r="W32" s="4">
        <f t="shared" si="12"/>
        <v>33.525492854099866</v>
      </c>
      <c r="X32" s="4">
        <f t="shared" si="13"/>
        <v>1123.9586711103011</v>
      </c>
    </row>
    <row r="33" spans="1:24">
      <c r="A33" t="s">
        <v>39</v>
      </c>
      <c r="B33" t="s">
        <v>6</v>
      </c>
      <c r="C33">
        <v>27937</v>
      </c>
      <c r="E33" s="4">
        <f t="shared" si="1"/>
        <v>27587.16732673574</v>
      </c>
      <c r="F33" s="4">
        <f t="shared" si="2"/>
        <v>27572.590965349729</v>
      </c>
      <c r="G33" s="4">
        <f t="shared" si="3"/>
        <v>1.3043957284256389E-2</v>
      </c>
      <c r="H33" s="4">
        <f t="shared" si="4"/>
        <v>364.40903465027077</v>
      </c>
      <c r="I33" s="4">
        <f t="shared" si="5"/>
        <v>132793.94453474224</v>
      </c>
      <c r="K33" s="4">
        <f t="shared" si="6"/>
        <v>27814.109288676958</v>
      </c>
      <c r="L33" s="4">
        <f t="shared" si="7"/>
        <v>16.129643940663762</v>
      </c>
      <c r="M33" s="4">
        <f t="shared" si="0"/>
        <v>27830.238932617624</v>
      </c>
      <c r="N33" s="4">
        <f t="shared" si="8"/>
        <v>3.8214936243110031E-3</v>
      </c>
      <c r="O33" s="4">
        <f t="shared" si="9"/>
        <v>106.7610673823765</v>
      </c>
      <c r="P33" s="4">
        <f t="shared" si="10"/>
        <v>11397.925508624334</v>
      </c>
      <c r="R33" s="4">
        <f t="shared" si="14"/>
        <v>27905.347749770328</v>
      </c>
      <c r="S33" s="4">
        <f t="shared" si="15"/>
        <v>-8.8485205071182556</v>
      </c>
      <c r="T33" s="4">
        <f t="shared" si="16"/>
        <v>0.99945345638402072</v>
      </c>
      <c r="U33" s="4">
        <f t="shared" si="17"/>
        <v>27886.10618501086</v>
      </c>
      <c r="V33" s="4">
        <f t="shared" si="11"/>
        <v>1.8217351537079887E-3</v>
      </c>
      <c r="W33" s="4">
        <f t="shared" si="12"/>
        <v>50.893814989140083</v>
      </c>
      <c r="X33" s="4">
        <f t="shared" si="13"/>
        <v>2590.1804041488199</v>
      </c>
    </row>
    <row r="34" spans="1:24">
      <c r="A34" t="s">
        <v>40</v>
      </c>
      <c r="B34" t="s">
        <v>6</v>
      </c>
      <c r="C34">
        <v>27970</v>
      </c>
      <c r="E34" s="4">
        <f t="shared" si="1"/>
        <v>27602.48063366631</v>
      </c>
      <c r="F34" s="4">
        <f t="shared" si="2"/>
        <v>27587.16732673574</v>
      </c>
      <c r="G34" s="4">
        <f t="shared" si="3"/>
        <v>1.3687260395575973E-2</v>
      </c>
      <c r="H34" s="4">
        <f t="shared" si="4"/>
        <v>382.83267326425994</v>
      </c>
      <c r="I34" s="4">
        <f t="shared" si="5"/>
        <v>146560.85571865962</v>
      </c>
      <c r="K34" s="4">
        <f t="shared" si="6"/>
        <v>27835.829375312918</v>
      </c>
      <c r="L34" s="4">
        <f t="shared" si="7"/>
        <v>16.353261648475605</v>
      </c>
      <c r="M34" s="4">
        <f t="shared" si="0"/>
        <v>27852.182636961395</v>
      </c>
      <c r="N34" s="4">
        <f t="shared" si="8"/>
        <v>4.2122761186487142E-3</v>
      </c>
      <c r="O34" s="4">
        <f t="shared" si="9"/>
        <v>117.81736303860453</v>
      </c>
      <c r="P34" s="4">
        <f t="shared" si="10"/>
        <v>13880.931033370336</v>
      </c>
      <c r="R34" s="4">
        <f t="shared" si="14"/>
        <v>27900.459762947707</v>
      </c>
      <c r="S34" s="4">
        <f t="shared" si="15"/>
        <v>-8.6900991597383772</v>
      </c>
      <c r="T34" s="4">
        <f t="shared" si="16"/>
        <v>0.99922484067958217</v>
      </c>
      <c r="U34" s="4">
        <f t="shared" si="17"/>
        <v>27871.076889668529</v>
      </c>
      <c r="V34" s="4">
        <f t="shared" si="11"/>
        <v>3.5367576092767438E-3</v>
      </c>
      <c r="W34" s="4">
        <f t="shared" si="12"/>
        <v>98.923110331470525</v>
      </c>
      <c r="X34" s="4">
        <f t="shared" si="13"/>
        <v>9785.7817576522903</v>
      </c>
    </row>
    <row r="35" spans="1:24">
      <c r="A35" t="s">
        <v>41</v>
      </c>
      <c r="B35" t="s">
        <v>6</v>
      </c>
      <c r="C35">
        <v>28119</v>
      </c>
      <c r="E35" s="4">
        <f t="shared" si="1"/>
        <v>27623.141408319654</v>
      </c>
      <c r="F35" s="4">
        <f t="shared" si="2"/>
        <v>27602.48063366631</v>
      </c>
      <c r="G35" s="4">
        <f t="shared" si="3"/>
        <v>1.8369051756239211E-2</v>
      </c>
      <c r="H35" s="4">
        <f t="shared" si="4"/>
        <v>516.51936633369041</v>
      </c>
      <c r="I35" s="4">
        <f t="shared" si="5"/>
        <v>266792.25579775707</v>
      </c>
      <c r="K35" s="4">
        <f t="shared" si="6"/>
        <v>27862.855331482937</v>
      </c>
      <c r="L35" s="4">
        <f t="shared" si="7"/>
        <v>16.780169429337327</v>
      </c>
      <c r="M35" s="4">
        <f t="shared" si="0"/>
        <v>27879.635500912274</v>
      </c>
      <c r="N35" s="4">
        <f t="shared" si="8"/>
        <v>8.5125537568094718E-3</v>
      </c>
      <c r="O35" s="4">
        <f t="shared" si="9"/>
        <v>239.36449908772556</v>
      </c>
      <c r="P35" s="4">
        <f t="shared" si="10"/>
        <v>57295.363423517774</v>
      </c>
      <c r="R35" s="4">
        <f t="shared" si="14"/>
        <v>27901.832897621618</v>
      </c>
      <c r="S35" s="4">
        <f t="shared" si="15"/>
        <v>-8.2875698063923853</v>
      </c>
      <c r="T35" s="4">
        <f t="shared" si="16"/>
        <v>0.999480708119314</v>
      </c>
      <c r="U35" s="4">
        <f t="shared" si="17"/>
        <v>27867.636829797775</v>
      </c>
      <c r="V35" s="4">
        <f t="shared" si="11"/>
        <v>8.9392642057763393E-3</v>
      </c>
      <c r="W35" s="4">
        <f t="shared" si="12"/>
        <v>251.36317020222486</v>
      </c>
      <c r="X35" s="4">
        <f t="shared" si="13"/>
        <v>63183.443334112664</v>
      </c>
    </row>
    <row r="36" spans="1:24">
      <c r="A36" t="s">
        <v>42</v>
      </c>
      <c r="B36" t="s">
        <v>6</v>
      </c>
      <c r="C36">
        <v>28329</v>
      </c>
      <c r="E36" s="4">
        <f t="shared" si="1"/>
        <v>27651.375751986867</v>
      </c>
      <c r="F36" s="4">
        <f t="shared" si="2"/>
        <v>27623.141408319654</v>
      </c>
      <c r="G36" s="4">
        <f t="shared" si="3"/>
        <v>2.4916466930719257E-2</v>
      </c>
      <c r="H36" s="4">
        <f t="shared" si="4"/>
        <v>705.85859168034585</v>
      </c>
      <c r="I36" s="4">
        <f t="shared" si="5"/>
        <v>498236.35144896118</v>
      </c>
      <c r="K36" s="4">
        <f t="shared" si="6"/>
        <v>27897.610080875784</v>
      </c>
      <c r="L36" s="4">
        <f t="shared" si="7"/>
        <v>17.499152627877706</v>
      </c>
      <c r="M36" s="4">
        <f t="shared" si="0"/>
        <v>27915.109233503663</v>
      </c>
      <c r="N36" s="4">
        <f t="shared" si="8"/>
        <v>1.4610143898349295E-2</v>
      </c>
      <c r="O36" s="4">
        <f t="shared" si="9"/>
        <v>413.89076649633716</v>
      </c>
      <c r="P36" s="4">
        <f t="shared" si="10"/>
        <v>171305.5665909255</v>
      </c>
      <c r="R36" s="4">
        <f t="shared" si="14"/>
        <v>27911.835425024456</v>
      </c>
      <c r="S36" s="4">
        <f t="shared" si="15"/>
        <v>-7.555965918023186</v>
      </c>
      <c r="T36" s="4">
        <f t="shared" si="16"/>
        <v>0.99985972743643847</v>
      </c>
      <c r="U36" s="4">
        <f t="shared" si="17"/>
        <v>27872.099132286981</v>
      </c>
      <c r="V36" s="4">
        <f t="shared" si="11"/>
        <v>1.612837967146806E-2</v>
      </c>
      <c r="W36" s="4">
        <f t="shared" si="12"/>
        <v>456.90086771301867</v>
      </c>
      <c r="X36" s="4">
        <f t="shared" si="13"/>
        <v>208758.4029169094</v>
      </c>
    </row>
    <row r="37" spans="1:24">
      <c r="A37" t="s">
        <v>43</v>
      </c>
      <c r="B37" t="s">
        <v>6</v>
      </c>
      <c r="C37">
        <v>28512</v>
      </c>
      <c r="E37" s="4">
        <f t="shared" si="1"/>
        <v>27685.800721907392</v>
      </c>
      <c r="F37" s="4">
        <f t="shared" si="2"/>
        <v>27651.375751986867</v>
      </c>
      <c r="G37" s="4">
        <f t="shared" si="3"/>
        <v>3.0184632716510004E-2</v>
      </c>
      <c r="H37" s="4">
        <f t="shared" si="4"/>
        <v>860.62424801313318</v>
      </c>
      <c r="I37" s="4">
        <f t="shared" si="5"/>
        <v>740674.09626817098</v>
      </c>
      <c r="K37" s="4">
        <f t="shared" si="6"/>
        <v>27938.984864163514</v>
      </c>
      <c r="L37" s="4">
        <f t="shared" si="7"/>
        <v>18.454177854271823</v>
      </c>
      <c r="M37" s="4">
        <f t="shared" si="0"/>
        <v>27957.439042017788</v>
      </c>
      <c r="N37" s="4">
        <f t="shared" si="8"/>
        <v>1.9450089715986676E-2</v>
      </c>
      <c r="O37" s="4">
        <f t="shared" si="9"/>
        <v>554.56095798221213</v>
      </c>
      <c r="P37" s="4">
        <f t="shared" si="10"/>
        <v>307537.85611814883</v>
      </c>
      <c r="R37" s="4">
        <f t="shared" si="14"/>
        <v>27929.460312022595</v>
      </c>
      <c r="S37" s="4">
        <f t="shared" si="15"/>
        <v>-6.548731801376694</v>
      </c>
      <c r="T37" s="4">
        <f t="shared" si="16"/>
        <v>1.0001008291501117</v>
      </c>
      <c r="U37" s="4">
        <f t="shared" si="17"/>
        <v>27882.959652527057</v>
      </c>
      <c r="V37" s="4">
        <f t="shared" si="11"/>
        <v>2.2062301749191316E-2</v>
      </c>
      <c r="W37" s="4">
        <f t="shared" si="12"/>
        <v>629.04034747294281</v>
      </c>
      <c r="X37" s="4">
        <f t="shared" si="13"/>
        <v>395691.75874888065</v>
      </c>
    </row>
    <row r="38" spans="1:24">
      <c r="A38" t="s">
        <v>44</v>
      </c>
      <c r="B38" t="s">
        <v>6</v>
      </c>
      <c r="C38">
        <v>28736</v>
      </c>
      <c r="E38" s="4">
        <f t="shared" si="1"/>
        <v>27727.808693031093</v>
      </c>
      <c r="F38" s="4">
        <f t="shared" si="2"/>
        <v>27685.800721907392</v>
      </c>
      <c r="G38" s="4">
        <f t="shared" si="3"/>
        <v>3.6546467082844113E-2</v>
      </c>
      <c r="H38" s="4">
        <f t="shared" si="4"/>
        <v>1050.1992780926084</v>
      </c>
      <c r="I38" s="4">
        <f t="shared" si="5"/>
        <v>1102918.5237062359</v>
      </c>
      <c r="K38" s="4">
        <f t="shared" si="6"/>
        <v>27988.581480337074</v>
      </c>
      <c r="L38" s="4">
        <f t="shared" si="7"/>
        <v>19.699875387043331</v>
      </c>
      <c r="M38" s="4">
        <f t="shared" si="0"/>
        <v>28008.281355724117</v>
      </c>
      <c r="N38" s="4">
        <f t="shared" si="8"/>
        <v>2.5324284669956953E-2</v>
      </c>
      <c r="O38" s="4">
        <f t="shared" si="9"/>
        <v>727.71864427588298</v>
      </c>
      <c r="P38" s="4">
        <f t="shared" si="10"/>
        <v>529574.42522672913</v>
      </c>
      <c r="R38" s="4">
        <f t="shared" si="14"/>
        <v>27955.948852703888</v>
      </c>
      <c r="S38" s="4">
        <f t="shared" si="15"/>
        <v>-5.2272409020698793</v>
      </c>
      <c r="T38" s="4">
        <f t="shared" si="16"/>
        <v>1.0006872398408853</v>
      </c>
      <c r="U38" s="4">
        <f t="shared" si="17"/>
        <v>27910.437168560355</v>
      </c>
      <c r="V38" s="4">
        <f t="shared" si="11"/>
        <v>2.8729218800099019E-2</v>
      </c>
      <c r="W38" s="4">
        <f t="shared" si="12"/>
        <v>825.56283143964538</v>
      </c>
      <c r="X38" s="4">
        <f t="shared" si="13"/>
        <v>681553.98865464434</v>
      </c>
    </row>
    <row r="39" spans="1:24">
      <c r="A39" t="s">
        <v>45</v>
      </c>
      <c r="B39" t="s">
        <v>6</v>
      </c>
      <c r="C39">
        <v>28515</v>
      </c>
      <c r="E39" s="4">
        <f t="shared" si="1"/>
        <v>27759.296345309845</v>
      </c>
      <c r="F39" s="4">
        <f t="shared" si="2"/>
        <v>27727.808693031093</v>
      </c>
      <c r="G39" s="4">
        <f t="shared" si="3"/>
        <v>2.760621802451016E-2</v>
      </c>
      <c r="H39" s="4">
        <f t="shared" si="4"/>
        <v>787.19130696890716</v>
      </c>
      <c r="I39" s="4">
        <f t="shared" si="5"/>
        <v>619670.15376741625</v>
      </c>
      <c r="K39" s="4">
        <f t="shared" si="6"/>
        <v>28028.550101495151</v>
      </c>
      <c r="L39" s="4">
        <f t="shared" si="7"/>
        <v>20.510625217884694</v>
      </c>
      <c r="M39" s="4">
        <f t="shared" si="0"/>
        <v>28049.060726713036</v>
      </c>
      <c r="N39" s="4">
        <f t="shared" si="8"/>
        <v>1.6340146354093064E-2</v>
      </c>
      <c r="O39" s="4">
        <f t="shared" si="9"/>
        <v>465.93927328696373</v>
      </c>
      <c r="P39" s="4">
        <f t="shared" si="10"/>
        <v>217099.40639118387</v>
      </c>
      <c r="R39" s="4">
        <f t="shared" si="14"/>
        <v>27973.509943466794</v>
      </c>
      <c r="S39" s="4">
        <f t="shared" si="15"/>
        <v>-4.3157076354708757</v>
      </c>
      <c r="T39" s="4">
        <f t="shared" si="16"/>
        <v>1.0005915187657757</v>
      </c>
      <c r="U39" s="4">
        <f t="shared" si="17"/>
        <v>27945.400173115198</v>
      </c>
      <c r="V39" s="4">
        <f t="shared" si="11"/>
        <v>1.9975445445723359E-2</v>
      </c>
      <c r="W39" s="4">
        <f t="shared" si="12"/>
        <v>569.59982688480159</v>
      </c>
      <c r="X39" s="4">
        <f t="shared" si="13"/>
        <v>324443.96278719592</v>
      </c>
    </row>
    <row r="40" spans="1:24">
      <c r="A40" t="s">
        <v>46</v>
      </c>
      <c r="B40" t="s">
        <v>6</v>
      </c>
      <c r="C40">
        <v>28537</v>
      </c>
      <c r="E40" s="4">
        <f t="shared" si="1"/>
        <v>27790.404491497451</v>
      </c>
      <c r="F40" s="4">
        <f t="shared" si="2"/>
        <v>27759.296345309845</v>
      </c>
      <c r="G40" s="4">
        <f t="shared" si="3"/>
        <v>2.725246713705556E-2</v>
      </c>
      <c r="H40" s="4">
        <f t="shared" si="4"/>
        <v>777.70365469015451</v>
      </c>
      <c r="I40" s="4">
        <f t="shared" si="5"/>
        <v>604822.97451842309</v>
      </c>
      <c r="K40" s="4">
        <f t="shared" si="6"/>
        <v>28068.578297644512</v>
      </c>
      <c r="L40" s="4">
        <f t="shared" si="7"/>
        <v>21.291328055143712</v>
      </c>
      <c r="M40" s="4">
        <f t="shared" si="0"/>
        <v>28089.869625699655</v>
      </c>
      <c r="N40" s="4">
        <f t="shared" si="8"/>
        <v>1.5668443575019959E-2</v>
      </c>
      <c r="O40" s="4">
        <f t="shared" si="9"/>
        <v>447.13037430034456</v>
      </c>
      <c r="P40" s="4">
        <f t="shared" si="10"/>
        <v>199925.57162196623</v>
      </c>
      <c r="R40" s="4">
        <f t="shared" si="14"/>
        <v>27992.30850409601</v>
      </c>
      <c r="S40" s="4">
        <f t="shared" si="15"/>
        <v>-3.3911369048833677</v>
      </c>
      <c r="T40" s="4">
        <f t="shared" si="16"/>
        <v>1.0004403444631136</v>
      </c>
      <c r="U40" s="4">
        <f t="shared" si="17"/>
        <v>27959.346747130599</v>
      </c>
      <c r="V40" s="4">
        <f t="shared" si="11"/>
        <v>2.0242255768630219E-2</v>
      </c>
      <c r="W40" s="4">
        <f t="shared" si="12"/>
        <v>577.6532528694006</v>
      </c>
      <c r="X40" s="4">
        <f t="shared" si="13"/>
        <v>333683.28055059968</v>
      </c>
    </row>
    <row r="41" spans="1:24">
      <c r="A41" t="s">
        <v>47</v>
      </c>
      <c r="B41" t="s">
        <v>6</v>
      </c>
      <c r="C41">
        <v>28672</v>
      </c>
      <c r="E41" s="4">
        <f t="shared" si="1"/>
        <v>27825.668311837551</v>
      </c>
      <c r="F41" s="4">
        <f t="shared" si="2"/>
        <v>27790.404491497451</v>
      </c>
      <c r="G41" s="4">
        <f t="shared" si="3"/>
        <v>3.0747611206143586E-2</v>
      </c>
      <c r="H41" s="4">
        <f t="shared" si="4"/>
        <v>881.59550850254891</v>
      </c>
      <c r="I41" s="4">
        <f t="shared" si="5"/>
        <v>777210.64061186777</v>
      </c>
      <c r="K41" s="4">
        <f t="shared" si="6"/>
        <v>28113.154840671668</v>
      </c>
      <c r="L41" s="4">
        <f t="shared" si="7"/>
        <v>22.222736654024231</v>
      </c>
      <c r="M41" s="4">
        <f t="shared" si="0"/>
        <v>28135.377577325693</v>
      </c>
      <c r="N41" s="4">
        <f t="shared" si="8"/>
        <v>1.8715904808674213E-2</v>
      </c>
      <c r="O41" s="4">
        <f t="shared" si="9"/>
        <v>536.62242267430702</v>
      </c>
      <c r="P41" s="4">
        <f t="shared" si="10"/>
        <v>287963.6245168426</v>
      </c>
      <c r="R41" s="4">
        <f t="shared" si="14"/>
        <v>28016.868841191284</v>
      </c>
      <c r="S41" s="4">
        <f t="shared" si="15"/>
        <v>-2.2730779448770724</v>
      </c>
      <c r="T41" s="4">
        <f t="shared" si="16"/>
        <v>1.0004098151485921</v>
      </c>
      <c r="U41" s="4">
        <f t="shared" si="17"/>
        <v>27973.595679751008</v>
      </c>
      <c r="V41" s="4">
        <f t="shared" si="11"/>
        <v>2.4358409606898439E-2</v>
      </c>
      <c r="W41" s="4">
        <f t="shared" si="12"/>
        <v>698.40432024899201</v>
      </c>
      <c r="X41" s="4">
        <f t="shared" si="13"/>
        <v>487768.59454245662</v>
      </c>
    </row>
    <row r="42" spans="1:24">
      <c r="A42" t="s">
        <v>48</v>
      </c>
      <c r="B42" t="s">
        <v>6</v>
      </c>
      <c r="C42">
        <v>28606</v>
      </c>
      <c r="E42" s="4">
        <f t="shared" si="1"/>
        <v>27856.88157936405</v>
      </c>
      <c r="F42" s="4">
        <f t="shared" si="2"/>
        <v>27825.668311837551</v>
      </c>
      <c r="G42" s="4">
        <f t="shared" si="3"/>
        <v>2.727860197729318E-2</v>
      </c>
      <c r="H42" s="4">
        <f t="shared" si="4"/>
        <v>780.3316881624487</v>
      </c>
      <c r="I42" s="4">
        <f t="shared" si="5"/>
        <v>608917.54355045711</v>
      </c>
      <c r="K42" s="4">
        <f t="shared" si="6"/>
        <v>28154.202474232665</v>
      </c>
      <c r="L42" s="4">
        <f t="shared" si="7"/>
        <v>22.975732530303119</v>
      </c>
      <c r="M42" s="4">
        <f t="shared" si="0"/>
        <v>28177.178206762968</v>
      </c>
      <c r="N42" s="4">
        <f t="shared" si="8"/>
        <v>1.4990624108125277E-2</v>
      </c>
      <c r="O42" s="4">
        <f t="shared" si="9"/>
        <v>428.82179323703167</v>
      </c>
      <c r="P42" s="4">
        <f t="shared" si="10"/>
        <v>183888.13035502355</v>
      </c>
      <c r="R42" s="4">
        <f t="shared" si="14"/>
        <v>28039.002159772779</v>
      </c>
      <c r="S42" s="4">
        <f t="shared" si="15"/>
        <v>-1.2968220838222022</v>
      </c>
      <c r="T42" s="4">
        <f t="shared" si="16"/>
        <v>1.0001798535117203</v>
      </c>
      <c r="U42" s="4">
        <f t="shared" si="17"/>
        <v>27996.239879314617</v>
      </c>
      <c r="V42" s="4">
        <f t="shared" si="11"/>
        <v>2.1315812091357873E-2</v>
      </c>
      <c r="W42" s="4">
        <f t="shared" si="12"/>
        <v>609.7601206853833</v>
      </c>
      <c r="X42" s="4">
        <f t="shared" si="13"/>
        <v>371807.40477825323</v>
      </c>
    </row>
    <row r="43" spans="1:24">
      <c r="A43" t="s">
        <v>49</v>
      </c>
      <c r="B43" t="s">
        <v>6</v>
      </c>
      <c r="C43">
        <v>28792</v>
      </c>
      <c r="E43" s="4">
        <f t="shared" si="1"/>
        <v>27894.286316189486</v>
      </c>
      <c r="F43" s="4">
        <f t="shared" si="2"/>
        <v>27856.88157936405</v>
      </c>
      <c r="G43" s="4">
        <f t="shared" si="3"/>
        <v>3.2478411386355599E-2</v>
      </c>
      <c r="H43" s="4">
        <f t="shared" si="4"/>
        <v>935.11842063595032</v>
      </c>
      <c r="I43" s="4">
        <f t="shared" si="5"/>
        <v>874446.46061267413</v>
      </c>
      <c r="K43" s="4">
        <f t="shared" si="6"/>
        <v>28201.771078492449</v>
      </c>
      <c r="L43" s="4">
        <f t="shared" si="7"/>
        <v>23.959447399482372</v>
      </c>
      <c r="M43" s="4">
        <f t="shared" si="0"/>
        <v>28225.730525891933</v>
      </c>
      <c r="N43" s="4">
        <f t="shared" si="8"/>
        <v>1.9667597739235439E-2</v>
      </c>
      <c r="O43" s="4">
        <f t="shared" si="9"/>
        <v>566.26947410806679</v>
      </c>
      <c r="P43" s="4">
        <f t="shared" si="10"/>
        <v>320661.11730662652</v>
      </c>
      <c r="R43" s="4">
        <f t="shared" si="14"/>
        <v>28068.950461165503</v>
      </c>
      <c r="S43" s="4">
        <f t="shared" si="15"/>
        <v>-4.7017144760361784E-2</v>
      </c>
      <c r="T43" s="4">
        <f t="shared" si="16"/>
        <v>1.000136527603412</v>
      </c>
      <c r="U43" s="4">
        <f t="shared" si="17"/>
        <v>28011.599227107487</v>
      </c>
      <c r="V43" s="4">
        <f t="shared" si="11"/>
        <v>2.7104778163813334E-2</v>
      </c>
      <c r="W43" s="4">
        <f t="shared" si="12"/>
        <v>780.40077289251349</v>
      </c>
      <c r="X43" s="4">
        <f t="shared" si="13"/>
        <v>609025.36633123236</v>
      </c>
    </row>
    <row r="44" spans="1:24">
      <c r="A44" t="s">
        <v>50</v>
      </c>
      <c r="B44" t="s">
        <v>6</v>
      </c>
      <c r="C44">
        <v>28686</v>
      </c>
      <c r="E44" s="4">
        <f t="shared" si="1"/>
        <v>27925.954863541905</v>
      </c>
      <c r="F44" s="4">
        <f t="shared" si="2"/>
        <v>27894.286316189486</v>
      </c>
      <c r="G44" s="4">
        <f t="shared" si="3"/>
        <v>2.7599305717441062E-2</v>
      </c>
      <c r="H44" s="4">
        <f t="shared" si="4"/>
        <v>791.71368381051434</v>
      </c>
      <c r="I44" s="4">
        <f t="shared" si="5"/>
        <v>626810.55713281513</v>
      </c>
      <c r="K44" s="4">
        <f t="shared" si="6"/>
        <v>28244.141304856254</v>
      </c>
      <c r="L44" s="4">
        <f t="shared" si="7"/>
        <v>24.695878558055245</v>
      </c>
      <c r="M44" s="4">
        <f t="shared" si="0"/>
        <v>28268.837183414307</v>
      </c>
      <c r="N44" s="4">
        <f t="shared" si="8"/>
        <v>1.4542383622174328E-2</v>
      </c>
      <c r="O44" s="4">
        <f t="shared" si="9"/>
        <v>417.16281658569278</v>
      </c>
      <c r="P44" s="4">
        <f t="shared" si="10"/>
        <v>174024.81554170835</v>
      </c>
      <c r="R44" s="4">
        <f t="shared" si="14"/>
        <v>28094.259568392434</v>
      </c>
      <c r="S44" s="4">
        <f t="shared" si="15"/>
        <v>0.96722783010728441</v>
      </c>
      <c r="T44" s="4">
        <f t="shared" si="16"/>
        <v>1.0002803917907253</v>
      </c>
      <c r="U44" s="4">
        <f t="shared" si="17"/>
        <v>28052.468064390101</v>
      </c>
      <c r="V44" s="4">
        <f t="shared" si="11"/>
        <v>2.2085056669103358E-2</v>
      </c>
      <c r="W44" s="4">
        <f t="shared" si="12"/>
        <v>633.53193560989894</v>
      </c>
      <c r="X44" s="4">
        <f t="shared" si="13"/>
        <v>401362.71343762515</v>
      </c>
    </row>
    <row r="45" spans="1:24">
      <c r="A45" t="s">
        <v>51</v>
      </c>
      <c r="B45" t="s">
        <v>6</v>
      </c>
      <c r="C45">
        <v>28557</v>
      </c>
      <c r="E45" s="4">
        <f t="shared" si="1"/>
        <v>27951.196669000226</v>
      </c>
      <c r="F45" s="4">
        <f t="shared" si="2"/>
        <v>27925.954863541905</v>
      </c>
      <c r="G45" s="4">
        <f t="shared" si="3"/>
        <v>2.2097739134296142E-2</v>
      </c>
      <c r="H45" s="4">
        <f t="shared" si="4"/>
        <v>631.04513645809493</v>
      </c>
      <c r="I45" s="4">
        <f t="shared" si="5"/>
        <v>398217.96424741566</v>
      </c>
      <c r="K45" s="4">
        <f t="shared" si="6"/>
        <v>28280.363696077733</v>
      </c>
      <c r="L45" s="4">
        <f t="shared" si="7"/>
        <v>25.156939064592212</v>
      </c>
      <c r="M45" s="4">
        <f t="shared" si="0"/>
        <v>28305.520635142326</v>
      </c>
      <c r="N45" s="4">
        <f t="shared" si="8"/>
        <v>8.8062249135999662E-3</v>
      </c>
      <c r="O45" s="4">
        <f t="shared" si="9"/>
        <v>251.47936485767423</v>
      </c>
      <c r="P45" s="4">
        <f t="shared" si="10"/>
        <v>63241.870949219236</v>
      </c>
      <c r="R45" s="4">
        <f t="shared" si="14"/>
        <v>28114.322371612259</v>
      </c>
      <c r="S45" s="4">
        <f t="shared" si="15"/>
        <v>1.7310508456960165</v>
      </c>
      <c r="T45" s="4">
        <f t="shared" si="16"/>
        <v>1.0001051432014985</v>
      </c>
      <c r="U45" s="4">
        <f t="shared" si="17"/>
        <v>28079.871529377575</v>
      </c>
      <c r="V45" s="4">
        <f t="shared" si="11"/>
        <v>1.6707933978443994E-2</v>
      </c>
      <c r="W45" s="4">
        <f t="shared" si="12"/>
        <v>477.12847062242508</v>
      </c>
      <c r="X45" s="4">
        <f t="shared" si="13"/>
        <v>227651.57747849435</v>
      </c>
    </row>
    <row r="46" spans="1:24">
      <c r="A46" t="s">
        <v>52</v>
      </c>
      <c r="B46" t="s">
        <v>6</v>
      </c>
      <c r="C46">
        <v>28572</v>
      </c>
      <c r="E46" s="4">
        <f t="shared" si="1"/>
        <v>27976.028802240216</v>
      </c>
      <c r="F46" s="4">
        <f t="shared" si="2"/>
        <v>27951.196669000226</v>
      </c>
      <c r="G46" s="4">
        <f t="shared" si="3"/>
        <v>2.1727682031351451E-2</v>
      </c>
      <c r="H46" s="4">
        <f t="shared" si="4"/>
        <v>620.80333099977361</v>
      </c>
      <c r="I46" s="4">
        <f t="shared" si="5"/>
        <v>385396.77578041446</v>
      </c>
      <c r="K46" s="4">
        <f t="shared" si="6"/>
        <v>28316.179809736634</v>
      </c>
      <c r="L46" s="4">
        <f t="shared" si="7"/>
        <v>25.583306048364545</v>
      </c>
      <c r="M46" s="4">
        <f t="shared" si="0"/>
        <v>28341.763115784997</v>
      </c>
      <c r="N46" s="4">
        <f t="shared" si="8"/>
        <v>8.0581297849293947E-3</v>
      </c>
      <c r="O46" s="4">
        <f t="shared" si="9"/>
        <v>230.23688421500265</v>
      </c>
      <c r="P46" s="4">
        <f t="shared" si="10"/>
        <v>53009.022853032533</v>
      </c>
      <c r="R46" s="4">
        <f t="shared" si="14"/>
        <v>28135.177886901049</v>
      </c>
      <c r="S46" s="4">
        <f t="shared" si="15"/>
        <v>2.4960294234197486</v>
      </c>
      <c r="T46" s="4">
        <f t="shared" si="16"/>
        <v>0.99987688042898515</v>
      </c>
      <c r="U46" s="4">
        <f t="shared" si="17"/>
        <v>28094.259001594171</v>
      </c>
      <c r="V46" s="4">
        <f t="shared" si="11"/>
        <v>1.6720600532193357E-2</v>
      </c>
      <c r="W46" s="4">
        <f t="shared" si="12"/>
        <v>477.74099840582858</v>
      </c>
      <c r="X46" s="4">
        <f t="shared" si="13"/>
        <v>228236.46155779791</v>
      </c>
    </row>
    <row r="47" spans="1:24">
      <c r="A47" t="s">
        <v>53</v>
      </c>
      <c r="B47" t="s">
        <v>6</v>
      </c>
      <c r="C47">
        <v>28479</v>
      </c>
      <c r="E47" s="4">
        <f t="shared" si="1"/>
        <v>27996.147650150608</v>
      </c>
      <c r="F47" s="4">
        <f t="shared" si="2"/>
        <v>27976.028802240216</v>
      </c>
      <c r="G47" s="4">
        <f t="shared" si="3"/>
        <v>1.7661125663112592E-2</v>
      </c>
      <c r="H47" s="4">
        <f t="shared" si="4"/>
        <v>502.97119775978354</v>
      </c>
      <c r="I47" s="4">
        <f t="shared" si="5"/>
        <v>252980.02577591129</v>
      </c>
      <c r="K47" s="4">
        <f t="shared" si="6"/>
        <v>28347.252591153596</v>
      </c>
      <c r="L47" s="4">
        <f t="shared" si="7"/>
        <v>25.802885063108452</v>
      </c>
      <c r="M47" s="4">
        <f t="shared" si="0"/>
        <v>28373.055476216705</v>
      </c>
      <c r="N47" s="4">
        <f t="shared" si="8"/>
        <v>3.7200928327292093E-3</v>
      </c>
      <c r="O47" s="4">
        <f t="shared" si="9"/>
        <v>105.94452378329515</v>
      </c>
      <c r="P47" s="4">
        <f t="shared" si="10"/>
        <v>11224.242119669192</v>
      </c>
      <c r="R47" s="4">
        <f t="shared" si="14"/>
        <v>28151.918823560405</v>
      </c>
      <c r="S47" s="4">
        <f t="shared" si="15"/>
        <v>3.0658257128572193</v>
      </c>
      <c r="T47" s="4">
        <f t="shared" si="16"/>
        <v>0.99996621710568456</v>
      </c>
      <c r="U47" s="4">
        <f t="shared" si="17"/>
        <v>28123.062250718329</v>
      </c>
      <c r="V47" s="4">
        <f t="shared" si="11"/>
        <v>1.2498253073551428E-2</v>
      </c>
      <c r="W47" s="4">
        <f t="shared" si="12"/>
        <v>355.93774928167113</v>
      </c>
      <c r="X47" s="4">
        <f t="shared" si="13"/>
        <v>126691.68136370178</v>
      </c>
    </row>
    <row r="48" spans="1:24">
      <c r="A48" t="s">
        <v>54</v>
      </c>
      <c r="B48" t="s">
        <v>6</v>
      </c>
      <c r="C48">
        <v>28558</v>
      </c>
      <c r="E48" s="4">
        <f t="shared" si="1"/>
        <v>28018.621744144581</v>
      </c>
      <c r="F48" s="4">
        <f t="shared" si="2"/>
        <v>27996.147650150608</v>
      </c>
      <c r="G48" s="4">
        <f t="shared" si="3"/>
        <v>1.9674079061887818E-2</v>
      </c>
      <c r="H48" s="4">
        <f t="shared" si="4"/>
        <v>561.85234984939234</v>
      </c>
      <c r="I48" s="4">
        <f t="shared" si="5"/>
        <v>315678.06303128396</v>
      </c>
      <c r="K48" s="4">
        <f t="shared" si="6"/>
        <v>28380.453257168036</v>
      </c>
      <c r="L48" s="4">
        <f t="shared" si="7"/>
        <v>26.098796301161702</v>
      </c>
      <c r="M48" s="4">
        <f t="shared" si="0"/>
        <v>28406.552053469197</v>
      </c>
      <c r="N48" s="4">
        <f t="shared" si="8"/>
        <v>5.3031706187689322E-3</v>
      </c>
      <c r="O48" s="4">
        <f t="shared" si="9"/>
        <v>151.44794653080316</v>
      </c>
      <c r="P48" s="4">
        <f t="shared" si="10"/>
        <v>22936.480508397013</v>
      </c>
      <c r="R48" s="4">
        <f t="shared" si="14"/>
        <v>28171.265521937024</v>
      </c>
      <c r="S48" s="4">
        <f t="shared" si="15"/>
        <v>3.7170606194077029</v>
      </c>
      <c r="T48" s="4">
        <f t="shared" si="16"/>
        <v>1.0004144574089238</v>
      </c>
      <c r="U48" s="4">
        <f t="shared" si="17"/>
        <v>28151.035277399471</v>
      </c>
      <c r="V48" s="4">
        <f t="shared" si="11"/>
        <v>1.4250463008632573E-2</v>
      </c>
      <c r="W48" s="4">
        <f t="shared" si="12"/>
        <v>406.96472260052906</v>
      </c>
      <c r="X48" s="4">
        <f t="shared" si="13"/>
        <v>165620.28544132557</v>
      </c>
    </row>
    <row r="49" spans="1:24">
      <c r="A49" t="s">
        <v>55</v>
      </c>
      <c r="B49" t="s">
        <v>6</v>
      </c>
      <c r="C49">
        <v>28402</v>
      </c>
      <c r="E49" s="4">
        <f t="shared" si="1"/>
        <v>28033.956874378797</v>
      </c>
      <c r="F49" s="4">
        <f t="shared" si="2"/>
        <v>28018.621744144581</v>
      </c>
      <c r="G49" s="4">
        <f t="shared" si="3"/>
        <v>1.3498283777741687E-2</v>
      </c>
      <c r="H49" s="4">
        <f t="shared" si="4"/>
        <v>383.37825585541941</v>
      </c>
      <c r="I49" s="4">
        <f t="shared" si="5"/>
        <v>146978.88706274342</v>
      </c>
      <c r="K49" s="4">
        <f t="shared" si="6"/>
        <v>28406.36997133043</v>
      </c>
      <c r="L49" s="4">
        <f t="shared" si="7"/>
        <v>26.091513015611024</v>
      </c>
      <c r="M49" s="4">
        <f t="shared" si="0"/>
        <v>28432.46148434604</v>
      </c>
      <c r="N49" s="4">
        <f t="shared" si="8"/>
        <v>1.072511947962833E-3</v>
      </c>
      <c r="O49" s="4">
        <f t="shared" si="9"/>
        <v>30.461484346040379</v>
      </c>
      <c r="P49" s="4">
        <f t="shared" si="10"/>
        <v>927.90202856406302</v>
      </c>
      <c r="R49" s="4">
        <f t="shared" si="14"/>
        <v>28183.948740822128</v>
      </c>
      <c r="S49" s="4">
        <f t="shared" si="15"/>
        <v>4.0757069500355545</v>
      </c>
      <c r="T49" s="4">
        <f t="shared" si="16"/>
        <v>1.0004062646979244</v>
      </c>
      <c r="U49" s="4">
        <f t="shared" si="17"/>
        <v>28177.823442104644</v>
      </c>
      <c r="V49" s="4">
        <f t="shared" si="11"/>
        <v>7.8929849269543124E-3</v>
      </c>
      <c r="W49" s="4">
        <f t="shared" si="12"/>
        <v>224.17655789535638</v>
      </c>
      <c r="X49" s="4">
        <f t="shared" si="13"/>
        <v>50255.12910981007</v>
      </c>
    </row>
    <row r="50" spans="1:24">
      <c r="A50" t="s">
        <v>56</v>
      </c>
      <c r="B50" t="s">
        <v>6</v>
      </c>
      <c r="C50">
        <v>28259</v>
      </c>
      <c r="E50" s="4">
        <f t="shared" si="1"/>
        <v>28042.958599403646</v>
      </c>
      <c r="F50" s="4">
        <f t="shared" si="2"/>
        <v>28033.956874378797</v>
      </c>
      <c r="G50" s="4">
        <f t="shared" si="3"/>
        <v>7.9635912672494855E-3</v>
      </c>
      <c r="H50" s="4">
        <f t="shared" si="4"/>
        <v>225.04312562120322</v>
      </c>
      <c r="I50" s="4">
        <f t="shared" si="5"/>
        <v>50644.408389360651</v>
      </c>
      <c r="K50" s="4">
        <f t="shared" si="6"/>
        <v>28425.523024972197</v>
      </c>
      <c r="L50" s="4">
        <f t="shared" si="7"/>
        <v>25.813974640657253</v>
      </c>
      <c r="M50" s="4">
        <f t="shared" si="0"/>
        <v>28451.336999612853</v>
      </c>
      <c r="N50" s="4">
        <f t="shared" si="8"/>
        <v>6.8062210132295237E-3</v>
      </c>
      <c r="O50" s="4">
        <f t="shared" si="9"/>
        <v>192.33699961285311</v>
      </c>
      <c r="P50" s="4">
        <f t="shared" si="10"/>
        <v>36993.521420074656</v>
      </c>
      <c r="R50" s="4">
        <f t="shared" si="14"/>
        <v>28190.087174935536</v>
      </c>
      <c r="S50" s="4">
        <f t="shared" si="15"/>
        <v>4.1582160365704173</v>
      </c>
      <c r="T50" s="4">
        <f t="shared" si="16"/>
        <v>1.0007575333078509</v>
      </c>
      <c r="U50" s="4">
        <f t="shared" si="17"/>
        <v>28207.39638120852</v>
      </c>
      <c r="V50" s="4">
        <f t="shared" si="11"/>
        <v>1.8260950065989482E-3</v>
      </c>
      <c r="W50" s="4">
        <f t="shared" si="12"/>
        <v>51.603618791479676</v>
      </c>
      <c r="X50" s="4">
        <f t="shared" si="13"/>
        <v>2662.9334723763541</v>
      </c>
    </row>
    <row r="51" spans="1:24">
      <c r="A51" t="s">
        <v>57</v>
      </c>
      <c r="B51" t="s">
        <v>6</v>
      </c>
      <c r="C51">
        <v>28258</v>
      </c>
      <c r="E51" s="4">
        <f t="shared" si="1"/>
        <v>28051.560255427499</v>
      </c>
      <c r="F51" s="4">
        <f t="shared" si="2"/>
        <v>28042.958599403646</v>
      </c>
      <c r="G51" s="4">
        <f t="shared" si="3"/>
        <v>7.6099299524507724E-3</v>
      </c>
      <c r="H51" s="4">
        <f t="shared" si="4"/>
        <v>215.04140059635392</v>
      </c>
      <c r="I51" s="4">
        <f t="shared" si="5"/>
        <v>46242.803970441564</v>
      </c>
      <c r="K51" s="4">
        <f t="shared" si="6"/>
        <v>28443.603519628337</v>
      </c>
      <c r="L51" s="4">
        <f t="shared" si="7"/>
        <v>25.504635441276569</v>
      </c>
      <c r="M51" s="4">
        <f t="shared" si="0"/>
        <v>28469.108155069614</v>
      </c>
      <c r="N51" s="4">
        <f t="shared" si="8"/>
        <v>7.4707394390832486E-3</v>
      </c>
      <c r="O51" s="4">
        <f t="shared" si="9"/>
        <v>211.10815506961444</v>
      </c>
      <c r="P51" s="4">
        <f t="shared" si="10"/>
        <v>44566.653136896377</v>
      </c>
      <c r="R51" s="4">
        <f t="shared" si="14"/>
        <v>28196.12736510078</v>
      </c>
      <c r="S51" s="4">
        <f t="shared" si="15"/>
        <v>4.23349500171736</v>
      </c>
      <c r="T51" s="4">
        <f t="shared" si="16"/>
        <v>1.0006556326717109</v>
      </c>
      <c r="U51" s="4">
        <f t="shared" si="17"/>
        <v>28210.922816207749</v>
      </c>
      <c r="V51" s="4">
        <f t="shared" si="11"/>
        <v>1.6659772026417709E-3</v>
      </c>
      <c r="W51" s="4">
        <f t="shared" si="12"/>
        <v>47.077183792251162</v>
      </c>
      <c r="X51" s="4">
        <f t="shared" si="13"/>
        <v>2216.2612338093954</v>
      </c>
    </row>
    <row r="52" spans="1:24">
      <c r="A52" t="s">
        <v>58</v>
      </c>
      <c r="B52" t="s">
        <v>6</v>
      </c>
      <c r="C52">
        <v>28212</v>
      </c>
      <c r="E52" s="4">
        <f t="shared" si="1"/>
        <v>28057.977845210396</v>
      </c>
      <c r="F52" s="4">
        <f t="shared" si="2"/>
        <v>28051.560255427499</v>
      </c>
      <c r="G52" s="4">
        <f t="shared" si="3"/>
        <v>5.6869326730646808E-3</v>
      </c>
      <c r="H52" s="4">
        <f t="shared" si="4"/>
        <v>160.43974457250079</v>
      </c>
      <c r="I52" s="4">
        <f t="shared" si="5"/>
        <v>25740.911638489295</v>
      </c>
      <c r="K52" s="4">
        <f t="shared" si="6"/>
        <v>28458.823828866829</v>
      </c>
      <c r="L52" s="4">
        <f t="shared" si="7"/>
        <v>25.093262393165169</v>
      </c>
      <c r="M52" s="4">
        <f t="shared" si="0"/>
        <v>28483.917091259995</v>
      </c>
      <c r="N52" s="4">
        <f t="shared" si="8"/>
        <v>9.6383486197360972E-3</v>
      </c>
      <c r="O52" s="4">
        <f t="shared" si="9"/>
        <v>271.91709125999478</v>
      </c>
      <c r="P52" s="4">
        <f t="shared" si="10"/>
        <v>73938.904519296324</v>
      </c>
      <c r="R52" s="4">
        <f t="shared" si="14"/>
        <v>28200.329724498286</v>
      </c>
      <c r="S52" s="4">
        <f t="shared" si="15"/>
        <v>4.2322495775489202</v>
      </c>
      <c r="T52" s="4">
        <f t="shared" si="16"/>
        <v>1.000439284073313</v>
      </c>
      <c r="U52" s="4">
        <f t="shared" si="17"/>
        <v>28212.778732865048</v>
      </c>
      <c r="V52" s="4">
        <f t="shared" si="11"/>
        <v>2.7602894691917223E-5</v>
      </c>
      <c r="W52" s="4">
        <f t="shared" si="12"/>
        <v>0.77873286504836869</v>
      </c>
      <c r="X52" s="4">
        <f t="shared" si="13"/>
        <v>0.60642487510644083</v>
      </c>
    </row>
    <row r="53" spans="1:24">
      <c r="A53" t="s">
        <v>59</v>
      </c>
      <c r="B53" t="s">
        <v>6</v>
      </c>
      <c r="C53">
        <v>28286</v>
      </c>
      <c r="E53" s="4">
        <f t="shared" si="1"/>
        <v>28067.098731401977</v>
      </c>
      <c r="F53" s="4">
        <f t="shared" si="2"/>
        <v>28057.977845210396</v>
      </c>
      <c r="G53" s="4">
        <f t="shared" si="3"/>
        <v>8.0613078833912007E-3</v>
      </c>
      <c r="H53" s="4">
        <f t="shared" si="4"/>
        <v>228.02215478960352</v>
      </c>
      <c r="I53" s="4">
        <f t="shared" si="5"/>
        <v>51994.103074893908</v>
      </c>
      <c r="K53" s="4">
        <f t="shared" si="6"/>
        <v>28476.000407609594</v>
      </c>
      <c r="L53" s="4">
        <f t="shared" si="7"/>
        <v>24.776595047149154</v>
      </c>
      <c r="M53" s="4">
        <f t="shared" si="0"/>
        <v>28500.777002656741</v>
      </c>
      <c r="N53" s="4">
        <f t="shared" si="8"/>
        <v>7.5930496590801595E-3</v>
      </c>
      <c r="O53" s="4">
        <f t="shared" si="9"/>
        <v>214.77700265674139</v>
      </c>
      <c r="P53" s="4">
        <f t="shared" si="10"/>
        <v>46129.160870213898</v>
      </c>
      <c r="R53" s="4">
        <f t="shared" si="14"/>
        <v>28207.356003806835</v>
      </c>
      <c r="S53" s="4">
        <f t="shared" si="15"/>
        <v>4.3440107667889398</v>
      </c>
      <c r="T53" s="4">
        <f t="shared" si="16"/>
        <v>1.0005049452194743</v>
      </c>
      <c r="U53" s="4">
        <f t="shared" si="17"/>
        <v>28216.120630832214</v>
      </c>
      <c r="V53" s="4">
        <f t="shared" si="11"/>
        <v>2.4704577942369237E-3</v>
      </c>
      <c r="W53" s="4">
        <f t="shared" si="12"/>
        <v>69.879369167785626</v>
      </c>
      <c r="X53" s="4">
        <f t="shared" si="13"/>
        <v>4883.1262352876684</v>
      </c>
    </row>
    <row r="54" spans="1:24">
      <c r="A54" t="s">
        <v>60</v>
      </c>
      <c r="B54" t="s">
        <v>6</v>
      </c>
      <c r="C54">
        <v>28280</v>
      </c>
      <c r="E54" s="4">
        <f t="shared" si="1"/>
        <v>28075.614782145898</v>
      </c>
      <c r="F54" s="4">
        <f t="shared" si="2"/>
        <v>28067.098731401977</v>
      </c>
      <c r="G54" s="4">
        <f t="shared" si="3"/>
        <v>7.5283334016274153E-3</v>
      </c>
      <c r="H54" s="4">
        <f t="shared" si="4"/>
        <v>212.90126859802331</v>
      </c>
      <c r="I54" s="4">
        <f t="shared" si="5"/>
        <v>45326.950170647666</v>
      </c>
      <c r="K54" s="4">
        <f t="shared" si="6"/>
        <v>28491.945922550472</v>
      </c>
      <c r="L54" s="4">
        <f t="shared" si="7"/>
        <v>24.423351842898331</v>
      </c>
      <c r="M54" s="4">
        <f t="shared" si="0"/>
        <v>28516.369274393372</v>
      </c>
      <c r="N54" s="4">
        <f t="shared" si="8"/>
        <v>8.3581780195675949E-3</v>
      </c>
      <c r="O54" s="4">
        <f t="shared" si="9"/>
        <v>236.3692743933716</v>
      </c>
      <c r="P54" s="4">
        <f t="shared" si="10"/>
        <v>55870.433877248994</v>
      </c>
      <c r="R54" s="4">
        <f t="shared" si="14"/>
        <v>28214.228600282888</v>
      </c>
      <c r="S54" s="4">
        <f t="shared" si="15"/>
        <v>4.4451541951594793</v>
      </c>
      <c r="T54" s="4">
        <f t="shared" si="16"/>
        <v>1.000265905088721</v>
      </c>
      <c r="U54" s="4">
        <f t="shared" si="17"/>
        <v>28216.773987892844</v>
      </c>
      <c r="V54" s="4">
        <f t="shared" si="11"/>
        <v>2.2357147138315362E-3</v>
      </c>
      <c r="W54" s="4">
        <f t="shared" si="12"/>
        <v>63.226012107155839</v>
      </c>
      <c r="X54" s="4">
        <f t="shared" si="13"/>
        <v>3997.5286069742169</v>
      </c>
    </row>
    <row r="55" spans="1:24">
      <c r="A55" t="s">
        <v>61</v>
      </c>
      <c r="B55" t="s">
        <v>6</v>
      </c>
      <c r="C55">
        <v>28211</v>
      </c>
      <c r="E55" s="4">
        <f t="shared" si="1"/>
        <v>28081.03019086006</v>
      </c>
      <c r="F55" s="4">
        <f t="shared" si="2"/>
        <v>28075.614782145898</v>
      </c>
      <c r="G55" s="4">
        <f t="shared" si="3"/>
        <v>4.7990222910957404E-3</v>
      </c>
      <c r="H55" s="4">
        <f t="shared" si="4"/>
        <v>135.38521785410194</v>
      </c>
      <c r="I55" s="4">
        <f t="shared" si="5"/>
        <v>18329.157213402643</v>
      </c>
      <c r="K55" s="4">
        <f t="shared" si="6"/>
        <v>28504.154503417634</v>
      </c>
      <c r="L55" s="4">
        <f t="shared" si="7"/>
        <v>23.934761003868868</v>
      </c>
      <c r="M55" s="4">
        <f t="shared" si="0"/>
        <v>28528.089264421502</v>
      </c>
      <c r="N55" s="4">
        <f t="shared" si="8"/>
        <v>1.1239915792474632E-2</v>
      </c>
      <c r="O55" s="4">
        <f t="shared" si="9"/>
        <v>317.08926442150187</v>
      </c>
      <c r="P55" s="4">
        <f t="shared" si="10"/>
        <v>100545.60161136913</v>
      </c>
      <c r="R55" s="4">
        <f t="shared" si="14"/>
        <v>28218.21276212114</v>
      </c>
      <c r="S55" s="4">
        <f t="shared" si="15"/>
        <v>4.4267145008831994</v>
      </c>
      <c r="T55" s="4">
        <f t="shared" si="16"/>
        <v>1.0001208422342847</v>
      </c>
      <c r="U55" s="4">
        <f t="shared" si="17"/>
        <v>28222.526382377211</v>
      </c>
      <c r="V55" s="4">
        <f t="shared" si="11"/>
        <v>4.085775894938542E-4</v>
      </c>
      <c r="W55" s="4">
        <f t="shared" si="12"/>
        <v>11.526382377211121</v>
      </c>
      <c r="X55" s="4">
        <f t="shared" si="13"/>
        <v>132.85749070568309</v>
      </c>
    </row>
    <row r="56" spans="1:24">
      <c r="A56" t="s">
        <v>62</v>
      </c>
      <c r="B56" t="s">
        <v>6</v>
      </c>
      <c r="C56">
        <v>28193</v>
      </c>
      <c r="E56" s="4">
        <f t="shared" si="1"/>
        <v>28085.508983225656</v>
      </c>
      <c r="F56" s="4">
        <f t="shared" si="2"/>
        <v>28081.03019086006</v>
      </c>
      <c r="G56" s="4">
        <f t="shared" si="3"/>
        <v>3.9715464526634443E-3</v>
      </c>
      <c r="H56" s="4">
        <f t="shared" si="4"/>
        <v>111.96980913994048</v>
      </c>
      <c r="I56" s="4">
        <f t="shared" si="5"/>
        <v>12537.238158834698</v>
      </c>
      <c r="K56" s="4">
        <f t="shared" si="6"/>
        <v>28514.685693844644</v>
      </c>
      <c r="L56" s="4">
        <f t="shared" si="7"/>
        <v>23.398618180794482</v>
      </c>
      <c r="M56" s="4">
        <f t="shared" si="0"/>
        <v>28538.084312025439</v>
      </c>
      <c r="N56" s="4">
        <f t="shared" si="8"/>
        <v>1.2240070656738886E-2</v>
      </c>
      <c r="O56" s="4">
        <f t="shared" si="9"/>
        <v>345.08431202543943</v>
      </c>
      <c r="P56" s="4">
        <f t="shared" si="10"/>
        <v>119083.18240607085</v>
      </c>
      <c r="R56" s="4">
        <f t="shared" si="14"/>
        <v>28221.137782762897</v>
      </c>
      <c r="S56" s="4">
        <f t="shared" si="15"/>
        <v>4.3666467465181276</v>
      </c>
      <c r="T56" s="4">
        <f t="shared" si="16"/>
        <v>1.0002292942646089</v>
      </c>
      <c r="U56" s="4">
        <f t="shared" si="17"/>
        <v>28230.552873043864</v>
      </c>
      <c r="V56" s="4">
        <f t="shared" si="11"/>
        <v>1.3319928011869492E-3</v>
      </c>
      <c r="W56" s="4">
        <f t="shared" si="12"/>
        <v>37.552873043863656</v>
      </c>
      <c r="X56" s="4">
        <f t="shared" si="13"/>
        <v>1410.2182738485417</v>
      </c>
    </row>
    <row r="57" spans="1:24">
      <c r="A57" t="s">
        <v>63</v>
      </c>
      <c r="B57" t="s">
        <v>6</v>
      </c>
      <c r="C57">
        <v>28054</v>
      </c>
      <c r="E57" s="4">
        <f t="shared" si="1"/>
        <v>28084.24862389663</v>
      </c>
      <c r="F57" s="4">
        <f t="shared" si="2"/>
        <v>28085.508983225656</v>
      </c>
      <c r="G57" s="4">
        <f t="shared" si="3"/>
        <v>1.1231547453360044E-3</v>
      </c>
      <c r="H57" s="4">
        <f t="shared" si="4"/>
        <v>31.508983225656266</v>
      </c>
      <c r="I57" s="4">
        <f t="shared" si="5"/>
        <v>992.81602391468789</v>
      </c>
      <c r="K57" s="4">
        <f t="shared" si="6"/>
        <v>28518.720939544422</v>
      </c>
      <c r="L57" s="4">
        <f t="shared" si="7"/>
        <v>22.624083281553858</v>
      </c>
      <c r="M57" s="4">
        <f t="shared" si="0"/>
        <v>28541.345022825975</v>
      </c>
      <c r="N57" s="4">
        <f t="shared" si="8"/>
        <v>1.7371676866969964E-2</v>
      </c>
      <c r="O57" s="4">
        <f t="shared" si="9"/>
        <v>487.34502282597532</v>
      </c>
      <c r="P57" s="4">
        <f t="shared" si="10"/>
        <v>237505.17127325039</v>
      </c>
      <c r="R57" s="4">
        <f t="shared" si="14"/>
        <v>28218.526277238325</v>
      </c>
      <c r="S57" s="4">
        <f t="shared" si="15"/>
        <v>4.0875206556745294</v>
      </c>
      <c r="T57" s="4">
        <f t="shared" si="16"/>
        <v>0.99986772008196756</v>
      </c>
      <c r="U57" s="4">
        <f t="shared" si="17"/>
        <v>28228.472149409045</v>
      </c>
      <c r="V57" s="4">
        <f t="shared" si="11"/>
        <v>6.2191541102532442E-3</v>
      </c>
      <c r="W57" s="4">
        <f t="shared" si="12"/>
        <v>174.4721494090445</v>
      </c>
      <c r="X57" s="4">
        <f t="shared" si="13"/>
        <v>30440.530919411947</v>
      </c>
    </row>
    <row r="58" spans="1:24">
      <c r="A58" t="s">
        <v>64</v>
      </c>
      <c r="B58" t="s">
        <v>6</v>
      </c>
      <c r="C58">
        <v>27890</v>
      </c>
      <c r="E58" s="4">
        <f t="shared" si="1"/>
        <v>28076.478678940763</v>
      </c>
      <c r="F58" s="4">
        <f t="shared" si="2"/>
        <v>28084.24862389663</v>
      </c>
      <c r="G58" s="4">
        <f t="shared" si="3"/>
        <v>6.9648126173047801E-3</v>
      </c>
      <c r="H58" s="4">
        <f t="shared" si="4"/>
        <v>194.24862389663031</v>
      </c>
      <c r="I58" s="4">
        <f t="shared" si="5"/>
        <v>37732.527885734533</v>
      </c>
      <c r="K58" s="4">
        <f t="shared" si="6"/>
        <v>28515.291221912932</v>
      </c>
      <c r="L58" s="4">
        <f t="shared" si="7"/>
        <v>21.581931245032088</v>
      </c>
      <c r="M58" s="4">
        <f t="shared" si="0"/>
        <v>28536.873153157965</v>
      </c>
      <c r="N58" s="4">
        <f t="shared" si="8"/>
        <v>2.3193730841088746E-2</v>
      </c>
      <c r="O58" s="4">
        <f t="shared" si="9"/>
        <v>646.87315315796513</v>
      </c>
      <c r="P58" s="4">
        <f t="shared" si="10"/>
        <v>418444.87627652823</v>
      </c>
      <c r="R58" s="4">
        <f t="shared" si="14"/>
        <v>28209.446615084486</v>
      </c>
      <c r="S58" s="4">
        <f t="shared" si="15"/>
        <v>3.5608333432939756</v>
      </c>
      <c r="T58" s="4">
        <f t="shared" si="16"/>
        <v>0.99942884118251551</v>
      </c>
      <c r="U58" s="4">
        <f t="shared" si="17"/>
        <v>28219.139041790284</v>
      </c>
      <c r="V58" s="4">
        <f t="shared" si="11"/>
        <v>1.1801328138769593E-2</v>
      </c>
      <c r="W58" s="4">
        <f t="shared" si="12"/>
        <v>329.13904179028395</v>
      </c>
      <c r="X58" s="4">
        <f t="shared" si="13"/>
        <v>108332.50883062629</v>
      </c>
    </row>
    <row r="59" spans="1:24">
      <c r="A59" t="s">
        <v>65</v>
      </c>
      <c r="B59" t="s">
        <v>6</v>
      </c>
      <c r="C59">
        <v>27708</v>
      </c>
      <c r="E59" s="4">
        <f t="shared" si="1"/>
        <v>28061.739531783132</v>
      </c>
      <c r="F59" s="4">
        <f t="shared" si="2"/>
        <v>28076.478678940763</v>
      </c>
      <c r="G59" s="4">
        <f t="shared" si="3"/>
        <v>1.3298638622086134E-2</v>
      </c>
      <c r="H59" s="4">
        <f t="shared" si="4"/>
        <v>368.47867894076262</v>
      </c>
      <c r="I59" s="4">
        <f t="shared" si="5"/>
        <v>135776.53683392963</v>
      </c>
      <c r="K59" s="4">
        <f t="shared" si="6"/>
        <v>28503.718227031644</v>
      </c>
      <c r="L59" s="4">
        <f t="shared" si="7"/>
        <v>20.255734199979294</v>
      </c>
      <c r="M59" s="4">
        <f t="shared" si="0"/>
        <v>28523.973961231623</v>
      </c>
      <c r="N59" s="4">
        <f t="shared" si="8"/>
        <v>2.9449038589274668E-2</v>
      </c>
      <c r="O59" s="4">
        <f t="shared" si="9"/>
        <v>815.97396123162252</v>
      </c>
      <c r="P59" s="4">
        <f t="shared" si="10"/>
        <v>665813.50540802546</v>
      </c>
      <c r="R59" s="4">
        <f t="shared" si="14"/>
        <v>28192.844594013044</v>
      </c>
      <c r="S59" s="4">
        <f t="shared" si="15"/>
        <v>2.7543191667045601</v>
      </c>
      <c r="T59" s="4">
        <f t="shared" si="16"/>
        <v>0.99927967104750293</v>
      </c>
      <c r="U59" s="4">
        <f t="shared" si="17"/>
        <v>28212.054331378829</v>
      </c>
      <c r="V59" s="4">
        <f t="shared" si="11"/>
        <v>1.8191653362885425E-2</v>
      </c>
      <c r="W59" s="4">
        <f t="shared" si="12"/>
        <v>504.05433137882937</v>
      </c>
      <c r="X59" s="4">
        <f t="shared" si="13"/>
        <v>254070.76898175874</v>
      </c>
    </row>
    <row r="60" spans="1:24">
      <c r="A60" t="s">
        <v>66</v>
      </c>
      <c r="B60" t="s">
        <v>6</v>
      </c>
      <c r="C60">
        <v>27532</v>
      </c>
      <c r="E60" s="4">
        <f t="shared" si="1"/>
        <v>28040.549950511806</v>
      </c>
      <c r="F60" s="4">
        <f t="shared" si="2"/>
        <v>28061.739531783132</v>
      </c>
      <c r="G60" s="4">
        <f t="shared" si="3"/>
        <v>1.924086632947597E-2</v>
      </c>
      <c r="H60" s="4">
        <f t="shared" si="4"/>
        <v>529.73953178313241</v>
      </c>
      <c r="I60" s="4">
        <f t="shared" si="5"/>
        <v>280623.97153381235</v>
      </c>
      <c r="K60" s="4">
        <f t="shared" si="6"/>
        <v>28484.295002782357</v>
      </c>
      <c r="L60" s="4">
        <f t="shared" si="7"/>
        <v>18.668575862008634</v>
      </c>
      <c r="M60" s="4">
        <f t="shared" si="0"/>
        <v>28502.963578644365</v>
      </c>
      <c r="N60" s="4">
        <f t="shared" si="8"/>
        <v>3.5266728848044639E-2</v>
      </c>
      <c r="O60" s="4">
        <f t="shared" si="9"/>
        <v>970.96357864436504</v>
      </c>
      <c r="P60" s="4">
        <f t="shared" si="10"/>
        <v>942770.27105387207</v>
      </c>
      <c r="R60" s="4">
        <f t="shared" si="14"/>
        <v>28168.598712091196</v>
      </c>
      <c r="S60" s="4">
        <f t="shared" si="15"/>
        <v>1.6743111231624497</v>
      </c>
      <c r="T60" s="4">
        <f t="shared" si="16"/>
        <v>0.99949389561150903</v>
      </c>
      <c r="U60" s="4">
        <f t="shared" si="17"/>
        <v>28207.284788048357</v>
      </c>
      <c r="V60" s="4">
        <f t="shared" si="11"/>
        <v>2.4527269651618368E-2</v>
      </c>
      <c r="W60" s="4">
        <f t="shared" si="12"/>
        <v>675.28478804835686</v>
      </c>
      <c r="X60" s="4">
        <f t="shared" si="13"/>
        <v>456009.54496951425</v>
      </c>
    </row>
    <row r="61" spans="1:24">
      <c r="A61" t="s">
        <v>67</v>
      </c>
      <c r="B61" t="s">
        <v>6</v>
      </c>
      <c r="C61">
        <v>27495</v>
      </c>
      <c r="E61" s="4">
        <f t="shared" si="1"/>
        <v>28018.727952491332</v>
      </c>
      <c r="F61" s="4">
        <f t="shared" si="2"/>
        <v>28040.549950511806</v>
      </c>
      <c r="G61" s="4">
        <f t="shared" si="3"/>
        <v>1.9841787616359553E-2</v>
      </c>
      <c r="H61" s="4">
        <f t="shared" si="4"/>
        <v>545.54995051180595</v>
      </c>
      <c r="I61" s="4">
        <f t="shared" si="5"/>
        <v>297624.74850343389</v>
      </c>
      <c r="K61" s="4">
        <f t="shared" si="6"/>
        <v>28462.64503549859</v>
      </c>
      <c r="L61" s="4">
        <f t="shared" si="7"/>
        <v>17.055834136177602</v>
      </c>
      <c r="M61" s="4">
        <f t="shared" si="0"/>
        <v>28479.700869634769</v>
      </c>
      <c r="N61" s="4">
        <f t="shared" si="8"/>
        <v>3.5813815953255841E-2</v>
      </c>
      <c r="O61" s="4">
        <f t="shared" si="9"/>
        <v>984.70086963476933</v>
      </c>
      <c r="P61" s="4">
        <f t="shared" si="10"/>
        <v>969635.80265947094</v>
      </c>
      <c r="R61" s="4">
        <f t="shared" si="14"/>
        <v>28142.815473820385</v>
      </c>
      <c r="S61" s="4">
        <f t="shared" si="15"/>
        <v>0.57600914740350651</v>
      </c>
      <c r="T61" s="4">
        <f t="shared" si="16"/>
        <v>0.99946925978900059</v>
      </c>
      <c r="U61" s="4">
        <f t="shared" si="17"/>
        <v>28181.717610674583</v>
      </c>
      <c r="V61" s="4">
        <f t="shared" si="11"/>
        <v>2.4976090586455096E-2</v>
      </c>
      <c r="W61" s="4">
        <f t="shared" si="12"/>
        <v>686.71761067458283</v>
      </c>
      <c r="X61" s="4">
        <f t="shared" si="13"/>
        <v>471581.07681060792</v>
      </c>
    </row>
    <row r="62" spans="1:24">
      <c r="A62" t="s">
        <v>68</v>
      </c>
      <c r="B62" t="s">
        <v>6</v>
      </c>
      <c r="C62">
        <v>27534</v>
      </c>
      <c r="E62" s="4">
        <f t="shared" si="1"/>
        <v>27999.338834391678</v>
      </c>
      <c r="F62" s="4">
        <f t="shared" si="2"/>
        <v>28018.727952491332</v>
      </c>
      <c r="G62" s="4">
        <f t="shared" si="3"/>
        <v>1.7604705182368417E-2</v>
      </c>
      <c r="H62" s="4">
        <f t="shared" si="4"/>
        <v>484.72795249133196</v>
      </c>
      <c r="I62" s="4">
        <f t="shared" si="5"/>
        <v>234961.18792643899</v>
      </c>
      <c r="K62" s="4">
        <f t="shared" si="6"/>
        <v>28441.872834849379</v>
      </c>
      <c r="L62" s="4">
        <f t="shared" si="7"/>
        <v>15.542712744762046</v>
      </c>
      <c r="M62" s="4">
        <f t="shared" si="0"/>
        <v>28457.415547594141</v>
      </c>
      <c r="N62" s="4">
        <f t="shared" si="8"/>
        <v>3.353728290819135E-2</v>
      </c>
      <c r="O62" s="4">
        <f t="shared" si="9"/>
        <v>923.41554759414066</v>
      </c>
      <c r="P62" s="4">
        <f t="shared" si="10"/>
        <v>852696.27353858668</v>
      </c>
      <c r="R62" s="4">
        <f t="shared" si="14"/>
        <v>28118.182138309552</v>
      </c>
      <c r="S62" s="4">
        <f t="shared" si="15"/>
        <v>-0.43236463892594157</v>
      </c>
      <c r="T62" s="4">
        <f t="shared" si="16"/>
        <v>0.99989619370224292</v>
      </c>
      <c r="U62" s="4">
        <f t="shared" si="17"/>
        <v>28164.711039412025</v>
      </c>
      <c r="V62" s="4">
        <f t="shared" si="11"/>
        <v>2.2906625968330957E-2</v>
      </c>
      <c r="W62" s="4">
        <f t="shared" si="12"/>
        <v>630.71103941202455</v>
      </c>
      <c r="X62" s="4">
        <f t="shared" si="13"/>
        <v>397796.41523619636</v>
      </c>
    </row>
    <row r="63" spans="1:24">
      <c r="A63" t="s">
        <v>69</v>
      </c>
      <c r="B63" t="s">
        <v>6</v>
      </c>
      <c r="C63">
        <v>27202</v>
      </c>
      <c r="E63" s="4">
        <f t="shared" si="1"/>
        <v>27967.445281016007</v>
      </c>
      <c r="F63" s="4">
        <f t="shared" si="2"/>
        <v>27999.338834391678</v>
      </c>
      <c r="G63" s="4">
        <f t="shared" si="3"/>
        <v>2.9311772457601561E-2</v>
      </c>
      <c r="H63" s="4">
        <f t="shared" si="4"/>
        <v>797.33883439167766</v>
      </c>
      <c r="I63" s="4">
        <f t="shared" si="5"/>
        <v>635749.2168290792</v>
      </c>
      <c r="K63" s="4">
        <f t="shared" si="6"/>
        <v>28407.198925690376</v>
      </c>
      <c r="L63" s="4">
        <f t="shared" si="7"/>
        <v>13.534047868611463</v>
      </c>
      <c r="M63" s="4">
        <f t="shared" si="0"/>
        <v>28420.732973558988</v>
      </c>
      <c r="N63" s="4">
        <f t="shared" si="8"/>
        <v>4.4803064979008468E-2</v>
      </c>
      <c r="O63" s="4">
        <f t="shared" si="9"/>
        <v>1218.7329735589883</v>
      </c>
      <c r="P63" s="4">
        <f t="shared" si="10"/>
        <v>1485310.0608399336</v>
      </c>
      <c r="R63" s="4">
        <f t="shared" si="14"/>
        <v>28080.406869335671</v>
      </c>
      <c r="S63" s="4">
        <f t="shared" si="15"/>
        <v>-1.9260808123241393</v>
      </c>
      <c r="T63" s="4">
        <f t="shared" si="16"/>
        <v>0.99937813365869832</v>
      </c>
      <c r="U63" s="4">
        <f t="shared" si="17"/>
        <v>28136.184689077232</v>
      </c>
      <c r="V63" s="4">
        <f t="shared" si="11"/>
        <v>3.4342500149887219E-2</v>
      </c>
      <c r="W63" s="4">
        <f t="shared" si="12"/>
        <v>934.18468907723218</v>
      </c>
      <c r="X63" s="4">
        <f t="shared" si="13"/>
        <v>872701.03330632497</v>
      </c>
    </row>
    <row r="64" spans="1:24">
      <c r="A64" t="s">
        <v>70</v>
      </c>
      <c r="B64" t="s">
        <v>6</v>
      </c>
      <c r="C64">
        <v>26986</v>
      </c>
      <c r="E64" s="4">
        <f t="shared" si="1"/>
        <v>27928.187469775366</v>
      </c>
      <c r="F64" s="4">
        <f t="shared" si="2"/>
        <v>27967.445281016007</v>
      </c>
      <c r="G64" s="4">
        <f t="shared" si="3"/>
        <v>3.6368683058475036E-2</v>
      </c>
      <c r="H64" s="4">
        <f t="shared" si="4"/>
        <v>981.44528101600736</v>
      </c>
      <c r="I64" s="4">
        <f t="shared" si="5"/>
        <v>963234.83962858969</v>
      </c>
      <c r="K64" s="4">
        <f t="shared" si="6"/>
        <v>28363.343654616627</v>
      </c>
      <c r="L64" s="4">
        <f t="shared" si="7"/>
        <v>11.238475110917026</v>
      </c>
      <c r="M64" s="4">
        <f t="shared" si="0"/>
        <v>28374.582129727543</v>
      </c>
      <c r="N64" s="4">
        <f t="shared" si="8"/>
        <v>5.1455648474303096E-2</v>
      </c>
      <c r="O64" s="4">
        <f t="shared" si="9"/>
        <v>1388.5821297275434</v>
      </c>
      <c r="P64" s="4">
        <f t="shared" si="10"/>
        <v>1928160.3309986801</v>
      </c>
      <c r="R64" s="4">
        <f t="shared" si="14"/>
        <v>28034.307584390925</v>
      </c>
      <c r="S64" s="4">
        <f t="shared" si="15"/>
        <v>-3.6930089776210382</v>
      </c>
      <c r="T64" s="4">
        <f t="shared" si="16"/>
        <v>0.99892596314533721</v>
      </c>
      <c r="U64" s="4">
        <f t="shared" si="17"/>
        <v>28090.815217936568</v>
      </c>
      <c r="V64" s="4">
        <f t="shared" si="11"/>
        <v>4.0940310454923586E-2</v>
      </c>
      <c r="W64" s="4">
        <f t="shared" si="12"/>
        <v>1104.8152179365679</v>
      </c>
      <c r="X64" s="4">
        <f t="shared" si="13"/>
        <v>1220616.665784226</v>
      </c>
    </row>
    <row r="65" spans="1:24">
      <c r="A65" t="s">
        <v>71</v>
      </c>
      <c r="B65" t="s">
        <v>6</v>
      </c>
      <c r="C65">
        <v>26734</v>
      </c>
      <c r="E65" s="4">
        <f t="shared" si="1"/>
        <v>27880.419970984352</v>
      </c>
      <c r="F65" s="4">
        <f t="shared" si="2"/>
        <v>27928.187469775366</v>
      </c>
      <c r="G65" s="4">
        <f t="shared" si="3"/>
        <v>4.4669240284856977E-2</v>
      </c>
      <c r="H65" s="4">
        <f t="shared" si="4"/>
        <v>1194.1874697753665</v>
      </c>
      <c r="I65" s="4">
        <f t="shared" si="5"/>
        <v>1426083.7129684917</v>
      </c>
      <c r="K65" s="4">
        <f t="shared" si="6"/>
        <v>28308.95884453844</v>
      </c>
      <c r="L65" s="4">
        <f t="shared" si="7"/>
        <v>8.6135437033528639</v>
      </c>
      <c r="M65" s="4">
        <f t="shared" si="0"/>
        <v>28317.572388241791</v>
      </c>
      <c r="N65" s="4">
        <f t="shared" si="8"/>
        <v>5.9234397704862406E-2</v>
      </c>
      <c r="O65" s="4">
        <f t="shared" si="9"/>
        <v>1583.5723882417915</v>
      </c>
      <c r="P65" s="4">
        <f t="shared" si="10"/>
        <v>2507701.5088018114</v>
      </c>
      <c r="R65" s="4">
        <f t="shared" si="14"/>
        <v>27978.210296693636</v>
      </c>
      <c r="S65" s="4">
        <f t="shared" si="15"/>
        <v>-5.7891801264077269</v>
      </c>
      <c r="T65" s="4">
        <f t="shared" si="16"/>
        <v>0.9987059198395255</v>
      </c>
      <c r="U65" s="4">
        <f t="shared" si="17"/>
        <v>28044.768500242084</v>
      </c>
      <c r="V65" s="4">
        <f t="shared" si="11"/>
        <v>4.9030017963719759E-2</v>
      </c>
      <c r="W65" s="4">
        <f t="shared" si="12"/>
        <v>1310.768500242084</v>
      </c>
      <c r="X65" s="4">
        <f t="shared" si="13"/>
        <v>1718114.061226882</v>
      </c>
    </row>
    <row r="66" spans="1:24">
      <c r="A66" t="s">
        <v>72</v>
      </c>
      <c r="B66" t="s">
        <v>6</v>
      </c>
      <c r="C66">
        <v>26476</v>
      </c>
      <c r="E66" s="4">
        <f t="shared" si="1"/>
        <v>27824.243172144979</v>
      </c>
      <c r="F66" s="4">
        <f t="shared" si="2"/>
        <v>27880.419970984352</v>
      </c>
      <c r="G66" s="4">
        <f t="shared" si="3"/>
        <v>5.3045020810709789E-2</v>
      </c>
      <c r="H66" s="4">
        <f t="shared" si="4"/>
        <v>1404.4199709843524</v>
      </c>
      <c r="I66" s="4">
        <f t="shared" si="5"/>
        <v>1972395.4548996892</v>
      </c>
      <c r="K66" s="4">
        <f t="shared" si="6"/>
        <v>28243.909492712119</v>
      </c>
      <c r="L66" s="4">
        <f t="shared" si="7"/>
        <v>5.6670278821659066</v>
      </c>
      <c r="M66" s="4">
        <f t="shared" si="0"/>
        <v>28249.576520594284</v>
      </c>
      <c r="N66" s="4">
        <f t="shared" si="8"/>
        <v>6.6988084325210917E-2</v>
      </c>
      <c r="O66" s="4">
        <f t="shared" si="9"/>
        <v>1773.5765205942844</v>
      </c>
      <c r="P66" s="4">
        <f t="shared" si="10"/>
        <v>3145573.674403328</v>
      </c>
      <c r="R66" s="4">
        <f t="shared" si="14"/>
        <v>27912.282742639443</v>
      </c>
      <c r="S66" s="4">
        <f t="shared" si="15"/>
        <v>-8.1947150835191387</v>
      </c>
      <c r="T66" s="4">
        <f t="shared" si="16"/>
        <v>0.99819698829826009</v>
      </c>
      <c r="U66" s="4">
        <f t="shared" si="17"/>
        <v>27979.859125685969</v>
      </c>
      <c r="V66" s="4">
        <f t="shared" si="11"/>
        <v>5.6800843242407049E-2</v>
      </c>
      <c r="W66" s="4">
        <f t="shared" si="12"/>
        <v>1503.859125685969</v>
      </c>
      <c r="X66" s="4">
        <f t="shared" si="13"/>
        <v>2261592.2699089674</v>
      </c>
    </row>
    <row r="67" spans="1:24">
      <c r="A67" t="s">
        <v>73</v>
      </c>
      <c r="B67" t="s">
        <v>6</v>
      </c>
      <c r="C67">
        <v>26172</v>
      </c>
      <c r="E67" s="4">
        <f t="shared" si="1"/>
        <v>27758.15344525918</v>
      </c>
      <c r="F67" s="4">
        <f t="shared" si="2"/>
        <v>27824.243172144979</v>
      </c>
      <c r="G67" s="4">
        <f t="shared" si="3"/>
        <v>6.3130183866153877E-2</v>
      </c>
      <c r="H67" s="4">
        <f t="shared" si="4"/>
        <v>1652.2431721449793</v>
      </c>
      <c r="I67" s="4">
        <f t="shared" si="5"/>
        <v>2729907.499899704</v>
      </c>
      <c r="K67" s="4">
        <f t="shared" si="6"/>
        <v>28166.473459770514</v>
      </c>
      <c r="L67" s="4">
        <f t="shared" si="7"/>
        <v>2.3429054492150727</v>
      </c>
      <c r="M67" s="4">
        <f t="shared" si="0"/>
        <v>28168.816365219729</v>
      </c>
      <c r="N67" s="4">
        <f t="shared" si="8"/>
        <v>7.6295902690651424E-2</v>
      </c>
      <c r="O67" s="4">
        <f t="shared" si="9"/>
        <v>1996.8163652197291</v>
      </c>
      <c r="P67" s="4">
        <f t="shared" si="10"/>
        <v>3987275.5964093301</v>
      </c>
      <c r="R67" s="4">
        <f t="shared" si="14"/>
        <v>27834.678014421039</v>
      </c>
      <c r="S67" s="4">
        <f t="shared" si="15"/>
        <v>-10.971115608914552</v>
      </c>
      <c r="T67" s="4">
        <f t="shared" si="16"/>
        <v>0.9977266465935235</v>
      </c>
      <c r="U67" s="4">
        <f t="shared" si="17"/>
        <v>27907.460019898852</v>
      </c>
      <c r="V67" s="4">
        <f t="shared" si="11"/>
        <v>6.6309797489639763E-2</v>
      </c>
      <c r="W67" s="4">
        <f t="shared" si="12"/>
        <v>1735.4600198988519</v>
      </c>
      <c r="X67" s="4">
        <f t="shared" si="13"/>
        <v>3011821.4806673233</v>
      </c>
    </row>
    <row r="68" spans="1:24">
      <c r="A68" t="s">
        <v>74</v>
      </c>
      <c r="B68" t="s">
        <v>6</v>
      </c>
      <c r="C68">
        <v>25699</v>
      </c>
      <c r="E68" s="4">
        <f t="shared" si="1"/>
        <v>27675.787307448812</v>
      </c>
      <c r="F68" s="4">
        <f t="shared" si="2"/>
        <v>27758.15344525918</v>
      </c>
      <c r="G68" s="4">
        <f t="shared" si="3"/>
        <v>8.0125819886345012E-2</v>
      </c>
      <c r="H68" s="4">
        <f t="shared" si="4"/>
        <v>2059.1534452591804</v>
      </c>
      <c r="I68" s="4">
        <f t="shared" si="5"/>
        <v>4240112.9111227524</v>
      </c>
      <c r="K68" s="4">
        <f t="shared" si="6"/>
        <v>28070.023710610938</v>
      </c>
      <c r="L68" s="4">
        <f t="shared" si="7"/>
        <v>-1.6088007351365596</v>
      </c>
      <c r="M68" s="4">
        <f t="shared" ref="M68:M88" si="18">K68+L68</f>
        <v>28068.414909875803</v>
      </c>
      <c r="N68" s="4">
        <f t="shared" si="8"/>
        <v>9.2198720178831961E-2</v>
      </c>
      <c r="O68" s="4">
        <f t="shared" si="9"/>
        <v>2369.4149098758026</v>
      </c>
      <c r="P68" s="4">
        <f t="shared" si="10"/>
        <v>5614127.0151417572</v>
      </c>
      <c r="R68" s="4">
        <f t="shared" si="14"/>
        <v>27738.482971560879</v>
      </c>
      <c r="S68" s="4">
        <f t="shared" si="15"/>
        <v>-14.380072698964348</v>
      </c>
      <c r="T68" s="4">
        <f t="shared" si="16"/>
        <v>0.99727910661561203</v>
      </c>
      <c r="U68" s="4">
        <f t="shared" si="17"/>
        <v>27830.086715224181</v>
      </c>
      <c r="V68" s="4">
        <f t="shared" si="11"/>
        <v>8.2924888720346354E-2</v>
      </c>
      <c r="W68" s="4">
        <f t="shared" si="12"/>
        <v>2131.0867152241808</v>
      </c>
      <c r="X68" s="4">
        <f t="shared" si="13"/>
        <v>4541530.587804989</v>
      </c>
    </row>
    <row r="69" spans="1:24">
      <c r="A69" t="s">
        <v>75</v>
      </c>
      <c r="B69" t="s">
        <v>6</v>
      </c>
      <c r="C69">
        <v>25325</v>
      </c>
      <c r="E69" s="4">
        <f t="shared" ref="E69:E88" si="19">0.04*C69+0.96*E68</f>
        <v>27581.75581515086</v>
      </c>
      <c r="F69" s="4">
        <f t="shared" ref="F69:F88" si="20">E68</f>
        <v>27675.787307448812</v>
      </c>
      <c r="G69" s="4">
        <f t="shared" ref="G69:G76" si="21">ABS(($C69-F69)/$C69)</f>
        <v>9.282477028425716E-2</v>
      </c>
      <c r="H69" s="4">
        <f t="shared" ref="H69:H76" si="22">ABS($C69-F69)</f>
        <v>2350.7873074488125</v>
      </c>
      <c r="I69" s="4">
        <f t="shared" ref="I69:I76" si="23">H69*H69</f>
        <v>5526200.9648624379</v>
      </c>
      <c r="K69" s="4">
        <f t="shared" ref="K69:K88" si="24">0.04*C69+0.96*(K68+L68)</f>
        <v>27958.67831348077</v>
      </c>
      <c r="L69" s="4">
        <f t="shared" ref="L69:L88" si="25">0.04*(K69-K68)+0.96*L68</f>
        <v>-5.9982645909378114</v>
      </c>
      <c r="M69" s="4">
        <f t="shared" si="18"/>
        <v>27952.680048889833</v>
      </c>
      <c r="N69" s="4">
        <f t="shared" ref="N69:N76" si="26">ABS(($C69-M69)/$C69)</f>
        <v>0.10375834349022046</v>
      </c>
      <c r="O69" s="4">
        <f t="shared" ref="O69:O76" si="27">ABS($C69-M69)</f>
        <v>2627.6800488898334</v>
      </c>
      <c r="P69" s="4">
        <f t="shared" ref="P69:P76" si="28">O69*O69</f>
        <v>6904702.4393336773</v>
      </c>
      <c r="R69" s="4">
        <f t="shared" si="14"/>
        <v>27628.272800192201</v>
      </c>
      <c r="S69" s="4">
        <f t="shared" si="15"/>
        <v>-18.213276645752927</v>
      </c>
      <c r="T69" s="4">
        <f t="shared" si="16"/>
        <v>0.99653835070565999</v>
      </c>
      <c r="U69" s="4">
        <f t="shared" si="17"/>
        <v>27720.435556802931</v>
      </c>
      <c r="V69" s="4">
        <f t="shared" si="11"/>
        <v>9.4587781117588601E-2</v>
      </c>
      <c r="W69" s="4">
        <f t="shared" si="12"/>
        <v>2395.4355568029314</v>
      </c>
      <c r="X69" s="4">
        <f t="shared" si="13"/>
        <v>5738111.5067957696</v>
      </c>
    </row>
    <row r="70" spans="1:24">
      <c r="A70" t="s">
        <v>76</v>
      </c>
      <c r="B70" t="s">
        <v>6</v>
      </c>
      <c r="C70">
        <v>24863</v>
      </c>
      <c r="E70" s="4">
        <f t="shared" si="19"/>
        <v>27473.005582544825</v>
      </c>
      <c r="F70" s="4">
        <f t="shared" si="20"/>
        <v>27581.75581515086</v>
      </c>
      <c r="G70" s="4">
        <f t="shared" si="21"/>
        <v>0.10934946768896996</v>
      </c>
      <c r="H70" s="4">
        <f t="shared" si="22"/>
        <v>2718.7558151508601</v>
      </c>
      <c r="I70" s="4">
        <f t="shared" si="23"/>
        <v>7391633.1824166179</v>
      </c>
      <c r="K70" s="4">
        <f t="shared" si="24"/>
        <v>27829.09284693424</v>
      </c>
      <c r="L70" s="4">
        <f t="shared" si="25"/>
        <v>-10.941752669161513</v>
      </c>
      <c r="M70" s="4">
        <f t="shared" si="18"/>
        <v>27818.151094265078</v>
      </c>
      <c r="N70" s="4">
        <f t="shared" si="26"/>
        <v>0.11885738222519722</v>
      </c>
      <c r="O70" s="4">
        <f t="shared" si="27"/>
        <v>2955.1510942650784</v>
      </c>
      <c r="P70" s="4">
        <f t="shared" si="28"/>
        <v>8732917.989936091</v>
      </c>
      <c r="R70" s="4">
        <f t="shared" si="14"/>
        <v>27500.745496091859</v>
      </c>
      <c r="S70" s="4">
        <f t="shared" si="15"/>
        <v>-22.585837743936487</v>
      </c>
      <c r="T70" s="4">
        <f t="shared" si="16"/>
        <v>0.99561507082027267</v>
      </c>
      <c r="U70" s="4">
        <f t="shared" si="17"/>
        <v>27594.289794598302</v>
      </c>
      <c r="V70" s="4">
        <f t="shared" si="11"/>
        <v>0.10985358945414078</v>
      </c>
      <c r="W70" s="4">
        <f t="shared" si="12"/>
        <v>2731.2897945983023</v>
      </c>
      <c r="X70" s="4">
        <f t="shared" si="13"/>
        <v>7459943.9420768358</v>
      </c>
    </row>
    <row r="71" spans="1:24">
      <c r="A71" t="s">
        <v>80</v>
      </c>
      <c r="B71" t="s">
        <v>6</v>
      </c>
      <c r="C71">
        <v>24468</v>
      </c>
      <c r="E71" s="4">
        <f t="shared" si="19"/>
        <v>27352.805359243033</v>
      </c>
      <c r="F71" s="4">
        <f t="shared" si="20"/>
        <v>27473.005582544825</v>
      </c>
      <c r="G71" s="4">
        <f t="shared" si="21"/>
        <v>0.12281369881252351</v>
      </c>
      <c r="H71" s="4">
        <f t="shared" si="22"/>
        <v>3005.0055825448253</v>
      </c>
      <c r="I71" s="4">
        <f t="shared" si="23"/>
        <v>9030058.5511255655</v>
      </c>
      <c r="K71" s="4">
        <f t="shared" si="24"/>
        <v>27684.145050494477</v>
      </c>
      <c r="L71" s="4">
        <f t="shared" si="25"/>
        <v>-16.301994419985569</v>
      </c>
      <c r="M71" s="4">
        <f t="shared" si="18"/>
        <v>27667.843056074493</v>
      </c>
      <c r="N71" s="4">
        <f t="shared" si="26"/>
        <v>0.13077664934095523</v>
      </c>
      <c r="O71" s="4">
        <f t="shared" si="27"/>
        <v>3199.8430560744928</v>
      </c>
      <c r="P71" s="4">
        <f t="shared" si="28"/>
        <v>10238995.583508149</v>
      </c>
      <c r="R71" s="4">
        <f t="shared" si="14"/>
        <v>27358.458780564626</v>
      </c>
      <c r="S71" s="4">
        <f t="shared" si="15"/>
        <v>-27.373872855268324</v>
      </c>
      <c r="T71" s="4">
        <f t="shared" si="16"/>
        <v>0.99508242921654322</v>
      </c>
      <c r="U71" s="4">
        <f t="shared" si="17"/>
        <v>27458.366344384678</v>
      </c>
      <c r="V71" s="4">
        <f t="shared" si="11"/>
        <v>0.12221539743275618</v>
      </c>
      <c r="W71" s="4">
        <f t="shared" si="12"/>
        <v>2990.3663443846781</v>
      </c>
      <c r="X71" s="4">
        <f t="shared" si="13"/>
        <v>8942290.8736285828</v>
      </c>
    </row>
    <row r="72" spans="1:24">
      <c r="A72" t="s">
        <v>81</v>
      </c>
      <c r="B72" t="s">
        <v>6</v>
      </c>
      <c r="C72">
        <v>23944</v>
      </c>
      <c r="E72" s="4">
        <f t="shared" si="19"/>
        <v>27216.453144873311</v>
      </c>
      <c r="F72" s="4">
        <f t="shared" si="20"/>
        <v>27352.805359243033</v>
      </c>
      <c r="G72" s="4">
        <f t="shared" si="21"/>
        <v>0.14236574336965557</v>
      </c>
      <c r="H72" s="4">
        <f t="shared" si="22"/>
        <v>3408.8053592430333</v>
      </c>
      <c r="I72" s="4">
        <f t="shared" si="23"/>
        <v>11619953.977204025</v>
      </c>
      <c r="K72" s="4">
        <f t="shared" si="24"/>
        <v>27518.88933383151</v>
      </c>
      <c r="L72" s="4">
        <f t="shared" si="25"/>
        <v>-22.260143309704816</v>
      </c>
      <c r="M72" s="4">
        <f t="shared" si="18"/>
        <v>27496.629190521806</v>
      </c>
      <c r="N72" s="4">
        <f t="shared" si="26"/>
        <v>0.14837241858176603</v>
      </c>
      <c r="O72" s="4">
        <f t="shared" si="27"/>
        <v>3552.6291905218059</v>
      </c>
      <c r="P72" s="4">
        <f t="shared" si="28"/>
        <v>12621174.165347621</v>
      </c>
      <c r="R72" s="4">
        <f t="shared" si="14"/>
        <v>27196.086483386556</v>
      </c>
      <c r="S72" s="4">
        <f t="shared" si="15"/>
        <v>-32.773809828180383</v>
      </c>
      <c r="T72" s="4">
        <f t="shared" si="16"/>
        <v>0.99473097146557232</v>
      </c>
      <c r="U72" s="4">
        <f t="shared" si="17"/>
        <v>27317.252525695349</v>
      </c>
      <c r="V72" s="4">
        <f t="shared" si="11"/>
        <v>0.14088091069559591</v>
      </c>
      <c r="W72" s="4">
        <f t="shared" si="12"/>
        <v>3373.2525256953486</v>
      </c>
      <c r="X72" s="4">
        <f t="shared" si="13"/>
        <v>11378832.602110049</v>
      </c>
    </row>
    <row r="73" spans="1:24">
      <c r="A73" t="s">
        <v>82</v>
      </c>
      <c r="B73" t="s">
        <v>6</v>
      </c>
      <c r="C73">
        <v>23439</v>
      </c>
      <c r="E73" s="4">
        <f t="shared" si="19"/>
        <v>27065.355019078379</v>
      </c>
      <c r="F73" s="4">
        <f t="shared" si="20"/>
        <v>27216.453144873311</v>
      </c>
      <c r="G73" s="4">
        <f t="shared" si="21"/>
        <v>0.16116101987598919</v>
      </c>
      <c r="H73" s="4">
        <f t="shared" si="22"/>
        <v>3777.4531448733105</v>
      </c>
      <c r="I73" s="4">
        <f t="shared" si="23"/>
        <v>14269152.261713265</v>
      </c>
      <c r="K73" s="4">
        <f t="shared" si="24"/>
        <v>27334.324022900935</v>
      </c>
      <c r="L73" s="4">
        <f t="shared" si="25"/>
        <v>-28.752350014539623</v>
      </c>
      <c r="M73" s="4">
        <f t="shared" si="18"/>
        <v>27305.571672886395</v>
      </c>
      <c r="N73" s="4">
        <f t="shared" si="26"/>
        <v>0.16496316706712724</v>
      </c>
      <c r="O73" s="4">
        <f t="shared" si="27"/>
        <v>3866.5716728863954</v>
      </c>
      <c r="P73" s="4">
        <f t="shared" si="28"/>
        <v>14950376.501567498</v>
      </c>
      <c r="R73" s="4">
        <f t="shared" si="14"/>
        <v>27014.838031645257</v>
      </c>
      <c r="S73" s="4">
        <f t="shared" si="15"/>
        <v>-38.712795504705149</v>
      </c>
      <c r="T73" s="4">
        <f t="shared" si="16"/>
        <v>0.99419586127128778</v>
      </c>
      <c r="U73" s="4">
        <f t="shared" si="17"/>
        <v>27148.896011258566</v>
      </c>
      <c r="V73" s="4">
        <f t="shared" si="11"/>
        <v>0.15827876663930057</v>
      </c>
      <c r="W73" s="4">
        <f t="shared" si="12"/>
        <v>3709.8960112585664</v>
      </c>
      <c r="X73" s="4">
        <f t="shared" si="13"/>
        <v>13763328.414352221</v>
      </c>
    </row>
    <row r="74" spans="1:24">
      <c r="A74" t="s">
        <v>83</v>
      </c>
      <c r="B74" t="s">
        <v>6</v>
      </c>
      <c r="C74">
        <v>23140</v>
      </c>
      <c r="E74" s="4">
        <f t="shared" si="19"/>
        <v>26908.340818315242</v>
      </c>
      <c r="F74" s="4">
        <f t="shared" si="20"/>
        <v>27065.355019078379</v>
      </c>
      <c r="G74" s="4">
        <f t="shared" si="21"/>
        <v>0.16963504836120913</v>
      </c>
      <c r="H74" s="4">
        <f t="shared" si="22"/>
        <v>3925.355019078379</v>
      </c>
      <c r="I74" s="4">
        <f t="shared" si="23"/>
        <v>15408412.025803821</v>
      </c>
      <c r="K74" s="4">
        <f t="shared" si="24"/>
        <v>27138.948805970937</v>
      </c>
      <c r="L74" s="4">
        <f t="shared" si="25"/>
        <v>-35.417264691157989</v>
      </c>
      <c r="M74" s="4">
        <f t="shared" si="18"/>
        <v>27103.531541279779</v>
      </c>
      <c r="N74" s="4">
        <f t="shared" si="26"/>
        <v>0.17128485485219444</v>
      </c>
      <c r="O74" s="4">
        <f t="shared" si="27"/>
        <v>3963.531541279779</v>
      </c>
      <c r="P74" s="4">
        <f t="shared" si="28"/>
        <v>15709582.278719662</v>
      </c>
      <c r="R74" s="4">
        <f t="shared" si="14"/>
        <v>26822.776319779201</v>
      </c>
      <c r="S74" s="4">
        <f t="shared" si="15"/>
        <v>-44.846752159159166</v>
      </c>
      <c r="T74" s="4">
        <f t="shared" si="16"/>
        <v>0.99440833233725778</v>
      </c>
      <c r="U74" s="4">
        <f t="shared" si="17"/>
        <v>26973.324944451957</v>
      </c>
      <c r="V74" s="4">
        <f t="shared" si="11"/>
        <v>0.1656579491984424</v>
      </c>
      <c r="W74" s="4">
        <f t="shared" si="12"/>
        <v>3833.324944451957</v>
      </c>
      <c r="X74" s="4">
        <f t="shared" si="13"/>
        <v>14694380.1297576</v>
      </c>
    </row>
    <row r="75" spans="1:24">
      <c r="A75" t="s">
        <v>84</v>
      </c>
      <c r="B75" t="s">
        <v>6</v>
      </c>
      <c r="C75">
        <v>22891</v>
      </c>
      <c r="E75" s="4">
        <f t="shared" si="19"/>
        <v>26747.647185582631</v>
      </c>
      <c r="F75" s="4">
        <f t="shared" si="20"/>
        <v>26908.340818315242</v>
      </c>
      <c r="G75" s="4">
        <f t="shared" si="21"/>
        <v>0.17549870334695916</v>
      </c>
      <c r="H75" s="4">
        <f t="shared" si="22"/>
        <v>4017.3408183152424</v>
      </c>
      <c r="I75" s="4">
        <f t="shared" si="23"/>
        <v>16139027.250501782</v>
      </c>
      <c r="K75" s="4">
        <f t="shared" si="24"/>
        <v>26935.030279628587</v>
      </c>
      <c r="L75" s="4">
        <f t="shared" si="25"/>
        <v>-42.157315157205652</v>
      </c>
      <c r="M75" s="4">
        <f t="shared" si="18"/>
        <v>26892.872964471382</v>
      </c>
      <c r="N75" s="4">
        <f t="shared" si="26"/>
        <v>0.17482298564813167</v>
      </c>
      <c r="O75" s="4">
        <f t="shared" si="27"/>
        <v>4001.8729644713821</v>
      </c>
      <c r="P75" s="4">
        <f t="shared" si="28"/>
        <v>16014987.223766968</v>
      </c>
      <c r="R75" s="4">
        <f t="shared" si="14"/>
        <v>26623.022144926563</v>
      </c>
      <c r="S75" s="4">
        <f t="shared" si="15"/>
        <v>-51.043049066898327</v>
      </c>
      <c r="T75" s="4">
        <f t="shared" si="16"/>
        <v>0.99379579794440531</v>
      </c>
      <c r="U75" s="4">
        <f t="shared" si="17"/>
        <v>26761.277274532193</v>
      </c>
      <c r="V75" s="4">
        <f t="shared" si="11"/>
        <v>0.16907418961741263</v>
      </c>
      <c r="W75" s="4">
        <f t="shared" si="12"/>
        <v>3870.2772745321927</v>
      </c>
      <c r="X75" s="4">
        <f t="shared" si="13"/>
        <v>14979046.181760337</v>
      </c>
    </row>
    <row r="76" spans="1:24">
      <c r="A76" t="s">
        <v>85</v>
      </c>
      <c r="B76" t="s">
        <v>6</v>
      </c>
      <c r="C76">
        <v>22440</v>
      </c>
      <c r="E76" s="4">
        <f t="shared" si="19"/>
        <v>26575.341298159325</v>
      </c>
      <c r="F76" s="4">
        <f t="shared" si="20"/>
        <v>26747.647185582631</v>
      </c>
      <c r="G76" s="4">
        <f t="shared" si="21"/>
        <v>0.19196288705804951</v>
      </c>
      <c r="H76" s="4">
        <f t="shared" si="22"/>
        <v>4307.6471855826312</v>
      </c>
      <c r="I76" s="4">
        <f t="shared" si="23"/>
        <v>18555824.275457963</v>
      </c>
      <c r="K76" s="4">
        <f t="shared" si="24"/>
        <v>26714.758045892526</v>
      </c>
      <c r="L76" s="4">
        <f t="shared" si="25"/>
        <v>-49.281911900359866</v>
      </c>
      <c r="M76" s="4">
        <f t="shared" si="18"/>
        <v>26665.476133992164</v>
      </c>
      <c r="N76" s="4">
        <f t="shared" si="26"/>
        <v>0.1883010754898469</v>
      </c>
      <c r="O76" s="4">
        <f t="shared" si="27"/>
        <v>4225.4761339921643</v>
      </c>
      <c r="P76" s="4">
        <f t="shared" si="28"/>
        <v>17854648.558937367</v>
      </c>
      <c r="R76" s="4">
        <f t="shared" si="14"/>
        <v>26407.665024050428</v>
      </c>
      <c r="S76" s="4">
        <f t="shared" si="15"/>
        <v>-57.615611939267794</v>
      </c>
      <c r="T76" s="4">
        <f t="shared" si="16"/>
        <v>0.9929590558629533</v>
      </c>
      <c r="U76" s="4">
        <f t="shared" si="17"/>
        <v>26543.439811009383</v>
      </c>
      <c r="V76" s="4">
        <f t="shared" si="11"/>
        <v>0.18286273667599745</v>
      </c>
      <c r="W76" s="4">
        <f t="shared" si="12"/>
        <v>4103.4398110093825</v>
      </c>
      <c r="X76" s="4">
        <f t="shared" si="13"/>
        <v>16838218.282576717</v>
      </c>
    </row>
    <row r="77" spans="1:24">
      <c r="A77" t="s">
        <v>90</v>
      </c>
      <c r="E77" s="4">
        <f t="shared" si="19"/>
        <v>25512.327646232952</v>
      </c>
      <c r="F77" s="4">
        <f t="shared" si="20"/>
        <v>26575.341298159325</v>
      </c>
      <c r="K77" s="4">
        <f t="shared" si="24"/>
        <v>25598.857088632478</v>
      </c>
      <c r="L77" s="4">
        <f t="shared" si="25"/>
        <v>-91.946673714747391</v>
      </c>
      <c r="M77" s="4">
        <f t="shared" si="18"/>
        <v>25506.910414917729</v>
      </c>
      <c r="R77" s="4">
        <f t="shared" si="14"/>
        <v>25296.047435626711</v>
      </c>
      <c r="S77" s="4">
        <f t="shared" si="15"/>
        <v>-99.775690998645729</v>
      </c>
      <c r="T77" s="4">
        <f t="shared" si="16"/>
        <v>0.95875768304594444</v>
      </c>
      <c r="U77" s="4">
        <f t="shared" si="17"/>
        <v>26315.950335939422</v>
      </c>
    </row>
    <row r="78" spans="1:24">
      <c r="A78" t="s">
        <v>91</v>
      </c>
      <c r="E78" s="4">
        <f t="shared" si="19"/>
        <v>24491.834540383632</v>
      </c>
      <c r="F78" s="4">
        <f t="shared" si="20"/>
        <v>25512.327646232952</v>
      </c>
      <c r="K78" s="4">
        <f t="shared" si="24"/>
        <v>24486.63399832102</v>
      </c>
      <c r="L78" s="4">
        <f t="shared" si="25"/>
        <v>-132.7577303786158</v>
      </c>
      <c r="M78" s="4">
        <f t="shared" si="18"/>
        <v>24353.876267942404</v>
      </c>
      <c r="R78" s="4">
        <f t="shared" si="14"/>
        <v>24188.420874842941</v>
      </c>
      <c r="S78" s="4">
        <f t="shared" si="15"/>
        <v>-140.08972579005072</v>
      </c>
      <c r="T78" s="4">
        <f t="shared" si="16"/>
        <v>0.95826910876632965</v>
      </c>
      <c r="U78" s="4">
        <f t="shared" si="17"/>
        <v>25150.842571832283</v>
      </c>
    </row>
    <row r="79" spans="1:24">
      <c r="A79" t="s">
        <v>92</v>
      </c>
      <c r="E79" s="4">
        <f t="shared" si="19"/>
        <v>23512.161158768286</v>
      </c>
      <c r="F79" s="4">
        <f t="shared" si="20"/>
        <v>24491.834540383632</v>
      </c>
      <c r="K79" s="4">
        <f t="shared" si="24"/>
        <v>23379.721217224705</v>
      </c>
      <c r="L79" s="4">
        <f t="shared" si="25"/>
        <v>-171.72393240732373</v>
      </c>
      <c r="M79" s="4">
        <f t="shared" si="18"/>
        <v>23207.997284817382</v>
      </c>
      <c r="R79" s="4">
        <f t="shared" si="14"/>
        <v>23086.397903090772</v>
      </c>
      <c r="S79" s="4">
        <f t="shared" si="15"/>
        <v>-178.56705562853543</v>
      </c>
      <c r="T79" s="4">
        <f t="shared" si="16"/>
        <v>0.95781758072978251</v>
      </c>
      <c r="U79" s="4">
        <f t="shared" si="17"/>
        <v>23993.660793515115</v>
      </c>
    </row>
    <row r="80" spans="1:24">
      <c r="A80" t="s">
        <v>93</v>
      </c>
      <c r="E80" s="4">
        <f t="shared" si="19"/>
        <v>22571.674712417553</v>
      </c>
      <c r="F80" s="4">
        <f t="shared" si="20"/>
        <v>23512.161158768286</v>
      </c>
      <c r="K80" s="4">
        <f t="shared" si="24"/>
        <v>22279.677393424685</v>
      </c>
      <c r="L80" s="4">
        <f t="shared" si="25"/>
        <v>-208.8567280630316</v>
      </c>
      <c r="M80" s="4">
        <f t="shared" si="18"/>
        <v>22070.820665361654</v>
      </c>
      <c r="R80" s="4">
        <f t="shared" ref="R80:R88" si="29">0.04*C80/T68+0.96*(R79+S79)</f>
        <v>21991.517613563745</v>
      </c>
      <c r="S80" s="4">
        <f t="shared" ref="S80:S88" si="30">0.04*(R80-R79)+0.96*S79</f>
        <v>-215.21958498447512</v>
      </c>
      <c r="T80" s="4">
        <f t="shared" ref="T80:T88" si="31">0.04*(C80/R80)+0.96*T68</f>
        <v>0.95738794235098756</v>
      </c>
      <c r="U80" s="4">
        <f t="shared" ref="U80:U88" si="32">(R79+S79)*T68</f>
        <v>22845.501082058698</v>
      </c>
    </row>
    <row r="81" spans="1:21">
      <c r="A81" t="s">
        <v>94</v>
      </c>
      <c r="E81" s="4">
        <f t="shared" si="19"/>
        <v>21668.807723920851</v>
      </c>
      <c r="F81" s="4">
        <f t="shared" si="20"/>
        <v>22571.674712417553</v>
      </c>
      <c r="K81" s="4">
        <f t="shared" si="24"/>
        <v>21187.987838747187</v>
      </c>
      <c r="L81" s="4">
        <f t="shared" si="25"/>
        <v>-244.17004112761026</v>
      </c>
      <c r="M81" s="4">
        <f t="shared" si="18"/>
        <v>20943.817797619577</v>
      </c>
      <c r="R81" s="4">
        <f t="shared" si="29"/>
        <v>20905.246107436098</v>
      </c>
      <c r="S81" s="4">
        <f t="shared" si="30"/>
        <v>-250.06166183020198</v>
      </c>
      <c r="T81" s="4">
        <f t="shared" si="31"/>
        <v>0.95667681667743354</v>
      </c>
      <c r="U81" s="4">
        <f t="shared" si="32"/>
        <v>21700.9161218753</v>
      </c>
    </row>
    <row r="82" spans="1:21">
      <c r="A82" t="s">
        <v>95</v>
      </c>
      <c r="E82" s="4">
        <f t="shared" si="19"/>
        <v>20802.055414964016</v>
      </c>
      <c r="F82" s="4">
        <f t="shared" si="20"/>
        <v>21668.807723920851</v>
      </c>
      <c r="K82" s="4">
        <f t="shared" si="24"/>
        <v>20106.065085714792</v>
      </c>
      <c r="L82" s="4">
        <f t="shared" si="25"/>
        <v>-277.68014960380168</v>
      </c>
      <c r="M82" s="4">
        <f t="shared" si="18"/>
        <v>19828.38493611099</v>
      </c>
      <c r="R82" s="4">
        <f t="shared" si="29"/>
        <v>19828.97706778166</v>
      </c>
      <c r="S82" s="4">
        <f t="shared" si="30"/>
        <v>-283.10995694317143</v>
      </c>
      <c r="T82" s="4">
        <f t="shared" si="31"/>
        <v>0.9557904679874617</v>
      </c>
      <c r="U82" s="4">
        <f t="shared" si="32"/>
        <v>20564.612924617712</v>
      </c>
    </row>
    <row r="83" spans="1:21">
      <c r="A83" t="s">
        <v>96</v>
      </c>
      <c r="E83" s="4">
        <f t="shared" si="19"/>
        <v>19969.973198365453</v>
      </c>
      <c r="F83" s="4">
        <f t="shared" si="20"/>
        <v>20802.055414964016</v>
      </c>
      <c r="K83" s="4">
        <f t="shared" si="24"/>
        <v>19035.249538666551</v>
      </c>
      <c r="L83" s="4">
        <f t="shared" si="25"/>
        <v>-309.40556550157925</v>
      </c>
      <c r="M83" s="4">
        <f t="shared" si="18"/>
        <v>18725.843973164971</v>
      </c>
      <c r="R83" s="4">
        <f t="shared" si="29"/>
        <v>18764.032426404949</v>
      </c>
      <c r="S83" s="4">
        <f t="shared" si="30"/>
        <v>-314.383344320513</v>
      </c>
      <c r="T83" s="4">
        <f t="shared" si="31"/>
        <v>0.95527913204788151</v>
      </c>
      <c r="U83" s="4">
        <f t="shared" si="32"/>
        <v>19449.748925796899</v>
      </c>
    </row>
    <row r="84" spans="1:21">
      <c r="A84" t="s">
        <v>97</v>
      </c>
      <c r="E84" s="4">
        <f t="shared" si="19"/>
        <v>19171.174270430834</v>
      </c>
      <c r="F84" s="4">
        <f t="shared" si="20"/>
        <v>19969.973198365453</v>
      </c>
      <c r="K84" s="4">
        <f t="shared" si="24"/>
        <v>17976.810214238372</v>
      </c>
      <c r="L84" s="4">
        <f t="shared" si="25"/>
        <v>-339.36691585864321</v>
      </c>
      <c r="M84" s="4">
        <f t="shared" si="18"/>
        <v>17637.443298379731</v>
      </c>
      <c r="R84" s="4">
        <f t="shared" si="29"/>
        <v>17711.663118801058</v>
      </c>
      <c r="S84" s="4">
        <f t="shared" si="30"/>
        <v>-343.90278285184809</v>
      </c>
      <c r="T84" s="4">
        <f t="shared" si="31"/>
        <v>0.95494173260694937</v>
      </c>
      <c r="U84" s="4">
        <f t="shared" si="32"/>
        <v>18352.437354620757</v>
      </c>
    </row>
    <row r="85" spans="1:21">
      <c r="A85" t="s">
        <v>98</v>
      </c>
      <c r="E85" s="4">
        <f t="shared" si="19"/>
        <v>18404.3272996136</v>
      </c>
      <c r="F85" s="4">
        <f t="shared" si="20"/>
        <v>19171.174270430834</v>
      </c>
      <c r="K85" s="4">
        <f t="shared" si="24"/>
        <v>16931.945566444541</v>
      </c>
      <c r="L85" s="4">
        <f t="shared" si="25"/>
        <v>-367.58682513605072</v>
      </c>
      <c r="M85" s="4">
        <f t="shared" si="18"/>
        <v>16564.35874130849</v>
      </c>
      <c r="R85" s="4">
        <f t="shared" si="29"/>
        <v>16673.04992251124</v>
      </c>
      <c r="S85" s="4">
        <f t="shared" si="30"/>
        <v>-371.69119938936683</v>
      </c>
      <c r="T85" s="4">
        <f t="shared" si="31"/>
        <v>0.95442802682043626</v>
      </c>
      <c r="U85" s="4">
        <f t="shared" si="32"/>
        <v>17266.955445552336</v>
      </c>
    </row>
    <row r="86" spans="1:21">
      <c r="A86" t="s">
        <v>99</v>
      </c>
      <c r="E86" s="4">
        <f t="shared" si="19"/>
        <v>17668.154207629057</v>
      </c>
      <c r="F86" s="4">
        <f t="shared" si="20"/>
        <v>18404.3272996136</v>
      </c>
      <c r="K86" s="4">
        <f t="shared" si="24"/>
        <v>15901.784391656149</v>
      </c>
      <c r="L86" s="4">
        <f t="shared" si="25"/>
        <v>-394.08979912214437</v>
      </c>
      <c r="M86" s="4">
        <f t="shared" si="18"/>
        <v>15507.694592534004</v>
      </c>
      <c r="R86" s="4">
        <f t="shared" si="29"/>
        <v>15649.304374196998</v>
      </c>
      <c r="S86" s="4">
        <f t="shared" si="30"/>
        <v>-397.77337334636184</v>
      </c>
      <c r="T86" s="4">
        <f t="shared" si="31"/>
        <v>0.95463199904376739</v>
      </c>
      <c r="U86" s="4">
        <f t="shared" si="32"/>
        <v>16210.206942691033</v>
      </c>
    </row>
    <row r="87" spans="1:21">
      <c r="A87" t="s">
        <v>100</v>
      </c>
      <c r="E87" s="4">
        <f t="shared" si="19"/>
        <v>16961.428039323895</v>
      </c>
      <c r="F87" s="4">
        <f t="shared" si="20"/>
        <v>17668.154207629057</v>
      </c>
      <c r="K87" s="4">
        <f t="shared" si="24"/>
        <v>14887.386808832644</v>
      </c>
      <c r="L87" s="4">
        <f t="shared" si="25"/>
        <v>-418.90211047019881</v>
      </c>
      <c r="M87" s="4">
        <f t="shared" si="18"/>
        <v>14468.484698362445</v>
      </c>
      <c r="R87" s="4">
        <f t="shared" si="29"/>
        <v>14641.469760816612</v>
      </c>
      <c r="S87" s="4">
        <f t="shared" si="30"/>
        <v>-422.17582294772279</v>
      </c>
      <c r="T87" s="4">
        <f t="shared" si="31"/>
        <v>0.95404396602662911</v>
      </c>
      <c r="U87" s="4">
        <f t="shared" si="32"/>
        <v>15156.907420864192</v>
      </c>
    </row>
    <row r="88" spans="1:21">
      <c r="A88" t="s">
        <v>101</v>
      </c>
      <c r="E88" s="4">
        <f t="shared" si="19"/>
        <v>16282.970917750939</v>
      </c>
      <c r="F88" s="4">
        <f t="shared" si="20"/>
        <v>16961.428039323895</v>
      </c>
      <c r="K88" s="4">
        <f t="shared" si="24"/>
        <v>13889.745310427947</v>
      </c>
      <c r="L88" s="4">
        <f t="shared" si="25"/>
        <v>-442.05168598757871</v>
      </c>
      <c r="M88" s="4">
        <f t="shared" si="18"/>
        <v>13447.693624440368</v>
      </c>
      <c r="R88" s="4">
        <f t="shared" si="29"/>
        <v>13650.522180354132</v>
      </c>
      <c r="S88" s="4">
        <f t="shared" si="30"/>
        <v>-444.92669324831309</v>
      </c>
      <c r="T88" s="4">
        <f t="shared" si="31"/>
        <v>0.95324069362843511</v>
      </c>
      <c r="U88" s="4">
        <f t="shared" si="32"/>
        <v>14119.176683584106</v>
      </c>
    </row>
    <row r="90" spans="1:21">
      <c r="E90" s="5" t="s">
        <v>102</v>
      </c>
      <c r="F90" s="5">
        <f>SUM(G4:G76)*100/73</f>
        <v>3.3790983972760729</v>
      </c>
      <c r="K90" s="5" t="s">
        <v>102</v>
      </c>
      <c r="L90" s="5">
        <f>SUM(N4:N76)*100/73</f>
        <v>3.3343713625903173</v>
      </c>
      <c r="R90" s="5" t="s">
        <v>102</v>
      </c>
      <c r="S90" s="5">
        <f>SUM(V15:V76)*100/62</f>
        <v>3.3662653057773881</v>
      </c>
    </row>
    <row r="91" spans="1:21">
      <c r="E91" s="5" t="s">
        <v>103</v>
      </c>
      <c r="F91" s="5">
        <f>SUM(H4:H76)/73</f>
        <v>871.93245570765941</v>
      </c>
      <c r="K91" s="5" t="s">
        <v>103</v>
      </c>
      <c r="L91" s="5">
        <f>SUM(O4:O76)/73</f>
        <v>854.48350332829148</v>
      </c>
      <c r="R91" s="5" t="s">
        <v>103</v>
      </c>
      <c r="S91" s="5">
        <f>SUM(W15:W76)/62</f>
        <v>854.05225471514905</v>
      </c>
    </row>
    <row r="92" spans="1:21">
      <c r="E92" s="5" t="s">
        <v>104</v>
      </c>
      <c r="F92" s="5">
        <f>SUM(I4:I76)/73</f>
        <v>1769555.4393243561</v>
      </c>
      <c r="K92" s="5" t="s">
        <v>104</v>
      </c>
      <c r="L92" s="5">
        <f>SUM(P4:P76)/73</f>
        <v>1871980.817232772</v>
      </c>
      <c r="R92" s="5" t="s">
        <v>104</v>
      </c>
      <c r="S92" s="5">
        <f>SUM(X15:X76)/62</f>
        <v>1877464.0147442231</v>
      </c>
    </row>
  </sheetData>
  <mergeCells count="4">
    <mergeCell ref="A1:C1"/>
    <mergeCell ref="E1:I1"/>
    <mergeCell ref="K1:P1"/>
    <mergeCell ref="R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monthly-motor-vehicle-populatio</vt:lpstr>
      <vt:lpstr>Forecast(0.05)</vt:lpstr>
      <vt:lpstr>Forecast (0.01)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 Oliveira</dc:creator>
  <cp:lastModifiedBy>Administrator</cp:lastModifiedBy>
  <dcterms:created xsi:type="dcterms:W3CDTF">2019-01-18T00:24:46Z</dcterms:created>
  <dcterms:modified xsi:type="dcterms:W3CDTF">2019-04-15T05:57:16Z</dcterms:modified>
</cp:coreProperties>
</file>