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yuan\Desktop\MSBA\Quantitative Risk Management\"/>
    </mc:Choice>
  </mc:AlternateContent>
  <xr:revisionPtr revIDLastSave="0" documentId="10_ncr:100000_{9E3DBB5A-78F4-4664-9E1E-6DA81FBEA945}" xr6:coauthVersionLast="31" xr6:coauthVersionMax="31" xr10:uidLastSave="{00000000-0000-0000-0000-000000000000}"/>
  <bookViews>
    <workbookView xWindow="0" yWindow="0" windowWidth="14568" windowHeight="6264" tabRatio="500" xr2:uid="{00000000-000D-0000-FFFF-FFFF00000000}"/>
  </bookViews>
  <sheets>
    <sheet name="Working Sheet" sheetId="5" r:id="rId1"/>
    <sheet name="Comments" sheetId="6" r:id="rId2"/>
    <sheet name="clean data" sheetId="3" r:id="rId3"/>
    <sheet name="Cars Test" sheetId="4" r:id="rId4"/>
    <sheet name="monthly-motor-vehicle-populatio" sheetId="1" r:id="rId5"/>
  </sheets>
  <definedNames>
    <definedName name="_xlnm._FilterDatabase" localSheetId="2" hidden="1">'clean data'!$A$3:$D$447</definedName>
    <definedName name="_xlnm._FilterDatabase" localSheetId="4" hidden="1">'monthly-motor-vehicle-populatio'!$A$1:$C$445</definedName>
    <definedName name="solver_adj" localSheetId="3" hidden="1">'Cars Test'!$E$1</definedName>
    <definedName name="solver_adj" localSheetId="0" hidden="1">'Working Sheet'!$F$1</definedName>
    <definedName name="solver_cvg" localSheetId="3" hidden="1">0.0001</definedName>
    <definedName name="solver_cvg" localSheetId="0" hidden="1">0.0001</definedName>
    <definedName name="solver_drv" localSheetId="3" hidden="1">1</definedName>
    <definedName name="solver_drv" localSheetId="0" hidden="1">1</definedName>
    <definedName name="solver_eng" localSheetId="3" hidden="1">1</definedName>
    <definedName name="solver_eng" localSheetId="0" hidden="1">1</definedName>
    <definedName name="solver_est" localSheetId="3" hidden="1">1</definedName>
    <definedName name="solver_est" localSheetId="0" hidden="1">1</definedName>
    <definedName name="solver_itr" localSheetId="3" hidden="1">2147483647</definedName>
    <definedName name="solver_itr" localSheetId="0" hidden="1">2147483647</definedName>
    <definedName name="solver_lhs1" localSheetId="3" hidden="1">'Cars Test'!$E$1</definedName>
    <definedName name="solver_lhs1" localSheetId="0" hidden="1">'Working Sheet'!$F$1</definedName>
    <definedName name="solver_lhs2" localSheetId="3" hidden="1">'Cars Test'!$E$1</definedName>
    <definedName name="solver_lhs2" localSheetId="0" hidden="1">'Working Sheet'!$F$1</definedName>
    <definedName name="solver_lhs3" localSheetId="3" hidden="1">'Cars Test'!$E$1</definedName>
    <definedName name="solver_lhs3" localSheetId="0" hidden="1">'Working Sheet'!$F$1</definedName>
    <definedName name="solver_mip" localSheetId="3" hidden="1">2147483647</definedName>
    <definedName name="solver_mip" localSheetId="0" hidden="1">2147483647</definedName>
    <definedName name="solver_mni" localSheetId="3" hidden="1">30</definedName>
    <definedName name="solver_mni" localSheetId="0" hidden="1">30</definedName>
    <definedName name="solver_mrt" localSheetId="3" hidden="1">0.075</definedName>
    <definedName name="solver_mrt" localSheetId="0" hidden="1">0.075</definedName>
    <definedName name="solver_msl" localSheetId="3" hidden="1">2</definedName>
    <definedName name="solver_msl" localSheetId="0" hidden="1">2</definedName>
    <definedName name="solver_neg" localSheetId="3" hidden="1">1</definedName>
    <definedName name="solver_neg" localSheetId="0" hidden="1">1</definedName>
    <definedName name="solver_nod" localSheetId="3" hidden="1">2147483647</definedName>
    <definedName name="solver_nod" localSheetId="0" hidden="1">2147483647</definedName>
    <definedName name="solver_num" localSheetId="3" hidden="1">2</definedName>
    <definedName name="solver_num" localSheetId="0" hidden="1">2</definedName>
    <definedName name="solver_nwt" localSheetId="3" hidden="1">1</definedName>
    <definedName name="solver_nwt" localSheetId="0" hidden="1">1</definedName>
    <definedName name="solver_opt" localSheetId="3" hidden="1">'Cars Test'!$G$4</definedName>
    <definedName name="solver_opt" localSheetId="0" hidden="1">'Working Sheet'!$G$12</definedName>
    <definedName name="solver_pre" localSheetId="3" hidden="1">0.000001</definedName>
    <definedName name="solver_pre" localSheetId="0" hidden="1">0.000001</definedName>
    <definedName name="solver_rbv" localSheetId="3" hidden="1">1</definedName>
    <definedName name="solver_rbv" localSheetId="0" hidden="1">1</definedName>
    <definedName name="solver_rel1" localSheetId="3" hidden="1">1</definedName>
    <definedName name="solver_rel1" localSheetId="0" hidden="1">1</definedName>
    <definedName name="solver_rel2" localSheetId="3" hidden="1">3</definedName>
    <definedName name="solver_rel2" localSheetId="0" hidden="1">3</definedName>
    <definedName name="solver_rel3" localSheetId="3" hidden="1">3</definedName>
    <definedName name="solver_rel3" localSheetId="0" hidden="1">3</definedName>
    <definedName name="solver_rhs1" localSheetId="3" hidden="1">1</definedName>
    <definedName name="solver_rhs1" localSheetId="0" hidden="1">1</definedName>
    <definedName name="solver_rhs2" localSheetId="3" hidden="1">0</definedName>
    <definedName name="solver_rhs2" localSheetId="0" hidden="1">0</definedName>
    <definedName name="solver_rhs3" localSheetId="3" hidden="1">0</definedName>
    <definedName name="solver_rhs3" localSheetId="0" hidden="1">0</definedName>
    <definedName name="solver_rlx" localSheetId="3" hidden="1">2</definedName>
    <definedName name="solver_rlx" localSheetId="0" hidden="1">2</definedName>
    <definedName name="solver_rsd" localSheetId="3" hidden="1">0</definedName>
    <definedName name="solver_rsd" localSheetId="0" hidden="1">0</definedName>
    <definedName name="solver_scl" localSheetId="3" hidden="1">1</definedName>
    <definedName name="solver_scl" localSheetId="0" hidden="1">1</definedName>
    <definedName name="solver_sho" localSheetId="3" hidden="1">2</definedName>
    <definedName name="solver_sho" localSheetId="0" hidden="1">2</definedName>
    <definedName name="solver_ssz" localSheetId="3" hidden="1">100</definedName>
    <definedName name="solver_ssz" localSheetId="0" hidden="1">100</definedName>
    <definedName name="solver_tim" localSheetId="3" hidden="1">2147483647</definedName>
    <definedName name="solver_tim" localSheetId="0" hidden="1">2147483647</definedName>
    <definedName name="solver_tol" localSheetId="3" hidden="1">0.01</definedName>
    <definedName name="solver_tol" localSheetId="0" hidden="1">0.01</definedName>
    <definedName name="solver_typ" localSheetId="3" hidden="1">2</definedName>
    <definedName name="solver_typ" localSheetId="0" hidden="1">2</definedName>
    <definedName name="solver_val" localSheetId="3" hidden="1">0</definedName>
    <definedName name="solver_val" localSheetId="0" hidden="1">0</definedName>
    <definedName name="solver_ver" localSheetId="3" hidden="1">3</definedName>
    <definedName name="solver_ver" localSheetId="0" hidden="1">3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5" l="1"/>
  <c r="B8" i="5"/>
  <c r="B9" i="5"/>
  <c r="C9" i="5" s="1"/>
  <c r="D9" i="5" s="1"/>
  <c r="B10" i="5"/>
  <c r="C10" i="5" s="1"/>
  <c r="D10" i="5" s="1"/>
  <c r="B11" i="5"/>
  <c r="B12" i="5"/>
  <c r="B13" i="5"/>
  <c r="C13" i="5" s="1"/>
  <c r="D13" i="5" s="1"/>
  <c r="B14" i="5"/>
  <c r="C14" i="5" s="1"/>
  <c r="D14" i="5" s="1"/>
  <c r="B15" i="5"/>
  <c r="B16" i="5"/>
  <c r="B17" i="5"/>
  <c r="C17" i="5" s="1"/>
  <c r="D17" i="5" s="1"/>
  <c r="B18" i="5"/>
  <c r="C18" i="5" s="1"/>
  <c r="D18" i="5" s="1"/>
  <c r="B19" i="5"/>
  <c r="B20" i="5"/>
  <c r="B21" i="5"/>
  <c r="C21" i="5" s="1"/>
  <c r="D21" i="5" s="1"/>
  <c r="B22" i="5"/>
  <c r="C22" i="5" s="1"/>
  <c r="D22" i="5" s="1"/>
  <c r="B23" i="5"/>
  <c r="B24" i="5"/>
  <c r="B25" i="5"/>
  <c r="C25" i="5" s="1"/>
  <c r="D25" i="5" s="1"/>
  <c r="B26" i="5"/>
  <c r="C26" i="5" s="1"/>
  <c r="D26" i="5" s="1"/>
  <c r="B27" i="5"/>
  <c r="B28" i="5"/>
  <c r="B29" i="5"/>
  <c r="C29" i="5" s="1"/>
  <c r="D29" i="5" s="1"/>
  <c r="B30" i="5"/>
  <c r="C30" i="5" s="1"/>
  <c r="D30" i="5" s="1"/>
  <c r="B31" i="5"/>
  <c r="B32" i="5"/>
  <c r="B33" i="5"/>
  <c r="C33" i="5" s="1"/>
  <c r="D33" i="5" s="1"/>
  <c r="B34" i="5"/>
  <c r="C34" i="5" s="1"/>
  <c r="D34" i="5" s="1"/>
  <c r="B35" i="5"/>
  <c r="B36" i="5"/>
  <c r="B37" i="5"/>
  <c r="C37" i="5" s="1"/>
  <c r="D37" i="5" s="1"/>
  <c r="B38" i="5"/>
  <c r="C38" i="5" s="1"/>
  <c r="D38" i="5" s="1"/>
  <c r="B39" i="5"/>
  <c r="B40" i="5"/>
  <c r="B41" i="5"/>
  <c r="C41" i="5" s="1"/>
  <c r="D41" i="5" s="1"/>
  <c r="B42" i="5"/>
  <c r="C42" i="5" s="1"/>
  <c r="D42" i="5" s="1"/>
  <c r="B43" i="5"/>
  <c r="B44" i="5"/>
  <c r="B45" i="5"/>
  <c r="C45" i="5" s="1"/>
  <c r="D45" i="5" s="1"/>
  <c r="B46" i="5"/>
  <c r="C46" i="5" s="1"/>
  <c r="D46" i="5" s="1"/>
  <c r="B47" i="5"/>
  <c r="B48" i="5"/>
  <c r="B49" i="5"/>
  <c r="C49" i="5" s="1"/>
  <c r="D49" i="5" s="1"/>
  <c r="B50" i="5"/>
  <c r="C50" i="5" s="1"/>
  <c r="D50" i="5" s="1"/>
  <c r="B51" i="5"/>
  <c r="B52" i="5"/>
  <c r="B53" i="5"/>
  <c r="C53" i="5" s="1"/>
  <c r="D53" i="5" s="1"/>
  <c r="B54" i="5"/>
  <c r="C54" i="5" s="1"/>
  <c r="D54" i="5" s="1"/>
  <c r="B55" i="5"/>
  <c r="B56" i="5"/>
  <c r="B57" i="5"/>
  <c r="C57" i="5" s="1"/>
  <c r="D57" i="5" s="1"/>
  <c r="B58" i="5"/>
  <c r="C58" i="5" s="1"/>
  <c r="D58" i="5" s="1"/>
  <c r="B59" i="5"/>
  <c r="B60" i="5"/>
  <c r="B61" i="5"/>
  <c r="C61" i="5" s="1"/>
  <c r="D61" i="5" s="1"/>
  <c r="B62" i="5"/>
  <c r="C62" i="5" s="1"/>
  <c r="D62" i="5" s="1"/>
  <c r="B63" i="5"/>
  <c r="B64" i="5"/>
  <c r="B65" i="5"/>
  <c r="C65" i="5" s="1"/>
  <c r="D65" i="5" s="1"/>
  <c r="B66" i="5"/>
  <c r="C66" i="5" s="1"/>
  <c r="D66" i="5" s="1"/>
  <c r="B67" i="5"/>
  <c r="B68" i="5"/>
  <c r="B69" i="5"/>
  <c r="C69" i="5" s="1"/>
  <c r="D69" i="5" s="1"/>
  <c r="B70" i="5"/>
  <c r="C70" i="5" s="1"/>
  <c r="D70" i="5" s="1"/>
  <c r="B71" i="5"/>
  <c r="B72" i="5"/>
  <c r="B73" i="5"/>
  <c r="C73" i="5" s="1"/>
  <c r="D73" i="5" s="1"/>
  <c r="B74" i="5"/>
  <c r="C74" i="5" s="1"/>
  <c r="D74" i="5" s="1"/>
  <c r="B75" i="5"/>
  <c r="B76" i="5"/>
  <c r="B77" i="5"/>
  <c r="C77" i="5" s="1"/>
  <c r="D77" i="5" s="1"/>
  <c r="B78" i="5"/>
  <c r="C78" i="5" s="1"/>
  <c r="D78" i="5" s="1"/>
  <c r="B79" i="5"/>
  <c r="B80" i="5"/>
  <c r="B81" i="5"/>
  <c r="C81" i="5" s="1"/>
  <c r="B82" i="5"/>
  <c r="C82" i="5" s="1"/>
  <c r="B83" i="5"/>
  <c r="B84" i="5"/>
  <c r="B85" i="5"/>
  <c r="C85" i="5" s="1"/>
  <c r="B86" i="5"/>
  <c r="C86" i="5" s="1"/>
  <c r="B87" i="5"/>
  <c r="B88" i="5"/>
  <c r="B89" i="5"/>
  <c r="C89" i="5" s="1"/>
  <c r="B90" i="5"/>
  <c r="C90" i="5" s="1"/>
  <c r="B91" i="5"/>
  <c r="B6" i="5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" i="3"/>
  <c r="C7" i="5"/>
  <c r="D7" i="5" s="1"/>
  <c r="C8" i="5"/>
  <c r="D8" i="5" s="1"/>
  <c r="C11" i="5"/>
  <c r="D11" i="5" s="1"/>
  <c r="C12" i="5"/>
  <c r="D12" i="5" s="1"/>
  <c r="C15" i="5"/>
  <c r="D15" i="5" s="1"/>
  <c r="C16" i="5"/>
  <c r="D16" i="5" s="1"/>
  <c r="C19" i="5"/>
  <c r="D19" i="5" s="1"/>
  <c r="C20" i="5"/>
  <c r="D20" i="5" s="1"/>
  <c r="C23" i="5"/>
  <c r="D23" i="5" s="1"/>
  <c r="C24" i="5"/>
  <c r="D24" i="5" s="1"/>
  <c r="C27" i="5"/>
  <c r="D27" i="5" s="1"/>
  <c r="C28" i="5"/>
  <c r="D28" i="5" s="1"/>
  <c r="C31" i="5"/>
  <c r="D31" i="5" s="1"/>
  <c r="C32" i="5"/>
  <c r="D32" i="5" s="1"/>
  <c r="C35" i="5"/>
  <c r="D35" i="5" s="1"/>
  <c r="C36" i="5"/>
  <c r="D36" i="5" s="1"/>
  <c r="C39" i="5"/>
  <c r="D39" i="5" s="1"/>
  <c r="C40" i="5"/>
  <c r="D40" i="5" s="1"/>
  <c r="C43" i="5"/>
  <c r="D43" i="5" s="1"/>
  <c r="C44" i="5"/>
  <c r="D44" i="5" s="1"/>
  <c r="C47" i="5"/>
  <c r="D47" i="5" s="1"/>
  <c r="C48" i="5"/>
  <c r="D48" i="5" s="1"/>
  <c r="C51" i="5"/>
  <c r="D51" i="5" s="1"/>
  <c r="C52" i="5"/>
  <c r="D52" i="5" s="1"/>
  <c r="C55" i="5"/>
  <c r="D55" i="5" s="1"/>
  <c r="C56" i="5"/>
  <c r="D56" i="5" s="1"/>
  <c r="C59" i="5"/>
  <c r="D59" i="5" s="1"/>
  <c r="C60" i="5"/>
  <c r="D60" i="5" s="1"/>
  <c r="C63" i="5"/>
  <c r="D63" i="5" s="1"/>
  <c r="C64" i="5"/>
  <c r="D64" i="5" s="1"/>
  <c r="C67" i="5"/>
  <c r="D67" i="5" s="1"/>
  <c r="C68" i="5"/>
  <c r="D68" i="5" s="1"/>
  <c r="C71" i="5"/>
  <c r="D71" i="5" s="1"/>
  <c r="C72" i="5"/>
  <c r="D72" i="5" s="1"/>
  <c r="C75" i="5"/>
  <c r="D75" i="5" s="1"/>
  <c r="C76" i="5"/>
  <c r="D76" i="5" s="1"/>
  <c r="C79" i="5"/>
  <c r="D79" i="5" s="1"/>
  <c r="C80" i="5"/>
  <c r="C83" i="5"/>
  <c r="C84" i="5"/>
  <c r="C87" i="5"/>
  <c r="C88" i="5"/>
  <c r="C91" i="5"/>
  <c r="C6" i="5"/>
  <c r="D6" i="5" s="1"/>
  <c r="G6" i="5" s="1"/>
  <c r="P7" i="5" l="1"/>
  <c r="O7" i="5"/>
  <c r="O8" i="5" s="1"/>
  <c r="P8" i="5" s="1"/>
  <c r="L8" i="4"/>
  <c r="K8" i="4"/>
  <c r="M8" i="4"/>
  <c r="L7" i="4"/>
  <c r="M7" i="4"/>
  <c r="Z17" i="5" l="1"/>
  <c r="Z13" i="5"/>
  <c r="Z9" i="5"/>
  <c r="Z6" i="5"/>
  <c r="X18" i="5" s="1"/>
  <c r="Z18" i="5" s="1"/>
  <c r="Z16" i="5"/>
  <c r="Z12" i="5"/>
  <c r="Z8" i="5"/>
  <c r="E7" i="5"/>
  <c r="H7" i="5" s="1"/>
  <c r="I7" i="5" s="1"/>
  <c r="Z10" i="5"/>
  <c r="Z15" i="5"/>
  <c r="Z11" i="5"/>
  <c r="Z7" i="5"/>
  <c r="Z14" i="5"/>
  <c r="W7" i="4"/>
  <c r="W6" i="4"/>
  <c r="U18" i="4" s="1"/>
  <c r="W18" i="4" s="1"/>
  <c r="W10" i="4"/>
  <c r="W9" i="4"/>
  <c r="W8" i="4"/>
  <c r="W11" i="4"/>
  <c r="W12" i="4"/>
  <c r="W13" i="4"/>
  <c r="W14" i="4"/>
  <c r="W15" i="4"/>
  <c r="W16" i="4"/>
  <c r="W17" i="4"/>
  <c r="E6" i="4"/>
  <c r="D7" i="4" s="1"/>
  <c r="J7" i="5" l="1"/>
  <c r="K7" i="5"/>
  <c r="M9" i="5"/>
  <c r="Q9" i="5" s="1"/>
  <c r="R9" i="5" s="1"/>
  <c r="S9" i="5" s="1"/>
  <c r="G7" i="5"/>
  <c r="E8" i="5" s="1"/>
  <c r="M8" i="5"/>
  <c r="Y18" i="5"/>
  <c r="O9" i="5"/>
  <c r="P9" i="5" s="1"/>
  <c r="O10" i="5" s="1"/>
  <c r="F7" i="4"/>
  <c r="E7" i="4"/>
  <c r="L9" i="4"/>
  <c r="V18" i="4"/>
  <c r="T19" i="4" s="1"/>
  <c r="Y19" i="4" s="1"/>
  <c r="Z19" i="4" s="1"/>
  <c r="G7" i="4"/>
  <c r="H7" i="4" s="1"/>
  <c r="D8" i="4"/>
  <c r="E8" i="4" s="1"/>
  <c r="D9" i="4" s="1"/>
  <c r="E9" i="4" s="1"/>
  <c r="D10" i="4" s="1"/>
  <c r="T9" i="5" l="1"/>
  <c r="G8" i="5"/>
  <c r="E9" i="5" s="1"/>
  <c r="H8" i="5"/>
  <c r="T8" i="5"/>
  <c r="Q8" i="5"/>
  <c r="R8" i="5" s="1"/>
  <c r="V19" i="5"/>
  <c r="AA19" i="5" s="1"/>
  <c r="AB19" i="5" s="1"/>
  <c r="AC19" i="5" s="1"/>
  <c r="X19" i="5"/>
  <c r="M10" i="5"/>
  <c r="T10" i="5" s="1"/>
  <c r="S8" i="5"/>
  <c r="P10" i="5"/>
  <c r="O11" i="5" s="1"/>
  <c r="U19" i="4"/>
  <c r="F8" i="4"/>
  <c r="G8" i="4" s="1"/>
  <c r="I8" i="4" s="1"/>
  <c r="I7" i="4"/>
  <c r="AB19" i="4"/>
  <c r="AA19" i="4"/>
  <c r="Q8" i="4"/>
  <c r="N8" i="4"/>
  <c r="O8" i="4" s="1"/>
  <c r="P8" i="4" s="1"/>
  <c r="V19" i="4"/>
  <c r="T20" i="4" s="1"/>
  <c r="Y20" i="4" s="1"/>
  <c r="W19" i="4"/>
  <c r="M9" i="4"/>
  <c r="L10" i="4" s="1"/>
  <c r="K9" i="4"/>
  <c r="E10" i="4"/>
  <c r="D11" i="4" s="1"/>
  <c r="F9" i="4"/>
  <c r="G9" i="4" s="1"/>
  <c r="I9" i="4" s="1"/>
  <c r="G9" i="5" l="1"/>
  <c r="E10" i="5" s="1"/>
  <c r="H10" i="5" s="1"/>
  <c r="I10" i="5" s="1"/>
  <c r="K10" i="5" s="1"/>
  <c r="H9" i="5"/>
  <c r="I9" i="5" s="1"/>
  <c r="K9" i="5" s="1"/>
  <c r="I8" i="5"/>
  <c r="K8" i="5" s="1"/>
  <c r="AD19" i="5"/>
  <c r="Z19" i="5"/>
  <c r="Y19" i="5"/>
  <c r="Q10" i="5"/>
  <c r="R10" i="5" s="1"/>
  <c r="P11" i="5"/>
  <c r="O12" i="5" s="1"/>
  <c r="M11" i="5"/>
  <c r="H8" i="4"/>
  <c r="U20" i="4"/>
  <c r="V20" i="4" s="1"/>
  <c r="U21" i="4" s="1"/>
  <c r="Z20" i="4"/>
  <c r="N9" i="4"/>
  <c r="Q9" i="4"/>
  <c r="M10" i="4"/>
  <c r="K11" i="4" s="1"/>
  <c r="K10" i="4"/>
  <c r="H9" i="4"/>
  <c r="E11" i="4"/>
  <c r="D12" i="4" s="1"/>
  <c r="F10" i="4"/>
  <c r="G10" i="4" s="1"/>
  <c r="I10" i="4" s="1"/>
  <c r="G10" i="5" l="1"/>
  <c r="E11" i="5" s="1"/>
  <c r="H11" i="5" s="1"/>
  <c r="J9" i="5"/>
  <c r="J8" i="5"/>
  <c r="X20" i="5"/>
  <c r="V20" i="5"/>
  <c r="AA20" i="5" s="1"/>
  <c r="AB20" i="5" s="1"/>
  <c r="P12" i="5"/>
  <c r="M13" i="5" s="1"/>
  <c r="T11" i="5"/>
  <c r="Q11" i="5"/>
  <c r="M12" i="5"/>
  <c r="S10" i="5"/>
  <c r="J10" i="5"/>
  <c r="W20" i="4"/>
  <c r="AB20" i="4"/>
  <c r="AA20" i="4"/>
  <c r="V21" i="4"/>
  <c r="U22" i="4" s="1"/>
  <c r="W21" i="4"/>
  <c r="T21" i="4"/>
  <c r="Y21" i="4" s="1"/>
  <c r="L11" i="4"/>
  <c r="M11" i="4" s="1"/>
  <c r="L12" i="4" s="1"/>
  <c r="Q11" i="4"/>
  <c r="N11" i="4"/>
  <c r="O11" i="4" s="1"/>
  <c r="P11" i="4" s="1"/>
  <c r="Q10" i="4"/>
  <c r="N10" i="4"/>
  <c r="O10" i="4" s="1"/>
  <c r="P10" i="4" s="1"/>
  <c r="O9" i="4"/>
  <c r="H10" i="4"/>
  <c r="E12" i="4"/>
  <c r="D13" i="4" s="1"/>
  <c r="F11" i="4"/>
  <c r="G11" i="4" s="1"/>
  <c r="I11" i="4" s="1"/>
  <c r="G11" i="5" l="1"/>
  <c r="E12" i="5" s="1"/>
  <c r="G12" i="5" s="1"/>
  <c r="E13" i="5" s="1"/>
  <c r="I11" i="5"/>
  <c r="K11" i="5" s="1"/>
  <c r="AD20" i="5"/>
  <c r="AC20" i="5"/>
  <c r="Y20" i="5"/>
  <c r="V21" i="5" s="1"/>
  <c r="AA21" i="5" s="1"/>
  <c r="AB21" i="5" s="1"/>
  <c r="Z20" i="5"/>
  <c r="T13" i="5"/>
  <c r="Q13" i="5"/>
  <c r="R13" i="5" s="1"/>
  <c r="S13" i="5" s="1"/>
  <c r="O13" i="5"/>
  <c r="T12" i="5"/>
  <c r="Q12" i="5"/>
  <c r="R12" i="5" s="1"/>
  <c r="S12" i="5" s="1"/>
  <c r="R11" i="5"/>
  <c r="T22" i="4"/>
  <c r="Y22" i="4" s="1"/>
  <c r="Z22" i="4" s="1"/>
  <c r="AB22" i="4" s="1"/>
  <c r="Z21" i="4"/>
  <c r="V22" i="4"/>
  <c r="U23" i="4" s="1"/>
  <c r="W22" i="4"/>
  <c r="P9" i="4"/>
  <c r="M12" i="4"/>
  <c r="L13" i="4" s="1"/>
  <c r="K12" i="4"/>
  <c r="H11" i="4"/>
  <c r="E13" i="4"/>
  <c r="D14" i="4" s="1"/>
  <c r="F12" i="4"/>
  <c r="G12" i="4" s="1"/>
  <c r="I12" i="4" s="1"/>
  <c r="H12" i="5" l="1"/>
  <c r="I12" i="5" s="1"/>
  <c r="K12" i="5" s="1"/>
  <c r="J11" i="5"/>
  <c r="AC21" i="5"/>
  <c r="AD21" i="5"/>
  <c r="X21" i="5"/>
  <c r="S11" i="5"/>
  <c r="H13" i="5"/>
  <c r="G13" i="5"/>
  <c r="E14" i="5" s="1"/>
  <c r="P13" i="5"/>
  <c r="O14" i="5" s="1"/>
  <c r="AA22" i="4"/>
  <c r="T23" i="4"/>
  <c r="Y23" i="4" s="1"/>
  <c r="Z23" i="4" s="1"/>
  <c r="AA23" i="4" s="1"/>
  <c r="AB21" i="4"/>
  <c r="AA21" i="4"/>
  <c r="V23" i="4"/>
  <c r="T24" i="4" s="1"/>
  <c r="Y24" i="4" s="1"/>
  <c r="Z24" i="4" s="1"/>
  <c r="W23" i="4"/>
  <c r="N12" i="4"/>
  <c r="Q12" i="4"/>
  <c r="M13" i="4"/>
  <c r="L14" i="4" s="1"/>
  <c r="K13" i="4"/>
  <c r="H12" i="4"/>
  <c r="E14" i="4"/>
  <c r="D15" i="4" s="1"/>
  <c r="F13" i="4"/>
  <c r="G13" i="4" s="1"/>
  <c r="I13" i="4" s="1"/>
  <c r="J12" i="5" l="1"/>
  <c r="I13" i="5"/>
  <c r="K13" i="5" s="1"/>
  <c r="Y21" i="5"/>
  <c r="V22" i="5" s="1"/>
  <c r="AA22" i="5" s="1"/>
  <c r="AB22" i="5" s="1"/>
  <c r="Z21" i="5"/>
  <c r="M14" i="5"/>
  <c r="Q14" i="5" s="1"/>
  <c r="P14" i="5"/>
  <c r="M15" i="5" s="1"/>
  <c r="H14" i="5"/>
  <c r="I14" i="5" s="1"/>
  <c r="K14" i="5" s="1"/>
  <c r="G14" i="5"/>
  <c r="E15" i="5" s="1"/>
  <c r="U24" i="4"/>
  <c r="W24" i="4" s="1"/>
  <c r="AB23" i="4"/>
  <c r="AB24" i="4"/>
  <c r="AA24" i="4"/>
  <c r="O12" i="4"/>
  <c r="N13" i="4"/>
  <c r="O13" i="4" s="1"/>
  <c r="P13" i="4" s="1"/>
  <c r="Q13" i="4"/>
  <c r="M14" i="4"/>
  <c r="L15" i="4" s="1"/>
  <c r="K14" i="4"/>
  <c r="H13" i="4"/>
  <c r="E15" i="4"/>
  <c r="D16" i="4" s="1"/>
  <c r="F14" i="4"/>
  <c r="G14" i="4" s="1"/>
  <c r="I14" i="4" s="1"/>
  <c r="J13" i="5" l="1"/>
  <c r="X22" i="5"/>
  <c r="Y22" i="5" s="1"/>
  <c r="X23" i="5" s="1"/>
  <c r="AD22" i="5"/>
  <c r="AC22" i="5"/>
  <c r="T14" i="5"/>
  <c r="Q15" i="5"/>
  <c r="R15" i="5" s="1"/>
  <c r="S15" i="5" s="1"/>
  <c r="T15" i="5"/>
  <c r="H15" i="5"/>
  <c r="G15" i="5"/>
  <c r="E16" i="5" s="1"/>
  <c r="R14" i="5"/>
  <c r="O15" i="5"/>
  <c r="J14" i="5"/>
  <c r="V24" i="4"/>
  <c r="U25" i="4" s="1"/>
  <c r="V25" i="4" s="1"/>
  <c r="Q14" i="4"/>
  <c r="N14" i="4"/>
  <c r="O14" i="4" s="1"/>
  <c r="P14" i="4" s="1"/>
  <c r="P12" i="4"/>
  <c r="M15" i="4"/>
  <c r="L16" i="4" s="1"/>
  <c r="K15" i="4"/>
  <c r="H14" i="4"/>
  <c r="E16" i="4"/>
  <c r="D17" i="4" s="1"/>
  <c r="F15" i="4"/>
  <c r="G15" i="4" s="1"/>
  <c r="I15" i="4" s="1"/>
  <c r="I15" i="5" l="1"/>
  <c r="K15" i="5" s="1"/>
  <c r="Z22" i="5"/>
  <c r="V23" i="5"/>
  <c r="AA23" i="5" s="1"/>
  <c r="AB23" i="5" s="1"/>
  <c r="Y23" i="5"/>
  <c r="V24" i="5" s="1"/>
  <c r="AA24" i="5" s="1"/>
  <c r="AB24" i="5" s="1"/>
  <c r="Z23" i="5"/>
  <c r="P15" i="5"/>
  <c r="O16" i="5" s="1"/>
  <c r="S14" i="5"/>
  <c r="H16" i="5"/>
  <c r="I16" i="5" s="1"/>
  <c r="K16" i="5" s="1"/>
  <c r="G16" i="5"/>
  <c r="E17" i="5" s="1"/>
  <c r="T25" i="4"/>
  <c r="Y25" i="4" s="1"/>
  <c r="Z25" i="4" s="1"/>
  <c r="U26" i="4"/>
  <c r="V26" i="4" s="1"/>
  <c r="U27" i="4" s="1"/>
  <c r="W25" i="4"/>
  <c r="T26" i="4"/>
  <c r="Y26" i="4" s="1"/>
  <c r="Z26" i="4" s="1"/>
  <c r="N15" i="4"/>
  <c r="O15" i="4" s="1"/>
  <c r="P15" i="4" s="1"/>
  <c r="Q15" i="4"/>
  <c r="M16" i="4"/>
  <c r="L17" i="4" s="1"/>
  <c r="K16" i="4"/>
  <c r="H15" i="4"/>
  <c r="E17" i="4"/>
  <c r="D18" i="4" s="1"/>
  <c r="F16" i="4"/>
  <c r="G16" i="4" s="1"/>
  <c r="I16" i="4" s="1"/>
  <c r="J15" i="5" l="1"/>
  <c r="X24" i="5"/>
  <c r="Z24" i="5" s="1"/>
  <c r="AD24" i="5"/>
  <c r="AC24" i="5"/>
  <c r="AC23" i="5"/>
  <c r="AD23" i="5"/>
  <c r="P16" i="5"/>
  <c r="O17" i="5" s="1"/>
  <c r="H17" i="5"/>
  <c r="G17" i="5"/>
  <c r="E18" i="5" s="1"/>
  <c r="J16" i="5"/>
  <c r="M16" i="5"/>
  <c r="W26" i="4"/>
  <c r="AA26" i="4"/>
  <c r="AB26" i="4"/>
  <c r="AB25" i="4"/>
  <c r="AA25" i="4"/>
  <c r="V27" i="4"/>
  <c r="U28" i="4" s="1"/>
  <c r="W27" i="4"/>
  <c r="T27" i="4"/>
  <c r="Y27" i="4" s="1"/>
  <c r="Z27" i="4" s="1"/>
  <c r="N16" i="4"/>
  <c r="Q16" i="4"/>
  <c r="M17" i="4"/>
  <c r="L18" i="4" s="1"/>
  <c r="K17" i="4"/>
  <c r="H16" i="4"/>
  <c r="E18" i="4"/>
  <c r="D19" i="4" s="1"/>
  <c r="F17" i="4"/>
  <c r="G17" i="4" s="1"/>
  <c r="I17" i="4" s="1"/>
  <c r="I17" i="5" l="1"/>
  <c r="K17" i="5" s="1"/>
  <c r="Y24" i="5"/>
  <c r="V25" i="5" s="1"/>
  <c r="AA25" i="5" s="1"/>
  <c r="AB25" i="5" s="1"/>
  <c r="AD25" i="5" s="1"/>
  <c r="P17" i="5"/>
  <c r="M18" i="5" s="1"/>
  <c r="G18" i="5"/>
  <c r="E19" i="5" s="1"/>
  <c r="H18" i="5"/>
  <c r="I18" i="5" s="1"/>
  <c r="K18" i="5" s="1"/>
  <c r="T16" i="5"/>
  <c r="Q16" i="5"/>
  <c r="M17" i="5"/>
  <c r="AA27" i="4"/>
  <c r="AB27" i="4"/>
  <c r="V28" i="4"/>
  <c r="U29" i="4" s="1"/>
  <c r="W28" i="4"/>
  <c r="T28" i="4"/>
  <c r="Y28" i="4" s="1"/>
  <c r="Z28" i="4" s="1"/>
  <c r="Q17" i="4"/>
  <c r="N17" i="4"/>
  <c r="O17" i="4" s="1"/>
  <c r="P17" i="4" s="1"/>
  <c r="O16" i="4"/>
  <c r="M18" i="4"/>
  <c r="L19" i="4" s="1"/>
  <c r="K18" i="4"/>
  <c r="H17" i="4"/>
  <c r="E19" i="4"/>
  <c r="D20" i="4" s="1"/>
  <c r="F18" i="4"/>
  <c r="G18" i="4" s="1"/>
  <c r="I18" i="4" s="1"/>
  <c r="J17" i="5" l="1"/>
  <c r="AC25" i="5"/>
  <c r="X25" i="5"/>
  <c r="O18" i="5"/>
  <c r="P18" i="5" s="1"/>
  <c r="O19" i="5" s="1"/>
  <c r="Q18" i="5"/>
  <c r="R18" i="5" s="1"/>
  <c r="S18" i="5" s="1"/>
  <c r="T18" i="5"/>
  <c r="G19" i="5"/>
  <c r="E20" i="5" s="1"/>
  <c r="H19" i="5"/>
  <c r="I19" i="5" s="1"/>
  <c r="K19" i="5" s="1"/>
  <c r="J18" i="5"/>
  <c r="T17" i="5"/>
  <c r="Q17" i="5"/>
  <c r="R17" i="5" s="1"/>
  <c r="S17" i="5" s="1"/>
  <c r="R16" i="5"/>
  <c r="AB28" i="4"/>
  <c r="AA28" i="4"/>
  <c r="V29" i="4"/>
  <c r="W29" i="4"/>
  <c r="T29" i="4"/>
  <c r="Y29" i="4" s="1"/>
  <c r="Z29" i="4" s="1"/>
  <c r="P16" i="4"/>
  <c r="Q18" i="4"/>
  <c r="N18" i="4"/>
  <c r="O18" i="4" s="1"/>
  <c r="P18" i="4" s="1"/>
  <c r="M19" i="4"/>
  <c r="L20" i="4" s="1"/>
  <c r="K19" i="4"/>
  <c r="H18" i="4"/>
  <c r="E20" i="4"/>
  <c r="D21" i="4" s="1"/>
  <c r="F19" i="4"/>
  <c r="G19" i="4" s="1"/>
  <c r="I19" i="4" s="1"/>
  <c r="Y25" i="5" l="1"/>
  <c r="X26" i="5" s="1"/>
  <c r="Z25" i="5"/>
  <c r="M19" i="5"/>
  <c r="T19" i="5" s="1"/>
  <c r="P19" i="5"/>
  <c r="M20" i="5" s="1"/>
  <c r="H20" i="5"/>
  <c r="I20" i="5" s="1"/>
  <c r="K20" i="5" s="1"/>
  <c r="G20" i="5"/>
  <c r="E21" i="5" s="1"/>
  <c r="S16" i="5"/>
  <c r="J19" i="5"/>
  <c r="AB29" i="4"/>
  <c r="AA29" i="4"/>
  <c r="N19" i="4"/>
  <c r="O19" i="4" s="1"/>
  <c r="P19" i="4" s="1"/>
  <c r="Q19" i="4"/>
  <c r="M20" i="4"/>
  <c r="L21" i="4" s="1"/>
  <c r="K20" i="4"/>
  <c r="H19" i="4"/>
  <c r="E21" i="4"/>
  <c r="D22" i="4" s="1"/>
  <c r="F20" i="4"/>
  <c r="G20" i="4" s="1"/>
  <c r="I20" i="4" s="1"/>
  <c r="Q19" i="5" l="1"/>
  <c r="R19" i="5" s="1"/>
  <c r="S19" i="5" s="1"/>
  <c r="V26" i="5"/>
  <c r="AA26" i="5" s="1"/>
  <c r="AB26" i="5" s="1"/>
  <c r="Z26" i="5"/>
  <c r="Y26" i="5"/>
  <c r="V27" i="5" s="1"/>
  <c r="AA27" i="5" s="1"/>
  <c r="AB27" i="5" s="1"/>
  <c r="T20" i="5"/>
  <c r="Q20" i="5"/>
  <c r="R20" i="5" s="1"/>
  <c r="S20" i="5" s="1"/>
  <c r="H21" i="5"/>
  <c r="I21" i="5" s="1"/>
  <c r="K21" i="5" s="1"/>
  <c r="G21" i="5"/>
  <c r="E22" i="5" s="1"/>
  <c r="O20" i="5"/>
  <c r="J20" i="5"/>
  <c r="U30" i="4"/>
  <c r="T30" i="4"/>
  <c r="Y30" i="4" s="1"/>
  <c r="Z30" i="4" s="1"/>
  <c r="N20" i="4"/>
  <c r="O20" i="4" s="1"/>
  <c r="P20" i="4" s="1"/>
  <c r="Q20" i="4"/>
  <c r="M21" i="4"/>
  <c r="L22" i="4" s="1"/>
  <c r="K21" i="4"/>
  <c r="H20" i="4"/>
  <c r="E22" i="4"/>
  <c r="D23" i="4" s="1"/>
  <c r="F21" i="4"/>
  <c r="G21" i="4" s="1"/>
  <c r="I21" i="4" s="1"/>
  <c r="AD27" i="5" l="1"/>
  <c r="AC27" i="5"/>
  <c r="AC26" i="5"/>
  <c r="AD26" i="5"/>
  <c r="X27" i="5"/>
  <c r="J21" i="5"/>
  <c r="H22" i="5"/>
  <c r="I22" i="5" s="1"/>
  <c r="K22" i="5" s="1"/>
  <c r="G22" i="5"/>
  <c r="E23" i="5" s="1"/>
  <c r="P20" i="5"/>
  <c r="M21" i="5" s="1"/>
  <c r="AB30" i="4"/>
  <c r="AA30" i="4"/>
  <c r="V30" i="4"/>
  <c r="T31" i="4" s="1"/>
  <c r="Y31" i="4" s="1"/>
  <c r="Z31" i="4" s="1"/>
  <c r="W30" i="4"/>
  <c r="Q21" i="4"/>
  <c r="N21" i="4"/>
  <c r="O21" i="4" s="1"/>
  <c r="P21" i="4" s="1"/>
  <c r="M22" i="4"/>
  <c r="K23" i="4" s="1"/>
  <c r="K22" i="4"/>
  <c r="H21" i="4"/>
  <c r="E23" i="4"/>
  <c r="D24" i="4" s="1"/>
  <c r="F22" i="4"/>
  <c r="G22" i="4" s="1"/>
  <c r="I22" i="4" s="1"/>
  <c r="Z27" i="5" l="1"/>
  <c r="Y27" i="5"/>
  <c r="Q21" i="5"/>
  <c r="R21" i="5" s="1"/>
  <c r="S21" i="5" s="1"/>
  <c r="T21" i="5"/>
  <c r="O21" i="5"/>
  <c r="G23" i="5"/>
  <c r="E24" i="5" s="1"/>
  <c r="H23" i="5"/>
  <c r="I23" i="5" s="1"/>
  <c r="K23" i="5" s="1"/>
  <c r="J22" i="5"/>
  <c r="AA31" i="4"/>
  <c r="AB31" i="4"/>
  <c r="U31" i="4"/>
  <c r="W31" i="4" s="1"/>
  <c r="Q22" i="4"/>
  <c r="N22" i="4"/>
  <c r="O22" i="4" s="1"/>
  <c r="P22" i="4" s="1"/>
  <c r="N23" i="4"/>
  <c r="O23" i="4" s="1"/>
  <c r="P23" i="4" s="1"/>
  <c r="Q23" i="4"/>
  <c r="L23" i="4"/>
  <c r="H22" i="4"/>
  <c r="E24" i="4"/>
  <c r="D25" i="4" s="1"/>
  <c r="F23" i="4"/>
  <c r="G23" i="4" s="1"/>
  <c r="I23" i="4" s="1"/>
  <c r="X28" i="5" l="1"/>
  <c r="V28" i="5"/>
  <c r="AA28" i="5" s="1"/>
  <c r="AB28" i="5" s="1"/>
  <c r="J23" i="5"/>
  <c r="H24" i="5"/>
  <c r="I24" i="5" s="1"/>
  <c r="K24" i="5" s="1"/>
  <c r="G24" i="5"/>
  <c r="E25" i="5" s="1"/>
  <c r="P21" i="5"/>
  <c r="M22" i="5" s="1"/>
  <c r="V31" i="4"/>
  <c r="T32" i="4" s="1"/>
  <c r="Y32" i="4" s="1"/>
  <c r="Z32" i="4" s="1"/>
  <c r="M23" i="4"/>
  <c r="L24" i="4" s="1"/>
  <c r="H23" i="4"/>
  <c r="E25" i="4"/>
  <c r="D26" i="4" s="1"/>
  <c r="F24" i="4"/>
  <c r="G24" i="4" s="1"/>
  <c r="I24" i="4" s="1"/>
  <c r="AD28" i="5" l="1"/>
  <c r="AC28" i="5"/>
  <c r="Y28" i="5"/>
  <c r="X29" i="5" s="1"/>
  <c r="Z28" i="5"/>
  <c r="O22" i="5"/>
  <c r="P22" i="5" s="1"/>
  <c r="M23" i="5" s="1"/>
  <c r="Q22" i="5"/>
  <c r="R22" i="5" s="1"/>
  <c r="S22" i="5" s="1"/>
  <c r="T22" i="5"/>
  <c r="H25" i="5"/>
  <c r="I25" i="5" s="1"/>
  <c r="K25" i="5" s="1"/>
  <c r="G25" i="5"/>
  <c r="E26" i="5" s="1"/>
  <c r="J24" i="5"/>
  <c r="U32" i="4"/>
  <c r="W32" i="4" s="1"/>
  <c r="AB32" i="4"/>
  <c r="AA32" i="4"/>
  <c r="M24" i="4"/>
  <c r="L25" i="4" s="1"/>
  <c r="K24" i="4"/>
  <c r="H24" i="4"/>
  <c r="E26" i="4"/>
  <c r="D27" i="4" s="1"/>
  <c r="F25" i="4"/>
  <c r="G25" i="4" s="1"/>
  <c r="I25" i="4" s="1"/>
  <c r="Z29" i="5" l="1"/>
  <c r="Y29" i="5"/>
  <c r="V30" i="5" s="1"/>
  <c r="AA30" i="5" s="1"/>
  <c r="AB30" i="5" s="1"/>
  <c r="V29" i="5"/>
  <c r="AA29" i="5" s="1"/>
  <c r="AB29" i="5" s="1"/>
  <c r="Q23" i="5"/>
  <c r="R23" i="5" s="1"/>
  <c r="S23" i="5" s="1"/>
  <c r="T23" i="5"/>
  <c r="O23" i="5"/>
  <c r="J25" i="5"/>
  <c r="H26" i="5"/>
  <c r="I26" i="5" s="1"/>
  <c r="K26" i="5" s="1"/>
  <c r="G26" i="5"/>
  <c r="E27" i="5" s="1"/>
  <c r="V32" i="4"/>
  <c r="T33" i="4" s="1"/>
  <c r="Y33" i="4" s="1"/>
  <c r="Z33" i="4" s="1"/>
  <c r="AB33" i="4" s="1"/>
  <c r="N24" i="4"/>
  <c r="O24" i="4" s="1"/>
  <c r="P24" i="4" s="1"/>
  <c r="Q24" i="4"/>
  <c r="M25" i="4"/>
  <c r="L26" i="4" s="1"/>
  <c r="K25" i="4"/>
  <c r="H25" i="4"/>
  <c r="E27" i="4"/>
  <c r="D28" i="4" s="1"/>
  <c r="F26" i="4"/>
  <c r="G26" i="4" s="1"/>
  <c r="I26" i="4" s="1"/>
  <c r="AC29" i="5" l="1"/>
  <c r="AD29" i="5"/>
  <c r="X30" i="5"/>
  <c r="AC30" i="5"/>
  <c r="AD30" i="5"/>
  <c r="J26" i="5"/>
  <c r="G27" i="5"/>
  <c r="E28" i="5" s="1"/>
  <c r="H27" i="5"/>
  <c r="I27" i="5" s="1"/>
  <c r="K27" i="5" s="1"/>
  <c r="P23" i="5"/>
  <c r="M24" i="5" s="1"/>
  <c r="U33" i="4"/>
  <c r="V33" i="4" s="1"/>
  <c r="T34" i="4" s="1"/>
  <c r="Y34" i="4" s="1"/>
  <c r="Z34" i="4" s="1"/>
  <c r="AA33" i="4"/>
  <c r="N25" i="4"/>
  <c r="O25" i="4" s="1"/>
  <c r="P25" i="4" s="1"/>
  <c r="Q25" i="4"/>
  <c r="M26" i="4"/>
  <c r="L27" i="4" s="1"/>
  <c r="K26" i="4"/>
  <c r="H26" i="4"/>
  <c r="E28" i="4"/>
  <c r="D29" i="4" s="1"/>
  <c r="F27" i="4"/>
  <c r="G27" i="4" s="1"/>
  <c r="I27" i="4" s="1"/>
  <c r="Z30" i="5" l="1"/>
  <c r="Y30" i="5"/>
  <c r="X31" i="5" s="1"/>
  <c r="T24" i="5"/>
  <c r="Q24" i="5"/>
  <c r="R24" i="5" s="1"/>
  <c r="S24" i="5" s="1"/>
  <c r="O24" i="5"/>
  <c r="J27" i="5"/>
  <c r="H28" i="5"/>
  <c r="I28" i="5" s="1"/>
  <c r="K28" i="5" s="1"/>
  <c r="G28" i="5"/>
  <c r="E29" i="5" s="1"/>
  <c r="W33" i="4"/>
  <c r="AA34" i="4"/>
  <c r="AB34" i="4"/>
  <c r="U34" i="4"/>
  <c r="Q26" i="4"/>
  <c r="N26" i="4"/>
  <c r="O26" i="4" s="1"/>
  <c r="P26" i="4" s="1"/>
  <c r="M27" i="4"/>
  <c r="L28" i="4" s="1"/>
  <c r="K27" i="4"/>
  <c r="H27" i="4"/>
  <c r="E29" i="4"/>
  <c r="D30" i="4" s="1"/>
  <c r="F28" i="4"/>
  <c r="G28" i="4" s="1"/>
  <c r="I28" i="4" s="1"/>
  <c r="V31" i="5" l="1"/>
  <c r="AA31" i="5" s="1"/>
  <c r="AB31" i="5" s="1"/>
  <c r="AD31" i="5" s="1"/>
  <c r="Y31" i="5"/>
  <c r="V32" i="5" s="1"/>
  <c r="AA32" i="5" s="1"/>
  <c r="AB32" i="5" s="1"/>
  <c r="Z31" i="5"/>
  <c r="H29" i="5"/>
  <c r="I29" i="5" s="1"/>
  <c r="K29" i="5" s="1"/>
  <c r="G29" i="5"/>
  <c r="E30" i="5" s="1"/>
  <c r="P24" i="5"/>
  <c r="M25" i="5" s="1"/>
  <c r="J28" i="5"/>
  <c r="V34" i="4"/>
  <c r="T35" i="4" s="1"/>
  <c r="Y35" i="4" s="1"/>
  <c r="Z35" i="4" s="1"/>
  <c r="W34" i="4"/>
  <c r="Q27" i="4"/>
  <c r="N27" i="4"/>
  <c r="O27" i="4" s="1"/>
  <c r="P27" i="4" s="1"/>
  <c r="M28" i="4"/>
  <c r="L29" i="4" s="1"/>
  <c r="K28" i="4"/>
  <c r="H28" i="4"/>
  <c r="E30" i="4"/>
  <c r="D31" i="4" s="1"/>
  <c r="F29" i="4"/>
  <c r="G29" i="4" s="1"/>
  <c r="I29" i="4" s="1"/>
  <c r="AC31" i="5" l="1"/>
  <c r="X32" i="5"/>
  <c r="Y32" i="5" s="1"/>
  <c r="X33" i="5" s="1"/>
  <c r="AC32" i="5"/>
  <c r="AD32" i="5"/>
  <c r="Q25" i="5"/>
  <c r="R25" i="5" s="1"/>
  <c r="S25" i="5" s="1"/>
  <c r="T25" i="5"/>
  <c r="O25" i="5"/>
  <c r="H30" i="5"/>
  <c r="I30" i="5" s="1"/>
  <c r="K30" i="5" s="1"/>
  <c r="G30" i="5"/>
  <c r="E31" i="5" s="1"/>
  <c r="J29" i="5"/>
  <c r="U35" i="4"/>
  <c r="V35" i="4" s="1"/>
  <c r="T36" i="4" s="1"/>
  <c r="Y36" i="4" s="1"/>
  <c r="Z36" i="4" s="1"/>
  <c r="AA35" i="4"/>
  <c r="AB35" i="4"/>
  <c r="N28" i="4"/>
  <c r="O28" i="4" s="1"/>
  <c r="P28" i="4" s="1"/>
  <c r="Q28" i="4"/>
  <c r="M29" i="4"/>
  <c r="L30" i="4" s="1"/>
  <c r="K29" i="4"/>
  <c r="H29" i="4"/>
  <c r="E31" i="4"/>
  <c r="D32" i="4" s="1"/>
  <c r="F30" i="4"/>
  <c r="G30" i="4" s="1"/>
  <c r="I30" i="4" s="1"/>
  <c r="Z32" i="5" l="1"/>
  <c r="Y33" i="5"/>
  <c r="X34" i="5" s="1"/>
  <c r="Z33" i="5"/>
  <c r="V33" i="5"/>
  <c r="AA33" i="5" s="1"/>
  <c r="AB33" i="5" s="1"/>
  <c r="J30" i="5"/>
  <c r="G31" i="5"/>
  <c r="E32" i="5" s="1"/>
  <c r="H31" i="5"/>
  <c r="I31" i="5" s="1"/>
  <c r="K31" i="5" s="1"/>
  <c r="P25" i="5"/>
  <c r="M26" i="5" s="1"/>
  <c r="W35" i="4"/>
  <c r="AB36" i="4"/>
  <c r="AA36" i="4"/>
  <c r="U36" i="4"/>
  <c r="N29" i="4"/>
  <c r="O29" i="4" s="1"/>
  <c r="P29" i="4" s="1"/>
  <c r="Q29" i="4"/>
  <c r="M30" i="4"/>
  <c r="L31" i="4" s="1"/>
  <c r="K30" i="4"/>
  <c r="H30" i="4"/>
  <c r="E32" i="4"/>
  <c r="D33" i="4" s="1"/>
  <c r="F31" i="4"/>
  <c r="G31" i="4" s="1"/>
  <c r="I31" i="4" s="1"/>
  <c r="AC33" i="5" l="1"/>
  <c r="AD33" i="5"/>
  <c r="V34" i="5"/>
  <c r="AA34" i="5" s="1"/>
  <c r="AB34" i="5" s="1"/>
  <c r="Y34" i="5"/>
  <c r="X35" i="5" s="1"/>
  <c r="Z34" i="5"/>
  <c r="Q26" i="5"/>
  <c r="R26" i="5" s="1"/>
  <c r="S26" i="5" s="1"/>
  <c r="T26" i="5"/>
  <c r="J31" i="5"/>
  <c r="H32" i="5"/>
  <c r="I32" i="5" s="1"/>
  <c r="K32" i="5" s="1"/>
  <c r="G32" i="5"/>
  <c r="E33" i="5" s="1"/>
  <c r="O26" i="5"/>
  <c r="V36" i="4"/>
  <c r="U37" i="4" s="1"/>
  <c r="W36" i="4"/>
  <c r="Q30" i="4"/>
  <c r="N30" i="4"/>
  <c r="O30" i="4" s="1"/>
  <c r="P30" i="4" s="1"/>
  <c r="M31" i="4"/>
  <c r="L32" i="4" s="1"/>
  <c r="K31" i="4"/>
  <c r="H31" i="4"/>
  <c r="E33" i="4"/>
  <c r="D34" i="4" s="1"/>
  <c r="F32" i="4"/>
  <c r="G32" i="4" s="1"/>
  <c r="I32" i="4" s="1"/>
  <c r="V35" i="5" l="1"/>
  <c r="AA35" i="5" s="1"/>
  <c r="AB35" i="5" s="1"/>
  <c r="AD35" i="5" s="1"/>
  <c r="Z35" i="5"/>
  <c r="Y35" i="5"/>
  <c r="V36" i="5" s="1"/>
  <c r="AA36" i="5" s="1"/>
  <c r="AB36" i="5" s="1"/>
  <c r="AD34" i="5"/>
  <c r="AC34" i="5"/>
  <c r="P26" i="5"/>
  <c r="M27" i="5" s="1"/>
  <c r="H33" i="5"/>
  <c r="I33" i="5" s="1"/>
  <c r="K33" i="5" s="1"/>
  <c r="G33" i="5"/>
  <c r="E34" i="5" s="1"/>
  <c r="J32" i="5"/>
  <c r="T37" i="4"/>
  <c r="Y37" i="4" s="1"/>
  <c r="Z37" i="4" s="1"/>
  <c r="AB37" i="4" s="1"/>
  <c r="V37" i="4"/>
  <c r="T38" i="4" s="1"/>
  <c r="Y38" i="4" s="1"/>
  <c r="Z38" i="4" s="1"/>
  <c r="W37" i="4"/>
  <c r="N31" i="4"/>
  <c r="O31" i="4" s="1"/>
  <c r="P31" i="4" s="1"/>
  <c r="Q31" i="4"/>
  <c r="M32" i="4"/>
  <c r="L33" i="4" s="1"/>
  <c r="K32" i="4"/>
  <c r="H32" i="4"/>
  <c r="E34" i="4"/>
  <c r="D35" i="4" s="1"/>
  <c r="F33" i="4"/>
  <c r="G33" i="4" s="1"/>
  <c r="I33" i="4" s="1"/>
  <c r="AC35" i="5" l="1"/>
  <c r="X36" i="5"/>
  <c r="Y36" i="5" s="1"/>
  <c r="V37" i="5" s="1"/>
  <c r="AA37" i="5" s="1"/>
  <c r="AB37" i="5" s="1"/>
  <c r="AD36" i="5"/>
  <c r="AC36" i="5"/>
  <c r="Q27" i="5"/>
  <c r="R27" i="5" s="1"/>
  <c r="S27" i="5" s="1"/>
  <c r="T27" i="5"/>
  <c r="O27" i="5"/>
  <c r="H34" i="5"/>
  <c r="I34" i="5" s="1"/>
  <c r="K34" i="5" s="1"/>
  <c r="G34" i="5"/>
  <c r="E35" i="5" s="1"/>
  <c r="J33" i="5"/>
  <c r="AA37" i="4"/>
  <c r="AA38" i="4"/>
  <c r="AB38" i="4"/>
  <c r="U38" i="4"/>
  <c r="N32" i="4"/>
  <c r="O32" i="4" s="1"/>
  <c r="P32" i="4" s="1"/>
  <c r="Q32" i="4"/>
  <c r="M33" i="4"/>
  <c r="L34" i="4" s="1"/>
  <c r="K33" i="4"/>
  <c r="H33" i="4"/>
  <c r="E35" i="4"/>
  <c r="D36" i="4" s="1"/>
  <c r="F34" i="4"/>
  <c r="G34" i="4" s="1"/>
  <c r="I34" i="4" s="1"/>
  <c r="Z36" i="5" l="1"/>
  <c r="X37" i="5"/>
  <c r="AD37" i="5"/>
  <c r="AC37" i="5"/>
  <c r="P27" i="5"/>
  <c r="M28" i="5" s="1"/>
  <c r="G35" i="5"/>
  <c r="E36" i="5" s="1"/>
  <c r="H35" i="5"/>
  <c r="I35" i="5" s="1"/>
  <c r="K35" i="5" s="1"/>
  <c r="J34" i="5"/>
  <c r="V38" i="4"/>
  <c r="U39" i="4" s="1"/>
  <c r="W38" i="4"/>
  <c r="Q33" i="4"/>
  <c r="N33" i="4"/>
  <c r="O33" i="4" s="1"/>
  <c r="P33" i="4" s="1"/>
  <c r="M34" i="4"/>
  <c r="K35" i="4" s="1"/>
  <c r="K34" i="4"/>
  <c r="H34" i="4"/>
  <c r="E36" i="4"/>
  <c r="D37" i="4" s="1"/>
  <c r="F35" i="4"/>
  <c r="G35" i="4" s="1"/>
  <c r="I35" i="4" s="1"/>
  <c r="Y37" i="5" l="1"/>
  <c r="V38" i="5" s="1"/>
  <c r="AA38" i="5" s="1"/>
  <c r="AB38" i="5" s="1"/>
  <c r="Z37" i="5"/>
  <c r="T28" i="5"/>
  <c r="Q28" i="5"/>
  <c r="R28" i="5" s="1"/>
  <c r="S28" i="5" s="1"/>
  <c r="J35" i="5"/>
  <c r="H36" i="5"/>
  <c r="I36" i="5" s="1"/>
  <c r="K36" i="5" s="1"/>
  <c r="G36" i="5"/>
  <c r="E37" i="5" s="1"/>
  <c r="O28" i="5"/>
  <c r="V39" i="4"/>
  <c r="T40" i="4" s="1"/>
  <c r="Y40" i="4" s="1"/>
  <c r="Z40" i="4" s="1"/>
  <c r="W39" i="4"/>
  <c r="T39" i="4"/>
  <c r="Y39" i="4" s="1"/>
  <c r="Z39" i="4" s="1"/>
  <c r="N35" i="4"/>
  <c r="O35" i="4" s="1"/>
  <c r="P35" i="4" s="1"/>
  <c r="Q35" i="4"/>
  <c r="Q34" i="4"/>
  <c r="N34" i="4"/>
  <c r="O34" i="4" s="1"/>
  <c r="P34" i="4" s="1"/>
  <c r="L35" i="4"/>
  <c r="H35" i="4"/>
  <c r="E37" i="4"/>
  <c r="D38" i="4" s="1"/>
  <c r="F36" i="4"/>
  <c r="G36" i="4" s="1"/>
  <c r="I36" i="4" s="1"/>
  <c r="X38" i="5" l="1"/>
  <c r="Z38" i="5" s="1"/>
  <c r="AD38" i="5"/>
  <c r="AC38" i="5"/>
  <c r="P28" i="5"/>
  <c r="O29" i="5" s="1"/>
  <c r="H37" i="5"/>
  <c r="I37" i="5" s="1"/>
  <c r="K37" i="5" s="1"/>
  <c r="G37" i="5"/>
  <c r="E38" i="5" s="1"/>
  <c r="J36" i="5"/>
  <c r="AA39" i="4"/>
  <c r="AB39" i="4"/>
  <c r="AB40" i="4"/>
  <c r="AA40" i="4"/>
  <c r="U40" i="4"/>
  <c r="M35" i="4"/>
  <c r="K36" i="4" s="1"/>
  <c r="H36" i="4"/>
  <c r="E38" i="4"/>
  <c r="D39" i="4" s="1"/>
  <c r="F37" i="4"/>
  <c r="G37" i="4" s="1"/>
  <c r="I37" i="4" s="1"/>
  <c r="Y38" i="5" l="1"/>
  <c r="M29" i="5"/>
  <c r="Q29" i="5" s="1"/>
  <c r="R29" i="5" s="1"/>
  <c r="S29" i="5" s="1"/>
  <c r="P29" i="5"/>
  <c r="M30" i="5" s="1"/>
  <c r="J37" i="5"/>
  <c r="H38" i="5"/>
  <c r="I38" i="5" s="1"/>
  <c r="K38" i="5" s="1"/>
  <c r="G38" i="5"/>
  <c r="E39" i="5" s="1"/>
  <c r="V40" i="4"/>
  <c r="U41" i="4" s="1"/>
  <c r="W40" i="4"/>
  <c r="N36" i="4"/>
  <c r="O36" i="4" s="1"/>
  <c r="P36" i="4" s="1"/>
  <c r="Q36" i="4"/>
  <c r="L36" i="4"/>
  <c r="H37" i="4"/>
  <c r="E39" i="4"/>
  <c r="D40" i="4" s="1"/>
  <c r="F38" i="4"/>
  <c r="G38" i="4" s="1"/>
  <c r="I38" i="4" s="1"/>
  <c r="V39" i="5" l="1"/>
  <c r="AA39" i="5" s="1"/>
  <c r="AB39" i="5" s="1"/>
  <c r="X39" i="5"/>
  <c r="T29" i="5"/>
  <c r="O30" i="5"/>
  <c r="P30" i="5" s="1"/>
  <c r="O31" i="5" s="1"/>
  <c r="J38" i="5"/>
  <c r="Q30" i="5"/>
  <c r="R30" i="5" s="1"/>
  <c r="S30" i="5" s="1"/>
  <c r="T30" i="5"/>
  <c r="G39" i="5"/>
  <c r="E40" i="5" s="1"/>
  <c r="H39" i="5"/>
  <c r="I39" i="5" s="1"/>
  <c r="K39" i="5" s="1"/>
  <c r="T41" i="4"/>
  <c r="Y41" i="4" s="1"/>
  <c r="Z41" i="4" s="1"/>
  <c r="AB41" i="4" s="1"/>
  <c r="V41" i="4"/>
  <c r="T42" i="4" s="1"/>
  <c r="Y42" i="4" s="1"/>
  <c r="Z42" i="4" s="1"/>
  <c r="W41" i="4"/>
  <c r="M36" i="4"/>
  <c r="L37" i="4" s="1"/>
  <c r="H38" i="4"/>
  <c r="E40" i="4"/>
  <c r="D41" i="4" s="1"/>
  <c r="F39" i="4"/>
  <c r="G39" i="4" s="1"/>
  <c r="I39" i="4" s="1"/>
  <c r="Y39" i="5" l="1"/>
  <c r="Z39" i="5"/>
  <c r="AC39" i="5"/>
  <c r="AD39" i="5"/>
  <c r="M31" i="5"/>
  <c r="T31" i="5" s="1"/>
  <c r="J39" i="5"/>
  <c r="P31" i="5"/>
  <c r="M32" i="5" s="1"/>
  <c r="H40" i="5"/>
  <c r="I40" i="5" s="1"/>
  <c r="K40" i="5" s="1"/>
  <c r="G40" i="5"/>
  <c r="E41" i="5" s="1"/>
  <c r="AA41" i="4"/>
  <c r="AB42" i="4"/>
  <c r="AA42" i="4"/>
  <c r="U42" i="4"/>
  <c r="M37" i="4"/>
  <c r="L38" i="4" s="1"/>
  <c r="K37" i="4"/>
  <c r="H39" i="4"/>
  <c r="E41" i="4"/>
  <c r="D42" i="4" s="1"/>
  <c r="F40" i="4"/>
  <c r="G40" i="4" s="1"/>
  <c r="I40" i="4" s="1"/>
  <c r="V40" i="5" l="1"/>
  <c r="AA40" i="5" s="1"/>
  <c r="AB40" i="5" s="1"/>
  <c r="X40" i="5"/>
  <c r="Q31" i="5"/>
  <c r="R31" i="5" s="1"/>
  <c r="S31" i="5" s="1"/>
  <c r="T32" i="5"/>
  <c r="Q32" i="5"/>
  <c r="R32" i="5" s="1"/>
  <c r="S32" i="5" s="1"/>
  <c r="H41" i="5"/>
  <c r="I41" i="5" s="1"/>
  <c r="K41" i="5" s="1"/>
  <c r="G41" i="5"/>
  <c r="E42" i="5" s="1"/>
  <c r="J40" i="5"/>
  <c r="O32" i="5"/>
  <c r="V42" i="4"/>
  <c r="T43" i="4" s="1"/>
  <c r="Y43" i="4" s="1"/>
  <c r="Z43" i="4" s="1"/>
  <c r="W42" i="4"/>
  <c r="Q37" i="4"/>
  <c r="N37" i="4"/>
  <c r="O37" i="4" s="1"/>
  <c r="P37" i="4" s="1"/>
  <c r="M38" i="4"/>
  <c r="L39" i="4" s="1"/>
  <c r="K38" i="4"/>
  <c r="H40" i="4"/>
  <c r="E42" i="4"/>
  <c r="D43" i="4" s="1"/>
  <c r="F41" i="4"/>
  <c r="G41" i="4" s="1"/>
  <c r="I41" i="4" s="1"/>
  <c r="Z40" i="5" l="1"/>
  <c r="Y40" i="5"/>
  <c r="V41" i="5" s="1"/>
  <c r="AA41" i="5" s="1"/>
  <c r="AB41" i="5" s="1"/>
  <c r="AD40" i="5"/>
  <c r="AC40" i="5"/>
  <c r="P32" i="5"/>
  <c r="M33" i="5" s="1"/>
  <c r="G42" i="5"/>
  <c r="E43" i="5" s="1"/>
  <c r="H42" i="5"/>
  <c r="I42" i="5" s="1"/>
  <c r="K42" i="5" s="1"/>
  <c r="J41" i="5"/>
  <c r="U43" i="4"/>
  <c r="W43" i="4" s="1"/>
  <c r="AA43" i="4"/>
  <c r="AB43" i="4"/>
  <c r="Q38" i="4"/>
  <c r="N38" i="4"/>
  <c r="O38" i="4" s="1"/>
  <c r="P38" i="4" s="1"/>
  <c r="M39" i="4"/>
  <c r="L40" i="4" s="1"/>
  <c r="K39" i="4"/>
  <c r="H41" i="4"/>
  <c r="E43" i="4"/>
  <c r="D44" i="4" s="1"/>
  <c r="F42" i="4"/>
  <c r="G42" i="4" s="1"/>
  <c r="I42" i="4" s="1"/>
  <c r="X41" i="5" l="1"/>
  <c r="AD41" i="5"/>
  <c r="AC41" i="5"/>
  <c r="O33" i="5"/>
  <c r="P33" i="5" s="1"/>
  <c r="M34" i="5" s="1"/>
  <c r="Q33" i="5"/>
  <c r="R33" i="5" s="1"/>
  <c r="S33" i="5" s="1"/>
  <c r="T33" i="5"/>
  <c r="J42" i="5"/>
  <c r="H43" i="5"/>
  <c r="I43" i="5" s="1"/>
  <c r="K43" i="5" s="1"/>
  <c r="G43" i="5"/>
  <c r="E44" i="5" s="1"/>
  <c r="V43" i="4"/>
  <c r="U44" i="4" s="1"/>
  <c r="V44" i="4" s="1"/>
  <c r="U45" i="4" s="1"/>
  <c r="N39" i="4"/>
  <c r="O39" i="4" s="1"/>
  <c r="P39" i="4" s="1"/>
  <c r="Q39" i="4"/>
  <c r="M40" i="4"/>
  <c r="L41" i="4" s="1"/>
  <c r="K40" i="4"/>
  <c r="H42" i="4"/>
  <c r="E44" i="4"/>
  <c r="D45" i="4" s="1"/>
  <c r="F43" i="4"/>
  <c r="G43" i="4" s="1"/>
  <c r="I43" i="4" s="1"/>
  <c r="Z41" i="5" l="1"/>
  <c r="Y41" i="5"/>
  <c r="V42" i="5" s="1"/>
  <c r="AA42" i="5" s="1"/>
  <c r="AB42" i="5" s="1"/>
  <c r="O34" i="5"/>
  <c r="P34" i="5" s="1"/>
  <c r="M35" i="5" s="1"/>
  <c r="Q34" i="5"/>
  <c r="R34" i="5" s="1"/>
  <c r="S34" i="5" s="1"/>
  <c r="T34" i="5"/>
  <c r="J43" i="5"/>
  <c r="H44" i="5"/>
  <c r="I44" i="5" s="1"/>
  <c r="K44" i="5" s="1"/>
  <c r="G44" i="5"/>
  <c r="E45" i="5" s="1"/>
  <c r="W44" i="4"/>
  <c r="T44" i="4"/>
  <c r="Y44" i="4" s="1"/>
  <c r="Z44" i="4" s="1"/>
  <c r="AB44" i="4" s="1"/>
  <c r="T45" i="4"/>
  <c r="Y45" i="4" s="1"/>
  <c r="Z45" i="4" s="1"/>
  <c r="AB45" i="4" s="1"/>
  <c r="V45" i="4"/>
  <c r="U46" i="4" s="1"/>
  <c r="W45" i="4"/>
  <c r="N40" i="4"/>
  <c r="O40" i="4" s="1"/>
  <c r="P40" i="4" s="1"/>
  <c r="Q40" i="4"/>
  <c r="M41" i="4"/>
  <c r="L42" i="4" s="1"/>
  <c r="K41" i="4"/>
  <c r="H43" i="4"/>
  <c r="E45" i="4"/>
  <c r="D46" i="4" s="1"/>
  <c r="F44" i="4"/>
  <c r="G44" i="4" s="1"/>
  <c r="I44" i="4" s="1"/>
  <c r="X42" i="5" l="1"/>
  <c r="AD42" i="5"/>
  <c r="AC42" i="5"/>
  <c r="Q35" i="5"/>
  <c r="R35" i="5" s="1"/>
  <c r="S35" i="5" s="1"/>
  <c r="T35" i="5"/>
  <c r="J44" i="5"/>
  <c r="H45" i="5"/>
  <c r="I45" i="5" s="1"/>
  <c r="K45" i="5" s="1"/>
  <c r="G45" i="5"/>
  <c r="E46" i="5" s="1"/>
  <c r="O35" i="5"/>
  <c r="AA44" i="4"/>
  <c r="T46" i="4"/>
  <c r="Y46" i="4" s="1"/>
  <c r="Z46" i="4" s="1"/>
  <c r="AA46" i="4" s="1"/>
  <c r="AA45" i="4"/>
  <c r="V46" i="4"/>
  <c r="T47" i="4" s="1"/>
  <c r="Y47" i="4" s="1"/>
  <c r="Z47" i="4" s="1"/>
  <c r="W46" i="4"/>
  <c r="N41" i="4"/>
  <c r="O41" i="4" s="1"/>
  <c r="P41" i="4" s="1"/>
  <c r="Q41" i="4"/>
  <c r="M42" i="4"/>
  <c r="K43" i="4" s="1"/>
  <c r="K42" i="4"/>
  <c r="H44" i="4"/>
  <c r="E46" i="4"/>
  <c r="D47" i="4" s="1"/>
  <c r="F45" i="4"/>
  <c r="G45" i="4" s="1"/>
  <c r="I45" i="4" s="1"/>
  <c r="Y42" i="5" l="1"/>
  <c r="V43" i="5" s="1"/>
  <c r="AA43" i="5" s="1"/>
  <c r="AB43" i="5" s="1"/>
  <c r="Z42" i="5"/>
  <c r="J45" i="5"/>
  <c r="P35" i="5"/>
  <c r="M36" i="5" s="1"/>
  <c r="H46" i="5"/>
  <c r="I46" i="5" s="1"/>
  <c r="K46" i="5" s="1"/>
  <c r="G46" i="5"/>
  <c r="E47" i="5" s="1"/>
  <c r="AB46" i="4"/>
  <c r="AA47" i="4"/>
  <c r="AB47" i="4"/>
  <c r="U47" i="4"/>
  <c r="L43" i="4"/>
  <c r="M43" i="4" s="1"/>
  <c r="K44" i="4" s="1"/>
  <c r="Q43" i="4"/>
  <c r="N43" i="4"/>
  <c r="O43" i="4" s="1"/>
  <c r="P43" i="4" s="1"/>
  <c r="Q42" i="4"/>
  <c r="N42" i="4"/>
  <c r="O42" i="4" s="1"/>
  <c r="P42" i="4" s="1"/>
  <c r="H45" i="4"/>
  <c r="E47" i="4"/>
  <c r="D48" i="4" s="1"/>
  <c r="F46" i="4"/>
  <c r="G46" i="4" s="1"/>
  <c r="I46" i="4" s="1"/>
  <c r="X43" i="5" l="1"/>
  <c r="AD43" i="5"/>
  <c r="AC43" i="5"/>
  <c r="O36" i="5"/>
  <c r="P36" i="5" s="1"/>
  <c r="M37" i="5" s="1"/>
  <c r="T36" i="5"/>
  <c r="Q36" i="5"/>
  <c r="R36" i="5" s="1"/>
  <c r="S36" i="5" s="1"/>
  <c r="G47" i="5"/>
  <c r="E48" i="5" s="1"/>
  <c r="H47" i="5"/>
  <c r="I47" i="5" s="1"/>
  <c r="K47" i="5" s="1"/>
  <c r="J46" i="5"/>
  <c r="V47" i="4"/>
  <c r="T48" i="4" s="1"/>
  <c r="Y48" i="4" s="1"/>
  <c r="Z48" i="4" s="1"/>
  <c r="W47" i="4"/>
  <c r="L44" i="4"/>
  <c r="M44" i="4" s="1"/>
  <c r="L45" i="4" s="1"/>
  <c r="N44" i="4"/>
  <c r="O44" i="4" s="1"/>
  <c r="P44" i="4" s="1"/>
  <c r="Q44" i="4"/>
  <c r="H46" i="4"/>
  <c r="E48" i="4"/>
  <c r="D49" i="4" s="1"/>
  <c r="F47" i="4"/>
  <c r="G47" i="4" s="1"/>
  <c r="I47" i="4" s="1"/>
  <c r="Y43" i="5" l="1"/>
  <c r="V44" i="5" s="1"/>
  <c r="AA44" i="5" s="1"/>
  <c r="AB44" i="5" s="1"/>
  <c r="Z43" i="5"/>
  <c r="Q37" i="5"/>
  <c r="R37" i="5" s="1"/>
  <c r="S37" i="5" s="1"/>
  <c r="T37" i="5"/>
  <c r="J47" i="5"/>
  <c r="O37" i="5"/>
  <c r="H48" i="5"/>
  <c r="I48" i="5" s="1"/>
  <c r="K48" i="5" s="1"/>
  <c r="G48" i="5"/>
  <c r="E49" i="5" s="1"/>
  <c r="AB48" i="4"/>
  <c r="AA48" i="4"/>
  <c r="U48" i="4"/>
  <c r="M45" i="4"/>
  <c r="L46" i="4" s="1"/>
  <c r="K45" i="4"/>
  <c r="H47" i="4"/>
  <c r="E49" i="4"/>
  <c r="D50" i="4" s="1"/>
  <c r="F48" i="4"/>
  <c r="G48" i="4" s="1"/>
  <c r="I48" i="4" s="1"/>
  <c r="X44" i="5" l="1"/>
  <c r="Y44" i="5" s="1"/>
  <c r="X45" i="5" s="1"/>
  <c r="AD44" i="5"/>
  <c r="AC44" i="5"/>
  <c r="J48" i="5"/>
  <c r="P37" i="5"/>
  <c r="M38" i="5" s="1"/>
  <c r="H49" i="5"/>
  <c r="I49" i="5" s="1"/>
  <c r="K49" i="5" s="1"/>
  <c r="G49" i="5"/>
  <c r="E50" i="5" s="1"/>
  <c r="V48" i="4"/>
  <c r="U49" i="4" s="1"/>
  <c r="W48" i="4"/>
  <c r="N45" i="4"/>
  <c r="O45" i="4" s="1"/>
  <c r="P45" i="4" s="1"/>
  <c r="Q45" i="4"/>
  <c r="M46" i="4"/>
  <c r="L47" i="4" s="1"/>
  <c r="K46" i="4"/>
  <c r="H48" i="4"/>
  <c r="E50" i="4"/>
  <c r="D51" i="4" s="1"/>
  <c r="F49" i="4"/>
  <c r="G49" i="4" s="1"/>
  <c r="I49" i="4" s="1"/>
  <c r="Z44" i="5" l="1"/>
  <c r="V45" i="5"/>
  <c r="AA45" i="5" s="1"/>
  <c r="AB45" i="5" s="1"/>
  <c r="Z45" i="5"/>
  <c r="Y45" i="5"/>
  <c r="V46" i="5" s="1"/>
  <c r="AA46" i="5" s="1"/>
  <c r="AB46" i="5" s="1"/>
  <c r="O38" i="5"/>
  <c r="P38" i="5" s="1"/>
  <c r="O39" i="5" s="1"/>
  <c r="Q38" i="5"/>
  <c r="R38" i="5" s="1"/>
  <c r="S38" i="5" s="1"/>
  <c r="T38" i="5"/>
  <c r="H50" i="5"/>
  <c r="I50" i="5" s="1"/>
  <c r="K50" i="5" s="1"/>
  <c r="G50" i="5"/>
  <c r="E51" i="5" s="1"/>
  <c r="J49" i="5"/>
  <c r="T49" i="4"/>
  <c r="Y49" i="4" s="1"/>
  <c r="Z49" i="4" s="1"/>
  <c r="AB49" i="4" s="1"/>
  <c r="V49" i="4"/>
  <c r="U50" i="4" s="1"/>
  <c r="W49" i="4"/>
  <c r="Q46" i="4"/>
  <c r="N46" i="4"/>
  <c r="O46" i="4" s="1"/>
  <c r="P46" i="4" s="1"/>
  <c r="M47" i="4"/>
  <c r="L48" i="4" s="1"/>
  <c r="K47" i="4"/>
  <c r="H49" i="4"/>
  <c r="E51" i="4"/>
  <c r="D52" i="4" s="1"/>
  <c r="F50" i="4"/>
  <c r="G50" i="4" s="1"/>
  <c r="I50" i="4" s="1"/>
  <c r="X46" i="5" l="1"/>
  <c r="Z46" i="5" s="1"/>
  <c r="AD46" i="5"/>
  <c r="AC46" i="5"/>
  <c r="AC45" i="5"/>
  <c r="AD45" i="5"/>
  <c r="P39" i="5"/>
  <c r="O40" i="5" s="1"/>
  <c r="G51" i="5"/>
  <c r="E52" i="5" s="1"/>
  <c r="H51" i="5"/>
  <c r="I51" i="5" s="1"/>
  <c r="K51" i="5" s="1"/>
  <c r="M39" i="5"/>
  <c r="J50" i="5"/>
  <c r="AA49" i="4"/>
  <c r="T50" i="4"/>
  <c r="Y50" i="4" s="1"/>
  <c r="Z50" i="4" s="1"/>
  <c r="V50" i="4"/>
  <c r="T51" i="4" s="1"/>
  <c r="Y51" i="4" s="1"/>
  <c r="Z51" i="4" s="1"/>
  <c r="W50" i="4"/>
  <c r="N47" i="4"/>
  <c r="O47" i="4" s="1"/>
  <c r="P47" i="4" s="1"/>
  <c r="Q47" i="4"/>
  <c r="M48" i="4"/>
  <c r="L49" i="4" s="1"/>
  <c r="K48" i="4"/>
  <c r="H50" i="4"/>
  <c r="E52" i="4"/>
  <c r="D53" i="4" s="1"/>
  <c r="F51" i="4"/>
  <c r="G51" i="4" s="1"/>
  <c r="I51" i="4" s="1"/>
  <c r="Y46" i="5" l="1"/>
  <c r="V47" i="5" s="1"/>
  <c r="AA47" i="5" s="1"/>
  <c r="AB47" i="5" s="1"/>
  <c r="AC47" i="5" s="1"/>
  <c r="M40" i="5"/>
  <c r="Q40" i="5" s="1"/>
  <c r="R40" i="5" s="1"/>
  <c r="S40" i="5" s="1"/>
  <c r="P40" i="5"/>
  <c r="O41" i="5" s="1"/>
  <c r="H52" i="5"/>
  <c r="I52" i="5" s="1"/>
  <c r="K52" i="5" s="1"/>
  <c r="G52" i="5"/>
  <c r="E53" i="5" s="1"/>
  <c r="Q39" i="5"/>
  <c r="R39" i="5" s="1"/>
  <c r="S39" i="5" s="1"/>
  <c r="T39" i="5"/>
  <c r="J51" i="5"/>
  <c r="AA51" i="4"/>
  <c r="AB51" i="4"/>
  <c r="AB50" i="4"/>
  <c r="AA50" i="4"/>
  <c r="U51" i="4"/>
  <c r="N48" i="4"/>
  <c r="O48" i="4" s="1"/>
  <c r="P48" i="4" s="1"/>
  <c r="Q48" i="4"/>
  <c r="M49" i="4"/>
  <c r="L50" i="4" s="1"/>
  <c r="K49" i="4"/>
  <c r="H51" i="4"/>
  <c r="E53" i="4"/>
  <c r="D54" i="4" s="1"/>
  <c r="F52" i="4"/>
  <c r="G52" i="4" s="1"/>
  <c r="I52" i="4" s="1"/>
  <c r="AD47" i="5" l="1"/>
  <c r="X47" i="5"/>
  <c r="Y47" i="5" s="1"/>
  <c r="V48" i="5" s="1"/>
  <c r="AA48" i="5" s="1"/>
  <c r="AB48" i="5" s="1"/>
  <c r="T40" i="5"/>
  <c r="M41" i="5"/>
  <c r="T41" i="5" s="1"/>
  <c r="P41" i="5"/>
  <c r="M42" i="5" s="1"/>
  <c r="H53" i="5"/>
  <c r="I53" i="5" s="1"/>
  <c r="K53" i="5" s="1"/>
  <c r="G53" i="5"/>
  <c r="E54" i="5" s="1"/>
  <c r="J52" i="5"/>
  <c r="V51" i="4"/>
  <c r="T52" i="4" s="1"/>
  <c r="Y52" i="4" s="1"/>
  <c r="Z52" i="4" s="1"/>
  <c r="W51" i="4"/>
  <c r="Q49" i="4"/>
  <c r="N49" i="4"/>
  <c r="O49" i="4" s="1"/>
  <c r="P49" i="4" s="1"/>
  <c r="M50" i="4"/>
  <c r="K51" i="4" s="1"/>
  <c r="K50" i="4"/>
  <c r="H52" i="4"/>
  <c r="E54" i="4"/>
  <c r="D55" i="4" s="1"/>
  <c r="F53" i="4"/>
  <c r="G53" i="4" s="1"/>
  <c r="I53" i="4" s="1"/>
  <c r="Z47" i="5" l="1"/>
  <c r="X48" i="5"/>
  <c r="Z48" i="5" s="1"/>
  <c r="AC48" i="5"/>
  <c r="AD48" i="5"/>
  <c r="Q41" i="5"/>
  <c r="R41" i="5" s="1"/>
  <c r="S41" i="5" s="1"/>
  <c r="O42" i="5"/>
  <c r="P42" i="5" s="1"/>
  <c r="O43" i="5" s="1"/>
  <c r="H54" i="5"/>
  <c r="I54" i="5" s="1"/>
  <c r="K54" i="5" s="1"/>
  <c r="G54" i="5"/>
  <c r="E55" i="5" s="1"/>
  <c r="Q42" i="5"/>
  <c r="R42" i="5" s="1"/>
  <c r="S42" i="5" s="1"/>
  <c r="T42" i="5"/>
  <c r="J53" i="5"/>
  <c r="U52" i="4"/>
  <c r="V52" i="4" s="1"/>
  <c r="T53" i="4" s="1"/>
  <c r="Y53" i="4" s="1"/>
  <c r="Z53" i="4" s="1"/>
  <c r="AB52" i="4"/>
  <c r="AA52" i="4"/>
  <c r="L51" i="4"/>
  <c r="M51" i="4" s="1"/>
  <c r="L52" i="4" s="1"/>
  <c r="N51" i="4"/>
  <c r="O51" i="4" s="1"/>
  <c r="P51" i="4" s="1"/>
  <c r="Q51" i="4"/>
  <c r="Q50" i="4"/>
  <c r="N50" i="4"/>
  <c r="O50" i="4" s="1"/>
  <c r="P50" i="4" s="1"/>
  <c r="H53" i="4"/>
  <c r="E55" i="4"/>
  <c r="D56" i="4" s="1"/>
  <c r="F54" i="4"/>
  <c r="G54" i="4" s="1"/>
  <c r="I54" i="4" s="1"/>
  <c r="Y48" i="5" l="1"/>
  <c r="V49" i="5" s="1"/>
  <c r="AA49" i="5" s="1"/>
  <c r="AB49" i="5" s="1"/>
  <c r="AD49" i="5" s="1"/>
  <c r="M43" i="5"/>
  <c r="T43" i="5" s="1"/>
  <c r="P43" i="5"/>
  <c r="O44" i="5" s="1"/>
  <c r="H55" i="5"/>
  <c r="I55" i="5" s="1"/>
  <c r="K55" i="5" s="1"/>
  <c r="G55" i="5"/>
  <c r="E56" i="5" s="1"/>
  <c r="J54" i="5"/>
  <c r="W52" i="4"/>
  <c r="AB53" i="4"/>
  <c r="AA53" i="4"/>
  <c r="U53" i="4"/>
  <c r="M52" i="4"/>
  <c r="L53" i="4" s="1"/>
  <c r="K52" i="4"/>
  <c r="H54" i="4"/>
  <c r="E56" i="4"/>
  <c r="D57" i="4" s="1"/>
  <c r="F55" i="4"/>
  <c r="G55" i="4" s="1"/>
  <c r="I55" i="4" s="1"/>
  <c r="AC49" i="5" l="1"/>
  <c r="X49" i="5"/>
  <c r="Q43" i="5"/>
  <c r="R43" i="5" s="1"/>
  <c r="S43" i="5" s="1"/>
  <c r="P44" i="5"/>
  <c r="O45" i="5" s="1"/>
  <c r="J55" i="5"/>
  <c r="M44" i="5"/>
  <c r="H56" i="5"/>
  <c r="I56" i="5" s="1"/>
  <c r="K56" i="5" s="1"/>
  <c r="G56" i="5"/>
  <c r="E57" i="5" s="1"/>
  <c r="V53" i="4"/>
  <c r="T54" i="4" s="1"/>
  <c r="Y54" i="4" s="1"/>
  <c r="Z54" i="4" s="1"/>
  <c r="W53" i="4"/>
  <c r="N52" i="4"/>
  <c r="O52" i="4" s="1"/>
  <c r="P52" i="4" s="1"/>
  <c r="Q52" i="4"/>
  <c r="M53" i="4"/>
  <c r="L54" i="4" s="1"/>
  <c r="K53" i="4"/>
  <c r="H55" i="4"/>
  <c r="E57" i="4"/>
  <c r="D58" i="4" s="1"/>
  <c r="F56" i="4"/>
  <c r="G56" i="4" s="1"/>
  <c r="I56" i="4" s="1"/>
  <c r="Z49" i="5" l="1"/>
  <c r="Y49" i="5"/>
  <c r="V50" i="5" s="1"/>
  <c r="AA50" i="5" s="1"/>
  <c r="AB50" i="5" s="1"/>
  <c r="P45" i="5"/>
  <c r="M46" i="5" s="1"/>
  <c r="T44" i="5"/>
  <c r="Q44" i="5"/>
  <c r="R44" i="5" s="1"/>
  <c r="S44" i="5" s="1"/>
  <c r="M45" i="5"/>
  <c r="G57" i="5"/>
  <c r="E58" i="5" s="1"/>
  <c r="H57" i="5"/>
  <c r="I57" i="5" s="1"/>
  <c r="K57" i="5" s="1"/>
  <c r="J56" i="5"/>
  <c r="AA54" i="4"/>
  <c r="AB54" i="4"/>
  <c r="U54" i="4"/>
  <c r="Q53" i="4"/>
  <c r="N53" i="4"/>
  <c r="O53" i="4" s="1"/>
  <c r="P53" i="4" s="1"/>
  <c r="M54" i="4"/>
  <c r="K55" i="4" s="1"/>
  <c r="K54" i="4"/>
  <c r="H56" i="4"/>
  <c r="E58" i="4"/>
  <c r="D59" i="4" s="1"/>
  <c r="F57" i="4"/>
  <c r="G57" i="4" s="1"/>
  <c r="I57" i="4" s="1"/>
  <c r="X50" i="5" l="1"/>
  <c r="AC50" i="5"/>
  <c r="AD50" i="5"/>
  <c r="Q46" i="5"/>
  <c r="R46" i="5" s="1"/>
  <c r="S46" i="5" s="1"/>
  <c r="T46" i="5"/>
  <c r="J57" i="5"/>
  <c r="G58" i="5"/>
  <c r="E59" i="5" s="1"/>
  <c r="H58" i="5"/>
  <c r="I58" i="5" s="1"/>
  <c r="K58" i="5" s="1"/>
  <c r="O46" i="5"/>
  <c r="Q45" i="5"/>
  <c r="R45" i="5" s="1"/>
  <c r="S45" i="5" s="1"/>
  <c r="T45" i="5"/>
  <c r="V54" i="4"/>
  <c r="T55" i="4" s="1"/>
  <c r="Y55" i="4" s="1"/>
  <c r="Z55" i="4" s="1"/>
  <c r="W54" i="4"/>
  <c r="L55" i="4"/>
  <c r="M55" i="4" s="1"/>
  <c r="L56" i="4" s="1"/>
  <c r="N55" i="4"/>
  <c r="O55" i="4" s="1"/>
  <c r="P55" i="4" s="1"/>
  <c r="Q55" i="4"/>
  <c r="Q54" i="4"/>
  <c r="N54" i="4"/>
  <c r="O54" i="4" s="1"/>
  <c r="P54" i="4" s="1"/>
  <c r="H57" i="4"/>
  <c r="E59" i="4"/>
  <c r="D60" i="4" s="1"/>
  <c r="F58" i="4"/>
  <c r="G58" i="4" s="1"/>
  <c r="I58" i="4" s="1"/>
  <c r="Y50" i="5" l="1"/>
  <c r="Z50" i="5"/>
  <c r="P46" i="5"/>
  <c r="M47" i="5" s="1"/>
  <c r="J58" i="5"/>
  <c r="H59" i="5"/>
  <c r="I59" i="5" s="1"/>
  <c r="K59" i="5" s="1"/>
  <c r="G59" i="5"/>
  <c r="E60" i="5" s="1"/>
  <c r="AA55" i="4"/>
  <c r="AB55" i="4"/>
  <c r="U55" i="4"/>
  <c r="M56" i="4"/>
  <c r="L57" i="4" s="1"/>
  <c r="K56" i="4"/>
  <c r="H58" i="4"/>
  <c r="E60" i="4"/>
  <c r="D61" i="4" s="1"/>
  <c r="F59" i="4"/>
  <c r="G59" i="4" s="1"/>
  <c r="I59" i="4" s="1"/>
  <c r="V51" i="5" l="1"/>
  <c r="AA51" i="5" s="1"/>
  <c r="AB51" i="5" s="1"/>
  <c r="X51" i="5"/>
  <c r="Q47" i="5"/>
  <c r="R47" i="5" s="1"/>
  <c r="S47" i="5" s="1"/>
  <c r="T47" i="5"/>
  <c r="O47" i="5"/>
  <c r="H60" i="5"/>
  <c r="I60" i="5" s="1"/>
  <c r="K60" i="5" s="1"/>
  <c r="G60" i="5"/>
  <c r="E61" i="5" s="1"/>
  <c r="J59" i="5"/>
  <c r="V55" i="4"/>
  <c r="T56" i="4" s="1"/>
  <c r="Y56" i="4" s="1"/>
  <c r="Z56" i="4" s="1"/>
  <c r="W55" i="4"/>
  <c r="N56" i="4"/>
  <c r="O56" i="4" s="1"/>
  <c r="P56" i="4" s="1"/>
  <c r="Q56" i="4"/>
  <c r="M57" i="4"/>
  <c r="L58" i="4" s="1"/>
  <c r="K57" i="4"/>
  <c r="H59" i="4"/>
  <c r="E61" i="4"/>
  <c r="D62" i="4" s="1"/>
  <c r="F60" i="4"/>
  <c r="G60" i="4" s="1"/>
  <c r="I60" i="4" s="1"/>
  <c r="Z51" i="5" l="1"/>
  <c r="Y51" i="5"/>
  <c r="X52" i="5" s="1"/>
  <c r="AC51" i="5"/>
  <c r="AD51" i="5"/>
  <c r="H61" i="5"/>
  <c r="I61" i="5" s="1"/>
  <c r="K61" i="5" s="1"/>
  <c r="G61" i="5"/>
  <c r="E62" i="5" s="1"/>
  <c r="J60" i="5"/>
  <c r="P47" i="5"/>
  <c r="O48" i="5" s="1"/>
  <c r="AB56" i="4"/>
  <c r="AA56" i="4"/>
  <c r="U56" i="4"/>
  <c r="K58" i="4"/>
  <c r="N57" i="4"/>
  <c r="O57" i="4" s="1"/>
  <c r="P57" i="4" s="1"/>
  <c r="Q57" i="4"/>
  <c r="M58" i="4"/>
  <c r="L59" i="4" s="1"/>
  <c r="H60" i="4"/>
  <c r="E62" i="4"/>
  <c r="D63" i="4" s="1"/>
  <c r="F61" i="4"/>
  <c r="G61" i="4" s="1"/>
  <c r="I61" i="4" s="1"/>
  <c r="V52" i="5" l="1"/>
  <c r="AA52" i="5" s="1"/>
  <c r="AB52" i="5" s="1"/>
  <c r="Z52" i="5"/>
  <c r="Y52" i="5"/>
  <c r="X53" i="5" s="1"/>
  <c r="P48" i="5"/>
  <c r="O49" i="5" s="1"/>
  <c r="M48" i="5"/>
  <c r="G62" i="5"/>
  <c r="E63" i="5" s="1"/>
  <c r="H62" i="5"/>
  <c r="I62" i="5" s="1"/>
  <c r="K62" i="5" s="1"/>
  <c r="J61" i="5"/>
  <c r="V56" i="4"/>
  <c r="T57" i="4" s="1"/>
  <c r="Y57" i="4" s="1"/>
  <c r="Z57" i="4" s="1"/>
  <c r="W56" i="4"/>
  <c r="Q58" i="4"/>
  <c r="N58" i="4"/>
  <c r="O58" i="4" s="1"/>
  <c r="P58" i="4" s="1"/>
  <c r="M59" i="4"/>
  <c r="L60" i="4" s="1"/>
  <c r="K59" i="4"/>
  <c r="H61" i="4"/>
  <c r="E63" i="4"/>
  <c r="D64" i="4" s="1"/>
  <c r="F62" i="4"/>
  <c r="G62" i="4" s="1"/>
  <c r="I62" i="4" s="1"/>
  <c r="V53" i="5" l="1"/>
  <c r="AA53" i="5" s="1"/>
  <c r="AB53" i="5" s="1"/>
  <c r="AD53" i="5" s="1"/>
  <c r="Z53" i="5"/>
  <c r="Y53" i="5"/>
  <c r="X54" i="5" s="1"/>
  <c r="AC52" i="5"/>
  <c r="AD52" i="5"/>
  <c r="P49" i="5"/>
  <c r="M50" i="5" s="1"/>
  <c r="H63" i="5"/>
  <c r="I63" i="5" s="1"/>
  <c r="K63" i="5" s="1"/>
  <c r="G63" i="5"/>
  <c r="E64" i="5" s="1"/>
  <c r="T48" i="5"/>
  <c r="Q48" i="5"/>
  <c r="R48" i="5" s="1"/>
  <c r="S48" i="5" s="1"/>
  <c r="M49" i="5"/>
  <c r="J62" i="5"/>
  <c r="AB57" i="4"/>
  <c r="AA57" i="4"/>
  <c r="U57" i="4"/>
  <c r="Q59" i="4"/>
  <c r="N59" i="4"/>
  <c r="O59" i="4" s="1"/>
  <c r="P59" i="4" s="1"/>
  <c r="M60" i="4"/>
  <c r="L61" i="4" s="1"/>
  <c r="K60" i="4"/>
  <c r="H62" i="4"/>
  <c r="E64" i="4"/>
  <c r="D65" i="4" s="1"/>
  <c r="F63" i="4"/>
  <c r="G63" i="4" s="1"/>
  <c r="I63" i="4" s="1"/>
  <c r="AC53" i="5" l="1"/>
  <c r="Z54" i="5"/>
  <c r="Y54" i="5"/>
  <c r="V55" i="5" s="1"/>
  <c r="AA55" i="5" s="1"/>
  <c r="AB55" i="5" s="1"/>
  <c r="V54" i="5"/>
  <c r="AA54" i="5" s="1"/>
  <c r="AB54" i="5" s="1"/>
  <c r="Q50" i="5"/>
  <c r="R50" i="5" s="1"/>
  <c r="S50" i="5" s="1"/>
  <c r="T50" i="5"/>
  <c r="J63" i="5"/>
  <c r="O50" i="5"/>
  <c r="Q49" i="5"/>
  <c r="R49" i="5" s="1"/>
  <c r="S49" i="5" s="1"/>
  <c r="T49" i="5"/>
  <c r="H64" i="5"/>
  <c r="I64" i="5" s="1"/>
  <c r="K64" i="5" s="1"/>
  <c r="G64" i="5"/>
  <c r="E65" i="5" s="1"/>
  <c r="V57" i="4"/>
  <c r="U58" i="4" s="1"/>
  <c r="W57" i="4"/>
  <c r="N60" i="4"/>
  <c r="O60" i="4" s="1"/>
  <c r="P60" i="4" s="1"/>
  <c r="Q60" i="4"/>
  <c r="K61" i="4"/>
  <c r="M61" i="4"/>
  <c r="K62" i="4" s="1"/>
  <c r="H63" i="4"/>
  <c r="E65" i="4"/>
  <c r="D66" i="4" s="1"/>
  <c r="F64" i="4"/>
  <c r="G64" i="4" s="1"/>
  <c r="I64" i="4" s="1"/>
  <c r="X55" i="5" l="1"/>
  <c r="Y55" i="5" s="1"/>
  <c r="X56" i="5" s="1"/>
  <c r="AD55" i="5"/>
  <c r="AC55" i="5"/>
  <c r="AD54" i="5"/>
  <c r="AC54" i="5"/>
  <c r="J64" i="5"/>
  <c r="H65" i="5"/>
  <c r="I65" i="5" s="1"/>
  <c r="K65" i="5" s="1"/>
  <c r="G65" i="5"/>
  <c r="E66" i="5" s="1"/>
  <c r="P50" i="5"/>
  <c r="O51" i="5" s="1"/>
  <c r="T58" i="4"/>
  <c r="Y58" i="4" s="1"/>
  <c r="Z58" i="4" s="1"/>
  <c r="AB58" i="4" s="1"/>
  <c r="V58" i="4"/>
  <c r="T59" i="4" s="1"/>
  <c r="Y59" i="4" s="1"/>
  <c r="Z59" i="4" s="1"/>
  <c r="W58" i="4"/>
  <c r="Q62" i="4"/>
  <c r="N62" i="4"/>
  <c r="O62" i="4" s="1"/>
  <c r="P62" i="4" s="1"/>
  <c r="N61" i="4"/>
  <c r="O61" i="4" s="1"/>
  <c r="P61" i="4" s="1"/>
  <c r="Q61" i="4"/>
  <c r="L62" i="4"/>
  <c r="M62" i="4" s="1"/>
  <c r="K63" i="4" s="1"/>
  <c r="H64" i="4"/>
  <c r="E66" i="4"/>
  <c r="D67" i="4" s="1"/>
  <c r="F65" i="4"/>
  <c r="G65" i="4" s="1"/>
  <c r="I65" i="4" s="1"/>
  <c r="Z55" i="5" l="1"/>
  <c r="V56" i="5"/>
  <c r="AA56" i="5" s="1"/>
  <c r="AB56" i="5" s="1"/>
  <c r="Y56" i="5"/>
  <c r="V57" i="5" s="1"/>
  <c r="AA57" i="5" s="1"/>
  <c r="AB57" i="5" s="1"/>
  <c r="Z56" i="5"/>
  <c r="M51" i="5"/>
  <c r="Q51" i="5" s="1"/>
  <c r="R51" i="5" s="1"/>
  <c r="S51" i="5" s="1"/>
  <c r="P51" i="5"/>
  <c r="O52" i="5" s="1"/>
  <c r="G66" i="5"/>
  <c r="E67" i="5" s="1"/>
  <c r="H66" i="5"/>
  <c r="I66" i="5" s="1"/>
  <c r="K66" i="5" s="1"/>
  <c r="J65" i="5"/>
  <c r="AA58" i="4"/>
  <c r="U59" i="4"/>
  <c r="V59" i="4" s="1"/>
  <c r="T60" i="4" s="1"/>
  <c r="Y60" i="4" s="1"/>
  <c r="Z60" i="4" s="1"/>
  <c r="AA59" i="4"/>
  <c r="AB59" i="4"/>
  <c r="N63" i="4"/>
  <c r="O63" i="4" s="1"/>
  <c r="P63" i="4" s="1"/>
  <c r="Q63" i="4"/>
  <c r="L63" i="4"/>
  <c r="H65" i="4"/>
  <c r="E67" i="4"/>
  <c r="D68" i="4" s="1"/>
  <c r="F66" i="4"/>
  <c r="G66" i="4" s="1"/>
  <c r="I66" i="4" s="1"/>
  <c r="AD57" i="5" l="1"/>
  <c r="AC57" i="5"/>
  <c r="AD56" i="5"/>
  <c r="AC56" i="5"/>
  <c r="X57" i="5"/>
  <c r="T51" i="5"/>
  <c r="P52" i="5"/>
  <c r="M53" i="5" s="1"/>
  <c r="M52" i="5"/>
  <c r="J66" i="5"/>
  <c r="H67" i="5"/>
  <c r="I67" i="5" s="1"/>
  <c r="K67" i="5" s="1"/>
  <c r="G67" i="5"/>
  <c r="E68" i="5" s="1"/>
  <c r="W59" i="4"/>
  <c r="AB60" i="4"/>
  <c r="AA60" i="4"/>
  <c r="U60" i="4"/>
  <c r="M63" i="4"/>
  <c r="L64" i="4" s="1"/>
  <c r="H66" i="4"/>
  <c r="E68" i="4"/>
  <c r="D69" i="4" s="1"/>
  <c r="F67" i="4"/>
  <c r="G67" i="4" s="1"/>
  <c r="I67" i="4" s="1"/>
  <c r="Z57" i="5" l="1"/>
  <c r="Y57" i="5"/>
  <c r="X58" i="5" s="1"/>
  <c r="Q53" i="5"/>
  <c r="R53" i="5" s="1"/>
  <c r="S53" i="5" s="1"/>
  <c r="T53" i="5"/>
  <c r="G68" i="5"/>
  <c r="E69" i="5" s="1"/>
  <c r="H68" i="5"/>
  <c r="I68" i="5" s="1"/>
  <c r="K68" i="5" s="1"/>
  <c r="O53" i="5"/>
  <c r="T52" i="5"/>
  <c r="Q52" i="5"/>
  <c r="R52" i="5" s="1"/>
  <c r="S52" i="5" s="1"/>
  <c r="J67" i="5"/>
  <c r="V60" i="4"/>
  <c r="U61" i="4" s="1"/>
  <c r="W60" i="4"/>
  <c r="K64" i="4"/>
  <c r="M64" i="4"/>
  <c r="L65" i="4" s="1"/>
  <c r="H67" i="4"/>
  <c r="E69" i="4"/>
  <c r="D70" i="4" s="1"/>
  <c r="F68" i="4"/>
  <c r="G68" i="4" s="1"/>
  <c r="I68" i="4" s="1"/>
  <c r="V58" i="5" l="1"/>
  <c r="AA58" i="5" s="1"/>
  <c r="AB58" i="5" s="1"/>
  <c r="Y58" i="5"/>
  <c r="X59" i="5" s="1"/>
  <c r="Z58" i="5"/>
  <c r="P53" i="5"/>
  <c r="M54" i="5" s="1"/>
  <c r="J68" i="5"/>
  <c r="H69" i="5"/>
  <c r="I69" i="5" s="1"/>
  <c r="K69" i="5" s="1"/>
  <c r="G69" i="5"/>
  <c r="E70" i="5" s="1"/>
  <c r="T61" i="4"/>
  <c r="Y61" i="4" s="1"/>
  <c r="Z61" i="4" s="1"/>
  <c r="AB61" i="4" s="1"/>
  <c r="V61" i="4"/>
  <c r="U62" i="4" s="1"/>
  <c r="W61" i="4"/>
  <c r="N64" i="4"/>
  <c r="O64" i="4" s="1"/>
  <c r="P64" i="4" s="1"/>
  <c r="Q64" i="4"/>
  <c r="M65" i="4"/>
  <c r="L66" i="4" s="1"/>
  <c r="K65" i="4"/>
  <c r="H68" i="4"/>
  <c r="E70" i="4"/>
  <c r="D71" i="4" s="1"/>
  <c r="F69" i="4"/>
  <c r="G69" i="4" s="1"/>
  <c r="I69" i="4" s="1"/>
  <c r="V59" i="5" l="1"/>
  <c r="AA59" i="5" s="1"/>
  <c r="AB59" i="5" s="1"/>
  <c r="AD59" i="5" s="1"/>
  <c r="Z59" i="5"/>
  <c r="Y59" i="5"/>
  <c r="V60" i="5" s="1"/>
  <c r="AA60" i="5" s="1"/>
  <c r="AB60" i="5" s="1"/>
  <c r="AC58" i="5"/>
  <c r="AD58" i="5"/>
  <c r="T54" i="5"/>
  <c r="Q54" i="5"/>
  <c r="R54" i="5" s="1"/>
  <c r="S54" i="5" s="1"/>
  <c r="J69" i="5"/>
  <c r="O54" i="5"/>
  <c r="G70" i="5"/>
  <c r="E71" i="5" s="1"/>
  <c r="H70" i="5"/>
  <c r="I70" i="5" s="1"/>
  <c r="K70" i="5" s="1"/>
  <c r="AA61" i="4"/>
  <c r="V62" i="4"/>
  <c r="T63" i="4" s="1"/>
  <c r="Y63" i="4" s="1"/>
  <c r="Z63" i="4" s="1"/>
  <c r="W62" i="4"/>
  <c r="T62" i="4"/>
  <c r="Y62" i="4" s="1"/>
  <c r="Z62" i="4" s="1"/>
  <c r="Q65" i="4"/>
  <c r="N65" i="4"/>
  <c r="O65" i="4" s="1"/>
  <c r="P65" i="4" s="1"/>
  <c r="M66" i="4"/>
  <c r="L67" i="4" s="1"/>
  <c r="K66" i="4"/>
  <c r="H69" i="4"/>
  <c r="E71" i="4"/>
  <c r="D72" i="4" s="1"/>
  <c r="F70" i="4"/>
  <c r="G70" i="4" s="1"/>
  <c r="I70" i="4" s="1"/>
  <c r="AC59" i="5" l="1"/>
  <c r="AC60" i="5"/>
  <c r="AD60" i="5"/>
  <c r="X60" i="5"/>
  <c r="H71" i="5"/>
  <c r="I71" i="5" s="1"/>
  <c r="K71" i="5" s="1"/>
  <c r="G71" i="5"/>
  <c r="E72" i="5" s="1"/>
  <c r="P54" i="5"/>
  <c r="M55" i="5" s="1"/>
  <c r="J70" i="5"/>
  <c r="U63" i="4"/>
  <c r="V63" i="4" s="1"/>
  <c r="AA63" i="4"/>
  <c r="AB63" i="4"/>
  <c r="AA62" i="4"/>
  <c r="AB62" i="4"/>
  <c r="Q66" i="4"/>
  <c r="N66" i="4"/>
  <c r="O66" i="4" s="1"/>
  <c r="P66" i="4" s="1"/>
  <c r="M67" i="4"/>
  <c r="L68" i="4" s="1"/>
  <c r="K67" i="4"/>
  <c r="H70" i="4"/>
  <c r="E72" i="4"/>
  <c r="D73" i="4" s="1"/>
  <c r="F71" i="4"/>
  <c r="G71" i="4" s="1"/>
  <c r="I71" i="4" s="1"/>
  <c r="Z60" i="5" l="1"/>
  <c r="Y60" i="5"/>
  <c r="V61" i="5" s="1"/>
  <c r="AA61" i="5" s="1"/>
  <c r="AB61" i="5" s="1"/>
  <c r="O55" i="5"/>
  <c r="P55" i="5" s="1"/>
  <c r="M56" i="5" s="1"/>
  <c r="T55" i="5"/>
  <c r="Q55" i="5"/>
  <c r="R55" i="5" s="1"/>
  <c r="S55" i="5" s="1"/>
  <c r="H72" i="5"/>
  <c r="I72" i="5" s="1"/>
  <c r="K72" i="5" s="1"/>
  <c r="G72" i="5"/>
  <c r="E73" i="5" s="1"/>
  <c r="J71" i="5"/>
  <c r="W63" i="4"/>
  <c r="T64" i="4"/>
  <c r="Y64" i="4" s="1"/>
  <c r="Z64" i="4" s="1"/>
  <c r="AB64" i="4" s="1"/>
  <c r="U64" i="4"/>
  <c r="W64" i="4" s="1"/>
  <c r="N67" i="4"/>
  <c r="O67" i="4" s="1"/>
  <c r="P67" i="4" s="1"/>
  <c r="Q67" i="4"/>
  <c r="K68" i="4"/>
  <c r="M68" i="4"/>
  <c r="L69" i="4" s="1"/>
  <c r="H71" i="4"/>
  <c r="E73" i="4"/>
  <c r="D74" i="4" s="1"/>
  <c r="F72" i="4"/>
  <c r="G72" i="4" s="1"/>
  <c r="I72" i="4" s="1"/>
  <c r="X61" i="5" l="1"/>
  <c r="AD61" i="5"/>
  <c r="AC61" i="5"/>
  <c r="Q56" i="5"/>
  <c r="R56" i="5" s="1"/>
  <c r="S56" i="5" s="1"/>
  <c r="T56" i="5"/>
  <c r="O56" i="5"/>
  <c r="H73" i="5"/>
  <c r="I73" i="5" s="1"/>
  <c r="K73" i="5" s="1"/>
  <c r="G73" i="5"/>
  <c r="E74" i="5" s="1"/>
  <c r="J72" i="5"/>
  <c r="V64" i="4"/>
  <c r="U65" i="4" s="1"/>
  <c r="V65" i="4" s="1"/>
  <c r="T66" i="4" s="1"/>
  <c r="Y66" i="4" s="1"/>
  <c r="Z66" i="4" s="1"/>
  <c r="AA64" i="4"/>
  <c r="N68" i="4"/>
  <c r="O68" i="4" s="1"/>
  <c r="P68" i="4" s="1"/>
  <c r="Q68" i="4"/>
  <c r="M69" i="4"/>
  <c r="L70" i="4" s="1"/>
  <c r="K69" i="4"/>
  <c r="H72" i="4"/>
  <c r="E74" i="4"/>
  <c r="D75" i="4" s="1"/>
  <c r="F73" i="4"/>
  <c r="G73" i="4" s="1"/>
  <c r="I73" i="4" s="1"/>
  <c r="Z61" i="5" l="1"/>
  <c r="Y61" i="5"/>
  <c r="V62" i="5" s="1"/>
  <c r="AA62" i="5" s="1"/>
  <c r="AB62" i="5" s="1"/>
  <c r="G74" i="5"/>
  <c r="E75" i="5" s="1"/>
  <c r="H74" i="5"/>
  <c r="I74" i="5" s="1"/>
  <c r="K74" i="5" s="1"/>
  <c r="J73" i="5"/>
  <c r="P56" i="5"/>
  <c r="O57" i="5" s="1"/>
  <c r="T65" i="4"/>
  <c r="Y65" i="4" s="1"/>
  <c r="Z65" i="4" s="1"/>
  <c r="AB65" i="4" s="1"/>
  <c r="W65" i="4"/>
  <c r="U66" i="4"/>
  <c r="V66" i="4" s="1"/>
  <c r="U67" i="4" s="1"/>
  <c r="AB66" i="4"/>
  <c r="AA66" i="4"/>
  <c r="Q69" i="4"/>
  <c r="N69" i="4"/>
  <c r="O69" i="4" s="1"/>
  <c r="P69" i="4" s="1"/>
  <c r="M70" i="4"/>
  <c r="L71" i="4" s="1"/>
  <c r="K70" i="4"/>
  <c r="H73" i="4"/>
  <c r="E75" i="4"/>
  <c r="D76" i="4" s="1"/>
  <c r="F74" i="4"/>
  <c r="G74" i="4" s="1"/>
  <c r="I74" i="4" s="1"/>
  <c r="AD62" i="5" l="1"/>
  <c r="AC62" i="5"/>
  <c r="X62" i="5"/>
  <c r="M57" i="5"/>
  <c r="Q57" i="5" s="1"/>
  <c r="R57" i="5" s="1"/>
  <c r="S57" i="5" s="1"/>
  <c r="P57" i="5"/>
  <c r="M58" i="5" s="1"/>
  <c r="J74" i="5"/>
  <c r="H75" i="5"/>
  <c r="I75" i="5" s="1"/>
  <c r="K75" i="5" s="1"/>
  <c r="G75" i="5"/>
  <c r="E76" i="5" s="1"/>
  <c r="AA65" i="4"/>
  <c r="W66" i="4"/>
  <c r="V67" i="4"/>
  <c r="T68" i="4" s="1"/>
  <c r="Y68" i="4" s="1"/>
  <c r="Z68" i="4" s="1"/>
  <c r="W67" i="4"/>
  <c r="T67" i="4"/>
  <c r="Y67" i="4" s="1"/>
  <c r="Z67" i="4" s="1"/>
  <c r="Q70" i="4"/>
  <c r="N70" i="4"/>
  <c r="O70" i="4" s="1"/>
  <c r="P70" i="4" s="1"/>
  <c r="M71" i="4"/>
  <c r="L72" i="4" s="1"/>
  <c r="K71" i="4"/>
  <c r="H74" i="4"/>
  <c r="E76" i="4"/>
  <c r="D77" i="4" s="1"/>
  <c r="F75" i="4"/>
  <c r="G75" i="4" s="1"/>
  <c r="I75" i="4" s="1"/>
  <c r="Y62" i="5" l="1"/>
  <c r="V63" i="5" s="1"/>
  <c r="AA63" i="5" s="1"/>
  <c r="AB63" i="5" s="1"/>
  <c r="Z62" i="5"/>
  <c r="T57" i="5"/>
  <c r="Q58" i="5"/>
  <c r="R58" i="5" s="1"/>
  <c r="S58" i="5" s="1"/>
  <c r="T58" i="5"/>
  <c r="H76" i="5"/>
  <c r="I76" i="5" s="1"/>
  <c r="K76" i="5" s="1"/>
  <c r="G76" i="5"/>
  <c r="E77" i="5" s="1"/>
  <c r="O58" i="5"/>
  <c r="J75" i="5"/>
  <c r="U68" i="4"/>
  <c r="V68" i="4" s="1"/>
  <c r="AB68" i="4"/>
  <c r="AA68" i="4"/>
  <c r="AA67" i="4"/>
  <c r="AB67" i="4"/>
  <c r="N71" i="4"/>
  <c r="O71" i="4" s="1"/>
  <c r="P71" i="4" s="1"/>
  <c r="Q71" i="4"/>
  <c r="M72" i="4"/>
  <c r="L73" i="4" s="1"/>
  <c r="K72" i="4"/>
  <c r="H75" i="4"/>
  <c r="E77" i="4"/>
  <c r="D78" i="4" s="1"/>
  <c r="F76" i="4"/>
  <c r="G76" i="4" s="1"/>
  <c r="I76" i="4" s="1"/>
  <c r="X63" i="5" l="1"/>
  <c r="Y63" i="5" s="1"/>
  <c r="V64" i="5" s="1"/>
  <c r="AA64" i="5" s="1"/>
  <c r="AB64" i="5" s="1"/>
  <c r="AD63" i="5"/>
  <c r="AC63" i="5"/>
  <c r="H77" i="5"/>
  <c r="I77" i="5" s="1"/>
  <c r="K77" i="5" s="1"/>
  <c r="G77" i="5"/>
  <c r="E78" i="5" s="1"/>
  <c r="J76" i="5"/>
  <c r="P58" i="5"/>
  <c r="O59" i="5" s="1"/>
  <c r="U69" i="4"/>
  <c r="V69" i="4" s="1"/>
  <c r="T70" i="4" s="1"/>
  <c r="Y70" i="4" s="1"/>
  <c r="Z70" i="4" s="1"/>
  <c r="W68" i="4"/>
  <c r="T69" i="4"/>
  <c r="Y69" i="4" s="1"/>
  <c r="Z69" i="4" s="1"/>
  <c r="N72" i="4"/>
  <c r="O72" i="4" s="1"/>
  <c r="P72" i="4" s="1"/>
  <c r="Q72" i="4"/>
  <c r="M73" i="4"/>
  <c r="L74" i="4" s="1"/>
  <c r="K73" i="4"/>
  <c r="H76" i="4"/>
  <c r="E78" i="4"/>
  <c r="D79" i="4" s="1"/>
  <c r="F77" i="4"/>
  <c r="G77" i="4" s="1"/>
  <c r="I77" i="4" s="1"/>
  <c r="Z63" i="5" l="1"/>
  <c r="X64" i="5"/>
  <c r="AC64" i="5"/>
  <c r="AD64" i="5"/>
  <c r="P59" i="5"/>
  <c r="O60" i="5" s="1"/>
  <c r="M59" i="5"/>
  <c r="G78" i="5"/>
  <c r="E79" i="5" s="1"/>
  <c r="H78" i="5"/>
  <c r="I78" i="5" s="1"/>
  <c r="K78" i="5" s="1"/>
  <c r="J77" i="5"/>
  <c r="W69" i="4"/>
  <c r="U70" i="4"/>
  <c r="V70" i="4" s="1"/>
  <c r="U71" i="4" s="1"/>
  <c r="AA70" i="4"/>
  <c r="AB70" i="4"/>
  <c r="AB69" i="4"/>
  <c r="AA69" i="4"/>
  <c r="N73" i="4"/>
  <c r="O73" i="4" s="1"/>
  <c r="P73" i="4" s="1"/>
  <c r="Q73" i="4"/>
  <c r="M74" i="4"/>
  <c r="L75" i="4" s="1"/>
  <c r="K74" i="4"/>
  <c r="H77" i="4"/>
  <c r="E79" i="4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F78" i="4"/>
  <c r="G78" i="4" s="1"/>
  <c r="I78" i="4" s="1"/>
  <c r="Y64" i="5" l="1"/>
  <c r="V65" i="5" s="1"/>
  <c r="AA65" i="5" s="1"/>
  <c r="AB65" i="5" s="1"/>
  <c r="Z64" i="5"/>
  <c r="M60" i="5"/>
  <c r="Q60" i="5" s="1"/>
  <c r="R60" i="5" s="1"/>
  <c r="S60" i="5" s="1"/>
  <c r="T59" i="5"/>
  <c r="Q59" i="5"/>
  <c r="R59" i="5" s="1"/>
  <c r="S59" i="5" s="1"/>
  <c r="J78" i="5"/>
  <c r="H79" i="5"/>
  <c r="H4" i="5" s="1"/>
  <c r="G79" i="5"/>
  <c r="E80" i="5" s="1"/>
  <c r="E81" i="5" s="1"/>
  <c r="E82" i="5" s="1"/>
  <c r="E83" i="5" s="1"/>
  <c r="E84" i="5" s="1"/>
  <c r="E85" i="5" s="1"/>
  <c r="E86" i="5" s="1"/>
  <c r="E87" i="5" s="1"/>
  <c r="E88" i="5" s="1"/>
  <c r="E89" i="5" s="1"/>
  <c r="E90" i="5" s="1"/>
  <c r="E91" i="5" s="1"/>
  <c r="P60" i="5"/>
  <c r="O61" i="5" s="1"/>
  <c r="W70" i="4"/>
  <c r="V71" i="4"/>
  <c r="T72" i="4" s="1"/>
  <c r="Y72" i="4" s="1"/>
  <c r="Z72" i="4" s="1"/>
  <c r="W71" i="4"/>
  <c r="T71" i="4"/>
  <c r="Y71" i="4" s="1"/>
  <c r="Z71" i="4" s="1"/>
  <c r="Q74" i="4"/>
  <c r="N74" i="4"/>
  <c r="O74" i="4" s="1"/>
  <c r="P74" i="4" s="1"/>
  <c r="M75" i="4"/>
  <c r="L76" i="4" s="1"/>
  <c r="K75" i="4"/>
  <c r="H78" i="4"/>
  <c r="F79" i="4"/>
  <c r="X65" i="5" l="1"/>
  <c r="AC65" i="5"/>
  <c r="AD65" i="5"/>
  <c r="T60" i="5"/>
  <c r="P61" i="5"/>
  <c r="M62" i="5" s="1"/>
  <c r="M61" i="5"/>
  <c r="I79" i="5"/>
  <c r="K79" i="5" s="1"/>
  <c r="F4" i="4"/>
  <c r="G79" i="4"/>
  <c r="I79" i="4" s="1"/>
  <c r="I4" i="4" s="1"/>
  <c r="AA71" i="4"/>
  <c r="AB71" i="4"/>
  <c r="AB72" i="4"/>
  <c r="AA72" i="4"/>
  <c r="U72" i="4"/>
  <c r="V72" i="4" s="1"/>
  <c r="U73" i="4" s="1"/>
  <c r="Q75" i="4"/>
  <c r="N75" i="4"/>
  <c r="O75" i="4" s="1"/>
  <c r="P75" i="4" s="1"/>
  <c r="M76" i="4"/>
  <c r="L77" i="4" s="1"/>
  <c r="K76" i="4"/>
  <c r="G4" i="4"/>
  <c r="Z65" i="5" l="1"/>
  <c r="Y65" i="5"/>
  <c r="V66" i="5" s="1"/>
  <c r="AA66" i="5" s="1"/>
  <c r="AB66" i="5" s="1"/>
  <c r="O62" i="5"/>
  <c r="P62" i="5" s="1"/>
  <c r="O63" i="5" s="1"/>
  <c r="Q62" i="5"/>
  <c r="R62" i="5" s="1"/>
  <c r="S62" i="5" s="1"/>
  <c r="T62" i="5"/>
  <c r="Q61" i="5"/>
  <c r="R61" i="5" s="1"/>
  <c r="S61" i="5" s="1"/>
  <c r="T61" i="5"/>
  <c r="J79" i="5"/>
  <c r="J4" i="5" s="1"/>
  <c r="K4" i="5"/>
  <c r="I4" i="5"/>
  <c r="H79" i="4"/>
  <c r="H4" i="4" s="1"/>
  <c r="W72" i="4"/>
  <c r="V73" i="4"/>
  <c r="U74" i="4" s="1"/>
  <c r="W73" i="4"/>
  <c r="T73" i="4"/>
  <c r="Y73" i="4" s="1"/>
  <c r="Z73" i="4" s="1"/>
  <c r="N76" i="4"/>
  <c r="O76" i="4" s="1"/>
  <c r="P76" i="4" s="1"/>
  <c r="Q76" i="4"/>
  <c r="M77" i="4"/>
  <c r="L78" i="4" s="1"/>
  <c r="K77" i="4"/>
  <c r="X66" i="5" l="1"/>
  <c r="Z66" i="5" s="1"/>
  <c r="AD66" i="5"/>
  <c r="AC66" i="5"/>
  <c r="M63" i="5"/>
  <c r="Q63" i="5" s="1"/>
  <c r="R63" i="5" s="1"/>
  <c r="S63" i="5" s="1"/>
  <c r="P63" i="5"/>
  <c r="O64" i="5" s="1"/>
  <c r="T74" i="4"/>
  <c r="Y74" i="4" s="1"/>
  <c r="Z74" i="4" s="1"/>
  <c r="AB74" i="4" s="1"/>
  <c r="AB73" i="4"/>
  <c r="AA73" i="4"/>
  <c r="V74" i="4"/>
  <c r="U75" i="4" s="1"/>
  <c r="W74" i="4"/>
  <c r="N77" i="4"/>
  <c r="O77" i="4" s="1"/>
  <c r="P77" i="4" s="1"/>
  <c r="Q77" i="4"/>
  <c r="M78" i="4"/>
  <c r="L79" i="4" s="1"/>
  <c r="K78" i="4"/>
  <c r="Y66" i="5" l="1"/>
  <c r="V67" i="5" s="1"/>
  <c r="AA67" i="5" s="1"/>
  <c r="AB67" i="5" s="1"/>
  <c r="AD67" i="5" s="1"/>
  <c r="T63" i="5"/>
  <c r="M64" i="5"/>
  <c r="Q64" i="5" s="1"/>
  <c r="R64" i="5" s="1"/>
  <c r="S64" i="5" s="1"/>
  <c r="P64" i="5"/>
  <c r="M65" i="5" s="1"/>
  <c r="AA74" i="4"/>
  <c r="V75" i="4"/>
  <c r="T76" i="4" s="1"/>
  <c r="Y76" i="4" s="1"/>
  <c r="Z76" i="4" s="1"/>
  <c r="W75" i="4"/>
  <c r="T75" i="4"/>
  <c r="Y75" i="4" s="1"/>
  <c r="Z75" i="4" s="1"/>
  <c r="Q78" i="4"/>
  <c r="N78" i="4"/>
  <c r="O78" i="4" s="1"/>
  <c r="P78" i="4" s="1"/>
  <c r="M79" i="4"/>
  <c r="K81" i="4" s="1"/>
  <c r="K79" i="4"/>
  <c r="X67" i="5" l="1"/>
  <c r="Y67" i="5" s="1"/>
  <c r="V68" i="5" s="1"/>
  <c r="AA68" i="5" s="1"/>
  <c r="AB68" i="5" s="1"/>
  <c r="AC67" i="5"/>
  <c r="Z67" i="5"/>
  <c r="T64" i="5"/>
  <c r="T65" i="5"/>
  <c r="Q65" i="5"/>
  <c r="R65" i="5" s="1"/>
  <c r="S65" i="5" s="1"/>
  <c r="O65" i="5"/>
  <c r="K84" i="4"/>
  <c r="K80" i="4"/>
  <c r="K88" i="4"/>
  <c r="K91" i="4"/>
  <c r="K90" i="4"/>
  <c r="K89" i="4"/>
  <c r="K86" i="4"/>
  <c r="K85" i="4"/>
  <c r="K87" i="4"/>
  <c r="K83" i="4"/>
  <c r="K82" i="4"/>
  <c r="AA75" i="4"/>
  <c r="AB75" i="4"/>
  <c r="AB76" i="4"/>
  <c r="AA76" i="4"/>
  <c r="U76" i="4"/>
  <c r="N79" i="4"/>
  <c r="Q79" i="4"/>
  <c r="Q4" i="4" s="1"/>
  <c r="X68" i="5" l="1"/>
  <c r="AD68" i="5"/>
  <c r="AC68" i="5"/>
  <c r="P65" i="5"/>
  <c r="O66" i="5" s="1"/>
  <c r="V76" i="4"/>
  <c r="T77" i="4" s="1"/>
  <c r="Y77" i="4" s="1"/>
  <c r="Z77" i="4" s="1"/>
  <c r="W76" i="4"/>
  <c r="O79" i="4"/>
  <c r="N4" i="4"/>
  <c r="Y68" i="5" l="1"/>
  <c r="X69" i="5" s="1"/>
  <c r="Z68" i="5"/>
  <c r="P66" i="5"/>
  <c r="M67" i="5" s="1"/>
  <c r="M66" i="5"/>
  <c r="U77" i="4"/>
  <c r="V77" i="4" s="1"/>
  <c r="T78" i="4" s="1"/>
  <c r="Y78" i="4" s="1"/>
  <c r="Z78" i="4" s="1"/>
  <c r="AB77" i="4"/>
  <c r="AA77" i="4"/>
  <c r="P79" i="4"/>
  <c r="P4" i="4" s="1"/>
  <c r="O4" i="4"/>
  <c r="V69" i="5" l="1"/>
  <c r="AA69" i="5" s="1"/>
  <c r="AB69" i="5" s="1"/>
  <c r="Z69" i="5"/>
  <c r="Y69" i="5"/>
  <c r="X70" i="5" s="1"/>
  <c r="T67" i="5"/>
  <c r="Q67" i="5"/>
  <c r="R67" i="5" s="1"/>
  <c r="S67" i="5" s="1"/>
  <c r="O67" i="5"/>
  <c r="Q66" i="5"/>
  <c r="R66" i="5" s="1"/>
  <c r="S66" i="5" s="1"/>
  <c r="T66" i="5"/>
  <c r="W77" i="4"/>
  <c r="AA78" i="4"/>
  <c r="AB78" i="4"/>
  <c r="U78" i="4"/>
  <c r="V78" i="4" s="1"/>
  <c r="V70" i="5" l="1"/>
  <c r="AA70" i="5" s="1"/>
  <c r="Z70" i="5"/>
  <c r="Y70" i="5"/>
  <c r="V71" i="5" s="1"/>
  <c r="AA71" i="5" s="1"/>
  <c r="AB71" i="5" s="1"/>
  <c r="AC69" i="5"/>
  <c r="AD69" i="5"/>
  <c r="P67" i="5"/>
  <c r="O68" i="5" s="1"/>
  <c r="U79" i="4"/>
  <c r="V79" i="4" s="1"/>
  <c r="T79" i="4"/>
  <c r="Y79" i="4" s="1"/>
  <c r="W78" i="4"/>
  <c r="AB70" i="5" l="1"/>
  <c r="AC70" i="5" s="1"/>
  <c r="AD71" i="5"/>
  <c r="AC71" i="5"/>
  <c r="X71" i="5"/>
  <c r="P68" i="5"/>
  <c r="O69" i="5" s="1"/>
  <c r="M68" i="5"/>
  <c r="W79" i="4"/>
  <c r="T91" i="4" s="1"/>
  <c r="Z79" i="4"/>
  <c r="Z4" i="4" s="1"/>
  <c r="Y4" i="4"/>
  <c r="T81" i="4"/>
  <c r="T85" i="4"/>
  <c r="T89" i="4"/>
  <c r="T82" i="4"/>
  <c r="T86" i="4"/>
  <c r="T90" i="4"/>
  <c r="T83" i="4"/>
  <c r="T87" i="4"/>
  <c r="T84" i="4"/>
  <c r="T88" i="4"/>
  <c r="T80" i="4"/>
  <c r="AD70" i="5" l="1"/>
  <c r="Z71" i="5"/>
  <c r="Y71" i="5"/>
  <c r="X72" i="5" s="1"/>
  <c r="P69" i="5"/>
  <c r="O70" i="5" s="1"/>
  <c r="M69" i="5"/>
  <c r="Q68" i="5"/>
  <c r="R68" i="5" s="1"/>
  <c r="S68" i="5" s="1"/>
  <c r="T68" i="5"/>
  <c r="AA79" i="4"/>
  <c r="AA4" i="4" s="1"/>
  <c r="AB79" i="4"/>
  <c r="AB4" i="4" s="1"/>
  <c r="V72" i="5" l="1"/>
  <c r="AA72" i="5" s="1"/>
  <c r="Y72" i="5"/>
  <c r="V73" i="5" s="1"/>
  <c r="AA73" i="5" s="1"/>
  <c r="AB73" i="5" s="1"/>
  <c r="Z72" i="5"/>
  <c r="P70" i="5"/>
  <c r="O71" i="5" s="1"/>
  <c r="T69" i="5"/>
  <c r="Q69" i="5"/>
  <c r="R69" i="5" s="1"/>
  <c r="S69" i="5" s="1"/>
  <c r="M70" i="5"/>
  <c r="AB72" i="5" l="1"/>
  <c r="AD72" i="5" s="1"/>
  <c r="X73" i="5"/>
  <c r="AD73" i="5"/>
  <c r="AC73" i="5"/>
  <c r="M71" i="5"/>
  <c r="T71" i="5" s="1"/>
  <c r="Q70" i="5"/>
  <c r="R70" i="5" s="1"/>
  <c r="S70" i="5" s="1"/>
  <c r="T70" i="5"/>
  <c r="P71" i="5"/>
  <c r="O72" i="5" s="1"/>
  <c r="AC72" i="5" l="1"/>
  <c r="Z73" i="5"/>
  <c r="Y73" i="5"/>
  <c r="X74" i="5" s="1"/>
  <c r="Q71" i="5"/>
  <c r="R71" i="5" s="1"/>
  <c r="S71" i="5" s="1"/>
  <c r="P72" i="5"/>
  <c r="M73" i="5" s="1"/>
  <c r="M72" i="5"/>
  <c r="V74" i="5" l="1"/>
  <c r="AA74" i="5" s="1"/>
  <c r="Z74" i="5"/>
  <c r="Y74" i="5"/>
  <c r="V75" i="5" s="1"/>
  <c r="AA75" i="5" s="1"/>
  <c r="AB75" i="5" s="1"/>
  <c r="Q73" i="5"/>
  <c r="R73" i="5" s="1"/>
  <c r="S73" i="5" s="1"/>
  <c r="T73" i="5"/>
  <c r="Q72" i="5"/>
  <c r="R72" i="5" s="1"/>
  <c r="S72" i="5" s="1"/>
  <c r="T72" i="5"/>
  <c r="O73" i="5"/>
  <c r="AB74" i="5" l="1"/>
  <c r="X75" i="5"/>
  <c r="AD75" i="5"/>
  <c r="AC75" i="5"/>
  <c r="P73" i="5"/>
  <c r="O74" i="5" s="1"/>
  <c r="AD74" i="5" l="1"/>
  <c r="AC74" i="5"/>
  <c r="Z75" i="5"/>
  <c r="Y75" i="5"/>
  <c r="V76" i="5" s="1"/>
  <c r="AA76" i="5" s="1"/>
  <c r="M74" i="5"/>
  <c r="Q74" i="5" s="1"/>
  <c r="R74" i="5" s="1"/>
  <c r="S74" i="5" s="1"/>
  <c r="P74" i="5"/>
  <c r="O75" i="5" s="1"/>
  <c r="AB76" i="5" l="1"/>
  <c r="AD76" i="5" s="1"/>
  <c r="X76" i="5"/>
  <c r="M75" i="5"/>
  <c r="T75" i="5" s="1"/>
  <c r="T74" i="5"/>
  <c r="P75" i="5"/>
  <c r="O76" i="5" s="1"/>
  <c r="AC76" i="5" l="1"/>
  <c r="Y76" i="5"/>
  <c r="V77" i="5" s="1"/>
  <c r="AA77" i="5" s="1"/>
  <c r="Z76" i="5"/>
  <c r="Q75" i="5"/>
  <c r="R75" i="5" s="1"/>
  <c r="S75" i="5" s="1"/>
  <c r="P76" i="5"/>
  <c r="M77" i="5" s="1"/>
  <c r="M76" i="5"/>
  <c r="AB77" i="5" l="1"/>
  <c r="AD77" i="5" s="1"/>
  <c r="X77" i="5"/>
  <c r="Y77" i="5" s="1"/>
  <c r="X78" i="5" s="1"/>
  <c r="Q77" i="5"/>
  <c r="R77" i="5" s="1"/>
  <c r="S77" i="5" s="1"/>
  <c r="T77" i="5"/>
  <c r="Q76" i="5"/>
  <c r="R76" i="5" s="1"/>
  <c r="S76" i="5" s="1"/>
  <c r="T76" i="5"/>
  <c r="O77" i="5"/>
  <c r="AC77" i="5" l="1"/>
  <c r="Z77" i="5"/>
  <c r="V78" i="5"/>
  <c r="AA78" i="5" s="1"/>
  <c r="AB78" i="5" s="1"/>
  <c r="Y78" i="5"/>
  <c r="V79" i="5" s="1"/>
  <c r="AA79" i="5" s="1"/>
  <c r="Z78" i="5"/>
  <c r="P77" i="5"/>
  <c r="O78" i="5" s="1"/>
  <c r="AB79" i="5" l="1"/>
  <c r="AB4" i="5" s="1"/>
  <c r="AA4" i="5"/>
  <c r="X79" i="5"/>
  <c r="AD79" i="5"/>
  <c r="AC78" i="5"/>
  <c r="AD78" i="5"/>
  <c r="M78" i="5"/>
  <c r="Q78" i="5" s="1"/>
  <c r="R78" i="5" s="1"/>
  <c r="S78" i="5" s="1"/>
  <c r="P78" i="5"/>
  <c r="O79" i="5" s="1"/>
  <c r="AC79" i="5" l="1"/>
  <c r="AD4" i="5"/>
  <c r="AC4" i="5"/>
  <c r="Z79" i="5"/>
  <c r="Y79" i="5"/>
  <c r="V87" i="5" s="1"/>
  <c r="T78" i="5"/>
  <c r="P79" i="5"/>
  <c r="M90" i="5" s="1"/>
  <c r="M79" i="5"/>
  <c r="V84" i="5" l="1"/>
  <c r="V81" i="5"/>
  <c r="V86" i="5"/>
  <c r="V85" i="5"/>
  <c r="V82" i="5"/>
  <c r="V83" i="5"/>
  <c r="V88" i="5"/>
  <c r="V80" i="5"/>
  <c r="V89" i="5"/>
  <c r="V90" i="5"/>
  <c r="V91" i="5"/>
  <c r="M89" i="5"/>
  <c r="M88" i="5"/>
  <c r="M85" i="5"/>
  <c r="M83" i="5"/>
  <c r="M82" i="5"/>
  <c r="T79" i="5"/>
  <c r="T4" i="5" s="1"/>
  <c r="Q79" i="5"/>
  <c r="M80" i="5"/>
  <c r="M87" i="5"/>
  <c r="M86" i="5"/>
  <c r="M81" i="5"/>
  <c r="M84" i="5"/>
  <c r="M91" i="5"/>
  <c r="R79" i="5" l="1"/>
  <c r="Q4" i="5"/>
  <c r="S79" i="5" l="1"/>
  <c r="S4" i="5" s="1"/>
  <c r="R4" i="5"/>
</calcChain>
</file>

<file path=xl/sharedStrings.xml><?xml version="1.0" encoding="utf-8"?>
<sst xmlns="http://schemas.openxmlformats.org/spreadsheetml/2006/main" count="2118" uniqueCount="119">
  <si>
    <t>month</t>
  </si>
  <si>
    <t>vehicle_type</t>
  </si>
  <si>
    <t>number</t>
  </si>
  <si>
    <t>2012-01</t>
  </si>
  <si>
    <t>Cars</t>
  </si>
  <si>
    <t>Rental Cars</t>
  </si>
  <si>
    <t>Taxi</t>
  </si>
  <si>
    <t>Buses</t>
  </si>
  <si>
    <t>Goods &amp; Other Vehicles</t>
  </si>
  <si>
    <t>Motorcycles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</si>
  <si>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</si>
  <si>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</si>
  <si>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</si>
  <si>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</si>
  <si>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</si>
  <si>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</si>
  <si>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</si>
  <si>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</si>
  <si>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</si>
  <si>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</si>
  <si>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</si>
  <si>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</si>
  <si>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</si>
  <si>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</si>
  <si>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</si>
  <si>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</si>
  <si>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</si>
  <si>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</si>
  <si>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</si>
  <si>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</si>
  <si>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</si>
  <si>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</si>
  <si>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</si>
  <si>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</si>
  <si>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</si>
  <si>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</si>
  <si>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</si>
  <si>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</si>
  <si>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</si>
  <si>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</si>
  <si>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</si>
  <si>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</si>
  <si>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</si>
  <si>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</si>
  <si>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</si>
  <si>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</si>
  <si>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</si>
  <si>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</si>
  <si>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</si>
  <si>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</si>
  <si>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</si>
  <si>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</si>
  <si>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</si>
  <si>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</si>
  <si>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</si>
  <si>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</si>
  <si>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</si>
  <si>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</si>
  <si>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</si>
  <si>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</si>
  <si>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</si>
  <si>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</si>
  <si>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</si>
  <si>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</si>
  <si>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</si>
  <si>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</si>
  <si>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</si>
  <si>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</si>
  <si>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</si>
  <si>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</si>
  <si>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</si>
  <si>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</si>
  <si>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</si>
  <si>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</si>
  <si>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</si>
  <si>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</si>
  <si>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</si>
  <si>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Car</t>
  </si>
  <si>
    <t>Rental cars</t>
  </si>
  <si>
    <t>Motorcycle and Scooter</t>
  </si>
  <si>
    <t>2017-09</t>
  </si>
  <si>
    <t>2017-10</t>
  </si>
  <si>
    <t>2017-11</t>
  </si>
  <si>
    <t>2017-12</t>
  </si>
  <si>
    <t>2018-01</t>
  </si>
  <si>
    <t>2018-02</t>
  </si>
  <si>
    <t>Motorcycles &amp; Scooters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</si>
  <si>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</si>
  <si>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</si>
  <si>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</si>
  <si>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</si>
  <si>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</si>
  <si>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</si>
  <si>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</si>
  <si>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</si>
  <si>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</si>
  <si>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</si>
  <si>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</si>
  <si>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</si>
  <si>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SES</t>
  </si>
  <si>
    <t>HES</t>
  </si>
  <si>
    <t>HWES</t>
  </si>
  <si>
    <t>alpha</t>
  </si>
  <si>
    <t>Bias</t>
  </si>
  <si>
    <t>MAD</t>
  </si>
  <si>
    <t>MAPE</t>
  </si>
  <si>
    <t>Level</t>
  </si>
  <si>
    <t>Trend</t>
  </si>
  <si>
    <t>beta</t>
  </si>
  <si>
    <t>Seasonal</t>
  </si>
  <si>
    <t>gamma</t>
  </si>
  <si>
    <t>k time periods</t>
  </si>
  <si>
    <t>k time period</t>
  </si>
  <si>
    <t>MSD</t>
  </si>
  <si>
    <t>key</t>
  </si>
  <si>
    <t>Select Type</t>
  </si>
  <si>
    <t>List</t>
  </si>
  <si>
    <t>When applying Simple exponential forecast on Cars, alpha is too high &gt;0.3 which indicates that we should find a better model</t>
  </si>
  <si>
    <t>When applying HoltWinters exponential forecast on Cars, it records the worst prediction (highest MSD) compared to Simple Exponential Smoothing and Holt Exponential 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</si>
</sst>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  <numFmt numFmtId="167" formatCode="_(* #,##0.000_);_(* \(#,##0.000\);_(* &quot;-&quot;??_);_(@_)"/>
    <numFmt numFmtId="168" formatCode="0.000000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2" applyNumberFormat="1" applyFont="1"/>
    <xf numFmtId="0" fontId="3" fillId="2" borderId="0" xfId="0" applyFont="1" applyFill="1"/>
    <xf numFmtId="166" fontId="0" fillId="0" borderId="0" xfId="1" applyNumberFormat="1" applyFont="1"/>
    <xf numFmtId="166" fontId="0" fillId="0" borderId="0" xfId="0" applyNumberFormat="1"/>
    <xf numFmtId="43" fontId="0" fillId="0" borderId="0" xfId="0" applyNumberFormat="1"/>
    <xf numFmtId="10" fontId="0" fillId="0" borderId="0" xfId="2" applyNumberFormat="1" applyFont="1"/>
    <xf numFmtId="0" fontId="2" fillId="3" borderId="0" xfId="0" applyFont="1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167" fontId="0" fillId="0" borderId="0" xfId="1" applyNumberFormat="1" applyFont="1"/>
    <xf numFmtId="167" fontId="0" fillId="0" borderId="0" xfId="0" applyNumberFormat="1"/>
    <xf numFmtId="0" fontId="4" fillId="7" borderId="0" xfId="0" applyFont="1" applyFill="1"/>
    <xf numFmtId="0" fontId="0" fillId="7" borderId="0" xfId="0" applyFill="1"/>
    <xf numFmtId="0" fontId="2" fillId="8" borderId="0" xfId="0" applyFont="1" applyFill="1"/>
    <xf numFmtId="168" fontId="0" fillId="0" borderId="0" xfId="0" applyNumberFormat="1"/>
    <xf numFmtId="166" fontId="0" fillId="9" borderId="0" xfId="0" applyNumberFormat="1" applyFill="1"/>
    <xf numFmtId="43" fontId="0" fillId="9" borderId="0" xfId="0" applyNumberFormat="1" applyFill="1"/>
    <xf numFmtId="167" fontId="0" fillId="9" borderId="0" xfId="0" applyNumberFormat="1" applyFill="1"/>
    <xf numFmtId="0" fontId="2" fillId="0" borderId="0" xfId="0" applyFont="1"/>
    <xf numFmtId="166" fontId="0" fillId="10" borderId="0" xfId="1" applyNumberFormat="1" applyFont="1" applyFill="1"/>
    <xf numFmtId="166" fontId="0" fillId="11" borderId="0" xfId="0" applyNumberFormat="1" applyFill="1"/>
    <xf numFmtId="1" fontId="0" fillId="1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  <a:r>
              <a:rPr lang="en-US" baseline="0"/>
              <a:t> Smoothing</a:t>
            </a:r>
            <a:endParaRPr lang="en-US"/>
          </a:p>
        </c:rich>
      </c:tx>
      <c:layout>
        <c:manualLayout>
          <c:xMode val="edge"/>
          <c:yMode val="edge"/>
          <c:x val="0.34998274781870609"/>
          <c:y val="3.78044486012800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'Working Sheet'!$D$5</c:f>
              <c:strCache>
                <c:ptCount val="1"/>
                <c:pt idx="0">
                  <c:v>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'Working Sheet'!$D$6:$D$91</c:f>
              <c:numCache>
                <c:formatCode>_(* #,##0_);_(* \(#,##0\);_(* "-"??_);_(@_)</c:formatCode>
                <c:ptCount val="86"/>
                <c:pt idx="0">
                  <c:v>593555</c:v>
                </c:pt>
                <c:pt idx="1">
                  <c:v>594925</c:v>
                </c:pt>
                <c:pt idx="2">
                  <c:v>596098</c:v>
                </c:pt>
                <c:pt idx="3">
                  <c:v>597000</c:v>
                </c:pt>
                <c:pt idx="4">
                  <c:v>598018</c:v>
                </c:pt>
                <c:pt idx="5">
                  <c:v>599493</c:v>
                </c:pt>
                <c:pt idx="6">
                  <c:v>600598</c:v>
                </c:pt>
                <c:pt idx="7">
                  <c:v>601298</c:v>
                </c:pt>
                <c:pt idx="8">
                  <c:v>602481</c:v>
                </c:pt>
                <c:pt idx="9">
                  <c:v>603460</c:v>
                </c:pt>
                <c:pt idx="10">
                  <c:v>604311</c:v>
                </c:pt>
                <c:pt idx="11">
                  <c:v>605149</c:v>
                </c:pt>
                <c:pt idx="12">
                  <c:v>605947</c:v>
                </c:pt>
                <c:pt idx="13">
                  <c:v>605961</c:v>
                </c:pt>
                <c:pt idx="14">
                  <c:v>606026</c:v>
                </c:pt>
                <c:pt idx="15">
                  <c:v>605754</c:v>
                </c:pt>
                <c:pt idx="16">
                  <c:v>605882</c:v>
                </c:pt>
                <c:pt idx="17">
                  <c:v>606373</c:v>
                </c:pt>
                <c:pt idx="18">
                  <c:v>606492</c:v>
                </c:pt>
                <c:pt idx="19">
                  <c:v>606722</c:v>
                </c:pt>
                <c:pt idx="20">
                  <c:v>607191</c:v>
                </c:pt>
                <c:pt idx="21">
                  <c:v>607104</c:v>
                </c:pt>
                <c:pt idx="22">
                  <c:v>607079</c:v>
                </c:pt>
                <c:pt idx="23">
                  <c:v>607292</c:v>
                </c:pt>
                <c:pt idx="24">
                  <c:v>607225</c:v>
                </c:pt>
                <c:pt idx="25">
                  <c:v>606938</c:v>
                </c:pt>
                <c:pt idx="26">
                  <c:v>605982</c:v>
                </c:pt>
                <c:pt idx="27">
                  <c:v>605184</c:v>
                </c:pt>
                <c:pt idx="28">
                  <c:v>604780</c:v>
                </c:pt>
                <c:pt idx="29">
                  <c:v>604633</c:v>
                </c:pt>
                <c:pt idx="30">
                  <c:v>604022</c:v>
                </c:pt>
                <c:pt idx="31">
                  <c:v>603749</c:v>
                </c:pt>
                <c:pt idx="32">
                  <c:v>603262</c:v>
                </c:pt>
                <c:pt idx="33">
                  <c:v>602336</c:v>
                </c:pt>
                <c:pt idx="34">
                  <c:v>601435</c:v>
                </c:pt>
                <c:pt idx="35">
                  <c:v>600176</c:v>
                </c:pt>
                <c:pt idx="36">
                  <c:v>598219</c:v>
                </c:pt>
                <c:pt idx="37">
                  <c:v>597152</c:v>
                </c:pt>
                <c:pt idx="38">
                  <c:v>594357</c:v>
                </c:pt>
                <c:pt idx="39">
                  <c:v>591731</c:v>
                </c:pt>
                <c:pt idx="40">
                  <c:v>589863</c:v>
                </c:pt>
                <c:pt idx="41">
                  <c:v>589615</c:v>
                </c:pt>
                <c:pt idx="42">
                  <c:v>585384</c:v>
                </c:pt>
                <c:pt idx="43">
                  <c:v>583470</c:v>
                </c:pt>
                <c:pt idx="44">
                  <c:v>581208</c:v>
                </c:pt>
                <c:pt idx="45">
                  <c:v>579199</c:v>
                </c:pt>
                <c:pt idx="46">
                  <c:v>577631</c:v>
                </c:pt>
                <c:pt idx="47">
                  <c:v>575353</c:v>
                </c:pt>
                <c:pt idx="48">
                  <c:v>573793</c:v>
                </c:pt>
                <c:pt idx="49">
                  <c:v>572014</c:v>
                </c:pt>
                <c:pt idx="50">
                  <c:v>567993</c:v>
                </c:pt>
                <c:pt idx="51">
                  <c:v>566130</c:v>
                </c:pt>
                <c:pt idx="52">
                  <c:v>564877</c:v>
                </c:pt>
                <c:pt idx="53">
                  <c:v>563833</c:v>
                </c:pt>
                <c:pt idx="54">
                  <c:v>561595</c:v>
                </c:pt>
                <c:pt idx="55">
                  <c:v>559159</c:v>
                </c:pt>
                <c:pt idx="56">
                  <c:v>558090</c:v>
                </c:pt>
                <c:pt idx="57">
                  <c:v>556304</c:v>
                </c:pt>
                <c:pt idx="58">
                  <c:v>554567</c:v>
                </c:pt>
                <c:pt idx="59">
                  <c:v>552427</c:v>
                </c:pt>
                <c:pt idx="60">
                  <c:v>550395</c:v>
                </c:pt>
                <c:pt idx="61">
                  <c:v>548754</c:v>
                </c:pt>
                <c:pt idx="62">
                  <c:v>547024</c:v>
                </c:pt>
                <c:pt idx="63">
                  <c:v>545584</c:v>
                </c:pt>
                <c:pt idx="64">
                  <c:v>544979</c:v>
                </c:pt>
                <c:pt idx="65">
                  <c:v>545024</c:v>
                </c:pt>
                <c:pt idx="66">
                  <c:v>544638</c:v>
                </c:pt>
                <c:pt idx="67">
                  <c:v>544474</c:v>
                </c:pt>
                <c:pt idx="68">
                  <c:v>543991</c:v>
                </c:pt>
                <c:pt idx="69">
                  <c:v>544002</c:v>
                </c:pt>
                <c:pt idx="70">
                  <c:v>544708</c:v>
                </c:pt>
                <c:pt idx="71">
                  <c:v>546706</c:v>
                </c:pt>
                <c:pt idx="72">
                  <c:v>545490</c:v>
                </c:pt>
                <c:pt idx="73">
                  <c:v>545906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1-419E-B822-09408A25CB5B}"/>
            </c:ext>
          </c:extLst>
        </c:ser>
        <c:ser>
          <c:idx val="1"/>
          <c:order val="1"/>
          <c:tx>
            <c:strRef>
              <c:f>'Working Sheet'!$E$5</c:f>
              <c:strCache>
                <c:ptCount val="1"/>
                <c:pt idx="0">
                  <c:v>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'Working Sheet'!$E$6:$E$91</c:f>
              <c:numCache>
                <c:formatCode>_(* #,##0_);_(* \(#,##0\);_(* "-"??_);_(@_)</c:formatCode>
                <c:ptCount val="86"/>
                <c:pt idx="1">
                  <c:v>593555</c:v>
                </c:pt>
                <c:pt idx="2">
                  <c:v>595658.00822686451</c:v>
                </c:pt>
                <c:pt idx="3">
                  <c:v>596333.41429887665</c:v>
                </c:pt>
                <c:pt idx="4">
                  <c:v>597356.65168090037</c:v>
                </c:pt>
                <c:pt idx="5">
                  <c:v>598371.84945892193</c:v>
                </c:pt>
                <c:pt idx="6">
                  <c:v>600092.86318990053</c:v>
                </c:pt>
                <c:pt idx="7">
                  <c:v>600868.26966240513</c:v>
                </c:pt>
                <c:pt idx="8">
                  <c:v>601527.92399473744</c:v>
                </c:pt>
                <c:pt idx="9">
                  <c:v>602990.93616984272</c:v>
                </c:pt>
                <c:pt idx="10">
                  <c:v>603710.96908498532</c:v>
                </c:pt>
                <c:pt idx="11">
                  <c:v>604632.04204166331</c:v>
                </c:pt>
                <c:pt idx="12">
                  <c:v>605425.59447912686</c:v>
                </c:pt>
                <c:pt idx="13">
                  <c:v>606225.97411411139</c:v>
                </c:pt>
                <c:pt idx="14">
                  <c:v>605819.22758718999</c:v>
                </c:pt>
                <c:pt idx="15">
                  <c:v>606136.63202896225</c:v>
                </c:pt>
                <c:pt idx="16">
                  <c:v>605549.27560212323</c:v>
                </c:pt>
                <c:pt idx="17">
                  <c:v>606060.02169410372</c:v>
                </c:pt>
                <c:pt idx="18">
                  <c:v>606540.45669565839</c:v>
                </c:pt>
                <c:pt idx="19">
                  <c:v>606466.07360834721</c:v>
                </c:pt>
                <c:pt idx="20">
                  <c:v>606858.93149675429</c:v>
                </c:pt>
                <c:pt idx="21">
                  <c:v>607368.67076259968</c:v>
                </c:pt>
                <c:pt idx="22">
                  <c:v>606962.38989314158</c:v>
                </c:pt>
                <c:pt idx="23">
                  <c:v>607141.39136325754</c:v>
                </c:pt>
                <c:pt idx="24">
                  <c:v>607372.58202172932</c:v>
                </c:pt>
                <c:pt idx="25">
                  <c:v>607146.03734593815</c:v>
                </c:pt>
                <c:pt idx="26">
                  <c:v>606826.6911780528</c:v>
                </c:pt>
                <c:pt idx="27">
                  <c:v>605530.0543192171</c:v>
                </c:pt>
                <c:pt idx="28">
                  <c:v>604998.84623143938</c:v>
                </c:pt>
                <c:pt idx="29">
                  <c:v>604662.90796491725</c:v>
                </c:pt>
                <c:pt idx="30">
                  <c:v>604616.99796763994</c:v>
                </c:pt>
                <c:pt idx="31">
                  <c:v>603703.65079908923</c:v>
                </c:pt>
                <c:pt idx="32">
                  <c:v>603773.26374989003</c:v>
                </c:pt>
                <c:pt idx="33">
                  <c:v>602988.45216440363</c:v>
                </c:pt>
                <c:pt idx="34">
                  <c:v>601986.91036193911</c:v>
                </c:pt>
                <c:pt idx="35">
                  <c:v>601139.70449942106</c:v>
                </c:pt>
                <c:pt idx="36">
                  <c:v>599660.37713405699</c:v>
                </c:pt>
                <c:pt idx="37">
                  <c:v>597447.80197278981</c:v>
                </c:pt>
                <c:pt idx="38">
                  <c:v>596993.73337257095</c:v>
                </c:pt>
                <c:pt idx="39">
                  <c:v>592946.23558091791</c:v>
                </c:pt>
                <c:pt idx="40">
                  <c:v>591080.79731504293</c:v>
                </c:pt>
                <c:pt idx="41">
                  <c:v>589211.42667840887</c:v>
                </c:pt>
                <c:pt idx="42">
                  <c:v>589830.92887946661</c:v>
                </c:pt>
                <c:pt idx="43">
                  <c:v>583004.70404895628</c:v>
                </c:pt>
                <c:pt idx="44">
                  <c:v>583718.95310951956</c:v>
                </c:pt>
                <c:pt idx="45">
                  <c:v>579864.53336748271</c:v>
                </c:pt>
                <c:pt idx="46">
                  <c:v>578842.91136232286</c:v>
                </c:pt>
                <c:pt idx="47">
                  <c:v>576982.57591327513</c:v>
                </c:pt>
                <c:pt idx="48">
                  <c:v>574481.1076272038</c:v>
                </c:pt>
                <c:pt idx="49">
                  <c:v>573424.8331739353</c:v>
                </c:pt>
                <c:pt idx="50">
                  <c:v>571259.14428961475</c:v>
                </c:pt>
                <c:pt idx="51">
                  <c:v>566245.47398947889</c:v>
                </c:pt>
                <c:pt idx="52">
                  <c:v>566068.21650782705</c:v>
                </c:pt>
                <c:pt idx="53">
                  <c:v>564239.64853998995</c:v>
                </c:pt>
                <c:pt idx="54">
                  <c:v>563615.42574798898</c:v>
                </c:pt>
                <c:pt idx="55">
                  <c:v>560513.98635398201</c:v>
                </c:pt>
                <c:pt idx="56">
                  <c:v>558434.02471185545</c:v>
                </c:pt>
                <c:pt idx="57">
                  <c:v>557905.93215763895</c:v>
                </c:pt>
                <c:pt idx="58">
                  <c:v>555446.89821136638</c:v>
                </c:pt>
                <c:pt idx="59">
                  <c:v>554096.21706004755</c:v>
                </c:pt>
                <c:pt idx="60">
                  <c:v>551533.89792887785</c:v>
                </c:pt>
                <c:pt idx="61">
                  <c:v>549785.64120333851</c:v>
                </c:pt>
                <c:pt idx="62">
                  <c:v>548202.02811005875</c:v>
                </c:pt>
                <c:pt idx="63">
                  <c:v>546393.7048933208</c:v>
                </c:pt>
                <c:pt idx="64">
                  <c:v>545150.77346851351</c:v>
                </c:pt>
                <c:pt idx="65">
                  <c:v>544887.09389373916</c:v>
                </c:pt>
                <c:pt idx="66">
                  <c:v>545097.25058554544</c:v>
                </c:pt>
                <c:pt idx="67">
                  <c:v>544392.28141795821</c:v>
                </c:pt>
                <c:pt idx="68">
                  <c:v>544517.72291454324</c:v>
                </c:pt>
                <c:pt idx="69">
                  <c:v>543709.18085427873</c:v>
                </c:pt>
                <c:pt idx="70">
                  <c:v>544158.67068817315</c:v>
                </c:pt>
                <c:pt idx="71">
                  <c:v>545001.91452907072</c:v>
                </c:pt>
                <c:pt idx="72">
                  <c:v>547617.75815289863</c:v>
                </c:pt>
                <c:pt idx="73">
                  <c:v>544351.55895558209</c:v>
                </c:pt>
                <c:pt idx="74">
                  <c:v>546737.69202462328</c:v>
                </c:pt>
                <c:pt idx="75">
                  <c:v>546737.69202462328</c:v>
                </c:pt>
                <c:pt idx="76">
                  <c:v>546737.69202462328</c:v>
                </c:pt>
                <c:pt idx="77">
                  <c:v>546737.69202462328</c:v>
                </c:pt>
                <c:pt idx="78">
                  <c:v>546737.69202462328</c:v>
                </c:pt>
                <c:pt idx="79">
                  <c:v>546737.69202462328</c:v>
                </c:pt>
                <c:pt idx="80">
                  <c:v>546737.69202462328</c:v>
                </c:pt>
                <c:pt idx="81">
                  <c:v>546737.69202462328</c:v>
                </c:pt>
                <c:pt idx="82">
                  <c:v>546737.69202462328</c:v>
                </c:pt>
                <c:pt idx="83">
                  <c:v>546737.69202462328</c:v>
                </c:pt>
                <c:pt idx="84">
                  <c:v>546737.69202462328</c:v>
                </c:pt>
                <c:pt idx="85">
                  <c:v>546737.69202462328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1-419E-B822-09408A25CB5B}"/>
            </c:ext>
          </c:extLst>
        </c:ser>
        <c:ser>
          <c:idx val="2"/>
          <c:order val="2"/>
          <c:tx>
            <c:strRef>
              <c:f>'Working Sheet'!$M$5</c:f>
              <c:strCache>
                <c:ptCount val="1"/>
                <c:pt idx="0">
                  <c:v>HES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'Working Sheet'!$M$6:$M$91</c:f>
              <c:numCache>
                <c:formatCode>General</c:formatCode>
                <c:ptCount val="86"/>
                <c:pt idx="2" formatCode="_(* #,##0_);_(* \(#,##0\);_(* &quot;-&quot;??_);_(@_)">
                  <c:v>596295</c:v>
                </c:pt>
                <c:pt idx="3" formatCode="_(* #,##0_);_(* \(#,##0\);_(* &quot;-&quot;??_);_(@_)">
                  <c:v>597426.58316326723</c:v>
                </c:pt>
                <c:pt idx="4" formatCode="_(* #,##0_);_(* \(#,##0\);_(* &quot;-&quot;??_);_(@_)">
                  <c:v>598213.47804983717</c:v>
                </c:pt>
                <c:pt idx="5" formatCode="_(* #,##0_);_(* \(#,##0\);_(* &quot;-&quot;??_);_(@_)">
                  <c:v>599135.33413729654</c:v>
                </c:pt>
                <c:pt idx="6" formatCode="_(* #,##0_);_(* \(#,##0\);_(* &quot;-&quot;??_);_(@_)">
                  <c:v>600660.30416960316</c:v>
                </c:pt>
                <c:pt idx="7" formatCode="_(* #,##0_);_(* \(#,##0\);_(* &quot;-&quot;??_);_(@_)">
                  <c:v>601798.35931779235</c:v>
                </c:pt>
                <c:pt idx="8" formatCode="_(* #,##0_);_(* \(#,##0\);_(* &quot;-&quot;??_);_(@_)">
                  <c:v>602385.12506023911</c:v>
                </c:pt>
                <c:pt idx="9" formatCode="_(* #,##0_);_(* \(#,##0\);_(* &quot;-&quot;??_);_(@_)">
                  <c:v>603523.71433896921</c:v>
                </c:pt>
                <c:pt idx="10" formatCode="_(* #,##0_);_(* \(#,##0\);_(* &quot;-&quot;??_);_(@_)">
                  <c:v>604501.69105180004</c:v>
                </c:pt>
                <c:pt idx="11" formatCode="_(* #,##0_);_(* \(#,##0\);_(* &quot;-&quot;??_);_(@_)">
                  <c:v>605304.37878295488</c:v>
                </c:pt>
                <c:pt idx="12" formatCode="_(* #,##0_);_(* \(#,##0\);_(* &quot;-&quot;??_);_(@_)">
                  <c:v>606085.10518606182</c:v>
                </c:pt>
                <c:pt idx="13" formatCode="_(* #,##0_);_(* \(#,##0\);_(* &quot;-&quot;??_);_(@_)">
                  <c:v>606834.01990904834</c:v>
                </c:pt>
                <c:pt idx="14" formatCode="_(* #,##0_);_(* \(#,##0\);_(* &quot;-&quot;??_);_(@_)">
                  <c:v>606646.65682984435</c:v>
                </c:pt>
                <c:pt idx="15" formatCode="_(* #,##0_);_(* \(#,##0\);_(* &quot;-&quot;??_);_(@_)">
                  <c:v>606468.51529863558</c:v>
                </c:pt>
                <c:pt idx="16" formatCode="_(* #,##0_);_(* \(#,##0\);_(* &quot;-&quot;??_);_(@_)">
                  <c:v>605966.20655300224</c:v>
                </c:pt>
                <c:pt idx="17" formatCode="_(* #,##0_);_(* \(#,##0\);_(* &quot;-&quot;??_);_(@_)">
                  <c:v>605984.30083669466</c:v>
                </c:pt>
                <c:pt idx="18" formatCode="_(* #,##0_);_(* \(#,##0\);_(* &quot;-&quot;??_);_(@_)">
                  <c:v>606546.1539113886</c:v>
                </c:pt>
                <c:pt idx="19" formatCode="_(* #,##0_);_(* \(#,##0\);_(* &quot;-&quot;??_);_(@_)">
                  <c:v>606703.92714361893</c:v>
                </c:pt>
                <c:pt idx="20" formatCode="_(* #,##0_);_(* \(#,##0\);_(* &quot;-&quot;??_);_(@_)">
                  <c:v>606930.73862360639</c:v>
                </c:pt>
                <c:pt idx="21" formatCode="_(* #,##0_);_(* \(#,##0\);_(* &quot;-&quot;??_);_(@_)">
                  <c:v>607456.78754317644</c:v>
                </c:pt>
                <c:pt idx="22" formatCode="_(* #,##0_);_(* \(#,##0\);_(* &quot;-&quot;??_);_(@_)">
                  <c:v>607329.20287302905</c:v>
                </c:pt>
                <c:pt idx="23" formatCode="_(* #,##0_);_(* \(#,##0\);_(* &quot;-&quot;??_);_(@_)">
                  <c:v>607206.07645435992</c:v>
                </c:pt>
                <c:pt idx="24" formatCode="_(* #,##0_);_(* \(#,##0\);_(* &quot;-&quot;??_);_(@_)">
                  <c:v>607404.85420522781</c:v>
                </c:pt>
                <c:pt idx="25" formatCode="_(* #,##0_);_(* \(#,##0\);_(* &quot;-&quot;??_);_(@_)">
                  <c:v>607311.12978837267</c:v>
                </c:pt>
                <c:pt idx="26" formatCode="_(* #,##0_);_(* \(#,##0\);_(* &quot;-&quot;??_);_(@_)">
                  <c:v>606922.47511594102</c:v>
                </c:pt>
                <c:pt idx="27" formatCode="_(* #,##0_);_(* \(#,##0\);_(* &quot;-&quot;??_);_(@_)">
                  <c:v>605720.60241473361</c:v>
                </c:pt>
                <c:pt idx="28" formatCode="_(* #,##0_);_(* \(#,##0\);_(* &quot;-&quot;??_);_(@_)">
                  <c:v>604688.42775521707</c:v>
                </c:pt>
                <c:pt idx="29" formatCode="_(* #,##0_);_(* \(#,##0\);_(* &quot;-&quot;??_);_(@_)">
                  <c:v>604234.4355715937</c:v>
                </c:pt>
                <c:pt idx="30" formatCode="_(* #,##0_);_(* \(#,##0\);_(* &quot;-&quot;??_);_(@_)">
                  <c:v>604183.04550492659</c:v>
                </c:pt>
                <c:pt idx="31" formatCode="_(* #,##0_);_(* \(#,##0\);_(* &quot;-&quot;??_);_(@_)">
                  <c:v>603589.61912033428</c:v>
                </c:pt>
                <c:pt idx="32" formatCode="_(* #,##0_);_(* \(#,##0\);_(* &quot;-&quot;??_);_(@_)">
                  <c:v>603329.34540056658</c:v>
                </c:pt>
                <c:pt idx="33" formatCode="_(* #,##0_);_(* \(#,##0\);_(* &quot;-&quot;??_);_(@_)">
                  <c:v>602848.75364617922</c:v>
                </c:pt>
                <c:pt idx="34" formatCode="_(* #,##0_);_(* \(#,##0\);_(* &quot;-&quot;??_);_(@_)">
                  <c:v>601806.26310353889</c:v>
                </c:pt>
                <c:pt idx="35" formatCode="_(* #,##0_);_(* \(#,##0\);_(* &quot;-&quot;??_);_(@_)">
                  <c:v>600761.0429450525</c:v>
                </c:pt>
                <c:pt idx="36" formatCode="_(* #,##0_);_(* \(#,##0\);_(* &quot;-&quot;??_);_(@_)">
                  <c:v>599331.1363840173</c:v>
                </c:pt>
                <c:pt idx="37" formatCode="_(* #,##0_);_(* \(#,##0\);_(* &quot;-&quot;??_);_(@_)">
                  <c:v>597064.82835486787</c:v>
                </c:pt>
                <c:pt idx="38" formatCode="_(* #,##0_);_(* \(#,##0\);_(* &quot;-&quot;??_);_(@_)">
                  <c:v>595872.64307597838</c:v>
                </c:pt>
                <c:pt idx="39" formatCode="_(* #,##0_);_(* \(#,##0\);_(* &quot;-&quot;??_);_(@_)">
                  <c:v>592770.24646954809</c:v>
                </c:pt>
                <c:pt idx="40" formatCode="_(* #,##0_);_(* \(#,##0\);_(* &quot;-&quot;??_);_(@_)">
                  <c:v>589730.17636232497</c:v>
                </c:pt>
                <c:pt idx="41" formatCode="_(* #,##0_);_(* \(#,##0\);_(* &quot;-&quot;??_);_(@_)">
                  <c:v>587755.99469933228</c:v>
                </c:pt>
                <c:pt idx="42" formatCode="_(* #,##0_);_(* \(#,##0\);_(* &quot;-&quot;??_);_(@_)">
                  <c:v>587915.96758835565</c:v>
                </c:pt>
                <c:pt idx="43" formatCode="_(* #,##0_);_(* \(#,##0\);_(* &quot;-&quot;??_);_(@_)">
                  <c:v>583392.54175741412</c:v>
                </c:pt>
                <c:pt idx="44" formatCode="_(* #,##0_);_(* \(#,##0\);_(* &quot;-&quot;??_);_(@_)">
                  <c:v>581168.09682043933</c:v>
                </c:pt>
                <c:pt idx="45" formatCode="_(* #,##0_);_(* \(#,##0\);_(* &quot;-&quot;??_);_(@_)">
                  <c:v>578924.48132398422</c:v>
                </c:pt>
                <c:pt idx="46" formatCode="_(* #,##0_);_(* \(#,##0\);_(* &quot;-&quot;??_);_(@_)">
                  <c:v>576978.34468972764</c:v>
                </c:pt>
                <c:pt idx="47" formatCode="_(* #,##0_);_(* \(#,##0\);_(* &quot;-&quot;??_);_(@_)">
                  <c:v>575582.98184995865</c:v>
                </c:pt>
                <c:pt idx="48" formatCode="_(* #,##0_);_(* \(#,##0\);_(* &quot;-&quot;??_);_(@_)">
                  <c:v>573340.85078088043</c:v>
                </c:pt>
                <c:pt idx="49" formatCode="_(* #,##0_);_(* \(#,##0\);_(* &quot;-&quot;??_);_(@_)">
                  <c:v>571846.23234994442</c:v>
                </c:pt>
                <c:pt idx="50" formatCode="_(* #,##0_);_(* \(#,##0\);_(* &quot;-&quot;??_);_(@_)">
                  <c:v>570160.8495795296</c:v>
                </c:pt>
                <c:pt idx="51" formatCode="_(* #,##0_);_(* \(#,##0\);_(* &quot;-&quot;??_);_(@_)">
                  <c:v>565705.73479658552</c:v>
                </c:pt>
                <c:pt idx="52" formatCode="_(* #,##0_);_(* \(#,##0\);_(* &quot;-&quot;??_);_(@_)">
                  <c:v>563652.1882076934</c:v>
                </c:pt>
                <c:pt idx="53" formatCode="_(* #,##0_);_(* \(#,##0\);_(* &quot;-&quot;??_);_(@_)">
                  <c:v>562711.43781651359</c:v>
                </c:pt>
                <c:pt idx="54" formatCode="_(* #,##0_);_(* \(#,##0\);_(* &quot;-&quot;??_);_(@_)">
                  <c:v>562061.2844100931</c:v>
                </c:pt>
                <c:pt idx="55" formatCode="_(* #,##0_);_(* \(#,##0\);_(* &quot;-&quot;??_);_(@_)">
                  <c:v>559869.98219617771</c:v>
                </c:pt>
                <c:pt idx="56" formatCode="_(* #,##0_);_(* \(#,##0\);_(* &quot;-&quot;??_);_(@_)">
                  <c:v>557224.33673260896</c:v>
                </c:pt>
                <c:pt idx="57" formatCode="_(* #,##0_);_(* \(#,##0\);_(* &quot;-&quot;??_);_(@_)">
                  <c:v>556245.58542785142</c:v>
                </c:pt>
                <c:pt idx="58" formatCode="_(* #,##0_);_(* \(#,##0\);_(* &quot;-&quot;??_);_(@_)">
                  <c:v>554583.57309782284</c:v>
                </c:pt>
                <c:pt idx="59" formatCode="_(* #,##0_);_(* \(#,##0\);_(* &quot;-&quot;??_);_(@_)">
                  <c:v>552850.62672691338</c:v>
                </c:pt>
                <c:pt idx="60" formatCode="_(* #,##0_);_(* \(#,##0\);_(* &quot;-&quot;??_);_(@_)">
                  <c:v>550619.42577513796</c:v>
                </c:pt>
                <c:pt idx="61" formatCode="_(* #,##0_);_(* \(#,##0\);_(* &quot;-&quot;??_);_(@_)">
                  <c:v>548485.57746175025</c:v>
                </c:pt>
                <c:pt idx="62" formatCode="_(* #,##0_);_(* \(#,##0\);_(* &quot;-&quot;??_);_(@_)">
                  <c:v>546872.04971256806</c:v>
                </c:pt>
                <c:pt idx="63" formatCode="_(* #,##0_);_(* \(#,##0\);_(* &quot;-&quot;??_);_(@_)">
                  <c:v>545208.63311900885</c:v>
                </c:pt>
                <c:pt idx="64" formatCode="_(* #,##0_);_(* \(#,##0\);_(* &quot;-&quot;??_);_(@_)">
                  <c:v>543867.15734176792</c:v>
                </c:pt>
                <c:pt idx="65" formatCode="_(* #,##0_);_(* \(#,##0\);_(* &quot;-&quot;??_);_(@_)">
                  <c:v>543544.34664786968</c:v>
                </c:pt>
                <c:pt idx="66" formatCode="_(* #,##0_);_(* \(#,##0\);_(* &quot;-&quot;??_);_(@_)">
                  <c:v>544043.89978579478</c:v>
                </c:pt>
                <c:pt idx="67" formatCode="_(* #,##0_);_(* \(#,##0\);_(* &quot;-&quot;??_);_(@_)">
                  <c:v>543973.7391681826</c:v>
                </c:pt>
                <c:pt idx="68" formatCode="_(* #,##0_);_(* \(#,##0\);_(* &quot;-&quot;??_);_(@_)">
                  <c:v>543991.57662406971</c:v>
                </c:pt>
                <c:pt idx="69" formatCode="_(* #,##0_);_(* \(#,##0\);_(* &quot;-&quot;??_);_(@_)">
                  <c:v>543573.00993999629</c:v>
                </c:pt>
                <c:pt idx="70" formatCode="_(* #,##0_);_(* \(#,##0\);_(* &quot;-&quot;??_);_(@_)">
                  <c:v>543674.12543635466</c:v>
                </c:pt>
                <c:pt idx="71" formatCode="_(* #,##0_);_(* \(#,##0\);_(* &quot;-&quot;??_);_(@_)">
                  <c:v>544652.84253571206</c:v>
                </c:pt>
                <c:pt idx="72" formatCode="_(* #,##0_);_(* \(#,##0\);_(* &quot;-&quot;??_);_(@_)">
                  <c:v>547215.90674667736</c:v>
                </c:pt>
                <c:pt idx="73" formatCode="_(* #,##0_);_(* \(#,##0\);_(* &quot;-&quot;??_);_(@_)">
                  <c:v>545901.99907256523</c:v>
                </c:pt>
                <c:pt idx="74" formatCode="_(* #,##0_);_(* \(#,##0\);_(* &quot;-&quot;??_);_(@_)">
                  <c:v>546096.12615408469</c:v>
                </c:pt>
                <c:pt idx="75" formatCode="_(* #,##0_);_(* \(#,##0\);_(* &quot;-&quot;??_);_(@_)">
                  <c:v>546286.76859493426</c:v>
                </c:pt>
                <c:pt idx="76" formatCode="_(* #,##0_);_(* \(#,##0\);_(* &quot;-&quot;??_);_(@_)">
                  <c:v>546477.41103578371</c:v>
                </c:pt>
                <c:pt idx="77" formatCode="_(* #,##0_);_(* \(#,##0\);_(* &quot;-&quot;??_);_(@_)">
                  <c:v>546668.05347663327</c:v>
                </c:pt>
                <c:pt idx="78" formatCode="_(* #,##0_);_(* \(#,##0\);_(* &quot;-&quot;??_);_(@_)">
                  <c:v>546858.69591748272</c:v>
                </c:pt>
                <c:pt idx="79" formatCode="_(* #,##0_);_(* \(#,##0\);_(* &quot;-&quot;??_);_(@_)">
                  <c:v>547049.33835833229</c:v>
                </c:pt>
                <c:pt idx="80" formatCode="_(* #,##0_);_(* \(#,##0\);_(* &quot;-&quot;??_);_(@_)">
                  <c:v>547239.98079918174</c:v>
                </c:pt>
                <c:pt idx="81" formatCode="_(* #,##0_);_(* \(#,##0\);_(* &quot;-&quot;??_);_(@_)">
                  <c:v>547430.6232400313</c:v>
                </c:pt>
                <c:pt idx="82" formatCode="_(* #,##0_);_(* \(#,##0\);_(* &quot;-&quot;??_);_(@_)">
                  <c:v>547621.26568088075</c:v>
                </c:pt>
                <c:pt idx="83" formatCode="_(* #,##0_);_(* \(#,##0\);_(* &quot;-&quot;??_);_(@_)">
                  <c:v>547811.90812173032</c:v>
                </c:pt>
                <c:pt idx="84" formatCode="_(* #,##0_);_(* \(#,##0\);_(* &quot;-&quot;??_);_(@_)">
                  <c:v>548002.55056257977</c:v>
                </c:pt>
                <c:pt idx="85" formatCode="_(* #,##0_);_(* \(#,##0\);_(* &quot;-&quot;??_);_(@_)">
                  <c:v>548193.19300342933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1-419E-B822-09408A25CB5B}"/>
            </c:ext>
          </c:extLst>
        </c:ser>
        <c:ser>
          <c:idx val="3"/>
          <c:order val="3"/>
          <c:tx>
            <c:strRef>
              <c:f>'Working Sheet'!$V$5</c:f>
              <c:strCache>
                <c:ptCount val="1"/>
                <c:pt idx="0">
                  <c:v>HWES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'Working Sheet'!$V$6:$V$91</c:f>
              <c:numCache>
                <c:formatCode>General</c:formatCode>
                <c:ptCount val="86"/>
                <c:pt idx="13" formatCode="_(* #,##0_);_(* \(#,##0\);_(* &quot;-&quot;??_);_(@_)">
                  <c:v>619766.20460614422</c:v>
                </c:pt>
                <c:pt idx="14" formatCode="_(* #,##0_);_(* \(#,##0\);_(* &quot;-&quot;??_);_(@_)">
                  <c:v>612927.37330281863</c:v>
                </c:pt>
                <c:pt idx="15" formatCode="_(* #,##0_);_(* \(#,##0\);_(* &quot;-&quot;??_);_(@_)">
                  <c:v>608228.29636211845</c:v>
                </c:pt>
                <c:pt idx="16" formatCode="_(* #,##0_);_(* \(#,##0\);_(* &quot;-&quot;??_);_(@_)">
                  <c:v>606298.65801563417</c:v>
                </c:pt>
                <c:pt idx="17" formatCode="_(* #,##0_);_(* \(#,##0\);_(* &quot;-&quot;??_);_(@_)">
                  <c:v>606477.27946542902</c:v>
                </c:pt>
                <c:pt idx="18" formatCode="_(* #,##0_);_(* \(#,##0\);_(* &quot;-&quot;??_);_(@_)">
                  <c:v>606504.45180302241</c:v>
                </c:pt>
                <c:pt idx="19" formatCode="_(* #,##0_);_(* \(#,##0\);_(* &quot;-&quot;??_);_(@_)">
                  <c:v>606196.71456487372</c:v>
                </c:pt>
                <c:pt idx="20" formatCode="_(* #,##0_);_(* \(#,##0\);_(* &quot;-&quot;??_);_(@_)">
                  <c:v>607164.42183464114</c:v>
                </c:pt>
                <c:pt idx="21" formatCode="_(* #,##0_);_(* \(#,##0\);_(* &quot;-&quot;??_);_(@_)">
                  <c:v>607482.18673732085</c:v>
                </c:pt>
                <c:pt idx="22" formatCode="_(* #,##0_);_(* \(#,##0\);_(* &quot;-&quot;??_);_(@_)">
                  <c:v>607083.21022569714</c:v>
                </c:pt>
                <c:pt idx="23" formatCode="_(* #,##0_);_(* \(#,##0\);_(* &quot;-&quot;??_);_(@_)">
                  <c:v>607008.8914813234</c:v>
                </c:pt>
                <c:pt idx="24" formatCode="_(* #,##0_);_(* \(#,##0\);_(* &quot;-&quot;??_);_(@_)">
                  <c:v>594896.09041066165</c:v>
                </c:pt>
                <c:pt idx="25" formatCode="_(* #,##0_);_(* \(#,##0\);_(* &quot;-&quot;??_);_(@_)">
                  <c:v>612691.5223903883</c:v>
                </c:pt>
                <c:pt idx="26" formatCode="_(* #,##0_);_(* \(#,##0\);_(* &quot;-&quot;??_);_(@_)">
                  <c:v>612188.98951151595</c:v>
                </c:pt>
                <c:pt idx="27" formatCode="_(* #,##0_);_(* \(#,##0\);_(* &quot;-&quot;??_);_(@_)">
                  <c:v>607268.68098544702</c:v>
                </c:pt>
                <c:pt idx="28" formatCode="_(* #,##0_);_(* \(#,##0\);_(* &quot;-&quot;??_);_(@_)">
                  <c:v>604859.16900065425</c:v>
                </c:pt>
                <c:pt idx="29" formatCode="_(* #,##0_);_(* \(#,##0\);_(* &quot;-&quot;??_);_(@_)">
                  <c:v>604552.5146041119</c:v>
                </c:pt>
                <c:pt idx="30" formatCode="_(* #,##0_);_(* \(#,##0\);_(* &quot;-&quot;??_);_(@_)">
                  <c:v>604038.992136852</c:v>
                </c:pt>
                <c:pt idx="31" formatCode="_(* #,##0_);_(* \(#,##0\);_(* &quot;-&quot;??_);_(@_)">
                  <c:v>603050.78128277615</c:v>
                </c:pt>
                <c:pt idx="32" formatCode="_(* #,##0_);_(* \(#,##0\);_(* &quot;-&quot;??_);_(@_)">
                  <c:v>603508.72548110608</c:v>
                </c:pt>
                <c:pt idx="33" formatCode="_(* #,##0_);_(* \(#,##0\);_(* &quot;-&quot;??_);_(@_)">
                  <c:v>602759.29768475366</c:v>
                </c:pt>
                <c:pt idx="34" formatCode="_(* #,##0_);_(* \(#,##0\);_(* &quot;-&quot;??_);_(@_)">
                  <c:v>601539.29692061327</c:v>
                </c:pt>
                <c:pt idx="35" formatCode="_(* #,##0_);_(* \(#,##0\);_(* &quot;-&quot;??_);_(@_)">
                  <c:v>600527.36926519428</c:v>
                </c:pt>
                <c:pt idx="36" formatCode="_(* #,##0_);_(* \(#,##0\);_(* &quot;-&quot;??_);_(@_)">
                  <c:v>587737.93614386348</c:v>
                </c:pt>
                <c:pt idx="37" formatCode="_(* #,##0_);_(* \(#,##0\);_(* &quot;-&quot;??_);_(@_)">
                  <c:v>600103.87461448123</c:v>
                </c:pt>
                <c:pt idx="38" formatCode="_(* #,##0_);_(* \(#,##0\);_(* &quot;-&quot;??_);_(@_)">
                  <c:v>601427.55090068153</c:v>
                </c:pt>
                <c:pt idx="39" formatCode="_(* #,##0_);_(* \(#,##0\);_(* &quot;-&quot;??_);_(@_)">
                  <c:v>594861.55931495805</c:v>
                </c:pt>
                <c:pt idx="40" formatCode="_(* #,##0_);_(* \(#,##0\);_(* &quot;-&quot;??_);_(@_)">
                  <c:v>589867.58267602685</c:v>
                </c:pt>
                <c:pt idx="41" formatCode="_(* #,##0_);_(* \(#,##0\);_(* &quot;-&quot;??_);_(@_)">
                  <c:v>587879.96101993939</c:v>
                </c:pt>
                <c:pt idx="42" formatCode="_(* #,##0_);_(* \(#,##0\);_(* &quot;-&quot;??_);_(@_)">
                  <c:v>588056.97492517158</c:v>
                </c:pt>
                <c:pt idx="43" formatCode="_(* #,##0_);_(* \(#,##0\);_(* &quot;-&quot;??_);_(@_)">
                  <c:v>582373.55452734814</c:v>
                </c:pt>
                <c:pt idx="44" formatCode="_(* #,##0_);_(* \(#,##0\);_(* &quot;-&quot;??_);_(@_)">
                  <c:v>581007.406882526</c:v>
                </c:pt>
                <c:pt idx="45" formatCode="_(* #,##0_);_(* \(#,##0\);_(* &quot;-&quot;??_);_(@_)">
                  <c:v>578794.96717132849</c:v>
                </c:pt>
                <c:pt idx="46" formatCode="_(* #,##0_);_(* \(#,##0\);_(* &quot;-&quot;??_);_(@_)">
                  <c:v>576966.87224370718</c:v>
                </c:pt>
                <c:pt idx="47" formatCode="_(* #,##0_);_(* \(#,##0\);_(* &quot;-&quot;??_);_(@_)">
                  <c:v>575681.40420551447</c:v>
                </c:pt>
                <c:pt idx="48" formatCode="_(* #,##0_);_(* \(#,##0\);_(* &quot;-&quot;??_);_(@_)">
                  <c:v>563299.47283363726</c:v>
                </c:pt>
                <c:pt idx="49" formatCode="_(* #,##0_);_(* \(#,##0\);_(* &quot;-&quot;??_);_(@_)">
                  <c:v>573766.28797291697</c:v>
                </c:pt>
                <c:pt idx="50" formatCode="_(* #,##0_);_(* \(#,##0\);_(* &quot;-&quot;??_);_(@_)">
                  <c:v>575567.94603718084</c:v>
                </c:pt>
                <c:pt idx="51" formatCode="_(* #,##0_);_(* \(#,##0\);_(* &quot;-&quot;??_);_(@_)">
                  <c:v>568274.63576652424</c:v>
                </c:pt>
                <c:pt idx="52" formatCode="_(* #,##0_);_(* \(#,##0\);_(* &quot;-&quot;??_);_(@_)">
                  <c:v>564424.6980728067</c:v>
                </c:pt>
                <c:pt idx="53" formatCode="_(* #,##0_);_(* \(#,##0\);_(* &quot;-&quot;??_);_(@_)">
                  <c:v>563239.79524940299</c:v>
                </c:pt>
                <c:pt idx="54" formatCode="_(* #,##0_);_(* \(#,##0\);_(* &quot;-&quot;??_);_(@_)">
                  <c:v>561635.18522038625</c:v>
                </c:pt>
                <c:pt idx="55" formatCode="_(* #,##0_);_(* \(#,##0\);_(* &quot;-&quot;??_);_(@_)">
                  <c:v>559786.75940506835</c:v>
                </c:pt>
                <c:pt idx="56" formatCode="_(* #,##0_);_(* \(#,##0\);_(* &quot;-&quot;??_);_(@_)">
                  <c:v>556905.48908429896</c:v>
                </c:pt>
                <c:pt idx="57" formatCode="_(* #,##0_);_(* \(#,##0\);_(* &quot;-&quot;??_);_(@_)">
                  <c:v>556311.88179209444</c:v>
                </c:pt>
                <c:pt idx="58" formatCode="_(* #,##0_);_(* \(#,##0\);_(* &quot;-&quot;??_);_(@_)">
                  <c:v>554597.13505512476</c:v>
                </c:pt>
                <c:pt idx="59" formatCode="_(* #,##0_);_(* \(#,##0\);_(* &quot;-&quot;??_);_(@_)">
                  <c:v>552676.00151934871</c:v>
                </c:pt>
                <c:pt idx="60" formatCode="_(* #,##0_);_(* \(#,##0\);_(* &quot;-&quot;??_);_(@_)">
                  <c:v>541736.61019690393</c:v>
                </c:pt>
                <c:pt idx="61" formatCode="_(* #,##0_);_(* \(#,##0\);_(* &quot;-&quot;??_);_(@_)">
                  <c:v>548754.04651317711</c:v>
                </c:pt>
                <c:pt idx="62" formatCode="_(* #,##0_);_(* \(#,##0\);_(* &quot;-&quot;??_);_(@_)">
                  <c:v>551740.75543596537</c:v>
                </c:pt>
                <c:pt idx="63" formatCode="_(* #,##0_);_(* \(#,##0\);_(* &quot;-&quot;??_);_(@_)">
                  <c:v>549156.83434126386</c:v>
                </c:pt>
                <c:pt idx="64" formatCode="_(* #,##0_);_(* \(#,##0\);_(* &quot;-&quot;??_);_(@_)">
                  <c:v>545068.78923955536</c:v>
                </c:pt>
                <c:pt idx="65" formatCode="_(* #,##0_);_(* \(#,##0\);_(* &quot;-&quot;??_);_(@_)">
                  <c:v>543955.49897840631</c:v>
                </c:pt>
                <c:pt idx="66" formatCode="_(* #,##0_);_(* \(#,##0\);_(* &quot;-&quot;??_);_(@_)">
                  <c:v>543594.9588915871</c:v>
                </c:pt>
                <c:pt idx="67" formatCode="_(* #,##0_);_(* \(#,##0\);_(* &quot;-&quot;??_);_(@_)">
                  <c:v>544158.20575140847</c:v>
                </c:pt>
                <c:pt idx="68" formatCode="_(* #,##0_);_(* \(#,##0\);_(* &quot;-&quot;??_);_(@_)">
                  <c:v>544299.94282638154</c:v>
                </c:pt>
                <c:pt idx="69" formatCode="_(* #,##0_);_(* \(#,##0\);_(* &quot;-&quot;??_);_(@_)">
                  <c:v>543411.87160972285</c:v>
                </c:pt>
                <c:pt idx="70" formatCode="_(* #,##0_);_(* \(#,##0\);_(* &quot;-&quot;??_);_(@_)">
                  <c:v>543757.5739636675</c:v>
                </c:pt>
                <c:pt idx="71" formatCode="_(* #,##0_);_(* \(#,##0\);_(* &quot;-&quot;??_);_(@_)">
                  <c:v>544795.76376150153</c:v>
                </c:pt>
                <c:pt idx="72" formatCode="_(* #,##0_);_(* \(#,##0\);_(* &quot;-&quot;??_);_(@_)">
                  <c:v>539910.7017661205</c:v>
                </c:pt>
                <c:pt idx="73" formatCode="_(* #,##0_);_(* \(#,##0\);_(* &quot;-&quot;??_);_(@_)">
                  <c:v>544935.87900680513</c:v>
                </c:pt>
                <c:pt idx="74" formatCode="_(* #,##0_);_(* \(#,##0\);_(* &quot;-&quot;??_);_(@_)">
                  <c:v>550475.51159062725</c:v>
                </c:pt>
                <c:pt idx="75" formatCode="_(* #,##0_);_(* \(#,##0\);_(* &quot;-&quot;??_);_(@_)">
                  <c:v>557069.823207143</c:v>
                </c:pt>
                <c:pt idx="76" formatCode="_(* #,##0_);_(* \(#,##0\);_(* &quot;-&quot;??_);_(@_)">
                  <c:v>563381.07961045252</c:v>
                </c:pt>
                <c:pt idx="77" formatCode="_(* #,##0_);_(* \(#,##0\);_(* &quot;-&quot;??_);_(@_)">
                  <c:v>569367.29089943692</c:v>
                </c:pt>
                <c:pt idx="78" formatCode="_(* #,##0_);_(* \(#,##0\);_(* &quot;-&quot;??_);_(@_)">
                  <c:v>574321.32017699152</c:v>
                </c:pt>
                <c:pt idx="79" formatCode="_(* #,##0_);_(* \(#,##0\);_(* &quot;-&quot;??_);_(@_)">
                  <c:v>579605.62598595268</c:v>
                </c:pt>
                <c:pt idx="80" formatCode="_(* #,##0_);_(* \(#,##0\);_(* &quot;-&quot;??_);_(@_)">
                  <c:v>584988.52272814512</c:v>
                </c:pt>
                <c:pt idx="81" formatCode="_(* #,##0_);_(* \(#,##0\);_(* &quot;-&quot;??_);_(@_)">
                  <c:v>590223.11342389497</c:v>
                </c:pt>
                <c:pt idx="82" formatCode="_(* #,##0_);_(* \(#,##0\);_(* &quot;-&quot;??_);_(@_)">
                  <c:v>595508.14239673677</c:v>
                </c:pt>
                <c:pt idx="83" formatCode="_(* #,##0_);_(* \(#,##0\);_(* &quot;-&quot;??_);_(@_)">
                  <c:v>600668.69763996697</c:v>
                </c:pt>
                <c:pt idx="84" formatCode="_(* #,##0_);_(* \(#,##0\);_(* &quot;-&quot;??_);_(@_)">
                  <c:v>597366.21393596765</c:v>
                </c:pt>
                <c:pt idx="85" formatCode="_(* #,##0_);_(* \(#,##0\);_(* &quot;-&quot;??_);_(@_)">
                  <c:v>597048.74212645437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1-419E-B822-09408A25C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7359"/>
        <c:axId val="614232063"/>
      </c:lineChart>
      <c:catAx>
        <c:axId val="8332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32063"/>
        <c:crosses val="autoZero"/>
        <c:auto val="1"/>
        <c:lblAlgn val="ctr"/>
        <c:lblOffset val="100"/>
        <c:noMultiLvlLbl val="0"/>
      </c:catAx>
      <c:valAx>
        <c:axId val="61423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Exponential</a:t>
            </a:r>
            <a:r>
              <a:rPr lang="en-US" baseline="0"/>
              <a:t> Smoothing</a:t>
            </a:r>
            <a:endParaRPr lang="en-US"/>
          </a:p>
        </c:rich>
      </c:tx>
      <c:layout>
        <c:manualLayout>
          <c:xMode val="edge"/>
          <c:yMode val="edge"/>
          <c:x val="0.34998274781870609"/>
          <c:y val="3.78044486012800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'Cars Test'!$C$5</c:f>
              <c:strCache>
                <c:ptCount val="1"/>
                <c:pt idx="0">
                  <c:v>number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'Cars Test'!$C$6:$C$91</c:f>
              <c:numCache>
                <c:formatCode>_(* #,##0_);_(* \(#,##0\);_(* "-"??_);_(@_)</c:formatCode>
                <c:ptCount val="86"/>
                <c:pt idx="0">
                  <c:v>593555</c:v>
                </c:pt>
                <c:pt idx="1">
                  <c:v>594925</c:v>
                </c:pt>
                <c:pt idx="2">
                  <c:v>596098</c:v>
                </c:pt>
                <c:pt idx="3">
                  <c:v>597000</c:v>
                </c:pt>
                <c:pt idx="4">
                  <c:v>598018</c:v>
                </c:pt>
                <c:pt idx="5">
                  <c:v>599493</c:v>
                </c:pt>
                <c:pt idx="6">
                  <c:v>600598</c:v>
                </c:pt>
                <c:pt idx="7">
                  <c:v>601298</c:v>
                </c:pt>
                <c:pt idx="8">
                  <c:v>602481</c:v>
                </c:pt>
                <c:pt idx="9">
                  <c:v>603460</c:v>
                </c:pt>
                <c:pt idx="10">
                  <c:v>604311</c:v>
                </c:pt>
                <c:pt idx="11">
                  <c:v>605149</c:v>
                </c:pt>
                <c:pt idx="12">
                  <c:v>605947</c:v>
                </c:pt>
                <c:pt idx="13">
                  <c:v>605961</c:v>
                </c:pt>
                <c:pt idx="14">
                  <c:v>606026</c:v>
                </c:pt>
                <c:pt idx="15">
                  <c:v>605754</c:v>
                </c:pt>
                <c:pt idx="16">
                  <c:v>605882</c:v>
                </c:pt>
                <c:pt idx="17">
                  <c:v>606373</c:v>
                </c:pt>
                <c:pt idx="18">
                  <c:v>606492</c:v>
                </c:pt>
                <c:pt idx="19">
                  <c:v>606722</c:v>
                </c:pt>
                <c:pt idx="20">
                  <c:v>607191</c:v>
                </c:pt>
                <c:pt idx="21">
                  <c:v>607104</c:v>
                </c:pt>
                <c:pt idx="22">
                  <c:v>607079</c:v>
                </c:pt>
                <c:pt idx="23">
                  <c:v>607292</c:v>
                </c:pt>
                <c:pt idx="24">
                  <c:v>607225</c:v>
                </c:pt>
                <c:pt idx="25">
                  <c:v>606938</c:v>
                </c:pt>
                <c:pt idx="26">
                  <c:v>605982</c:v>
                </c:pt>
                <c:pt idx="27">
                  <c:v>605184</c:v>
                </c:pt>
                <c:pt idx="28">
                  <c:v>604780</c:v>
                </c:pt>
                <c:pt idx="29">
                  <c:v>604633</c:v>
                </c:pt>
                <c:pt idx="30">
                  <c:v>604022</c:v>
                </c:pt>
                <c:pt idx="31">
                  <c:v>603749</c:v>
                </c:pt>
                <c:pt idx="32">
                  <c:v>603262</c:v>
                </c:pt>
                <c:pt idx="33">
                  <c:v>602336</c:v>
                </c:pt>
                <c:pt idx="34">
                  <c:v>601435</c:v>
                </c:pt>
                <c:pt idx="35">
                  <c:v>600176</c:v>
                </c:pt>
                <c:pt idx="36">
                  <c:v>598219</c:v>
                </c:pt>
                <c:pt idx="37">
                  <c:v>597152</c:v>
                </c:pt>
                <c:pt idx="38">
                  <c:v>594357</c:v>
                </c:pt>
                <c:pt idx="39">
                  <c:v>591731</c:v>
                </c:pt>
                <c:pt idx="40">
                  <c:v>589863</c:v>
                </c:pt>
                <c:pt idx="41">
                  <c:v>589615</c:v>
                </c:pt>
                <c:pt idx="42">
                  <c:v>585384</c:v>
                </c:pt>
                <c:pt idx="43">
                  <c:v>583470</c:v>
                </c:pt>
                <c:pt idx="44">
                  <c:v>581208</c:v>
                </c:pt>
                <c:pt idx="45">
                  <c:v>579199</c:v>
                </c:pt>
                <c:pt idx="46">
                  <c:v>577631</c:v>
                </c:pt>
                <c:pt idx="47">
                  <c:v>575353</c:v>
                </c:pt>
                <c:pt idx="48">
                  <c:v>573793</c:v>
                </c:pt>
                <c:pt idx="49">
                  <c:v>572014</c:v>
                </c:pt>
                <c:pt idx="50">
                  <c:v>567993</c:v>
                </c:pt>
                <c:pt idx="51">
                  <c:v>566130</c:v>
                </c:pt>
                <c:pt idx="52">
                  <c:v>564877</c:v>
                </c:pt>
                <c:pt idx="53">
                  <c:v>563833</c:v>
                </c:pt>
                <c:pt idx="54">
                  <c:v>561595</c:v>
                </c:pt>
                <c:pt idx="55">
                  <c:v>559159</c:v>
                </c:pt>
                <c:pt idx="56">
                  <c:v>558090</c:v>
                </c:pt>
                <c:pt idx="57">
                  <c:v>556304</c:v>
                </c:pt>
                <c:pt idx="58">
                  <c:v>554567</c:v>
                </c:pt>
                <c:pt idx="59">
                  <c:v>552427</c:v>
                </c:pt>
                <c:pt idx="60">
                  <c:v>550395</c:v>
                </c:pt>
                <c:pt idx="61">
                  <c:v>548754</c:v>
                </c:pt>
                <c:pt idx="62">
                  <c:v>547024</c:v>
                </c:pt>
                <c:pt idx="63">
                  <c:v>545584</c:v>
                </c:pt>
                <c:pt idx="64">
                  <c:v>544979</c:v>
                </c:pt>
                <c:pt idx="65">
                  <c:v>545024</c:v>
                </c:pt>
                <c:pt idx="66">
                  <c:v>544638</c:v>
                </c:pt>
                <c:pt idx="67">
                  <c:v>544474</c:v>
                </c:pt>
                <c:pt idx="68">
                  <c:v>543991</c:v>
                </c:pt>
                <c:pt idx="69">
                  <c:v>544002</c:v>
                </c:pt>
                <c:pt idx="70">
                  <c:v>544708</c:v>
                </c:pt>
                <c:pt idx="71">
                  <c:v>546706</c:v>
                </c:pt>
                <c:pt idx="72">
                  <c:v>545490</c:v>
                </c:pt>
                <c:pt idx="73">
                  <c:v>545906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3-4A64-B6BB-5D6F4C9BE509}"/>
            </c:ext>
          </c:extLst>
        </c:ser>
        <c:ser>
          <c:idx val="1"/>
          <c:order val="1"/>
          <c:tx>
            <c:strRef>
              <c:f>'Cars Test'!$D$5</c:f>
              <c:strCache>
                <c:ptCount val="1"/>
                <c:pt idx="0">
                  <c:v>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'Cars Test'!$D$6:$D$91</c:f>
              <c:numCache>
                <c:formatCode>_(* #,##0_);_(* \(#,##0\);_(* "-"??_);_(@_)</c:formatCode>
                <c:ptCount val="86"/>
                <c:pt idx="1">
                  <c:v>593555</c:v>
                </c:pt>
                <c:pt idx="2">
                  <c:v>594925</c:v>
                </c:pt>
                <c:pt idx="3">
                  <c:v>596098</c:v>
                </c:pt>
                <c:pt idx="4">
                  <c:v>597000</c:v>
                </c:pt>
                <c:pt idx="5">
                  <c:v>598018</c:v>
                </c:pt>
                <c:pt idx="6">
                  <c:v>599493</c:v>
                </c:pt>
                <c:pt idx="7">
                  <c:v>600598</c:v>
                </c:pt>
                <c:pt idx="8">
                  <c:v>601298</c:v>
                </c:pt>
                <c:pt idx="9">
                  <c:v>602481</c:v>
                </c:pt>
                <c:pt idx="10">
                  <c:v>603460</c:v>
                </c:pt>
                <c:pt idx="11">
                  <c:v>604311</c:v>
                </c:pt>
                <c:pt idx="12">
                  <c:v>605149</c:v>
                </c:pt>
                <c:pt idx="13">
                  <c:v>605947</c:v>
                </c:pt>
                <c:pt idx="14">
                  <c:v>605961</c:v>
                </c:pt>
                <c:pt idx="15">
                  <c:v>606026</c:v>
                </c:pt>
                <c:pt idx="16">
                  <c:v>605754</c:v>
                </c:pt>
                <c:pt idx="17">
                  <c:v>605882</c:v>
                </c:pt>
                <c:pt idx="18">
                  <c:v>606373</c:v>
                </c:pt>
                <c:pt idx="19">
                  <c:v>606492</c:v>
                </c:pt>
                <c:pt idx="20">
                  <c:v>606722</c:v>
                </c:pt>
                <c:pt idx="21">
                  <c:v>607191</c:v>
                </c:pt>
                <c:pt idx="22">
                  <c:v>607104</c:v>
                </c:pt>
                <c:pt idx="23">
                  <c:v>607079</c:v>
                </c:pt>
                <c:pt idx="24">
                  <c:v>607292</c:v>
                </c:pt>
                <c:pt idx="25">
                  <c:v>607225</c:v>
                </c:pt>
                <c:pt idx="26">
                  <c:v>606938</c:v>
                </c:pt>
                <c:pt idx="27">
                  <c:v>605982</c:v>
                </c:pt>
                <c:pt idx="28">
                  <c:v>605184</c:v>
                </c:pt>
                <c:pt idx="29">
                  <c:v>604780</c:v>
                </c:pt>
                <c:pt idx="30">
                  <c:v>604633</c:v>
                </c:pt>
                <c:pt idx="31">
                  <c:v>604022</c:v>
                </c:pt>
                <c:pt idx="32">
                  <c:v>603749</c:v>
                </c:pt>
                <c:pt idx="33">
                  <c:v>603262</c:v>
                </c:pt>
                <c:pt idx="34">
                  <c:v>602336</c:v>
                </c:pt>
                <c:pt idx="35">
                  <c:v>601435</c:v>
                </c:pt>
                <c:pt idx="36">
                  <c:v>600176</c:v>
                </c:pt>
                <c:pt idx="37">
                  <c:v>598219</c:v>
                </c:pt>
                <c:pt idx="38">
                  <c:v>597152</c:v>
                </c:pt>
                <c:pt idx="39">
                  <c:v>594357</c:v>
                </c:pt>
                <c:pt idx="40">
                  <c:v>591731</c:v>
                </c:pt>
                <c:pt idx="41">
                  <c:v>589863</c:v>
                </c:pt>
                <c:pt idx="42">
                  <c:v>589615</c:v>
                </c:pt>
                <c:pt idx="43">
                  <c:v>585384</c:v>
                </c:pt>
                <c:pt idx="44">
                  <c:v>583470</c:v>
                </c:pt>
                <c:pt idx="45">
                  <c:v>581208</c:v>
                </c:pt>
                <c:pt idx="46">
                  <c:v>579199</c:v>
                </c:pt>
                <c:pt idx="47">
                  <c:v>577631</c:v>
                </c:pt>
                <c:pt idx="48">
                  <c:v>575353</c:v>
                </c:pt>
                <c:pt idx="49">
                  <c:v>573793</c:v>
                </c:pt>
                <c:pt idx="50">
                  <c:v>572014</c:v>
                </c:pt>
                <c:pt idx="51">
                  <c:v>567993</c:v>
                </c:pt>
                <c:pt idx="52">
                  <c:v>566130</c:v>
                </c:pt>
                <c:pt idx="53">
                  <c:v>564877</c:v>
                </c:pt>
                <c:pt idx="54">
                  <c:v>563833</c:v>
                </c:pt>
                <c:pt idx="55">
                  <c:v>561595</c:v>
                </c:pt>
                <c:pt idx="56">
                  <c:v>559159</c:v>
                </c:pt>
                <c:pt idx="57">
                  <c:v>558090</c:v>
                </c:pt>
                <c:pt idx="58">
                  <c:v>556304</c:v>
                </c:pt>
                <c:pt idx="59">
                  <c:v>554567</c:v>
                </c:pt>
                <c:pt idx="60">
                  <c:v>552427</c:v>
                </c:pt>
                <c:pt idx="61">
                  <c:v>550395</c:v>
                </c:pt>
                <c:pt idx="62">
                  <c:v>548754</c:v>
                </c:pt>
                <c:pt idx="63">
                  <c:v>547024</c:v>
                </c:pt>
                <c:pt idx="64">
                  <c:v>545584</c:v>
                </c:pt>
                <c:pt idx="65">
                  <c:v>544979</c:v>
                </c:pt>
                <c:pt idx="66">
                  <c:v>545024</c:v>
                </c:pt>
                <c:pt idx="67">
                  <c:v>544638</c:v>
                </c:pt>
                <c:pt idx="68">
                  <c:v>544474</c:v>
                </c:pt>
                <c:pt idx="69">
                  <c:v>543991</c:v>
                </c:pt>
                <c:pt idx="70">
                  <c:v>544002</c:v>
                </c:pt>
                <c:pt idx="71">
                  <c:v>544708</c:v>
                </c:pt>
                <c:pt idx="72">
                  <c:v>546706</c:v>
                </c:pt>
                <c:pt idx="73">
                  <c:v>545490</c:v>
                </c:pt>
                <c:pt idx="74">
                  <c:v>545906</c:v>
                </c:pt>
                <c:pt idx="75">
                  <c:v>545906</c:v>
                </c:pt>
                <c:pt idx="76">
                  <c:v>545906</c:v>
                </c:pt>
                <c:pt idx="77">
                  <c:v>545906</c:v>
                </c:pt>
                <c:pt idx="78">
                  <c:v>545906</c:v>
                </c:pt>
                <c:pt idx="79">
                  <c:v>545906</c:v>
                </c:pt>
                <c:pt idx="80">
                  <c:v>545906</c:v>
                </c:pt>
                <c:pt idx="81">
                  <c:v>545906</c:v>
                </c:pt>
                <c:pt idx="82">
                  <c:v>545906</c:v>
                </c:pt>
                <c:pt idx="83">
                  <c:v>545906</c:v>
                </c:pt>
                <c:pt idx="84">
                  <c:v>545906</c:v>
                </c:pt>
                <c:pt idx="85">
                  <c:v>545906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53-4A64-B6BB-5D6F4C9BE509}"/>
            </c:ext>
          </c:extLst>
        </c:ser>
        <c:ser>
          <c:idx val="2"/>
          <c:order val="2"/>
          <c:tx>
            <c:strRef>
              <c:f>'Cars Test'!$K$5</c:f>
              <c:strCache>
                <c:ptCount val="1"/>
                <c:pt idx="0">
                  <c:v>HES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'Cars Test'!$K$6:$K$91</c:f>
              <c:numCache>
                <c:formatCode>General</c:formatCode>
                <c:ptCount val="86"/>
                <c:pt idx="2" formatCode="_(* #,##0_);_(* \(#,##0\);_(* &quot;-&quot;??_);_(@_)">
                  <c:v>596295</c:v>
                </c:pt>
                <c:pt idx="3" formatCode="_(* #,##0_);_(* \(#,##0\);_(* &quot;-&quot;??_);_(@_)">
                  <c:v>597426.58316326723</c:v>
                </c:pt>
                <c:pt idx="4" formatCode="_(* #,##0_);_(* \(#,##0\);_(* &quot;-&quot;??_);_(@_)">
                  <c:v>598213.47804983717</c:v>
                </c:pt>
                <c:pt idx="5" formatCode="_(* #,##0_);_(* \(#,##0\);_(* &quot;-&quot;??_);_(@_)">
                  <c:v>599135.33413729654</c:v>
                </c:pt>
                <c:pt idx="6" formatCode="_(* #,##0_);_(* \(#,##0\);_(* &quot;-&quot;??_);_(@_)">
                  <c:v>600660.30416960316</c:v>
                </c:pt>
                <c:pt idx="7" formatCode="_(* #,##0_);_(* \(#,##0\);_(* &quot;-&quot;??_);_(@_)">
                  <c:v>601798.35931779235</c:v>
                </c:pt>
                <c:pt idx="8" formatCode="_(* #,##0_);_(* \(#,##0\);_(* &quot;-&quot;??_);_(@_)">
                  <c:v>602385.12506023911</c:v>
                </c:pt>
                <c:pt idx="9" formatCode="_(* #,##0_);_(* \(#,##0\);_(* &quot;-&quot;??_);_(@_)">
                  <c:v>603523.71433896921</c:v>
                </c:pt>
                <c:pt idx="10" formatCode="_(* #,##0_);_(* \(#,##0\);_(* &quot;-&quot;??_);_(@_)">
                  <c:v>604501.69105180004</c:v>
                </c:pt>
                <c:pt idx="11" formatCode="_(* #,##0_);_(* \(#,##0\);_(* &quot;-&quot;??_);_(@_)">
                  <c:v>605304.37878295488</c:v>
                </c:pt>
                <c:pt idx="12" formatCode="_(* #,##0_);_(* \(#,##0\);_(* &quot;-&quot;??_);_(@_)">
                  <c:v>606085.10518606182</c:v>
                </c:pt>
                <c:pt idx="13" formatCode="_(* #,##0_);_(* \(#,##0\);_(* &quot;-&quot;??_);_(@_)">
                  <c:v>606834.01990904834</c:v>
                </c:pt>
                <c:pt idx="14" formatCode="_(* #,##0_);_(* \(#,##0\);_(* &quot;-&quot;??_);_(@_)">
                  <c:v>606646.65682984435</c:v>
                </c:pt>
                <c:pt idx="15" formatCode="_(* #,##0_);_(* \(#,##0\);_(* &quot;-&quot;??_);_(@_)">
                  <c:v>606468.51529863558</c:v>
                </c:pt>
                <c:pt idx="16" formatCode="_(* #,##0_);_(* \(#,##0\);_(* &quot;-&quot;??_);_(@_)">
                  <c:v>605966.20655300224</c:v>
                </c:pt>
                <c:pt idx="17" formatCode="_(* #,##0_);_(* \(#,##0\);_(* &quot;-&quot;??_);_(@_)">
                  <c:v>605984.30083669466</c:v>
                </c:pt>
                <c:pt idx="18" formatCode="_(* #,##0_);_(* \(#,##0\);_(* &quot;-&quot;??_);_(@_)">
                  <c:v>606546.1539113886</c:v>
                </c:pt>
                <c:pt idx="19" formatCode="_(* #,##0_);_(* \(#,##0\);_(* &quot;-&quot;??_);_(@_)">
                  <c:v>606703.92714361893</c:v>
                </c:pt>
                <c:pt idx="20" formatCode="_(* #,##0_);_(* \(#,##0\);_(* &quot;-&quot;??_);_(@_)">
                  <c:v>606930.73862360639</c:v>
                </c:pt>
                <c:pt idx="21" formatCode="_(* #,##0_);_(* \(#,##0\);_(* &quot;-&quot;??_);_(@_)">
                  <c:v>607456.78754317644</c:v>
                </c:pt>
                <c:pt idx="22" formatCode="_(* #,##0_);_(* \(#,##0\);_(* &quot;-&quot;??_);_(@_)">
                  <c:v>607329.20287302905</c:v>
                </c:pt>
                <c:pt idx="23" formatCode="_(* #,##0_);_(* \(#,##0\);_(* &quot;-&quot;??_);_(@_)">
                  <c:v>607206.07645435992</c:v>
                </c:pt>
                <c:pt idx="24" formatCode="_(* #,##0_);_(* \(#,##0\);_(* &quot;-&quot;??_);_(@_)">
                  <c:v>607404.85420522781</c:v>
                </c:pt>
                <c:pt idx="25" formatCode="_(* #,##0_);_(* \(#,##0\);_(* &quot;-&quot;??_);_(@_)">
                  <c:v>607311.12978837267</c:v>
                </c:pt>
                <c:pt idx="26" formatCode="_(* #,##0_);_(* \(#,##0\);_(* &quot;-&quot;??_);_(@_)">
                  <c:v>606922.47511594102</c:v>
                </c:pt>
                <c:pt idx="27" formatCode="_(* #,##0_);_(* \(#,##0\);_(* &quot;-&quot;??_);_(@_)">
                  <c:v>605720.60241473361</c:v>
                </c:pt>
                <c:pt idx="28" formatCode="_(* #,##0_);_(* \(#,##0\);_(* &quot;-&quot;??_);_(@_)">
                  <c:v>604688.42775521707</c:v>
                </c:pt>
                <c:pt idx="29" formatCode="_(* #,##0_);_(* \(#,##0\);_(* &quot;-&quot;??_);_(@_)">
                  <c:v>604234.4355715937</c:v>
                </c:pt>
                <c:pt idx="30" formatCode="_(* #,##0_);_(* \(#,##0\);_(* &quot;-&quot;??_);_(@_)">
                  <c:v>604183.04550492659</c:v>
                </c:pt>
                <c:pt idx="31" formatCode="_(* #,##0_);_(* \(#,##0\);_(* &quot;-&quot;??_);_(@_)">
                  <c:v>603589.61912033428</c:v>
                </c:pt>
                <c:pt idx="32" formatCode="_(* #,##0_);_(* \(#,##0\);_(* &quot;-&quot;??_);_(@_)">
                  <c:v>603329.34540056658</c:v>
                </c:pt>
                <c:pt idx="33" formatCode="_(* #,##0_);_(* \(#,##0\);_(* &quot;-&quot;??_);_(@_)">
                  <c:v>602848.75364617922</c:v>
                </c:pt>
                <c:pt idx="34" formatCode="_(* #,##0_);_(* \(#,##0\);_(* &quot;-&quot;??_);_(@_)">
                  <c:v>601806.26310353889</c:v>
                </c:pt>
                <c:pt idx="35" formatCode="_(* #,##0_);_(* \(#,##0\);_(* &quot;-&quot;??_);_(@_)">
                  <c:v>600761.0429450525</c:v>
                </c:pt>
                <c:pt idx="36" formatCode="_(* #,##0_);_(* \(#,##0\);_(* &quot;-&quot;??_);_(@_)">
                  <c:v>599331.1363840173</c:v>
                </c:pt>
                <c:pt idx="37" formatCode="_(* #,##0_);_(* \(#,##0\);_(* &quot;-&quot;??_);_(@_)">
                  <c:v>597064.82835486787</c:v>
                </c:pt>
                <c:pt idx="38" formatCode="_(* #,##0_);_(* \(#,##0\);_(* &quot;-&quot;??_);_(@_)">
                  <c:v>595872.64307597838</c:v>
                </c:pt>
                <c:pt idx="39" formatCode="_(* #,##0_);_(* \(#,##0\);_(* &quot;-&quot;??_);_(@_)">
                  <c:v>592770.24646954809</c:v>
                </c:pt>
                <c:pt idx="40" formatCode="_(* #,##0_);_(* \(#,##0\);_(* &quot;-&quot;??_);_(@_)">
                  <c:v>589730.17636232497</c:v>
                </c:pt>
                <c:pt idx="41" formatCode="_(* #,##0_);_(* \(#,##0\);_(* &quot;-&quot;??_);_(@_)">
                  <c:v>587755.99469933228</c:v>
                </c:pt>
                <c:pt idx="42" formatCode="_(* #,##0_);_(* \(#,##0\);_(* &quot;-&quot;??_);_(@_)">
                  <c:v>587915.96758835565</c:v>
                </c:pt>
                <c:pt idx="43" formatCode="_(* #,##0_);_(* \(#,##0\);_(* &quot;-&quot;??_);_(@_)">
                  <c:v>583392.54175741412</c:v>
                </c:pt>
                <c:pt idx="44" formatCode="_(* #,##0_);_(* \(#,##0\);_(* &quot;-&quot;??_);_(@_)">
                  <c:v>581168.09682043933</c:v>
                </c:pt>
                <c:pt idx="45" formatCode="_(* #,##0_);_(* \(#,##0\);_(* &quot;-&quot;??_);_(@_)">
                  <c:v>578924.48132398422</c:v>
                </c:pt>
                <c:pt idx="46" formatCode="_(* #,##0_);_(* \(#,##0\);_(* &quot;-&quot;??_);_(@_)">
                  <c:v>576978.34468972764</c:v>
                </c:pt>
                <c:pt idx="47" formatCode="_(* #,##0_);_(* \(#,##0\);_(* &quot;-&quot;??_);_(@_)">
                  <c:v>575582.98184995865</c:v>
                </c:pt>
                <c:pt idx="48" formatCode="_(* #,##0_);_(* \(#,##0\);_(* &quot;-&quot;??_);_(@_)">
                  <c:v>573340.85078088043</c:v>
                </c:pt>
                <c:pt idx="49" formatCode="_(* #,##0_);_(* \(#,##0\);_(* &quot;-&quot;??_);_(@_)">
                  <c:v>571846.23234994442</c:v>
                </c:pt>
                <c:pt idx="50" formatCode="_(* #,##0_);_(* \(#,##0\);_(* &quot;-&quot;??_);_(@_)">
                  <c:v>570160.8495795296</c:v>
                </c:pt>
                <c:pt idx="51" formatCode="_(* #,##0_);_(* \(#,##0\);_(* &quot;-&quot;??_);_(@_)">
                  <c:v>565705.73479658552</c:v>
                </c:pt>
                <c:pt idx="52" formatCode="_(* #,##0_);_(* \(#,##0\);_(* &quot;-&quot;??_);_(@_)">
                  <c:v>563652.1882076934</c:v>
                </c:pt>
                <c:pt idx="53" formatCode="_(* #,##0_);_(* \(#,##0\);_(* &quot;-&quot;??_);_(@_)">
                  <c:v>562711.43781651359</c:v>
                </c:pt>
                <c:pt idx="54" formatCode="_(* #,##0_);_(* \(#,##0\);_(* &quot;-&quot;??_);_(@_)">
                  <c:v>562061.2844100931</c:v>
                </c:pt>
                <c:pt idx="55" formatCode="_(* #,##0_);_(* \(#,##0\);_(* &quot;-&quot;??_);_(@_)">
                  <c:v>559869.98219617771</c:v>
                </c:pt>
                <c:pt idx="56" formatCode="_(* #,##0_);_(* \(#,##0\);_(* &quot;-&quot;??_);_(@_)">
                  <c:v>557224.33673260896</c:v>
                </c:pt>
                <c:pt idx="57" formatCode="_(* #,##0_);_(* \(#,##0\);_(* &quot;-&quot;??_);_(@_)">
                  <c:v>556245.58542785142</c:v>
                </c:pt>
                <c:pt idx="58" formatCode="_(* #,##0_);_(* \(#,##0\);_(* &quot;-&quot;??_);_(@_)">
                  <c:v>554583.57309782284</c:v>
                </c:pt>
                <c:pt idx="59" formatCode="_(* #,##0_);_(* \(#,##0\);_(* &quot;-&quot;??_);_(@_)">
                  <c:v>552850.62672691338</c:v>
                </c:pt>
                <c:pt idx="60" formatCode="_(* #,##0_);_(* \(#,##0\);_(* &quot;-&quot;??_);_(@_)">
                  <c:v>550619.42577513796</c:v>
                </c:pt>
                <c:pt idx="61" formatCode="_(* #,##0_);_(* \(#,##0\);_(* &quot;-&quot;??_);_(@_)">
                  <c:v>548485.57746175025</c:v>
                </c:pt>
                <c:pt idx="62" formatCode="_(* #,##0_);_(* \(#,##0\);_(* &quot;-&quot;??_);_(@_)">
                  <c:v>546872.04971256806</c:v>
                </c:pt>
                <c:pt idx="63" formatCode="_(* #,##0_);_(* \(#,##0\);_(* &quot;-&quot;??_);_(@_)">
                  <c:v>545208.63311900885</c:v>
                </c:pt>
                <c:pt idx="64" formatCode="_(* #,##0_);_(* \(#,##0\);_(* &quot;-&quot;??_);_(@_)">
                  <c:v>543867.15734176792</c:v>
                </c:pt>
                <c:pt idx="65" formatCode="_(* #,##0_);_(* \(#,##0\);_(* &quot;-&quot;??_);_(@_)">
                  <c:v>543544.34664786968</c:v>
                </c:pt>
                <c:pt idx="66" formatCode="_(* #,##0_);_(* \(#,##0\);_(* &quot;-&quot;??_);_(@_)">
                  <c:v>544043.89978579478</c:v>
                </c:pt>
                <c:pt idx="67" formatCode="_(* #,##0_);_(* \(#,##0\);_(* &quot;-&quot;??_);_(@_)">
                  <c:v>543973.7391681826</c:v>
                </c:pt>
                <c:pt idx="68" formatCode="_(* #,##0_);_(* \(#,##0\);_(* &quot;-&quot;??_);_(@_)">
                  <c:v>543991.57662406971</c:v>
                </c:pt>
                <c:pt idx="69" formatCode="_(* #,##0_);_(* \(#,##0\);_(* &quot;-&quot;??_);_(@_)">
                  <c:v>543573.00993999629</c:v>
                </c:pt>
                <c:pt idx="70" formatCode="_(* #,##0_);_(* \(#,##0\);_(* &quot;-&quot;??_);_(@_)">
                  <c:v>543674.12543635466</c:v>
                </c:pt>
                <c:pt idx="71" formatCode="_(* #,##0_);_(* \(#,##0\);_(* &quot;-&quot;??_);_(@_)">
                  <c:v>544652.84253571206</c:v>
                </c:pt>
                <c:pt idx="72" formatCode="_(* #,##0_);_(* \(#,##0\);_(* &quot;-&quot;??_);_(@_)">
                  <c:v>547215.90674667736</c:v>
                </c:pt>
                <c:pt idx="73" formatCode="_(* #,##0_);_(* \(#,##0\);_(* &quot;-&quot;??_);_(@_)">
                  <c:v>545901.99907256523</c:v>
                </c:pt>
                <c:pt idx="74" formatCode="_(* #,##0_);_(* \(#,##0\);_(* &quot;-&quot;??_);_(@_)">
                  <c:v>546096.12615408469</c:v>
                </c:pt>
                <c:pt idx="75" formatCode="_(* #,##0_);_(* \(#,##0\);_(* &quot;-&quot;??_);_(@_)">
                  <c:v>546286.76859493426</c:v>
                </c:pt>
                <c:pt idx="76" formatCode="_(* #,##0_);_(* \(#,##0\);_(* &quot;-&quot;??_);_(@_)">
                  <c:v>546477.41103578371</c:v>
                </c:pt>
                <c:pt idx="77" formatCode="_(* #,##0_);_(* \(#,##0\);_(* &quot;-&quot;??_);_(@_)">
                  <c:v>546668.05347663327</c:v>
                </c:pt>
                <c:pt idx="78" formatCode="_(* #,##0_);_(* \(#,##0\);_(* &quot;-&quot;??_);_(@_)">
                  <c:v>546858.69591748272</c:v>
                </c:pt>
                <c:pt idx="79" formatCode="_(* #,##0_);_(* \(#,##0\);_(* &quot;-&quot;??_);_(@_)">
                  <c:v>547049.33835833229</c:v>
                </c:pt>
                <c:pt idx="80" formatCode="_(* #,##0_);_(* \(#,##0\);_(* &quot;-&quot;??_);_(@_)">
                  <c:v>547239.98079918174</c:v>
                </c:pt>
                <c:pt idx="81" formatCode="_(* #,##0_);_(* \(#,##0\);_(* &quot;-&quot;??_);_(@_)">
                  <c:v>547430.6232400313</c:v>
                </c:pt>
                <c:pt idx="82" formatCode="_(* #,##0_);_(* \(#,##0\);_(* &quot;-&quot;??_);_(@_)">
                  <c:v>547621.26568088075</c:v>
                </c:pt>
                <c:pt idx="83" formatCode="_(* #,##0_);_(* \(#,##0\);_(* &quot;-&quot;??_);_(@_)">
                  <c:v>547811.90812173032</c:v>
                </c:pt>
                <c:pt idx="84" formatCode="_(* #,##0_);_(* \(#,##0\);_(* &quot;-&quot;??_);_(@_)">
                  <c:v>548002.55056257977</c:v>
                </c:pt>
                <c:pt idx="85" formatCode="_(* #,##0_);_(* \(#,##0\);_(* &quot;-&quot;??_);_(@_)">
                  <c:v>548193.19300342933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53-4A64-B6BB-5D6F4C9BE509}"/>
            </c:ext>
          </c:extLst>
        </c:ser>
        <c:ser>
          <c:idx val="3"/>
          <c:order val="3"/>
          <c:tx>
            <c:strRef>
              <c:f>'Cars Test'!$T$5</c:f>
              <c:strCache>
                <c:ptCount val="1"/>
                <c:pt idx="0">
                  <c:v>HWES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'Cars Test'!$T$6:$T$91</c:f>
              <c:numCache>
                <c:formatCode>General</c:formatCode>
                <c:ptCount val="86"/>
                <c:pt idx="13" formatCode="_(* #,##0_);_(* \(#,##0\);_(* &quot;-&quot;??_);_(@_)">
                  <c:v>619766.20460614422</c:v>
                </c:pt>
                <c:pt idx="14" formatCode="_(* #,##0_);_(* \(#,##0\);_(* &quot;-&quot;??_);_(@_)">
                  <c:v>612927.37330281863</c:v>
                </c:pt>
                <c:pt idx="15" formatCode="_(* #,##0_);_(* \(#,##0\);_(* &quot;-&quot;??_);_(@_)">
                  <c:v>608228.29636211845</c:v>
                </c:pt>
                <c:pt idx="16" formatCode="_(* #,##0_);_(* \(#,##0\);_(* &quot;-&quot;??_);_(@_)">
                  <c:v>606298.65801563417</c:v>
                </c:pt>
                <c:pt idx="17" formatCode="_(* #,##0_);_(* \(#,##0\);_(* &quot;-&quot;??_);_(@_)">
                  <c:v>606477.27946542902</c:v>
                </c:pt>
                <c:pt idx="18" formatCode="_(* #,##0_);_(* \(#,##0\);_(* &quot;-&quot;??_);_(@_)">
                  <c:v>606504.45180302241</c:v>
                </c:pt>
                <c:pt idx="19" formatCode="_(* #,##0_);_(* \(#,##0\);_(* &quot;-&quot;??_);_(@_)">
                  <c:v>606196.71456487372</c:v>
                </c:pt>
                <c:pt idx="20" formatCode="_(* #,##0_);_(* \(#,##0\);_(* &quot;-&quot;??_);_(@_)">
                  <c:v>607164.42183464114</c:v>
                </c:pt>
                <c:pt idx="21" formatCode="_(* #,##0_);_(* \(#,##0\);_(* &quot;-&quot;??_);_(@_)">
                  <c:v>607482.18673732085</c:v>
                </c:pt>
                <c:pt idx="22" formatCode="_(* #,##0_);_(* \(#,##0\);_(* &quot;-&quot;??_);_(@_)">
                  <c:v>607083.21022569714</c:v>
                </c:pt>
                <c:pt idx="23" formatCode="_(* #,##0_);_(* \(#,##0\);_(* &quot;-&quot;??_);_(@_)">
                  <c:v>607008.8914813234</c:v>
                </c:pt>
                <c:pt idx="24" formatCode="_(* #,##0_);_(* \(#,##0\);_(* &quot;-&quot;??_);_(@_)">
                  <c:v>594896.09041066165</c:v>
                </c:pt>
                <c:pt idx="25" formatCode="_(* #,##0_);_(* \(#,##0\);_(* &quot;-&quot;??_);_(@_)">
                  <c:v>612691.5223903883</c:v>
                </c:pt>
                <c:pt idx="26" formatCode="_(* #,##0_);_(* \(#,##0\);_(* &quot;-&quot;??_);_(@_)">
                  <c:v>612188.98951151595</c:v>
                </c:pt>
                <c:pt idx="27" formatCode="_(* #,##0_);_(* \(#,##0\);_(* &quot;-&quot;??_);_(@_)">
                  <c:v>607268.68098544702</c:v>
                </c:pt>
                <c:pt idx="28" formatCode="_(* #,##0_);_(* \(#,##0\);_(* &quot;-&quot;??_);_(@_)">
                  <c:v>604859.16900065425</c:v>
                </c:pt>
                <c:pt idx="29" formatCode="_(* #,##0_);_(* \(#,##0\);_(* &quot;-&quot;??_);_(@_)">
                  <c:v>604552.5146041119</c:v>
                </c:pt>
                <c:pt idx="30" formatCode="_(* #,##0_);_(* \(#,##0\);_(* &quot;-&quot;??_);_(@_)">
                  <c:v>604038.992136852</c:v>
                </c:pt>
                <c:pt idx="31" formatCode="_(* #,##0_);_(* \(#,##0\);_(* &quot;-&quot;??_);_(@_)">
                  <c:v>603050.78128277615</c:v>
                </c:pt>
                <c:pt idx="32" formatCode="_(* #,##0_);_(* \(#,##0\);_(* &quot;-&quot;??_);_(@_)">
                  <c:v>603508.72548110608</c:v>
                </c:pt>
                <c:pt idx="33" formatCode="_(* #,##0_);_(* \(#,##0\);_(* &quot;-&quot;??_);_(@_)">
                  <c:v>602759.29768475366</c:v>
                </c:pt>
                <c:pt idx="34" formatCode="_(* #,##0_);_(* \(#,##0\);_(* &quot;-&quot;??_);_(@_)">
                  <c:v>601539.29692061327</c:v>
                </c:pt>
                <c:pt idx="35" formatCode="_(* #,##0_);_(* \(#,##0\);_(* &quot;-&quot;??_);_(@_)">
                  <c:v>600527.36926519428</c:v>
                </c:pt>
                <c:pt idx="36" formatCode="_(* #,##0_);_(* \(#,##0\);_(* &quot;-&quot;??_);_(@_)">
                  <c:v>587737.93614386348</c:v>
                </c:pt>
                <c:pt idx="37" formatCode="_(* #,##0_);_(* \(#,##0\);_(* &quot;-&quot;??_);_(@_)">
                  <c:v>600103.87461448123</c:v>
                </c:pt>
                <c:pt idx="38" formatCode="_(* #,##0_);_(* \(#,##0\);_(* &quot;-&quot;??_);_(@_)">
                  <c:v>601427.55090068153</c:v>
                </c:pt>
                <c:pt idx="39" formatCode="_(* #,##0_);_(* \(#,##0\);_(* &quot;-&quot;??_);_(@_)">
                  <c:v>594861.55931495805</c:v>
                </c:pt>
                <c:pt idx="40" formatCode="_(* #,##0_);_(* \(#,##0\);_(* &quot;-&quot;??_);_(@_)">
                  <c:v>589867.58267602685</c:v>
                </c:pt>
                <c:pt idx="41" formatCode="_(* #,##0_);_(* \(#,##0\);_(* &quot;-&quot;??_);_(@_)">
                  <c:v>587879.96101993939</c:v>
                </c:pt>
                <c:pt idx="42" formatCode="_(* #,##0_);_(* \(#,##0\);_(* &quot;-&quot;??_);_(@_)">
                  <c:v>588056.97492517158</c:v>
                </c:pt>
                <c:pt idx="43" formatCode="_(* #,##0_);_(* \(#,##0\);_(* &quot;-&quot;??_);_(@_)">
                  <c:v>582373.55452734814</c:v>
                </c:pt>
                <c:pt idx="44" formatCode="_(* #,##0_);_(* \(#,##0\);_(* &quot;-&quot;??_);_(@_)">
                  <c:v>581007.406882526</c:v>
                </c:pt>
                <c:pt idx="45" formatCode="_(* #,##0_);_(* \(#,##0\);_(* &quot;-&quot;??_);_(@_)">
                  <c:v>578794.96717132849</c:v>
                </c:pt>
                <c:pt idx="46" formatCode="_(* #,##0_);_(* \(#,##0\);_(* &quot;-&quot;??_);_(@_)">
                  <c:v>576966.87224370718</c:v>
                </c:pt>
                <c:pt idx="47" formatCode="_(* #,##0_);_(* \(#,##0\);_(* &quot;-&quot;??_);_(@_)">
                  <c:v>575681.40420551447</c:v>
                </c:pt>
                <c:pt idx="48" formatCode="_(* #,##0_);_(* \(#,##0\);_(* &quot;-&quot;??_);_(@_)">
                  <c:v>563299.47283363726</c:v>
                </c:pt>
                <c:pt idx="49" formatCode="_(* #,##0_);_(* \(#,##0\);_(* &quot;-&quot;??_);_(@_)">
                  <c:v>573766.28797291697</c:v>
                </c:pt>
                <c:pt idx="50" formatCode="_(* #,##0_);_(* \(#,##0\);_(* &quot;-&quot;??_);_(@_)">
                  <c:v>575567.94603718084</c:v>
                </c:pt>
                <c:pt idx="51" formatCode="_(* #,##0_);_(* \(#,##0\);_(* &quot;-&quot;??_);_(@_)">
                  <c:v>568274.63576652424</c:v>
                </c:pt>
                <c:pt idx="52" formatCode="_(* #,##0_);_(* \(#,##0\);_(* &quot;-&quot;??_);_(@_)">
                  <c:v>564424.6980728067</c:v>
                </c:pt>
                <c:pt idx="53" formatCode="_(* #,##0_);_(* \(#,##0\);_(* &quot;-&quot;??_);_(@_)">
                  <c:v>563239.79524940299</c:v>
                </c:pt>
                <c:pt idx="54" formatCode="_(* #,##0_);_(* \(#,##0\);_(* &quot;-&quot;??_);_(@_)">
                  <c:v>561635.18522038625</c:v>
                </c:pt>
                <c:pt idx="55" formatCode="_(* #,##0_);_(* \(#,##0\);_(* &quot;-&quot;??_);_(@_)">
                  <c:v>559786.75940506835</c:v>
                </c:pt>
                <c:pt idx="56" formatCode="_(* #,##0_);_(* \(#,##0\);_(* &quot;-&quot;??_);_(@_)">
                  <c:v>556905.48908429896</c:v>
                </c:pt>
                <c:pt idx="57" formatCode="_(* #,##0_);_(* \(#,##0\);_(* &quot;-&quot;??_);_(@_)">
                  <c:v>556311.88179209444</c:v>
                </c:pt>
                <c:pt idx="58" formatCode="_(* #,##0_);_(* \(#,##0\);_(* &quot;-&quot;??_);_(@_)">
                  <c:v>554597.13505512476</c:v>
                </c:pt>
                <c:pt idx="59" formatCode="_(* #,##0_);_(* \(#,##0\);_(* &quot;-&quot;??_);_(@_)">
                  <c:v>552676.00151934871</c:v>
                </c:pt>
                <c:pt idx="60" formatCode="_(* #,##0_);_(* \(#,##0\);_(* &quot;-&quot;??_);_(@_)">
                  <c:v>541736.61019690393</c:v>
                </c:pt>
                <c:pt idx="61" formatCode="_(* #,##0_);_(* \(#,##0\);_(* &quot;-&quot;??_);_(@_)">
                  <c:v>548754.04651317711</c:v>
                </c:pt>
                <c:pt idx="62" formatCode="_(* #,##0_);_(* \(#,##0\);_(* &quot;-&quot;??_);_(@_)">
                  <c:v>551740.75543596537</c:v>
                </c:pt>
                <c:pt idx="63" formatCode="_(* #,##0_);_(* \(#,##0\);_(* &quot;-&quot;??_);_(@_)">
                  <c:v>549156.83434126386</c:v>
                </c:pt>
                <c:pt idx="64" formatCode="_(* #,##0_);_(* \(#,##0\);_(* &quot;-&quot;??_);_(@_)">
                  <c:v>545068.78923955536</c:v>
                </c:pt>
                <c:pt idx="65" formatCode="_(* #,##0_);_(* \(#,##0\);_(* &quot;-&quot;??_);_(@_)">
                  <c:v>543955.49897840631</c:v>
                </c:pt>
                <c:pt idx="66" formatCode="_(* #,##0_);_(* \(#,##0\);_(* &quot;-&quot;??_);_(@_)">
                  <c:v>543594.9588915871</c:v>
                </c:pt>
                <c:pt idx="67" formatCode="_(* #,##0_);_(* \(#,##0\);_(* &quot;-&quot;??_);_(@_)">
                  <c:v>544158.20575140847</c:v>
                </c:pt>
                <c:pt idx="68" formatCode="_(* #,##0_);_(* \(#,##0\);_(* &quot;-&quot;??_);_(@_)">
                  <c:v>544299.94282638154</c:v>
                </c:pt>
                <c:pt idx="69" formatCode="_(* #,##0_);_(* \(#,##0\);_(* &quot;-&quot;??_);_(@_)">
                  <c:v>543411.87160972285</c:v>
                </c:pt>
                <c:pt idx="70" formatCode="_(* #,##0_);_(* \(#,##0\);_(* &quot;-&quot;??_);_(@_)">
                  <c:v>543757.5739636675</c:v>
                </c:pt>
                <c:pt idx="71" formatCode="_(* #,##0_);_(* \(#,##0\);_(* &quot;-&quot;??_);_(@_)">
                  <c:v>544795.76376150153</c:v>
                </c:pt>
                <c:pt idx="72" formatCode="_(* #,##0_);_(* \(#,##0\);_(* &quot;-&quot;??_);_(@_)">
                  <c:v>539910.7017661205</c:v>
                </c:pt>
                <c:pt idx="73" formatCode="_(* #,##0_);_(* \(#,##0\);_(* &quot;-&quot;??_);_(@_)">
                  <c:v>544935.87900680513</c:v>
                </c:pt>
                <c:pt idx="74" formatCode="_(* #,##0_);_(* \(#,##0\);_(* &quot;-&quot;??_);_(@_)">
                  <c:v>550475.51159062725</c:v>
                </c:pt>
                <c:pt idx="75" formatCode="_(* #,##0_);_(* \(#,##0\);_(* &quot;-&quot;??_);_(@_)">
                  <c:v>557069.823207143</c:v>
                </c:pt>
                <c:pt idx="76" formatCode="_(* #,##0_);_(* \(#,##0\);_(* &quot;-&quot;??_);_(@_)">
                  <c:v>563381.07961045252</c:v>
                </c:pt>
                <c:pt idx="77" formatCode="_(* #,##0_);_(* \(#,##0\);_(* &quot;-&quot;??_);_(@_)">
                  <c:v>569367.29089943692</c:v>
                </c:pt>
                <c:pt idx="78" formatCode="_(* #,##0_);_(* \(#,##0\);_(* &quot;-&quot;??_);_(@_)">
                  <c:v>574321.32017699152</c:v>
                </c:pt>
                <c:pt idx="79" formatCode="_(* #,##0_);_(* \(#,##0\);_(* &quot;-&quot;??_);_(@_)">
                  <c:v>579605.62598595268</c:v>
                </c:pt>
                <c:pt idx="80" formatCode="_(* #,##0_);_(* \(#,##0\);_(* &quot;-&quot;??_);_(@_)">
                  <c:v>584988.52272814512</c:v>
                </c:pt>
                <c:pt idx="81" formatCode="_(* #,##0_);_(* \(#,##0\);_(* &quot;-&quot;??_);_(@_)">
                  <c:v>590223.11342389497</c:v>
                </c:pt>
                <c:pt idx="82" formatCode="_(* #,##0_);_(* \(#,##0\);_(* &quot;-&quot;??_);_(@_)">
                  <c:v>595508.14239673677</c:v>
                </c:pt>
                <c:pt idx="83" formatCode="_(* #,##0_);_(* \(#,##0\);_(* &quot;-&quot;??_);_(@_)">
                  <c:v>600668.69763996697</c:v>
                </c:pt>
                <c:pt idx="84" formatCode="_(* #,##0_);_(* \(#,##0\);_(* &quot;-&quot;??_);_(@_)">
                  <c:v>597366.21393596765</c:v>
                </c:pt>
                <c:pt idx="85" formatCode="_(* #,##0_);_(* \(#,##0\);_(* &quot;-&quot;??_);_(@_)">
                  <c:v>597048.74212645437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53-4A64-B6BB-5D6F4C9BE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3237359"/>
        <c:axId val="614232063"/>
      </c:lineChart>
      <c:catAx>
        <c:axId val="8332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232063"/>
        <c:crosses val="autoZero"/>
        <c:auto val="1"/>
        <c:lblAlgn val="ctr"/>
        <c:lblOffset val="100"/>
        <c:noMultiLvlLbl val="0"/>
      </c:catAx>
      <c:valAx>
        <c:axId val="614232063"/>
        <c:scaling>
          <c:orientation val="minMax"/>
          <c:min val="5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3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406564</xdr:colOff>
      <xdr:row>4</xdr:row>
      <xdr:rowOff>177556</xdr:rowOff>
    </xdr:from>
    <xdr:to>
      <xdr:col>39</xdr:col>
      <xdr:colOff>28575</xdr:colOff>
      <xdr:row>21</xdr:row>
      <xdr:rowOff>136524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A4A11-2B4C-400A-85DE-2F8F420FC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347297</xdr:colOff>
      <xdr:row>1</xdr:row>
      <xdr:rowOff>50556</xdr:rowOff>
    </xdr:from>
    <xdr:to>
      <xdr:col>36</xdr:col>
      <xdr:colOff>638175</xdr:colOff>
      <xdr:row>18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03DC32-BDA0-498A-B74C-07FBCB0F3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4A4B-286D-4DF4-A089-2943379DCA71}">
  <dimension ref="A1:AE91"/>
  <sheetViews>
    <sheetView showGridLines="0" tabSelected="1" zoomScale="90" zoomScaleNormal="90" workbookViewId="0">
      <pane ySplit="20" topLeftCell="A21" activePane="bottomLeft" state="frozen"/>
      <selection pane="bottomLeft" activeCell="B2" sqref="B2"/>
    </sheetView>
  </sheetViews>
  <sheetFormatPr defaultRowHeight="15.6" outlineLevelCol="1"/>
  <cols>
    <col min="1" max="1" width="7.5" bestFit="1" customWidth="1"/>
    <col min="2" max="2" width="11.3984375" bestFit="1" customWidth="1"/>
    <col min="3" max="3" width="11.3984375" hidden="1" customWidth="1"/>
    <col min="4" max="4" width="11.59765625" bestFit="1" customWidth="1"/>
    <col min="5" max="5" width="12.5" customWidth="1"/>
    <col min="6" max="6" width="9.296875" customWidth="1" outlineLevel="1"/>
    <col min="7" max="7" width="8.796875" customWidth="1" outlineLevel="1"/>
    <col min="8" max="8" width="9" customWidth="1" outlineLevel="1"/>
    <col min="9" max="9" width="8.8984375" customWidth="1" outlineLevel="1"/>
    <col min="10" max="10" width="8.796875" customWidth="1" outlineLevel="1"/>
    <col min="11" max="11" width="11.796875" customWidth="1" outlineLevel="1"/>
    <col min="12" max="12" width="3" customWidth="1"/>
    <col min="13" max="13" width="11.19921875" customWidth="1"/>
    <col min="14" max="14" width="9.09765625" customWidth="1" outlineLevel="1"/>
    <col min="15" max="16" width="8.796875" customWidth="1" outlineLevel="1"/>
    <col min="17" max="17" width="13.3984375" customWidth="1" outlineLevel="1"/>
    <col min="18" max="20" width="8.796875" customWidth="1" outlineLevel="1"/>
    <col min="21" max="21" width="3" customWidth="1"/>
    <col min="22" max="22" width="11.09765625" customWidth="1"/>
    <col min="23" max="23" width="11" customWidth="1" outlineLevel="1"/>
    <col min="24" max="24" width="11.59765625" customWidth="1" outlineLevel="1"/>
    <col min="25" max="25" width="12.19921875" customWidth="1" outlineLevel="1"/>
    <col min="26" max="26" width="11" customWidth="1" outlineLevel="1"/>
    <col min="27" max="29" width="8.796875" customWidth="1" outlineLevel="1"/>
    <col min="30" max="30" width="12.69921875" customWidth="1" outlineLevel="1"/>
    <col min="31" max="31" width="3" customWidth="1"/>
  </cols>
  <sheetData>
    <row r="1" spans="1:31">
      <c r="E1" t="s">
        <v>102</v>
      </c>
      <c r="F1" s="1">
        <v>1.5350425013608924</v>
      </c>
      <c r="M1" t="s">
        <v>102</v>
      </c>
      <c r="N1" s="18">
        <v>0.87095822825264946</v>
      </c>
      <c r="V1" t="s">
        <v>102</v>
      </c>
      <c r="W1">
        <v>0.91623288564956951</v>
      </c>
    </row>
    <row r="2" spans="1:31">
      <c r="A2" t="s">
        <v>115</v>
      </c>
      <c r="B2" t="s">
        <v>4</v>
      </c>
      <c r="M2" t="s">
        <v>110</v>
      </c>
      <c r="N2">
        <v>0.389547409570424</v>
      </c>
      <c r="V2" t="s">
        <v>110</v>
      </c>
      <c r="W2">
        <v>0.61798580032232087</v>
      </c>
    </row>
    <row r="3" spans="1:31">
      <c r="V3" t="s">
        <v>108</v>
      </c>
      <c r="W3">
        <v>0.99001505512572752</v>
      </c>
    </row>
    <row r="4" spans="1:31">
      <c r="H4" s="2">
        <f>AVERAGE(H7:H79)</f>
        <v>-417.79493753136336</v>
      </c>
      <c r="I4" s="2">
        <f t="shared" ref="I4:J4" si="0">AVERAGE(I7:I79)</f>
        <v>834.11506360262945</v>
      </c>
      <c r="J4" s="8">
        <f t="shared" si="0"/>
        <v>1.4475709299285808E-3</v>
      </c>
      <c r="K4" s="2">
        <f>AVERAGE(K7:K79)</f>
        <v>1312767.944450933</v>
      </c>
      <c r="L4" s="2"/>
      <c r="Q4" s="6">
        <f>AVERAGE(Q8:Q79)</f>
        <v>48.278675999002495</v>
      </c>
      <c r="R4">
        <f>AVERAGE(R8:R79)</f>
        <v>528.71770253513796</v>
      </c>
      <c r="S4" s="8">
        <f>AVERAGE(S8:S79)</f>
        <v>9.1865350821866221E-4</v>
      </c>
      <c r="T4">
        <f>AVERAGE(T8:T79)</f>
        <v>590021.26943830261</v>
      </c>
      <c r="AA4" s="6">
        <f>AVERAGE(AA19:AA79)</f>
        <v>234.49972114591958</v>
      </c>
      <c r="AB4" s="6">
        <f>AVERAGE(AB19:AB79)</f>
        <v>2278.2167266092024</v>
      </c>
      <c r="AC4" s="8">
        <f t="shared" ref="AC4" si="1">AVERAGE(AC19:AC79)</f>
        <v>3.9069582137365054E-3</v>
      </c>
      <c r="AD4" s="2">
        <f>AVERAGE(AD19:AD79)</f>
        <v>16250931.129153453</v>
      </c>
    </row>
    <row r="5" spans="1:31">
      <c r="A5" t="s">
        <v>0</v>
      </c>
      <c r="B5" t="s">
        <v>1</v>
      </c>
      <c r="C5" t="s">
        <v>114</v>
      </c>
      <c r="D5" s="4" t="s">
        <v>2</v>
      </c>
      <c r="E5" s="17" t="s">
        <v>99</v>
      </c>
      <c r="F5" s="15" t="s">
        <v>112</v>
      </c>
      <c r="G5" s="15" t="s">
        <v>106</v>
      </c>
      <c r="H5" s="16" t="s">
        <v>103</v>
      </c>
      <c r="I5" s="16" t="s">
        <v>104</v>
      </c>
      <c r="J5" s="16" t="s">
        <v>105</v>
      </c>
      <c r="K5" s="16" t="s">
        <v>113</v>
      </c>
      <c r="L5" s="17"/>
      <c r="M5" s="9" t="s">
        <v>100</v>
      </c>
      <c r="N5" s="12" t="s">
        <v>112</v>
      </c>
      <c r="O5" s="12" t="s">
        <v>106</v>
      </c>
      <c r="P5" s="12" t="s">
        <v>107</v>
      </c>
      <c r="Q5" s="12" t="s">
        <v>103</v>
      </c>
      <c r="R5" s="12" t="s">
        <v>104</v>
      </c>
      <c r="S5" s="12" t="s">
        <v>105</v>
      </c>
      <c r="T5" s="12" t="s">
        <v>113</v>
      </c>
      <c r="U5" s="9"/>
      <c r="V5" s="10" t="s">
        <v>101</v>
      </c>
      <c r="W5" s="11" t="s">
        <v>111</v>
      </c>
      <c r="X5" s="11" t="s">
        <v>106</v>
      </c>
      <c r="Y5" s="11" t="s">
        <v>107</v>
      </c>
      <c r="Z5" s="11" t="s">
        <v>109</v>
      </c>
      <c r="AA5" s="11" t="s">
        <v>103</v>
      </c>
      <c r="AB5" s="11" t="s">
        <v>104</v>
      </c>
      <c r="AC5" s="11" t="s">
        <v>105</v>
      </c>
      <c r="AD5" s="11" t="s">
        <v>113</v>
      </c>
      <c r="AE5" s="10"/>
    </row>
    <row r="6" spans="1:31">
      <c r="A6" t="s">
        <v>3</v>
      </c>
      <c r="B6" t="str">
        <f>$B$2</f>
        <v>Cars</v>
      </c>
      <c r="C6" t="str">
        <f>A6&amp;B6</f>
        <v>2012-01Cars</v>
      </c>
      <c r="D6" s="5">
        <f>VLOOKUP(C6,'clean data'!$C$3:$D$447,2,FALSE)</f>
        <v>593555</v>
      </c>
      <c r="E6" s="5"/>
      <c r="G6" s="5">
        <f>D6</f>
        <v>593555</v>
      </c>
      <c r="H6" s="5"/>
      <c r="I6" s="5"/>
      <c r="W6" s="13"/>
      <c r="Z6" s="13">
        <f t="shared" ref="Z6:Z17" si="2">D6/AVERAGE($D$6:$D$17)</f>
        <v>0.98975513542492022</v>
      </c>
    </row>
    <row r="7" spans="1:31">
      <c r="A7" t="s">
        <v>10</v>
      </c>
      <c r="B7" t="str">
        <f t="shared" ref="B7:B70" si="3">$B$2</f>
        <v>Cars</v>
      </c>
      <c r="C7" t="str">
        <f t="shared" ref="C7:C70" si="4">A7&amp;B7</f>
        <v>2012-02Cars</v>
      </c>
      <c r="D7" s="5">
        <f>VLOOKUP(C7,'clean data'!$C$3:$D$447,2,FALSE)</f>
        <v>594925</v>
      </c>
      <c r="E7" s="5">
        <f>G6</f>
        <v>593555</v>
      </c>
      <c r="G7" s="5">
        <f t="shared" ref="G7:G38" si="5">$F$1*D7+(1-$F$1)*E7</f>
        <v>595658.00822686451</v>
      </c>
      <c r="H7" s="5">
        <f>D7-E7</f>
        <v>1370</v>
      </c>
      <c r="I7" s="5">
        <f>ABS(H7)</f>
        <v>1370</v>
      </c>
      <c r="J7" s="3">
        <f>I7/D7</f>
        <v>2.3028112787326135E-3</v>
      </c>
      <c r="K7" s="2">
        <f>I7^2</f>
        <v>1876900</v>
      </c>
      <c r="L7" s="2"/>
      <c r="O7" s="5">
        <f>D7</f>
        <v>594925</v>
      </c>
      <c r="P7" s="2">
        <f>D7-D6</f>
        <v>1370</v>
      </c>
      <c r="W7" s="13"/>
      <c r="Z7" s="13">
        <f t="shared" si="2"/>
        <v>0.99203961544030572</v>
      </c>
    </row>
    <row r="8" spans="1:31">
      <c r="A8" t="s">
        <v>11</v>
      </c>
      <c r="B8" t="str">
        <f t="shared" si="3"/>
        <v>Cars</v>
      </c>
      <c r="C8" t="str">
        <f t="shared" si="4"/>
        <v>2012-03Cars</v>
      </c>
      <c r="D8" s="5">
        <f>VLOOKUP(C8,'clean data'!$C$3:$D$447,2,FALSE)</f>
        <v>596098</v>
      </c>
      <c r="E8" s="5">
        <f t="shared" ref="E8:E71" si="6">G7</f>
        <v>595658.00822686451</v>
      </c>
      <c r="F8" s="14">
        <v>0</v>
      </c>
      <c r="G8" s="5">
        <f>$F$1*D8+(1-$F$1)*E8</f>
        <v>596333.41429887665</v>
      </c>
      <c r="H8" s="5">
        <f t="shared" ref="H7:H38" si="7">D8-E8</f>
        <v>439.99177313549444</v>
      </c>
      <c r="I8" s="5">
        <f t="shared" ref="I8:I71" si="8">ABS(H8)</f>
        <v>439.99177313549444</v>
      </c>
      <c r="J8" s="3">
        <f t="shared" ref="J7:J38" si="9">I8/D8</f>
        <v>7.3811986139107064E-4</v>
      </c>
      <c r="K8" s="2">
        <f t="shared" ref="K8:K71" si="10">I8^2</f>
        <v>193592.76042691641</v>
      </c>
      <c r="L8" s="2"/>
      <c r="M8" s="24">
        <f>O7+P7</f>
        <v>596295</v>
      </c>
      <c r="N8" s="14">
        <v>0</v>
      </c>
      <c r="O8" s="23">
        <f t="shared" ref="O8:O39" si="11">$N$1*D8+(1-$N$1)*(O7+P7)</f>
        <v>596123.4212290342</v>
      </c>
      <c r="P8" s="25">
        <f>$N$2*(O8-O7)+(1-$N$2)*P7</f>
        <v>1303.1619342329941</v>
      </c>
      <c r="Q8" s="6">
        <f t="shared" ref="Q8:Q39" si="12">M8-D8</f>
        <v>197</v>
      </c>
      <c r="R8" s="2">
        <f>ABS(Q8)</f>
        <v>197</v>
      </c>
      <c r="S8" s="8">
        <f t="shared" ref="S8:S39" si="13">R8/D8</f>
        <v>3.3048257165768045E-4</v>
      </c>
      <c r="T8">
        <f t="shared" ref="T8:T39" si="14">(M8-D8)^2</f>
        <v>38809</v>
      </c>
      <c r="W8" s="13"/>
      <c r="Z8" s="13">
        <f t="shared" si="2"/>
        <v>0.99399559723450071</v>
      </c>
    </row>
    <row r="9" spans="1:31">
      <c r="A9" t="s">
        <v>12</v>
      </c>
      <c r="B9" t="str">
        <f t="shared" si="3"/>
        <v>Cars</v>
      </c>
      <c r="C9" t="str">
        <f t="shared" si="4"/>
        <v>2012-04Cars</v>
      </c>
      <c r="D9" s="5">
        <f>VLOOKUP(C9,'clean data'!$C$3:$D$447,2,FALSE)</f>
        <v>597000</v>
      </c>
      <c r="E9" s="5">
        <f t="shared" si="6"/>
        <v>596333.41429887665</v>
      </c>
      <c r="F9" s="14">
        <v>0</v>
      </c>
      <c r="G9" s="5">
        <f t="shared" si="5"/>
        <v>597356.65168090037</v>
      </c>
      <c r="H9" s="5">
        <f t="shared" si="7"/>
        <v>666.58570112334564</v>
      </c>
      <c r="I9" s="5">
        <f t="shared" si="8"/>
        <v>666.58570112334564</v>
      </c>
      <c r="J9" s="3">
        <f t="shared" si="9"/>
        <v>1.1165589633556879E-3</v>
      </c>
      <c r="K9" s="2">
        <f t="shared" si="10"/>
        <v>444336.49694210227</v>
      </c>
      <c r="L9" s="2"/>
      <c r="M9" s="6">
        <f t="shared" ref="M9:M72" si="15">O8+P8</f>
        <v>597426.58316326723</v>
      </c>
      <c r="N9" s="14">
        <v>0</v>
      </c>
      <c r="O9" s="5">
        <f t="shared" si="11"/>
        <v>597055.0470471856</v>
      </c>
      <c r="P9" s="2">
        <f t="shared" ref="P8:P39" si="16">$N$2*(O9-O8)+(1-$N$2)*P8</f>
        <v>1158.4310026515523</v>
      </c>
      <c r="Q9" s="6">
        <f t="shared" si="12"/>
        <v>426.58316326723434</v>
      </c>
      <c r="R9" s="2">
        <f t="shared" ref="R9:R72" si="17">ABS(Q9)</f>
        <v>426.58316326723434</v>
      </c>
      <c r="S9" s="8">
        <f t="shared" si="13"/>
        <v>7.1454466208916974E-4</v>
      </c>
      <c r="T9">
        <f t="shared" si="14"/>
        <v>181973.19518307992</v>
      </c>
      <c r="W9" s="13"/>
      <c r="Z9" s="13">
        <f t="shared" si="2"/>
        <v>0.99549968553660118</v>
      </c>
    </row>
    <row r="10" spans="1:31">
      <c r="A10" t="s">
        <v>13</v>
      </c>
      <c r="B10" t="str">
        <f t="shared" si="3"/>
        <v>Cars</v>
      </c>
      <c r="C10" t="str">
        <f t="shared" si="4"/>
        <v>2012-05Cars</v>
      </c>
      <c r="D10" s="5">
        <f>VLOOKUP(C10,'clean data'!$C$3:$D$447,2,FALSE)</f>
        <v>598018</v>
      </c>
      <c r="E10" s="5">
        <f t="shared" si="6"/>
        <v>597356.65168090037</v>
      </c>
      <c r="F10" s="14">
        <v>0</v>
      </c>
      <c r="G10" s="5">
        <f t="shared" si="5"/>
        <v>598371.84945892193</v>
      </c>
      <c r="H10" s="5">
        <f t="shared" si="7"/>
        <v>661.34831909963395</v>
      </c>
      <c r="I10" s="5">
        <f t="shared" si="8"/>
        <v>661.34831909963395</v>
      </c>
      <c r="J10" s="3">
        <f t="shared" si="9"/>
        <v>1.1059003560087387E-3</v>
      </c>
      <c r="K10" s="2">
        <f t="shared" si="10"/>
        <v>437381.59917591128</v>
      </c>
      <c r="L10" s="2"/>
      <c r="M10" s="6">
        <f t="shared" si="15"/>
        <v>598213.47804983717</v>
      </c>
      <c r="N10" s="14">
        <v>0</v>
      </c>
      <c r="O10" s="5">
        <f t="shared" si="11"/>
        <v>598043.2248338887</v>
      </c>
      <c r="P10" s="2">
        <f t="shared" si="16"/>
        <v>1092.1093034078008</v>
      </c>
      <c r="Q10" s="6">
        <f t="shared" si="12"/>
        <v>195.47804983716924</v>
      </c>
      <c r="R10" s="2">
        <f t="shared" si="17"/>
        <v>195.47804983716924</v>
      </c>
      <c r="S10" s="8">
        <f t="shared" si="13"/>
        <v>3.2687653187223335E-4</v>
      </c>
      <c r="T10">
        <f t="shared" si="14"/>
        <v>38211.667968142821</v>
      </c>
      <c r="W10" s="13"/>
      <c r="Z10" s="13">
        <f t="shared" si="2"/>
        <v>0.99719720426336211</v>
      </c>
    </row>
    <row r="11" spans="1:31">
      <c r="A11" t="s">
        <v>14</v>
      </c>
      <c r="B11" t="str">
        <f t="shared" si="3"/>
        <v>Cars</v>
      </c>
      <c r="C11" t="str">
        <f t="shared" si="4"/>
        <v>2012-06Cars</v>
      </c>
      <c r="D11" s="5">
        <f>VLOOKUP(C11,'clean data'!$C$3:$D$447,2,FALSE)</f>
        <v>599493</v>
      </c>
      <c r="E11" s="5">
        <f t="shared" si="6"/>
        <v>598371.84945892193</v>
      </c>
      <c r="F11" s="14">
        <v>0</v>
      </c>
      <c r="G11" s="5">
        <f t="shared" si="5"/>
        <v>600092.86318990053</v>
      </c>
      <c r="H11" s="5">
        <f t="shared" si="7"/>
        <v>1121.1505410780665</v>
      </c>
      <c r="I11" s="5">
        <f t="shared" si="8"/>
        <v>1121.1505410780665</v>
      </c>
      <c r="J11" s="3">
        <f t="shared" si="9"/>
        <v>1.8701645241530201E-3</v>
      </c>
      <c r="K11" s="2">
        <f t="shared" si="10"/>
        <v>1256978.5357596411</v>
      </c>
      <c r="L11" s="2"/>
      <c r="M11" s="6">
        <f t="shared" si="15"/>
        <v>599135.33413729654</v>
      </c>
      <c r="N11" s="14">
        <v>0</v>
      </c>
      <c r="O11" s="5">
        <f t="shared" si="11"/>
        <v>599446.84616338322</v>
      </c>
      <c r="P11" s="2">
        <f t="shared" si="16"/>
        <v>1213.4580062199163</v>
      </c>
      <c r="Q11" s="6">
        <f t="shared" si="12"/>
        <v>-357.66586270346306</v>
      </c>
      <c r="R11" s="2">
        <f t="shared" si="17"/>
        <v>357.66586270346306</v>
      </c>
      <c r="S11" s="8">
        <f t="shared" si="13"/>
        <v>5.966139099263262E-4</v>
      </c>
      <c r="T11">
        <f t="shared" si="14"/>
        <v>127924.86934341249</v>
      </c>
      <c r="W11" s="13"/>
      <c r="Z11" s="13">
        <f t="shared" si="2"/>
        <v>0.99965677216313853</v>
      </c>
    </row>
    <row r="12" spans="1:31">
      <c r="A12" t="s">
        <v>15</v>
      </c>
      <c r="B12" t="str">
        <f t="shared" si="3"/>
        <v>Cars</v>
      </c>
      <c r="C12" t="str">
        <f t="shared" si="4"/>
        <v>2012-07Cars</v>
      </c>
      <c r="D12" s="5">
        <f>VLOOKUP(C12,'clean data'!$C$3:$D$447,2,FALSE)</f>
        <v>600598</v>
      </c>
      <c r="E12" s="5">
        <f t="shared" si="6"/>
        <v>600092.86318990053</v>
      </c>
      <c r="F12" s="14">
        <v>0</v>
      </c>
      <c r="G12" s="5">
        <f t="shared" si="5"/>
        <v>600868.26966240513</v>
      </c>
      <c r="H12" s="5">
        <f t="shared" si="7"/>
        <v>505.13681009947322</v>
      </c>
      <c r="I12" s="5">
        <f t="shared" si="8"/>
        <v>505.13681009947322</v>
      </c>
      <c r="J12" s="3">
        <f t="shared" si="9"/>
        <v>8.410564305899674E-4</v>
      </c>
      <c r="K12" s="2">
        <f t="shared" si="10"/>
        <v>255163.19691747127</v>
      </c>
      <c r="L12" s="2"/>
      <c r="M12" s="6">
        <f t="shared" si="15"/>
        <v>600660.30416960316</v>
      </c>
      <c r="N12" s="14">
        <v>0</v>
      </c>
      <c r="O12" s="5">
        <f t="shared" si="11"/>
        <v>600606.03984043282</v>
      </c>
      <c r="P12" s="2">
        <f t="shared" si="16"/>
        <v>1192.3194773595412</v>
      </c>
      <c r="Q12" s="6">
        <f t="shared" si="12"/>
        <v>62.304169603157789</v>
      </c>
      <c r="R12" s="2">
        <f t="shared" si="17"/>
        <v>62.304169603157789</v>
      </c>
      <c r="S12" s="8">
        <f t="shared" si="13"/>
        <v>1.0373689156999822E-4</v>
      </c>
      <c r="T12">
        <f t="shared" si="14"/>
        <v>3881.8095499390511</v>
      </c>
      <c r="W12" s="13"/>
      <c r="Z12" s="13">
        <f t="shared" si="2"/>
        <v>1.0014993637083947</v>
      </c>
    </row>
    <row r="13" spans="1:31">
      <c r="A13" t="s">
        <v>16</v>
      </c>
      <c r="B13" t="str">
        <f t="shared" si="3"/>
        <v>Cars</v>
      </c>
      <c r="C13" t="str">
        <f t="shared" si="4"/>
        <v>2012-08Cars</v>
      </c>
      <c r="D13" s="5">
        <f>VLOOKUP(C13,'clean data'!$C$3:$D$447,2,FALSE)</f>
        <v>601298</v>
      </c>
      <c r="E13" s="5">
        <f t="shared" si="6"/>
        <v>600868.26966240513</v>
      </c>
      <c r="F13" s="14">
        <v>0</v>
      </c>
      <c r="G13" s="5">
        <f t="shared" si="5"/>
        <v>601527.92399473744</v>
      </c>
      <c r="H13" s="5">
        <f t="shared" si="7"/>
        <v>429.73033759486862</v>
      </c>
      <c r="I13" s="5">
        <f t="shared" si="8"/>
        <v>429.73033759486862</v>
      </c>
      <c r="J13" s="3">
        <f t="shared" si="9"/>
        <v>7.146711573876325E-4</v>
      </c>
      <c r="K13" s="2">
        <f t="shared" si="10"/>
        <v>184668.16304939974</v>
      </c>
      <c r="L13" s="2"/>
      <c r="M13" s="6">
        <f t="shared" si="15"/>
        <v>601798.35931779235</v>
      </c>
      <c r="N13" s="14">
        <v>0</v>
      </c>
      <c r="O13" s="5">
        <f t="shared" si="11"/>
        <v>601362.56725287822</v>
      </c>
      <c r="P13" s="2">
        <f t="shared" si="16"/>
        <v>1022.5578073608918</v>
      </c>
      <c r="Q13" s="6">
        <f t="shared" si="12"/>
        <v>500.3593177923467</v>
      </c>
      <c r="R13" s="2">
        <f t="shared" si="17"/>
        <v>500.3593177923467</v>
      </c>
      <c r="S13" s="8">
        <f t="shared" si="13"/>
        <v>8.3213201738962497E-4</v>
      </c>
      <c r="T13">
        <f t="shared" si="14"/>
        <v>250359.44690162261</v>
      </c>
      <c r="W13" s="13"/>
      <c r="Z13" s="13">
        <f t="shared" si="2"/>
        <v>1.0026666162710005</v>
      </c>
    </row>
    <row r="14" spans="1:31">
      <c r="A14" t="s">
        <v>17</v>
      </c>
      <c r="B14" t="str">
        <f t="shared" si="3"/>
        <v>Cars</v>
      </c>
      <c r="C14" t="str">
        <f t="shared" si="4"/>
        <v>2012-09Cars</v>
      </c>
      <c r="D14" s="5">
        <f>VLOOKUP(C14,'clean data'!$C$3:$D$447,2,FALSE)</f>
        <v>602481</v>
      </c>
      <c r="E14" s="5">
        <f t="shared" si="6"/>
        <v>601527.92399473744</v>
      </c>
      <c r="F14" s="14">
        <v>0</v>
      </c>
      <c r="G14" s="5">
        <f t="shared" si="5"/>
        <v>602990.93616984272</v>
      </c>
      <c r="H14" s="5">
        <f t="shared" si="7"/>
        <v>953.07600526255555</v>
      </c>
      <c r="I14" s="5">
        <f t="shared" si="8"/>
        <v>953.07600526255555</v>
      </c>
      <c r="J14" s="3">
        <f t="shared" si="9"/>
        <v>1.5819187746377987E-3</v>
      </c>
      <c r="K14" s="2">
        <f t="shared" si="10"/>
        <v>908353.87180723087</v>
      </c>
      <c r="L14" s="2"/>
      <c r="M14" s="6">
        <f t="shared" si="15"/>
        <v>602385.12506023911</v>
      </c>
      <c r="N14" s="14">
        <v>0</v>
      </c>
      <c r="O14" s="5">
        <f t="shared" si="11"/>
        <v>602468.62812790705</v>
      </c>
      <c r="P14" s="2">
        <f t="shared" si="16"/>
        <v>1055.0862110621238</v>
      </c>
      <c r="Q14" s="6">
        <f t="shared" si="12"/>
        <v>-95.874939760891721</v>
      </c>
      <c r="R14" s="2">
        <f t="shared" si="17"/>
        <v>95.874939760891721</v>
      </c>
      <c r="S14" s="8">
        <f t="shared" si="13"/>
        <v>1.5913354904286065E-4</v>
      </c>
      <c r="T14">
        <f t="shared" si="14"/>
        <v>9192.0040741546163</v>
      </c>
      <c r="W14" s="13"/>
      <c r="Z14" s="13">
        <f t="shared" si="2"/>
        <v>1.0046392731018041</v>
      </c>
    </row>
    <row r="15" spans="1:31">
      <c r="A15" t="s">
        <v>18</v>
      </c>
      <c r="B15" t="str">
        <f t="shared" si="3"/>
        <v>Cars</v>
      </c>
      <c r="C15" t="str">
        <f t="shared" si="4"/>
        <v>2012-10Cars</v>
      </c>
      <c r="D15" s="5">
        <f>VLOOKUP(C15,'clean data'!$C$3:$D$447,2,FALSE)</f>
        <v>603460</v>
      </c>
      <c r="E15" s="5">
        <f t="shared" si="6"/>
        <v>602990.93616984272</v>
      </c>
      <c r="F15" s="14">
        <v>0</v>
      </c>
      <c r="G15" s="5">
        <f t="shared" si="5"/>
        <v>603710.96908498532</v>
      </c>
      <c r="H15" s="5">
        <f t="shared" si="7"/>
        <v>469.06383015727624</v>
      </c>
      <c r="I15" s="5">
        <f t="shared" si="8"/>
        <v>469.06383015727624</v>
      </c>
      <c r="J15" s="3">
        <f t="shared" si="9"/>
        <v>7.7729067404181925E-4</v>
      </c>
      <c r="K15" s="2">
        <f t="shared" si="10"/>
        <v>220020.87676181408</v>
      </c>
      <c r="L15" s="2"/>
      <c r="M15" s="6">
        <f t="shared" si="15"/>
        <v>603523.71433896921</v>
      </c>
      <c r="N15" s="14">
        <v>0</v>
      </c>
      <c r="O15" s="5">
        <f t="shared" si="11"/>
        <v>603468.22181118629</v>
      </c>
      <c r="P15" s="2">
        <f t="shared" si="16"/>
        <v>1033.4692406137849</v>
      </c>
      <c r="Q15" s="6">
        <f t="shared" si="12"/>
        <v>63.714338969206437</v>
      </c>
      <c r="R15" s="2">
        <f t="shared" si="17"/>
        <v>63.714338969206437</v>
      </c>
      <c r="S15" s="8">
        <f t="shared" si="13"/>
        <v>1.0558171041859682E-4</v>
      </c>
      <c r="T15">
        <f t="shared" si="14"/>
        <v>4059.516990282938</v>
      </c>
      <c r="W15" s="13"/>
      <c r="Z15" s="13">
        <f t="shared" si="2"/>
        <v>1.0062717591857913</v>
      </c>
    </row>
    <row r="16" spans="1:31">
      <c r="A16" t="s">
        <v>19</v>
      </c>
      <c r="B16" t="str">
        <f t="shared" si="3"/>
        <v>Cars</v>
      </c>
      <c r="C16" t="str">
        <f t="shared" si="4"/>
        <v>2012-11Cars</v>
      </c>
      <c r="D16" s="5">
        <f>VLOOKUP(C16,'clean data'!$C$3:$D$447,2,FALSE)</f>
        <v>604311</v>
      </c>
      <c r="E16" s="5">
        <f t="shared" si="6"/>
        <v>603710.96908498532</v>
      </c>
      <c r="F16" s="14">
        <v>0</v>
      </c>
      <c r="G16" s="5">
        <f t="shared" si="5"/>
        <v>604632.04204166331</v>
      </c>
      <c r="H16" s="5">
        <f t="shared" si="7"/>
        <v>600.03091501467861</v>
      </c>
      <c r="I16" s="5">
        <f t="shared" si="8"/>
        <v>600.03091501467861</v>
      </c>
      <c r="J16" s="3">
        <f t="shared" si="9"/>
        <v>9.9291741340911993E-4</v>
      </c>
      <c r="K16" s="2">
        <f t="shared" si="10"/>
        <v>360037.09897335246</v>
      </c>
      <c r="L16" s="2"/>
      <c r="M16" s="6">
        <f t="shared" si="15"/>
        <v>604501.69105180004</v>
      </c>
      <c r="N16" s="14">
        <v>0</v>
      </c>
      <c r="O16" s="5">
        <f t="shared" si="11"/>
        <v>604335.60711118067</v>
      </c>
      <c r="P16" s="2">
        <f t="shared" si="16"/>
        <v>968.77167177424667</v>
      </c>
      <c r="Q16" s="6">
        <f t="shared" si="12"/>
        <v>190.6910518000368</v>
      </c>
      <c r="R16" s="2">
        <f t="shared" si="17"/>
        <v>190.6910518000368</v>
      </c>
      <c r="S16" s="8">
        <f t="shared" si="13"/>
        <v>3.1555118440676537E-4</v>
      </c>
      <c r="T16">
        <f t="shared" si="14"/>
        <v>36363.077236604317</v>
      </c>
      <c r="W16" s="13"/>
      <c r="Z16" s="13">
        <f t="shared" si="2"/>
        <v>1.0076908048011877</v>
      </c>
    </row>
    <row r="17" spans="1:30">
      <c r="A17" t="s">
        <v>20</v>
      </c>
      <c r="B17" t="str">
        <f t="shared" si="3"/>
        <v>Cars</v>
      </c>
      <c r="C17" t="str">
        <f t="shared" si="4"/>
        <v>2012-12Cars</v>
      </c>
      <c r="D17" s="5">
        <f>VLOOKUP(C17,'clean data'!$C$3:$D$447,2,FALSE)</f>
        <v>605149</v>
      </c>
      <c r="E17" s="5">
        <f t="shared" si="6"/>
        <v>604632.04204166331</v>
      </c>
      <c r="F17" s="14">
        <v>0</v>
      </c>
      <c r="G17" s="5">
        <f t="shared" si="5"/>
        <v>605425.59447912686</v>
      </c>
      <c r="H17" s="5">
        <f t="shared" si="7"/>
        <v>516.95795833668672</v>
      </c>
      <c r="I17" s="5">
        <f t="shared" si="8"/>
        <v>516.95795833668672</v>
      </c>
      <c r="J17" s="3">
        <f t="shared" si="9"/>
        <v>8.5426557481989838E-4</v>
      </c>
      <c r="K17" s="2">
        <f t="shared" si="10"/>
        <v>267245.53068763553</v>
      </c>
      <c r="L17" s="2"/>
      <c r="M17" s="6">
        <f t="shared" si="15"/>
        <v>605304.37878295488</v>
      </c>
      <c r="N17" s="14">
        <v>0</v>
      </c>
      <c r="O17" s="5">
        <f t="shared" si="11"/>
        <v>605169.05035344453</v>
      </c>
      <c r="P17" s="2">
        <f t="shared" si="16"/>
        <v>916.05483261724339</v>
      </c>
      <c r="Q17" s="6">
        <f t="shared" si="12"/>
        <v>155.3787829548819</v>
      </c>
      <c r="R17" s="2">
        <f t="shared" si="17"/>
        <v>155.3787829548819</v>
      </c>
      <c r="S17" s="8">
        <f t="shared" si="13"/>
        <v>2.5676119923338201E-4</v>
      </c>
      <c r="T17">
        <f t="shared" si="14"/>
        <v>24142.566192540296</v>
      </c>
      <c r="W17" s="13"/>
      <c r="Z17" s="13">
        <f t="shared" si="2"/>
        <v>1.0090881728689929</v>
      </c>
    </row>
    <row r="18" spans="1:30">
      <c r="A18" t="s">
        <v>21</v>
      </c>
      <c r="B18" t="str">
        <f t="shared" si="3"/>
        <v>Cars</v>
      </c>
      <c r="C18" t="str">
        <f t="shared" si="4"/>
        <v>2013-01Cars</v>
      </c>
      <c r="D18" s="5">
        <f>VLOOKUP(C18,'clean data'!$C$3:$D$447,2,FALSE)</f>
        <v>605947</v>
      </c>
      <c r="E18" s="5">
        <f t="shared" si="6"/>
        <v>605425.59447912686</v>
      </c>
      <c r="F18" s="14">
        <v>0</v>
      </c>
      <c r="G18" s="5">
        <f t="shared" si="5"/>
        <v>606225.97411411139</v>
      </c>
      <c r="H18" s="5">
        <f t="shared" si="7"/>
        <v>521.40552087314427</v>
      </c>
      <c r="I18" s="5">
        <f t="shared" si="8"/>
        <v>521.40552087314427</v>
      </c>
      <c r="J18" s="3">
        <f t="shared" si="9"/>
        <v>8.6048040649288509E-4</v>
      </c>
      <c r="K18" s="2">
        <f t="shared" si="10"/>
        <v>271863.71719699487</v>
      </c>
      <c r="L18" s="2"/>
      <c r="M18" s="6">
        <f t="shared" si="15"/>
        <v>606085.10518606182</v>
      </c>
      <c r="N18" s="14">
        <v>0</v>
      </c>
      <c r="O18" s="5">
        <f t="shared" si="11"/>
        <v>605964.82133789686</v>
      </c>
      <c r="P18" s="2">
        <f t="shared" si="16"/>
        <v>869.19857115144089</v>
      </c>
      <c r="Q18" s="6">
        <f t="shared" si="12"/>
        <v>138.10518606181722</v>
      </c>
      <c r="R18" s="2">
        <f t="shared" si="17"/>
        <v>138.10518606181722</v>
      </c>
      <c r="S18" s="8">
        <f t="shared" si="13"/>
        <v>2.2791627990866731E-4</v>
      </c>
      <c r="T18">
        <f t="shared" si="14"/>
        <v>19073.042417169152</v>
      </c>
      <c r="W18" s="14"/>
      <c r="X18" s="6">
        <f>D18/Z6</f>
        <v>612219.10178809601</v>
      </c>
      <c r="Y18" s="7">
        <f>X18-D17/Z17</f>
        <v>12520.268454762641</v>
      </c>
      <c r="Z18" s="21">
        <f t="shared" ref="Z18:Z49" si="18">$W$3*D18/X18+(1-$W$3)*Z6</f>
        <v>0.98975513542492033</v>
      </c>
    </row>
    <row r="19" spans="1:30">
      <c r="A19" t="s">
        <v>22</v>
      </c>
      <c r="B19" t="str">
        <f t="shared" si="3"/>
        <v>Cars</v>
      </c>
      <c r="C19" t="str">
        <f t="shared" si="4"/>
        <v>2013-02Cars</v>
      </c>
      <c r="D19" s="5">
        <f>VLOOKUP(C19,'clean data'!$C$3:$D$447,2,FALSE)</f>
        <v>605961</v>
      </c>
      <c r="E19" s="5">
        <f t="shared" si="6"/>
        <v>606225.97411411139</v>
      </c>
      <c r="F19" s="14">
        <v>0</v>
      </c>
      <c r="G19" s="5">
        <f t="shared" si="5"/>
        <v>605819.22758718999</v>
      </c>
      <c r="H19" s="5">
        <f t="shared" si="7"/>
        <v>-264.97411411139183</v>
      </c>
      <c r="I19" s="5">
        <f t="shared" si="8"/>
        <v>264.97411411139183</v>
      </c>
      <c r="J19" s="3">
        <f t="shared" si="9"/>
        <v>4.3727915511293931E-4</v>
      </c>
      <c r="K19" s="2">
        <f t="shared" si="10"/>
        <v>70211.281149116898</v>
      </c>
      <c r="L19" s="2"/>
      <c r="M19" s="6">
        <f t="shared" si="15"/>
        <v>606834.01990904834</v>
      </c>
      <c r="N19" s="14">
        <v>0</v>
      </c>
      <c r="O19" s="5">
        <f t="shared" si="11"/>
        <v>606073.65603583434</v>
      </c>
      <c r="P19" s="2">
        <f t="shared" si="16"/>
        <v>573.00079401000664</v>
      </c>
      <c r="Q19" s="6">
        <f t="shared" si="12"/>
        <v>873.01990904833656</v>
      </c>
      <c r="R19" s="2">
        <f t="shared" si="17"/>
        <v>873.01990904833656</v>
      </c>
      <c r="S19" s="8">
        <f t="shared" si="13"/>
        <v>1.4407196322013076E-3</v>
      </c>
      <c r="T19">
        <f t="shared" si="14"/>
        <v>762163.76159476582</v>
      </c>
      <c r="V19" s="6">
        <f>(X18+Y18)*Z7</f>
        <v>619766.20460614422</v>
      </c>
      <c r="W19" s="14">
        <v>0</v>
      </c>
      <c r="X19" s="19">
        <f t="shared" ref="X19:X50" si="19">$W$1*D19/Z7+(1-$W$1)*(X18+Y18)</f>
        <v>611989.09066087217</v>
      </c>
      <c r="Y19" s="20">
        <f t="shared" ref="Y19:Y50" si="20">$W$2*(X19-X18)+(1-$W$2)*Y18</f>
        <v>4640.7767229553774</v>
      </c>
      <c r="Z19" s="14">
        <f t="shared" si="18"/>
        <v>0.99016887075073956</v>
      </c>
      <c r="AA19" s="6">
        <f t="shared" ref="AA19:AA50" si="21">V19-D19</f>
        <v>13805.204606144223</v>
      </c>
      <c r="AB19">
        <f>ABS(AA19)</f>
        <v>13805.204606144223</v>
      </c>
      <c r="AC19" s="8">
        <f t="shared" ref="AC19:AC50" si="22">AB19/D19</f>
        <v>2.2782331876381852E-2</v>
      </c>
      <c r="AD19">
        <f>AB19^2</f>
        <v>190583674.21750569</v>
      </c>
    </row>
    <row r="20" spans="1:30">
      <c r="A20" t="s">
        <v>23</v>
      </c>
      <c r="B20" t="str">
        <f t="shared" si="3"/>
        <v>Cars</v>
      </c>
      <c r="C20" t="str">
        <f t="shared" si="4"/>
        <v>2013-03Cars</v>
      </c>
      <c r="D20" s="5">
        <f>VLOOKUP(C20,'clean data'!$C$3:$D$447,2,FALSE)</f>
        <v>606026</v>
      </c>
      <c r="E20" s="5">
        <f t="shared" si="6"/>
        <v>605819.22758718999</v>
      </c>
      <c r="F20" s="14">
        <v>0</v>
      </c>
      <c r="G20" s="5">
        <f t="shared" si="5"/>
        <v>606136.63202896225</v>
      </c>
      <c r="H20" s="5">
        <f t="shared" si="7"/>
        <v>206.77241281000897</v>
      </c>
      <c r="I20" s="5">
        <f t="shared" si="8"/>
        <v>206.77241281000897</v>
      </c>
      <c r="J20" s="3">
        <f t="shared" si="9"/>
        <v>3.411939633118199E-4</v>
      </c>
      <c r="K20" s="2">
        <f t="shared" si="10"/>
        <v>42754.830699272759</v>
      </c>
      <c r="L20" s="2"/>
      <c r="M20" s="6">
        <f t="shared" si="15"/>
        <v>606646.65682984435</v>
      </c>
      <c r="N20" s="14">
        <v>0</v>
      </c>
      <c r="O20" s="5">
        <f t="shared" si="11"/>
        <v>606106.09065697016</v>
      </c>
      <c r="P20" s="2">
        <f t="shared" si="16"/>
        <v>362.42464166546949</v>
      </c>
      <c r="Q20" s="6">
        <f t="shared" si="12"/>
        <v>620.65682984434534</v>
      </c>
      <c r="R20" s="2">
        <f t="shared" si="17"/>
        <v>620.65682984434534</v>
      </c>
      <c r="S20" s="8">
        <f t="shared" si="13"/>
        <v>1.0241422477655173E-3</v>
      </c>
      <c r="T20">
        <f t="shared" si="14"/>
        <v>385214.90043243265</v>
      </c>
      <c r="V20" s="6">
        <f t="shared" ref="V20:V78" si="23">(X19+Y19)*Z8</f>
        <v>612927.37330281863</v>
      </c>
      <c r="W20" s="14">
        <v>0</v>
      </c>
      <c r="X20" s="6">
        <f t="shared" si="19"/>
        <v>610268.40542788024</v>
      </c>
      <c r="Y20" s="7">
        <f t="shared" si="20"/>
        <v>709.48356488928107</v>
      </c>
      <c r="Z20" s="14">
        <f t="shared" si="18"/>
        <v>0.99305775456762513</v>
      </c>
      <c r="AA20" s="6">
        <f t="shared" si="21"/>
        <v>6901.3733028186252</v>
      </c>
      <c r="AB20">
        <f t="shared" ref="AB20:AB79" si="24">ABS(AA20)</f>
        <v>6901.3733028186252</v>
      </c>
      <c r="AC20" s="8">
        <f t="shared" si="22"/>
        <v>1.1387916199665733E-2</v>
      </c>
      <c r="AD20">
        <f t="shared" ref="AD20:AD79" si="25">AB20^2</f>
        <v>47628953.46485766</v>
      </c>
    </row>
    <row r="21" spans="1:30">
      <c r="A21" t="s">
        <v>24</v>
      </c>
      <c r="B21" t="str">
        <f t="shared" si="3"/>
        <v>Cars</v>
      </c>
      <c r="C21" t="str">
        <f t="shared" si="4"/>
        <v>2013-04Cars</v>
      </c>
      <c r="D21" s="5">
        <f>VLOOKUP(C21,'clean data'!$C$3:$D$447,2,FALSE)</f>
        <v>605754</v>
      </c>
      <c r="E21" s="5">
        <f t="shared" si="6"/>
        <v>606136.63202896225</v>
      </c>
      <c r="F21" s="14">
        <v>0</v>
      </c>
      <c r="G21" s="5">
        <f t="shared" si="5"/>
        <v>605549.27560212323</v>
      </c>
      <c r="H21" s="5">
        <f t="shared" si="7"/>
        <v>-382.63202896225266</v>
      </c>
      <c r="I21" s="5">
        <f t="shared" si="8"/>
        <v>382.63202896225266</v>
      </c>
      <c r="J21" s="3">
        <f t="shared" si="9"/>
        <v>6.3166240579881053E-4</v>
      </c>
      <c r="K21" s="2">
        <f t="shared" si="10"/>
        <v>146407.26958777016</v>
      </c>
      <c r="L21" s="2"/>
      <c r="M21" s="6">
        <f t="shared" si="15"/>
        <v>606468.51529863558</v>
      </c>
      <c r="N21" s="14">
        <v>0</v>
      </c>
      <c r="O21">
        <f t="shared" si="11"/>
        <v>605846.20232007653</v>
      </c>
      <c r="P21" s="2">
        <f t="shared" si="16"/>
        <v>120.00423292571486</v>
      </c>
      <c r="Q21" s="6">
        <f t="shared" si="12"/>
        <v>714.51529863558244</v>
      </c>
      <c r="R21" s="2">
        <f t="shared" si="17"/>
        <v>714.51529863558244</v>
      </c>
      <c r="S21" s="8">
        <f t="shared" si="13"/>
        <v>1.1795469755636486E-3</v>
      </c>
      <c r="T21">
        <f t="shared" si="14"/>
        <v>510532.11198429554</v>
      </c>
      <c r="V21" s="6">
        <f t="shared" si="23"/>
        <v>608228.29636211845</v>
      </c>
      <c r="W21" s="14">
        <v>0</v>
      </c>
      <c r="X21" s="6">
        <f t="shared" si="19"/>
        <v>608700.60882005515</v>
      </c>
      <c r="Y21" s="7">
        <f t="shared" si="20"/>
        <v>-697.84324520376276</v>
      </c>
      <c r="Z21" s="14">
        <f t="shared" si="18"/>
        <v>0.99516258198016982</v>
      </c>
      <c r="AA21" s="6">
        <f t="shared" si="21"/>
        <v>2474.2963621184463</v>
      </c>
      <c r="AB21">
        <f t="shared" si="24"/>
        <v>2474.2963621184463</v>
      </c>
      <c r="AC21" s="8">
        <f t="shared" si="22"/>
        <v>4.0846554246747793E-3</v>
      </c>
      <c r="AD21">
        <f t="shared" si="25"/>
        <v>6122142.487592577</v>
      </c>
    </row>
    <row r="22" spans="1:30">
      <c r="A22" t="s">
        <v>25</v>
      </c>
      <c r="B22" t="str">
        <f t="shared" si="3"/>
        <v>Cars</v>
      </c>
      <c r="C22" t="str">
        <f t="shared" si="4"/>
        <v>2013-05Cars</v>
      </c>
      <c r="D22" s="5">
        <f>VLOOKUP(C22,'clean data'!$C$3:$D$447,2,FALSE)</f>
        <v>605882</v>
      </c>
      <c r="E22" s="5">
        <f t="shared" si="6"/>
        <v>605549.27560212323</v>
      </c>
      <c r="F22" s="14">
        <v>0</v>
      </c>
      <c r="G22" s="5">
        <f t="shared" si="5"/>
        <v>606060.02169410372</v>
      </c>
      <c r="H22" s="5">
        <f t="shared" si="7"/>
        <v>332.72439787676558</v>
      </c>
      <c r="I22" s="5">
        <f t="shared" si="8"/>
        <v>332.72439787676558</v>
      </c>
      <c r="J22" s="3">
        <f t="shared" si="9"/>
        <v>5.4915709309199742E-4</v>
      </c>
      <c r="K22" s="2">
        <f t="shared" si="10"/>
        <v>110705.52494245621</v>
      </c>
      <c r="L22" s="2"/>
      <c r="M22" s="6">
        <f t="shared" si="15"/>
        <v>605966.20655300224</v>
      </c>
      <c r="N22" s="14">
        <v>0</v>
      </c>
      <c r="O22">
        <f t="shared" si="11"/>
        <v>605892.8661627922</v>
      </c>
      <c r="P22" s="2">
        <f t="shared" si="16"/>
        <v>91.434673902508663</v>
      </c>
      <c r="Q22" s="6">
        <f t="shared" si="12"/>
        <v>84.206553002237342</v>
      </c>
      <c r="R22" s="2">
        <f t="shared" si="17"/>
        <v>84.206553002237342</v>
      </c>
      <c r="S22" s="8">
        <f t="shared" si="13"/>
        <v>1.3898177038142303E-4</v>
      </c>
      <c r="T22">
        <f t="shared" si="14"/>
        <v>7090.7435685186065</v>
      </c>
      <c r="V22" s="6">
        <f t="shared" si="23"/>
        <v>606298.65801563417</v>
      </c>
      <c r="W22" s="14">
        <v>0</v>
      </c>
      <c r="X22" s="6">
        <f t="shared" si="19"/>
        <v>607619.93680802232</v>
      </c>
      <c r="Y22" s="7">
        <f t="shared" si="20"/>
        <v>-934.42598705902765</v>
      </c>
      <c r="Z22" s="14">
        <f t="shared" si="18"/>
        <v>0.99714033690169623</v>
      </c>
      <c r="AA22" s="6">
        <f t="shared" si="21"/>
        <v>416.65801563416608</v>
      </c>
      <c r="AB22">
        <f t="shared" si="24"/>
        <v>416.65801563416608</v>
      </c>
      <c r="AC22" s="8">
        <f t="shared" si="22"/>
        <v>6.8768838756418918E-4</v>
      </c>
      <c r="AD22">
        <f t="shared" si="25"/>
        <v>173603.90199220099</v>
      </c>
    </row>
    <row r="23" spans="1:30">
      <c r="A23" t="s">
        <v>26</v>
      </c>
      <c r="B23" t="str">
        <f t="shared" si="3"/>
        <v>Cars</v>
      </c>
      <c r="C23" t="str">
        <f t="shared" si="4"/>
        <v>2013-06Cars</v>
      </c>
      <c r="D23" s="5">
        <f>VLOOKUP(C23,'clean data'!$C$3:$D$447,2,FALSE)</f>
        <v>606373</v>
      </c>
      <c r="E23" s="5">
        <f t="shared" si="6"/>
        <v>606060.02169410372</v>
      </c>
      <c r="F23" s="14">
        <v>0</v>
      </c>
      <c r="G23" s="5">
        <f t="shared" si="5"/>
        <v>606540.45669565839</v>
      </c>
      <c r="H23" s="5">
        <f t="shared" si="7"/>
        <v>312.97830589627847</v>
      </c>
      <c r="I23" s="5">
        <f t="shared" si="8"/>
        <v>312.97830589627847</v>
      </c>
      <c r="J23" s="3">
        <f t="shared" si="9"/>
        <v>5.1614815616176594E-4</v>
      </c>
      <c r="K23" s="2">
        <f t="shared" si="10"/>
        <v>97955.419961704465</v>
      </c>
      <c r="L23" s="2"/>
      <c r="M23" s="6">
        <f t="shared" si="15"/>
        <v>605984.30083669466</v>
      </c>
      <c r="N23" s="14">
        <v>0</v>
      </c>
      <c r="O23">
        <f t="shared" si="11"/>
        <v>606322.84157129028</v>
      </c>
      <c r="P23" s="2">
        <f t="shared" si="16"/>
        <v>223.31234009828245</v>
      </c>
      <c r="Q23" s="6">
        <f t="shared" si="12"/>
        <v>-388.69916330534033</v>
      </c>
      <c r="R23" s="2">
        <f t="shared" si="17"/>
        <v>388.69916330534033</v>
      </c>
      <c r="S23" s="8">
        <f t="shared" si="13"/>
        <v>6.4102320404328748E-4</v>
      </c>
      <c r="T23">
        <f t="shared" si="14"/>
        <v>151087.03955427164</v>
      </c>
      <c r="V23" s="6">
        <f t="shared" si="23"/>
        <v>606477.27946542902</v>
      </c>
      <c r="W23" s="14">
        <v>0</v>
      </c>
      <c r="X23" s="6">
        <f t="shared" si="19"/>
        <v>606589.93374072481</v>
      </c>
      <c r="Y23" s="7">
        <f t="shared" si="20"/>
        <v>-993.49126548267782</v>
      </c>
      <c r="Z23" s="14">
        <f t="shared" si="18"/>
        <v>0.99964251546510519</v>
      </c>
      <c r="AA23" s="6">
        <f t="shared" si="21"/>
        <v>104.27946542901918</v>
      </c>
      <c r="AB23">
        <f t="shared" si="24"/>
        <v>104.27946542901918</v>
      </c>
      <c r="AC23" s="8">
        <f t="shared" si="22"/>
        <v>1.7197247474577394E-4</v>
      </c>
      <c r="AD23">
        <f t="shared" si="25"/>
        <v>10874.206910162007</v>
      </c>
    </row>
    <row r="24" spans="1:30">
      <c r="A24" t="s">
        <v>27</v>
      </c>
      <c r="B24" t="str">
        <f t="shared" si="3"/>
        <v>Cars</v>
      </c>
      <c r="C24" t="str">
        <f t="shared" si="4"/>
        <v>2013-07Cars</v>
      </c>
      <c r="D24" s="5">
        <f>VLOOKUP(C24,'clean data'!$C$3:$D$447,2,FALSE)</f>
        <v>606492</v>
      </c>
      <c r="E24" s="5">
        <f t="shared" si="6"/>
        <v>606540.45669565839</v>
      </c>
      <c r="F24" s="14">
        <v>0</v>
      </c>
      <c r="G24" s="5">
        <f t="shared" si="5"/>
        <v>606466.07360834721</v>
      </c>
      <c r="H24" s="5">
        <f t="shared" si="7"/>
        <v>-48.456695658387616</v>
      </c>
      <c r="I24" s="5">
        <f t="shared" si="8"/>
        <v>48.456695658387616</v>
      </c>
      <c r="J24" s="3">
        <f t="shared" si="9"/>
        <v>7.9896677381379499E-5</v>
      </c>
      <c r="K24" s="2">
        <f t="shared" si="10"/>
        <v>2348.0513541296013</v>
      </c>
      <c r="L24" s="2"/>
      <c r="M24" s="6">
        <f t="shared" si="15"/>
        <v>606546.1539113886</v>
      </c>
      <c r="N24" s="14">
        <v>0</v>
      </c>
      <c r="O24">
        <f t="shared" si="11"/>
        <v>606498.98811667261</v>
      </c>
      <c r="P24" s="2">
        <f t="shared" si="16"/>
        <v>204.93902694635395</v>
      </c>
      <c r="Q24" s="6">
        <f t="shared" si="12"/>
        <v>54.153911388595589</v>
      </c>
      <c r="R24" s="2">
        <f t="shared" si="17"/>
        <v>54.153911388595589</v>
      </c>
      <c r="S24" s="8">
        <f t="shared" si="13"/>
        <v>8.9290396886678789E-5</v>
      </c>
      <c r="T24">
        <f t="shared" si="14"/>
        <v>2932.6461186838628</v>
      </c>
      <c r="V24" s="6">
        <f t="shared" si="23"/>
        <v>606504.45180302241</v>
      </c>
      <c r="W24" s="14">
        <v>0</v>
      </c>
      <c r="X24" s="6">
        <f t="shared" si="19"/>
        <v>605585.05080408568</v>
      </c>
      <c r="Y24" s="7">
        <f t="shared" si="20"/>
        <v>-1000.5311564993061</v>
      </c>
      <c r="Z24" s="14">
        <f t="shared" si="18"/>
        <v>1.0014976585196791</v>
      </c>
      <c r="AA24" s="6">
        <f t="shared" si="21"/>
        <v>12.451803022413515</v>
      </c>
      <c r="AB24">
        <f t="shared" si="24"/>
        <v>12.451803022413515</v>
      </c>
      <c r="AC24" s="8">
        <f t="shared" si="22"/>
        <v>2.0530861120037057E-5</v>
      </c>
      <c r="AD24">
        <f t="shared" si="25"/>
        <v>155.04739850898633</v>
      </c>
    </row>
    <row r="25" spans="1:30">
      <c r="A25" t="s">
        <v>28</v>
      </c>
      <c r="B25" t="str">
        <f t="shared" si="3"/>
        <v>Cars</v>
      </c>
      <c r="C25" t="str">
        <f t="shared" si="4"/>
        <v>2013-08Cars</v>
      </c>
      <c r="D25" s="5">
        <f>VLOOKUP(C25,'clean data'!$C$3:$D$447,2,FALSE)</f>
        <v>606722</v>
      </c>
      <c r="E25" s="5">
        <f t="shared" si="6"/>
        <v>606466.07360834721</v>
      </c>
      <c r="F25" s="14">
        <v>0</v>
      </c>
      <c r="G25" s="5">
        <f t="shared" si="5"/>
        <v>606858.93149675429</v>
      </c>
      <c r="H25" s="5">
        <f t="shared" si="7"/>
        <v>255.92639165278524</v>
      </c>
      <c r="I25" s="5">
        <f t="shared" si="8"/>
        <v>255.92639165278524</v>
      </c>
      <c r="J25" s="3">
        <f t="shared" si="9"/>
        <v>4.2181821600796614E-4</v>
      </c>
      <c r="K25" s="2">
        <f t="shared" si="10"/>
        <v>65498.317944414826</v>
      </c>
      <c r="L25" s="2"/>
      <c r="M25" s="6">
        <f t="shared" si="15"/>
        <v>606703.92714361893</v>
      </c>
      <c r="N25" s="14">
        <v>0</v>
      </c>
      <c r="O25">
        <f t="shared" si="11"/>
        <v>606719.66784659203</v>
      </c>
      <c r="P25" s="2">
        <f t="shared" si="16"/>
        <v>211.07077701432735</v>
      </c>
      <c r="Q25" s="6">
        <f t="shared" si="12"/>
        <v>-18.072856381069869</v>
      </c>
      <c r="R25" s="2">
        <f t="shared" si="17"/>
        <v>18.072856381069869</v>
      </c>
      <c r="S25" s="8">
        <f t="shared" si="13"/>
        <v>2.9787705705528839E-5</v>
      </c>
      <c r="T25">
        <f t="shared" si="14"/>
        <v>326.62813777077787</v>
      </c>
      <c r="V25" s="6">
        <f t="shared" si="23"/>
        <v>606196.71456487372</v>
      </c>
      <c r="W25" s="14">
        <v>0</v>
      </c>
      <c r="X25" s="6">
        <f t="shared" si="19"/>
        <v>605064.52345164784</v>
      </c>
      <c r="Y25" s="7">
        <f t="shared" si="20"/>
        <v>-703.8956214886241</v>
      </c>
      <c r="Z25" s="14">
        <f t="shared" si="18"/>
        <v>1.0027386123795503</v>
      </c>
      <c r="AA25" s="6">
        <f t="shared" si="21"/>
        <v>-525.28543512627948</v>
      </c>
      <c r="AB25">
        <f t="shared" si="24"/>
        <v>525.28543512627948</v>
      </c>
      <c r="AC25" s="8">
        <f t="shared" si="22"/>
        <v>8.6577614644974053E-4</v>
      </c>
      <c r="AD25">
        <f t="shared" si="25"/>
        <v>275924.78835580475</v>
      </c>
    </row>
    <row r="26" spans="1:30">
      <c r="A26" t="s">
        <v>29</v>
      </c>
      <c r="B26" t="str">
        <f t="shared" si="3"/>
        <v>Cars</v>
      </c>
      <c r="C26" t="str">
        <f t="shared" si="4"/>
        <v>2013-09Cars</v>
      </c>
      <c r="D26" s="5">
        <f>VLOOKUP(C26,'clean data'!$C$3:$D$447,2,FALSE)</f>
        <v>607191</v>
      </c>
      <c r="E26" s="5">
        <f t="shared" si="6"/>
        <v>606858.93149675429</v>
      </c>
      <c r="F26" s="14">
        <v>0</v>
      </c>
      <c r="G26" s="5">
        <f t="shared" si="5"/>
        <v>607368.67076259968</v>
      </c>
      <c r="H26" s="5">
        <f t="shared" si="7"/>
        <v>332.06850324571133</v>
      </c>
      <c r="I26" s="5">
        <f t="shared" si="8"/>
        <v>332.06850324571133</v>
      </c>
      <c r="J26" s="3">
        <f t="shared" si="9"/>
        <v>5.4689299288973538E-4</v>
      </c>
      <c r="K26" s="2">
        <f t="shared" si="10"/>
        <v>110269.49084784699</v>
      </c>
      <c r="L26" s="2"/>
      <c r="M26" s="6">
        <f t="shared" si="15"/>
        <v>606930.73862360639</v>
      </c>
      <c r="N26" s="14">
        <v>0</v>
      </c>
      <c r="O26">
        <f t="shared" si="11"/>
        <v>607157.41541087278</v>
      </c>
      <c r="P26" s="2">
        <f t="shared" si="16"/>
        <v>299.37213230371026</v>
      </c>
      <c r="Q26" s="6">
        <f t="shared" si="12"/>
        <v>-260.26137639360968</v>
      </c>
      <c r="R26" s="2">
        <f t="shared" si="17"/>
        <v>260.26137639360968</v>
      </c>
      <c r="S26" s="8">
        <f t="shared" si="13"/>
        <v>4.2863180843195908E-4</v>
      </c>
      <c r="T26">
        <f t="shared" si="14"/>
        <v>67735.984042296172</v>
      </c>
      <c r="V26" s="6">
        <f t="shared" si="23"/>
        <v>607164.42183464114</v>
      </c>
      <c r="W26" s="14">
        <v>0</v>
      </c>
      <c r="X26" s="6">
        <f t="shared" si="19"/>
        <v>604384.86716640065</v>
      </c>
      <c r="Y26" s="7">
        <f t="shared" si="20"/>
        <v>-688.91605588217556</v>
      </c>
      <c r="Z26" s="14">
        <f t="shared" si="18"/>
        <v>1.0046429200262934</v>
      </c>
      <c r="AA26" s="6">
        <f t="shared" si="21"/>
        <v>-26.578165358863771</v>
      </c>
      <c r="AB26">
        <f t="shared" si="24"/>
        <v>26.578165358863771</v>
      </c>
      <c r="AC26" s="8">
        <f t="shared" si="22"/>
        <v>4.3772330879185908E-5</v>
      </c>
      <c r="AD26">
        <f t="shared" si="25"/>
        <v>706.39887384310612</v>
      </c>
    </row>
    <row r="27" spans="1:30">
      <c r="A27" t="s">
        <v>30</v>
      </c>
      <c r="B27" t="str">
        <f t="shared" si="3"/>
        <v>Cars</v>
      </c>
      <c r="C27" t="str">
        <f t="shared" si="4"/>
        <v>2013-10Cars</v>
      </c>
      <c r="D27" s="5">
        <f>VLOOKUP(C27,'clean data'!$C$3:$D$447,2,FALSE)</f>
        <v>607104</v>
      </c>
      <c r="E27" s="5">
        <f t="shared" si="6"/>
        <v>607368.67076259968</v>
      </c>
      <c r="F27" s="14">
        <v>0</v>
      </c>
      <c r="G27" s="5">
        <f t="shared" si="5"/>
        <v>606962.38989314158</v>
      </c>
      <c r="H27" s="5">
        <f t="shared" si="7"/>
        <v>-264.67076259967871</v>
      </c>
      <c r="I27" s="5">
        <f t="shared" si="8"/>
        <v>264.67076259967871</v>
      </c>
      <c r="J27" s="3">
        <f t="shared" si="9"/>
        <v>4.3595621606788742E-4</v>
      </c>
      <c r="K27" s="2">
        <f t="shared" si="10"/>
        <v>70050.612575095482</v>
      </c>
      <c r="L27" s="2"/>
      <c r="M27" s="6">
        <f t="shared" si="15"/>
        <v>607456.78754317644</v>
      </c>
      <c r="N27" s="14">
        <v>0</v>
      </c>
      <c r="O27">
        <f t="shared" si="11"/>
        <v>607149.52432962181</v>
      </c>
      <c r="P27" s="2">
        <f t="shared" si="16"/>
        <v>179.67854340720012</v>
      </c>
      <c r="Q27" s="6">
        <f t="shared" si="12"/>
        <v>352.78754317644052</v>
      </c>
      <c r="R27" s="2">
        <f t="shared" si="17"/>
        <v>352.78754317644052</v>
      </c>
      <c r="S27" s="8">
        <f t="shared" si="13"/>
        <v>5.8109902615769381E-4</v>
      </c>
      <c r="T27">
        <f t="shared" si="14"/>
        <v>124459.05062046889</v>
      </c>
      <c r="V27" s="6">
        <f t="shared" si="23"/>
        <v>607482.18673732085</v>
      </c>
      <c r="W27" s="14">
        <v>0</v>
      </c>
      <c r="X27" s="6">
        <f t="shared" si="19"/>
        <v>603351.60364922206</v>
      </c>
      <c r="Y27" s="7">
        <f t="shared" si="20"/>
        <v>-901.71789734040271</v>
      </c>
      <c r="Z27" s="14">
        <f t="shared" si="18"/>
        <v>1.0062197774021926</v>
      </c>
      <c r="AA27" s="6">
        <f t="shared" si="21"/>
        <v>378.18673732085153</v>
      </c>
      <c r="AB27">
        <f t="shared" si="24"/>
        <v>378.18673732085153</v>
      </c>
      <c r="AC27" s="8">
        <f t="shared" si="22"/>
        <v>6.2293567052902231E-4</v>
      </c>
      <c r="AD27">
        <f t="shared" si="25"/>
        <v>143025.20828539075</v>
      </c>
    </row>
    <row r="28" spans="1:30">
      <c r="A28" t="s">
        <v>31</v>
      </c>
      <c r="B28" t="str">
        <f t="shared" si="3"/>
        <v>Cars</v>
      </c>
      <c r="C28" t="str">
        <f t="shared" si="4"/>
        <v>2013-11Cars</v>
      </c>
      <c r="D28" s="5">
        <f>VLOOKUP(C28,'clean data'!$C$3:$D$447,2,FALSE)</f>
        <v>607079</v>
      </c>
      <c r="E28" s="5">
        <f t="shared" si="6"/>
        <v>606962.38989314158</v>
      </c>
      <c r="F28" s="14">
        <v>0</v>
      </c>
      <c r="G28" s="5">
        <f t="shared" si="5"/>
        <v>607141.39136325754</v>
      </c>
      <c r="H28" s="5">
        <f t="shared" si="7"/>
        <v>116.61010685842484</v>
      </c>
      <c r="I28" s="5">
        <f t="shared" si="8"/>
        <v>116.61010685842484</v>
      </c>
      <c r="J28" s="3">
        <f t="shared" si="9"/>
        <v>1.9208390812138921E-4</v>
      </c>
      <c r="K28" s="2">
        <f t="shared" si="10"/>
        <v>13597.91702153326</v>
      </c>
      <c r="L28" s="2"/>
      <c r="M28" s="6">
        <f t="shared" si="15"/>
        <v>607329.20287302905</v>
      </c>
      <c r="N28" s="14">
        <v>0</v>
      </c>
      <c r="O28">
        <f t="shared" si="11"/>
        <v>607111.28662203194</v>
      </c>
      <c r="P28" s="2">
        <f t="shared" si="16"/>
        <v>94.789832327993366</v>
      </c>
      <c r="Q28" s="6">
        <f t="shared" si="12"/>
        <v>250.20287302904762</v>
      </c>
      <c r="R28" s="2">
        <f t="shared" si="17"/>
        <v>250.20287302904762</v>
      </c>
      <c r="S28" s="8">
        <f t="shared" si="13"/>
        <v>4.1214219735660041E-4</v>
      </c>
      <c r="T28">
        <f t="shared" si="14"/>
        <v>62601.477671989727</v>
      </c>
      <c r="V28" s="6">
        <f t="shared" si="23"/>
        <v>607083.21022569714</v>
      </c>
      <c r="W28" s="14">
        <v>0</v>
      </c>
      <c r="X28" s="6">
        <f t="shared" si="19"/>
        <v>602446.05764585815</v>
      </c>
      <c r="Y28" s="7">
        <f t="shared" si="20"/>
        <v>-904.08361250505868</v>
      </c>
      <c r="Z28" s="14">
        <f t="shared" si="18"/>
        <v>1.0076902252356348</v>
      </c>
      <c r="AA28" s="6">
        <f t="shared" si="21"/>
        <v>4.2102256971411407</v>
      </c>
      <c r="AB28">
        <f t="shared" si="24"/>
        <v>4.2102256971411407</v>
      </c>
      <c r="AC28" s="8">
        <f t="shared" si="22"/>
        <v>6.9352188053632903E-6</v>
      </c>
      <c r="AD28">
        <f t="shared" si="25"/>
        <v>17.726000420867603</v>
      </c>
    </row>
    <row r="29" spans="1:30">
      <c r="A29" t="s">
        <v>32</v>
      </c>
      <c r="B29" t="str">
        <f t="shared" si="3"/>
        <v>Cars</v>
      </c>
      <c r="C29" t="str">
        <f t="shared" si="4"/>
        <v>2013-12Cars</v>
      </c>
      <c r="D29" s="5">
        <f>VLOOKUP(C29,'clean data'!$C$3:$D$447,2,FALSE)</f>
        <v>607292</v>
      </c>
      <c r="E29" s="5">
        <f t="shared" si="6"/>
        <v>607141.39136325754</v>
      </c>
      <c r="F29" s="14">
        <v>0</v>
      </c>
      <c r="G29" s="5">
        <f t="shared" si="5"/>
        <v>607372.58202172932</v>
      </c>
      <c r="H29" s="5">
        <f t="shared" si="7"/>
        <v>150.60863674245775</v>
      </c>
      <c r="I29" s="5">
        <f t="shared" si="8"/>
        <v>150.60863674245775</v>
      </c>
      <c r="J29" s="3">
        <f t="shared" si="9"/>
        <v>2.4800036348652339E-4</v>
      </c>
      <c r="K29" s="2">
        <f t="shared" si="10"/>
        <v>22682.961461421593</v>
      </c>
      <c r="L29" s="2"/>
      <c r="M29" s="6">
        <f t="shared" si="15"/>
        <v>607206.07645435992</v>
      </c>
      <c r="N29" s="14">
        <v>0</v>
      </c>
      <c r="O29">
        <f t="shared" si="11"/>
        <v>607280.91227343574</v>
      </c>
      <c r="P29" s="2">
        <f t="shared" si="16"/>
        <v>123.94193179205317</v>
      </c>
      <c r="Q29" s="6">
        <f t="shared" si="12"/>
        <v>-85.923545640078373</v>
      </c>
      <c r="R29" s="2">
        <f t="shared" si="17"/>
        <v>85.923545640078373</v>
      </c>
      <c r="S29" s="8">
        <f t="shared" si="13"/>
        <v>1.4148637828273445E-4</v>
      </c>
      <c r="T29">
        <f t="shared" si="14"/>
        <v>7382.8556953626312</v>
      </c>
      <c r="V29" s="6">
        <f t="shared" si="23"/>
        <v>607008.8914813234</v>
      </c>
      <c r="W29" s="14">
        <v>0</v>
      </c>
      <c r="X29" s="6">
        <f t="shared" si="19"/>
        <v>601799.03118850884</v>
      </c>
      <c r="Y29" s="7">
        <f t="shared" si="20"/>
        <v>-745.22594074755068</v>
      </c>
      <c r="Z29" s="14">
        <f t="shared" si="18"/>
        <v>1.009127186539071</v>
      </c>
      <c r="AA29" s="6">
        <f t="shared" si="21"/>
        <v>-283.10851867659949</v>
      </c>
      <c r="AB29">
        <f t="shared" si="24"/>
        <v>283.10851867659949</v>
      </c>
      <c r="AC29" s="8">
        <f t="shared" si="22"/>
        <v>4.6618186749800673E-4</v>
      </c>
      <c r="AD29">
        <f t="shared" si="25"/>
        <v>80150.433347258484</v>
      </c>
    </row>
    <row r="30" spans="1:30">
      <c r="A30" t="s">
        <v>33</v>
      </c>
      <c r="B30" t="str">
        <f t="shared" si="3"/>
        <v>Cars</v>
      </c>
      <c r="C30" t="str">
        <f t="shared" si="4"/>
        <v>2014-01Cars</v>
      </c>
      <c r="D30" s="5">
        <f>VLOOKUP(C30,'clean data'!$C$3:$D$447,2,FALSE)</f>
        <v>607225</v>
      </c>
      <c r="E30" s="5">
        <f t="shared" si="6"/>
        <v>607372.58202172932</v>
      </c>
      <c r="F30" s="14">
        <v>0</v>
      </c>
      <c r="G30" s="5">
        <f t="shared" si="5"/>
        <v>607146.03734593815</v>
      </c>
      <c r="H30" s="5">
        <f t="shared" si="7"/>
        <v>-147.58202172932215</v>
      </c>
      <c r="I30" s="5">
        <f t="shared" si="8"/>
        <v>147.58202172932215</v>
      </c>
      <c r="J30" s="3">
        <f t="shared" si="9"/>
        <v>2.4304338874275952E-4</v>
      </c>
      <c r="K30" s="2">
        <f t="shared" si="10"/>
        <v>21780.453137714114</v>
      </c>
      <c r="L30" s="2"/>
      <c r="M30" s="6">
        <f t="shared" si="15"/>
        <v>607404.85420522781</v>
      </c>
      <c r="N30" s="14">
        <v>0</v>
      </c>
      <c r="O30">
        <f t="shared" si="11"/>
        <v>607248.20870529884</v>
      </c>
      <c r="P30" s="2">
        <f t="shared" si="16"/>
        <v>62.9210830738648</v>
      </c>
      <c r="Q30" s="6">
        <f t="shared" si="12"/>
        <v>179.85420522780623</v>
      </c>
      <c r="R30" s="2">
        <f t="shared" si="17"/>
        <v>179.85420522780623</v>
      </c>
      <c r="S30" s="8">
        <f t="shared" si="13"/>
        <v>2.9619038285282431E-4</v>
      </c>
      <c r="T30">
        <f t="shared" si="14"/>
        <v>32347.535138125844</v>
      </c>
      <c r="V30" s="6">
        <f t="shared" si="23"/>
        <v>594896.09041066165</v>
      </c>
      <c r="W30" s="14">
        <v>0</v>
      </c>
      <c r="X30" s="6">
        <f t="shared" si="19"/>
        <v>612466.88309463952</v>
      </c>
      <c r="Y30" s="7">
        <f t="shared" si="20"/>
        <v>6307.8941065964382</v>
      </c>
      <c r="Z30" s="14">
        <f t="shared" si="18"/>
        <v>0.99142452389979652</v>
      </c>
      <c r="AA30" s="6">
        <f t="shared" si="21"/>
        <v>-12328.909589338349</v>
      </c>
      <c r="AB30">
        <f t="shared" si="24"/>
        <v>12328.909589338349</v>
      </c>
      <c r="AC30" s="8">
        <f t="shared" si="22"/>
        <v>2.0303692353474165E-2</v>
      </c>
      <c r="AD30">
        <f t="shared" si="25"/>
        <v>152002011.6620791</v>
      </c>
    </row>
    <row r="31" spans="1:30">
      <c r="A31" t="s">
        <v>34</v>
      </c>
      <c r="B31" t="str">
        <f t="shared" si="3"/>
        <v>Cars</v>
      </c>
      <c r="C31" t="str">
        <f t="shared" si="4"/>
        <v>2014-02Cars</v>
      </c>
      <c r="D31" s="5">
        <f>VLOOKUP(C31,'clean data'!$C$3:$D$447,2,FALSE)</f>
        <v>606938</v>
      </c>
      <c r="E31" s="5">
        <f t="shared" si="6"/>
        <v>607146.03734593815</v>
      </c>
      <c r="F31" s="14">
        <v>0</v>
      </c>
      <c r="G31" s="5">
        <f t="shared" si="5"/>
        <v>606826.6911780528</v>
      </c>
      <c r="H31" s="5">
        <f t="shared" si="7"/>
        <v>-208.0373459381517</v>
      </c>
      <c r="I31" s="5">
        <f t="shared" si="8"/>
        <v>208.0373459381517</v>
      </c>
      <c r="J31" s="3">
        <f t="shared" si="9"/>
        <v>3.4276539932934122E-4</v>
      </c>
      <c r="K31" s="2">
        <f t="shared" si="10"/>
        <v>43279.537304990205</v>
      </c>
      <c r="L31" s="2"/>
      <c r="M31" s="6">
        <f t="shared" si="15"/>
        <v>607311.12978837267</v>
      </c>
      <c r="N31" s="14">
        <v>0</v>
      </c>
      <c r="O31">
        <f t="shared" si="11"/>
        <v>606986.14932898327</v>
      </c>
      <c r="P31" s="2">
        <f t="shared" si="16"/>
        <v>-63.674213042293168</v>
      </c>
      <c r="Q31" s="6">
        <f t="shared" si="12"/>
        <v>373.12978837266564</v>
      </c>
      <c r="R31" s="2">
        <f t="shared" si="17"/>
        <v>373.12978837266564</v>
      </c>
      <c r="S31" s="8">
        <f t="shared" si="13"/>
        <v>6.1477414228910639E-4</v>
      </c>
      <c r="T31">
        <f t="shared" si="14"/>
        <v>139225.83897103026</v>
      </c>
      <c r="V31" s="6">
        <f t="shared" si="23"/>
        <v>612691.5223903883</v>
      </c>
      <c r="W31" s="14">
        <v>0</v>
      </c>
      <c r="X31" s="6">
        <f t="shared" si="19"/>
        <v>613450.87076657091</v>
      </c>
      <c r="Y31" s="7">
        <f t="shared" si="20"/>
        <v>3017.7955277288047</v>
      </c>
      <c r="Z31" s="14">
        <f t="shared" si="18"/>
        <v>0.98939106818013611</v>
      </c>
      <c r="AA31" s="6">
        <f t="shared" si="21"/>
        <v>5753.5223903883016</v>
      </c>
      <c r="AB31">
        <f t="shared" si="24"/>
        <v>5753.5223903883016</v>
      </c>
      <c r="AC31" s="8">
        <f t="shared" si="22"/>
        <v>9.479588344094951E-3</v>
      </c>
      <c r="AD31">
        <f t="shared" si="25"/>
        <v>33103019.896699514</v>
      </c>
    </row>
    <row r="32" spans="1:30">
      <c r="A32" t="s">
        <v>35</v>
      </c>
      <c r="B32" t="str">
        <f t="shared" si="3"/>
        <v>Cars</v>
      </c>
      <c r="C32" t="str">
        <f t="shared" si="4"/>
        <v>2014-03Cars</v>
      </c>
      <c r="D32" s="5">
        <f>VLOOKUP(C32,'clean data'!$C$3:$D$447,2,FALSE)</f>
        <v>605982</v>
      </c>
      <c r="E32" s="5">
        <f t="shared" si="6"/>
        <v>606826.6911780528</v>
      </c>
      <c r="F32" s="14">
        <v>0</v>
      </c>
      <c r="G32" s="5">
        <f t="shared" si="5"/>
        <v>605530.0543192171</v>
      </c>
      <c r="H32" s="5">
        <f t="shared" si="7"/>
        <v>-844.69117805280257</v>
      </c>
      <c r="I32" s="5">
        <f t="shared" si="8"/>
        <v>844.69117805280257</v>
      </c>
      <c r="J32" s="3">
        <f t="shared" si="9"/>
        <v>1.393921235371352E-3</v>
      </c>
      <c r="K32" s="2">
        <f t="shared" si="10"/>
        <v>713503.18628023146</v>
      </c>
      <c r="L32" s="2"/>
      <c r="M32" s="6">
        <f t="shared" si="15"/>
        <v>606922.47511594102</v>
      </c>
      <c r="N32" s="14">
        <v>0</v>
      </c>
      <c r="O32">
        <f t="shared" si="11"/>
        <v>606103.36057524534</v>
      </c>
      <c r="P32" s="2">
        <f t="shared" si="16"/>
        <v>-382.75816051174553</v>
      </c>
      <c r="Q32" s="6">
        <f t="shared" si="12"/>
        <v>940.47511594102252</v>
      </c>
      <c r="R32" s="2">
        <f t="shared" si="17"/>
        <v>940.47511594102252</v>
      </c>
      <c r="S32" s="8">
        <f t="shared" si="13"/>
        <v>1.5519852337875094E-3</v>
      </c>
      <c r="T32">
        <f t="shared" si="14"/>
        <v>884493.44370427972</v>
      </c>
      <c r="V32" s="6">
        <f t="shared" si="23"/>
        <v>612188.98951151595</v>
      </c>
      <c r="W32" s="14">
        <v>0</v>
      </c>
      <c r="X32" s="6">
        <f t="shared" si="19"/>
        <v>610741.86149853142</v>
      </c>
      <c r="Y32" s="7">
        <f t="shared" si="20"/>
        <v>-521.288517273769</v>
      </c>
      <c r="Z32" s="14">
        <f t="shared" si="18"/>
        <v>0.99221492710742054</v>
      </c>
      <c r="AA32" s="6">
        <f t="shared" si="21"/>
        <v>6206.9895115159452</v>
      </c>
      <c r="AB32">
        <f t="shared" si="24"/>
        <v>6206.9895115159452</v>
      </c>
      <c r="AC32" s="8">
        <f t="shared" si="22"/>
        <v>1.0242861193098054E-2</v>
      </c>
      <c r="AD32">
        <f t="shared" si="25"/>
        <v>38526718.796068951</v>
      </c>
    </row>
    <row r="33" spans="1:30">
      <c r="A33" t="s">
        <v>36</v>
      </c>
      <c r="B33" t="str">
        <f t="shared" si="3"/>
        <v>Cars</v>
      </c>
      <c r="C33" t="str">
        <f t="shared" si="4"/>
        <v>2014-04Cars</v>
      </c>
      <c r="D33" s="5">
        <f>VLOOKUP(C33,'clean data'!$C$3:$D$447,2,FALSE)</f>
        <v>605184</v>
      </c>
      <c r="E33" s="5">
        <f t="shared" si="6"/>
        <v>605530.0543192171</v>
      </c>
      <c r="F33" s="14">
        <v>0</v>
      </c>
      <c r="G33" s="5">
        <f t="shared" si="5"/>
        <v>604998.84623143938</v>
      </c>
      <c r="H33" s="5">
        <f t="shared" si="7"/>
        <v>-346.0543192171026</v>
      </c>
      <c r="I33" s="5">
        <f t="shared" si="8"/>
        <v>346.0543192171026</v>
      </c>
      <c r="J33" s="3">
        <f t="shared" si="9"/>
        <v>5.7181670238655121E-4</v>
      </c>
      <c r="K33" s="2">
        <f t="shared" si="10"/>
        <v>119753.59184881234</v>
      </c>
      <c r="L33" s="2"/>
      <c r="M33" s="6">
        <f t="shared" si="15"/>
        <v>605720.60241473361</v>
      </c>
      <c r="N33" s="14">
        <v>0</v>
      </c>
      <c r="O33">
        <f t="shared" si="11"/>
        <v>605253.24412632117</v>
      </c>
      <c r="P33" s="2">
        <f t="shared" si="16"/>
        <v>-564.81637110407587</v>
      </c>
      <c r="Q33" s="6">
        <f t="shared" si="12"/>
        <v>536.60241473361384</v>
      </c>
      <c r="R33" s="2">
        <f t="shared" si="17"/>
        <v>536.60241473361384</v>
      </c>
      <c r="S33" s="8">
        <f t="shared" si="13"/>
        <v>8.8667647316124324E-4</v>
      </c>
      <c r="T33">
        <f t="shared" si="14"/>
        <v>287942.15149794531</v>
      </c>
      <c r="V33" s="6">
        <f t="shared" si="23"/>
        <v>607268.68098544702</v>
      </c>
      <c r="W33" s="14">
        <v>0</v>
      </c>
      <c r="X33" s="6">
        <f t="shared" si="19"/>
        <v>608301.23506648769</v>
      </c>
      <c r="Y33" s="7">
        <f t="shared" si="20"/>
        <v>-1707.4120946218598</v>
      </c>
      <c r="Z33" s="14">
        <f t="shared" si="18"/>
        <v>0.99487837400480639</v>
      </c>
      <c r="AA33" s="6">
        <f t="shared" si="21"/>
        <v>2084.6809854470193</v>
      </c>
      <c r="AB33">
        <f t="shared" si="24"/>
        <v>2084.6809854470193</v>
      </c>
      <c r="AC33" s="8">
        <f t="shared" si="22"/>
        <v>3.4447060488165902E-3</v>
      </c>
      <c r="AD33">
        <f t="shared" si="25"/>
        <v>4345894.8110843552</v>
      </c>
    </row>
    <row r="34" spans="1:30">
      <c r="A34" t="s">
        <v>37</v>
      </c>
      <c r="B34" t="str">
        <f t="shared" si="3"/>
        <v>Cars</v>
      </c>
      <c r="C34" t="str">
        <f t="shared" si="4"/>
        <v>2014-05Cars</v>
      </c>
      <c r="D34" s="5">
        <f>VLOOKUP(C34,'clean data'!$C$3:$D$447,2,FALSE)</f>
        <v>604780</v>
      </c>
      <c r="E34" s="5">
        <f t="shared" si="6"/>
        <v>604998.84623143938</v>
      </c>
      <c r="F34" s="14">
        <v>0</v>
      </c>
      <c r="G34" s="5">
        <f t="shared" si="5"/>
        <v>604662.90796491725</v>
      </c>
      <c r="H34" s="5">
        <f t="shared" si="7"/>
        <v>-218.8462314393837</v>
      </c>
      <c r="I34" s="5">
        <f t="shared" si="8"/>
        <v>218.8462314393837</v>
      </c>
      <c r="J34" s="3">
        <f t="shared" si="9"/>
        <v>3.6186089394388656E-4</v>
      </c>
      <c r="K34" s="2">
        <f t="shared" si="10"/>
        <v>47893.673015220294</v>
      </c>
      <c r="L34" s="2"/>
      <c r="M34" s="6">
        <f t="shared" si="15"/>
        <v>604688.42775521707</v>
      </c>
      <c r="N34" s="14">
        <v>0</v>
      </c>
      <c r="O34">
        <f t="shared" si="11"/>
        <v>604768.18335529044</v>
      </c>
      <c r="P34" s="2">
        <f t="shared" si="16"/>
        <v>-533.74778369676653</v>
      </c>
      <c r="Q34" s="6">
        <f t="shared" si="12"/>
        <v>-91.572244782932103</v>
      </c>
      <c r="R34" s="2">
        <f t="shared" si="17"/>
        <v>91.572244782932103</v>
      </c>
      <c r="S34" s="8">
        <f t="shared" si="13"/>
        <v>1.5141414197382866E-4</v>
      </c>
      <c r="T34">
        <f t="shared" si="14"/>
        <v>8385.476014585236</v>
      </c>
      <c r="V34" s="6">
        <f t="shared" si="23"/>
        <v>604859.16900065425</v>
      </c>
      <c r="W34" s="14">
        <v>0</v>
      </c>
      <c r="X34" s="6">
        <f t="shared" si="19"/>
        <v>606521.07770298142</v>
      </c>
      <c r="Y34" s="7">
        <f t="shared" si="20"/>
        <v>-1752.3676378330524</v>
      </c>
      <c r="Z34" s="14">
        <f t="shared" si="18"/>
        <v>0.99712951198360711</v>
      </c>
      <c r="AA34" s="6">
        <f t="shared" si="21"/>
        <v>79.169000654248521</v>
      </c>
      <c r="AB34">
        <f t="shared" si="24"/>
        <v>79.169000654248521</v>
      </c>
      <c r="AC34" s="8">
        <f t="shared" si="22"/>
        <v>1.3090545430445536E-4</v>
      </c>
      <c r="AD34">
        <f t="shared" si="25"/>
        <v>6267.7306645924027</v>
      </c>
    </row>
    <row r="35" spans="1:30">
      <c r="A35" t="s">
        <v>38</v>
      </c>
      <c r="B35" t="str">
        <f t="shared" si="3"/>
        <v>Cars</v>
      </c>
      <c r="C35" t="str">
        <f t="shared" si="4"/>
        <v>2014-06Cars</v>
      </c>
      <c r="D35" s="5">
        <f>VLOOKUP(C35,'clean data'!$C$3:$D$447,2,FALSE)</f>
        <v>604633</v>
      </c>
      <c r="E35" s="5">
        <f t="shared" si="6"/>
        <v>604662.90796491725</v>
      </c>
      <c r="F35" s="14">
        <v>0</v>
      </c>
      <c r="G35" s="5">
        <f t="shared" si="5"/>
        <v>604616.99796763994</v>
      </c>
      <c r="H35" s="5">
        <f t="shared" si="7"/>
        <v>-29.907964917249046</v>
      </c>
      <c r="I35" s="5">
        <f t="shared" si="8"/>
        <v>29.907964917249046</v>
      </c>
      <c r="J35" s="3">
        <f t="shared" si="9"/>
        <v>4.9464658590002608E-5</v>
      </c>
      <c r="K35" s="2">
        <f t="shared" si="10"/>
        <v>894.48636549139974</v>
      </c>
      <c r="L35" s="2"/>
      <c r="M35" s="6">
        <f t="shared" si="15"/>
        <v>604234.4355715937</v>
      </c>
      <c r="N35" s="14">
        <v>0</v>
      </c>
      <c r="O35">
        <f t="shared" si="11"/>
        <v>604581.56854000303</v>
      </c>
      <c r="P35" s="2">
        <f t="shared" si="16"/>
        <v>-398.52303507640926</v>
      </c>
      <c r="Q35" s="6">
        <f t="shared" si="12"/>
        <v>-398.56442840630189</v>
      </c>
      <c r="R35" s="2">
        <f t="shared" si="17"/>
        <v>398.56442840630189</v>
      </c>
      <c r="S35" s="8">
        <f t="shared" si="13"/>
        <v>6.5918404785432136E-4</v>
      </c>
      <c r="T35">
        <f t="shared" si="14"/>
        <v>158853.60359084213</v>
      </c>
      <c r="V35" s="6">
        <f t="shared" si="23"/>
        <v>604552.5146041119</v>
      </c>
      <c r="W35" s="14">
        <v>0</v>
      </c>
      <c r="X35" s="6">
        <f t="shared" si="19"/>
        <v>604842.47980321606</v>
      </c>
      <c r="Y35" s="7">
        <f t="shared" si="20"/>
        <v>-1706.7789872137205</v>
      </c>
      <c r="Z35" s="14">
        <f t="shared" si="18"/>
        <v>0.99965355091779307</v>
      </c>
      <c r="AA35" s="6">
        <f t="shared" si="21"/>
        <v>-80.485395888099447</v>
      </c>
      <c r="AB35">
        <f t="shared" si="24"/>
        <v>80.485395888099447</v>
      </c>
      <c r="AC35" s="8">
        <f t="shared" si="22"/>
        <v>1.3311446098393479E-4</v>
      </c>
      <c r="AD35">
        <f t="shared" si="25"/>
        <v>6477.8989512640956</v>
      </c>
    </row>
    <row r="36" spans="1:30">
      <c r="A36" t="s">
        <v>39</v>
      </c>
      <c r="B36" t="str">
        <f t="shared" si="3"/>
        <v>Cars</v>
      </c>
      <c r="C36" t="str">
        <f t="shared" si="4"/>
        <v>2014-07Cars</v>
      </c>
      <c r="D36" s="5">
        <f>VLOOKUP(C36,'clean data'!$C$3:$D$447,2,FALSE)</f>
        <v>604022</v>
      </c>
      <c r="E36" s="5">
        <f t="shared" si="6"/>
        <v>604616.99796763994</v>
      </c>
      <c r="F36" s="14">
        <v>0</v>
      </c>
      <c r="G36" s="5">
        <f t="shared" si="5"/>
        <v>603703.65079908923</v>
      </c>
      <c r="H36" s="5">
        <f t="shared" si="7"/>
        <v>-594.997967639938</v>
      </c>
      <c r="I36" s="5">
        <f t="shared" si="8"/>
        <v>594.997967639938</v>
      </c>
      <c r="J36" s="3">
        <f t="shared" si="9"/>
        <v>9.8506009324153434E-4</v>
      </c>
      <c r="K36" s="2">
        <f t="shared" si="10"/>
        <v>354022.58149565669</v>
      </c>
      <c r="L36" s="2"/>
      <c r="M36" s="6">
        <f t="shared" si="15"/>
        <v>604183.04550492659</v>
      </c>
      <c r="N36" s="14">
        <v>0</v>
      </c>
      <c r="O36">
        <f t="shared" si="11"/>
        <v>604042.78159728763</v>
      </c>
      <c r="P36" s="2">
        <f t="shared" si="16"/>
        <v>-453.16247695340616</v>
      </c>
      <c r="Q36" s="6">
        <f t="shared" si="12"/>
        <v>161.04550492658745</v>
      </c>
      <c r="R36" s="2">
        <f t="shared" si="17"/>
        <v>161.04550492658745</v>
      </c>
      <c r="S36" s="8">
        <f t="shared" si="13"/>
        <v>2.6662191927874723E-4</v>
      </c>
      <c r="T36">
        <f t="shared" si="14"/>
        <v>25935.654657059506</v>
      </c>
      <c r="V36" s="6">
        <f t="shared" si="23"/>
        <v>604038.992136852</v>
      </c>
      <c r="W36" s="14">
        <v>0</v>
      </c>
      <c r="X36" s="6">
        <f t="shared" si="19"/>
        <v>603120.1553432307</v>
      </c>
      <c r="Y36" s="7">
        <f t="shared" si="20"/>
        <v>-1716.3858686458937</v>
      </c>
      <c r="Z36" s="14">
        <f t="shared" si="18"/>
        <v>1.0014953220534464</v>
      </c>
      <c r="AA36" s="6">
        <f t="shared" si="21"/>
        <v>16.99213685200084</v>
      </c>
      <c r="AB36">
        <f t="shared" si="24"/>
        <v>16.99213685200084</v>
      </c>
      <c r="AC36" s="8">
        <f t="shared" si="22"/>
        <v>2.8131652244456062E-5</v>
      </c>
      <c r="AD36">
        <f t="shared" si="25"/>
        <v>288.73271479712503</v>
      </c>
    </row>
    <row r="37" spans="1:30">
      <c r="A37" t="s">
        <v>40</v>
      </c>
      <c r="B37" t="str">
        <f t="shared" si="3"/>
        <v>Cars</v>
      </c>
      <c r="C37" t="str">
        <f t="shared" si="4"/>
        <v>2014-08Cars</v>
      </c>
      <c r="D37" s="5">
        <f>VLOOKUP(C37,'clean data'!$C$3:$D$447,2,FALSE)</f>
        <v>603749</v>
      </c>
      <c r="E37" s="5">
        <f t="shared" si="6"/>
        <v>603703.65079908923</v>
      </c>
      <c r="F37" s="14">
        <v>0</v>
      </c>
      <c r="G37" s="5">
        <f t="shared" si="5"/>
        <v>603773.26374989003</v>
      </c>
      <c r="H37" s="5">
        <f t="shared" si="7"/>
        <v>45.349200910772197</v>
      </c>
      <c r="I37" s="5">
        <f t="shared" si="8"/>
        <v>45.349200910772197</v>
      </c>
      <c r="J37" s="3">
        <f t="shared" si="9"/>
        <v>7.5112672502599922E-5</v>
      </c>
      <c r="K37" s="2">
        <f t="shared" si="10"/>
        <v>2056.550023245582</v>
      </c>
      <c r="L37" s="2"/>
      <c r="M37" s="6">
        <f t="shared" si="15"/>
        <v>603589.61912033428</v>
      </c>
      <c r="N37" s="14">
        <v>0</v>
      </c>
      <c r="O37">
        <f t="shared" si="11"/>
        <v>603728.43320890528</v>
      </c>
      <c r="P37" s="2">
        <f t="shared" si="16"/>
        <v>-399.08780833867183</v>
      </c>
      <c r="Q37" s="6">
        <f t="shared" si="12"/>
        <v>-159.38087966572493</v>
      </c>
      <c r="R37" s="2">
        <f t="shared" si="17"/>
        <v>159.38087966572493</v>
      </c>
      <c r="S37" s="8">
        <f t="shared" si="13"/>
        <v>2.6398533109905762E-4</v>
      </c>
      <c r="T37">
        <f t="shared" si="14"/>
        <v>25402.264803020291</v>
      </c>
      <c r="V37" s="6">
        <f t="shared" si="23"/>
        <v>603050.78128277615</v>
      </c>
      <c r="W37" s="14">
        <v>0</v>
      </c>
      <c r="X37" s="6">
        <f t="shared" si="19"/>
        <v>602041.75323445862</v>
      </c>
      <c r="Y37" s="7">
        <f t="shared" si="20"/>
        <v>-1322.120964207629</v>
      </c>
      <c r="Z37" s="14">
        <f t="shared" si="18"/>
        <v>1.0028347913732589</v>
      </c>
      <c r="AA37" s="6">
        <f t="shared" si="21"/>
        <v>-698.21871722384822</v>
      </c>
      <c r="AB37">
        <f t="shared" si="24"/>
        <v>698.21871722384822</v>
      </c>
      <c r="AC37" s="8">
        <f t="shared" si="22"/>
        <v>1.1564718404897536E-3</v>
      </c>
      <c r="AD37">
        <f t="shared" si="25"/>
        <v>487509.37708171614</v>
      </c>
    </row>
    <row r="38" spans="1:30">
      <c r="A38" t="s">
        <v>41</v>
      </c>
      <c r="B38" t="str">
        <f t="shared" si="3"/>
        <v>Cars</v>
      </c>
      <c r="C38" t="str">
        <f t="shared" si="4"/>
        <v>2014-09Cars</v>
      </c>
      <c r="D38" s="5">
        <f>VLOOKUP(C38,'clean data'!$C$3:$D$447,2,FALSE)</f>
        <v>603262</v>
      </c>
      <c r="E38" s="5">
        <f t="shared" si="6"/>
        <v>603773.26374989003</v>
      </c>
      <c r="F38" s="14">
        <v>0</v>
      </c>
      <c r="G38" s="5">
        <f t="shared" si="5"/>
        <v>602988.45216440363</v>
      </c>
      <c r="H38" s="5">
        <f t="shared" si="7"/>
        <v>-511.26374989002943</v>
      </c>
      <c r="I38" s="5">
        <f t="shared" si="8"/>
        <v>511.26374989002943</v>
      </c>
      <c r="J38" s="3">
        <f t="shared" si="9"/>
        <v>8.4749868198233835E-4</v>
      </c>
      <c r="K38" s="2">
        <f t="shared" si="10"/>
        <v>261390.62195161456</v>
      </c>
      <c r="L38" s="2"/>
      <c r="M38" s="6">
        <f t="shared" si="15"/>
        <v>603329.34540056658</v>
      </c>
      <c r="N38" s="14">
        <v>0</v>
      </c>
      <c r="O38">
        <f t="shared" si="11"/>
        <v>603270.69036980812</v>
      </c>
      <c r="P38" s="2">
        <f t="shared" si="16"/>
        <v>-421.93672362891516</v>
      </c>
      <c r="Q38" s="6">
        <f t="shared" si="12"/>
        <v>67.345400566584431</v>
      </c>
      <c r="R38" s="2">
        <f t="shared" si="17"/>
        <v>67.345400566584431</v>
      </c>
      <c r="S38" s="8">
        <f t="shared" si="13"/>
        <v>1.1163540976654327E-4</v>
      </c>
      <c r="T38">
        <f t="shared" si="14"/>
        <v>4535.402977473711</v>
      </c>
      <c r="V38" s="6">
        <f t="shared" si="23"/>
        <v>603508.72548110608</v>
      </c>
      <c r="W38" s="14">
        <v>0</v>
      </c>
      <c r="X38" s="6">
        <f t="shared" si="19"/>
        <v>600494.61898940173</v>
      </c>
      <c r="Y38" s="7">
        <f t="shared" si="20"/>
        <v>-1461.1759766564119</v>
      </c>
      <c r="Z38" s="14">
        <f t="shared" si="18"/>
        <v>1.0046088462523117</v>
      </c>
      <c r="AA38" s="6">
        <f t="shared" si="21"/>
        <v>246.72548110608477</v>
      </c>
      <c r="AB38">
        <f t="shared" si="24"/>
        <v>246.72548110608477</v>
      </c>
      <c r="AC38" s="8">
        <f t="shared" si="22"/>
        <v>4.0898561670730919E-4</v>
      </c>
      <c r="AD38">
        <f t="shared" si="25"/>
        <v>60873.463027028993</v>
      </c>
    </row>
    <row r="39" spans="1:30">
      <c r="A39" t="s">
        <v>42</v>
      </c>
      <c r="B39" t="str">
        <f t="shared" si="3"/>
        <v>Cars</v>
      </c>
      <c r="C39" t="str">
        <f t="shared" si="4"/>
        <v>2014-10Cars</v>
      </c>
      <c r="D39" s="5">
        <f>VLOOKUP(C39,'clean data'!$C$3:$D$447,2,FALSE)</f>
        <v>602336</v>
      </c>
      <c r="E39" s="5">
        <f t="shared" si="6"/>
        <v>602988.45216440363</v>
      </c>
      <c r="F39" s="14">
        <v>0</v>
      </c>
      <c r="G39" s="5">
        <f t="shared" ref="G39:G70" si="26">$F$1*D39+(1-$F$1)*E39</f>
        <v>601986.91036193911</v>
      </c>
      <c r="H39" s="5">
        <f t="shared" ref="H39:H70" si="27">D39-E39</f>
        <v>-652.45216440362856</v>
      </c>
      <c r="I39" s="5">
        <f t="shared" si="8"/>
        <v>652.45216440362856</v>
      </c>
      <c r="J39" s="3">
        <f t="shared" ref="J39:J70" si="28">I39/D39</f>
        <v>1.083203003645189E-3</v>
      </c>
      <c r="K39" s="2">
        <f t="shared" si="10"/>
        <v>425693.82683497953</v>
      </c>
      <c r="L39" s="2"/>
      <c r="M39" s="6">
        <f t="shared" si="15"/>
        <v>602848.75364617922</v>
      </c>
      <c r="N39" s="14">
        <v>0</v>
      </c>
      <c r="O39">
        <f t="shared" si="11"/>
        <v>602402.16663897282</v>
      </c>
      <c r="P39" s="2">
        <f t="shared" si="16"/>
        <v>-595.90353543396884</v>
      </c>
      <c r="Q39" s="6">
        <f t="shared" si="12"/>
        <v>512.75364617921878</v>
      </c>
      <c r="R39" s="2">
        <f t="shared" si="17"/>
        <v>512.75364617921878</v>
      </c>
      <c r="S39" s="8">
        <f t="shared" si="13"/>
        <v>8.5127511252725853E-4</v>
      </c>
      <c r="T39">
        <f t="shared" si="14"/>
        <v>262916.30167008349</v>
      </c>
      <c r="V39" s="6">
        <f t="shared" si="23"/>
        <v>602759.29768475366</v>
      </c>
      <c r="W39" s="14">
        <v>0</v>
      </c>
      <c r="X39" s="6">
        <f t="shared" si="19"/>
        <v>598648.00111635169</v>
      </c>
      <c r="Y39" s="7">
        <f t="shared" si="20"/>
        <v>-1699.3735954769809</v>
      </c>
      <c r="Z39" s="14">
        <f t="shared" si="18"/>
        <v>1.0061611379762312</v>
      </c>
      <c r="AA39" s="6">
        <f t="shared" si="21"/>
        <v>423.29768475366291</v>
      </c>
      <c r="AB39">
        <f t="shared" si="24"/>
        <v>423.29768475366291</v>
      </c>
      <c r="AC39" s="8">
        <f t="shared" si="22"/>
        <v>7.0276006208106921E-4</v>
      </c>
      <c r="AD39">
        <f t="shared" si="25"/>
        <v>179180.92991781139</v>
      </c>
    </row>
    <row r="40" spans="1:30">
      <c r="A40" t="s">
        <v>43</v>
      </c>
      <c r="B40" t="str">
        <f t="shared" si="3"/>
        <v>Cars</v>
      </c>
      <c r="C40" t="str">
        <f t="shared" si="4"/>
        <v>2014-11Cars</v>
      </c>
      <c r="D40" s="5">
        <f>VLOOKUP(C40,'clean data'!$C$3:$D$447,2,FALSE)</f>
        <v>601435</v>
      </c>
      <c r="E40" s="5">
        <f t="shared" si="6"/>
        <v>601986.91036193911</v>
      </c>
      <c r="F40" s="14">
        <v>0</v>
      </c>
      <c r="G40" s="5">
        <f t="shared" si="26"/>
        <v>601139.70449942106</v>
      </c>
      <c r="H40" s="5">
        <f t="shared" si="27"/>
        <v>-551.91036193910986</v>
      </c>
      <c r="I40" s="5">
        <f t="shared" si="8"/>
        <v>551.91036193910986</v>
      </c>
      <c r="J40" s="3">
        <f t="shared" si="28"/>
        <v>9.1765587626112526E-4</v>
      </c>
      <c r="K40" s="2">
        <f t="shared" si="10"/>
        <v>304605.04761575925</v>
      </c>
      <c r="L40" s="2"/>
      <c r="M40" s="6">
        <f t="shared" si="15"/>
        <v>601806.26310353889</v>
      </c>
      <c r="N40" s="14">
        <v>0</v>
      </c>
      <c r="O40">
        <f t="shared" ref="O40:O71" si="29">$N$1*D40+(1-$N$1)*(O39+P39)</f>
        <v>601482.90844866505</v>
      </c>
      <c r="P40" s="2">
        <f t="shared" ref="P40:P71" si="30">$N$2*(O40-O39)+(1-$N$2)*P39</f>
        <v>-721.86550361259515</v>
      </c>
      <c r="Q40" s="6">
        <f t="shared" ref="Q40:Q71" si="31">M40-D40</f>
        <v>371.2631035388913</v>
      </c>
      <c r="R40" s="2">
        <f t="shared" si="17"/>
        <v>371.2631035388913</v>
      </c>
      <c r="S40" s="8">
        <f t="shared" ref="S40:S71" si="32">R40/D40</f>
        <v>6.172954742223038E-4</v>
      </c>
      <c r="T40">
        <f t="shared" ref="T40:T71" si="33">(M40-D40)^2</f>
        <v>137836.29204932952</v>
      </c>
      <c r="V40" s="6">
        <f t="shared" si="23"/>
        <v>601539.29692061327</v>
      </c>
      <c r="W40" s="14">
        <v>0</v>
      </c>
      <c r="X40" s="6">
        <f t="shared" si="19"/>
        <v>596853.79652406159</v>
      </c>
      <c r="Y40" s="7">
        <f t="shared" si="20"/>
        <v>-1757.9778049379008</v>
      </c>
      <c r="Z40" s="14">
        <f t="shared" si="18"/>
        <v>1.0076757335508428</v>
      </c>
      <c r="AA40" s="6">
        <f t="shared" si="21"/>
        <v>104.29692061326932</v>
      </c>
      <c r="AB40">
        <f t="shared" si="24"/>
        <v>104.29692061326932</v>
      </c>
      <c r="AC40" s="8">
        <f t="shared" si="22"/>
        <v>1.7341345384500289E-4</v>
      </c>
      <c r="AD40">
        <f t="shared" si="25"/>
        <v>10877.847649410603</v>
      </c>
    </row>
    <row r="41" spans="1:30">
      <c r="A41" t="s">
        <v>44</v>
      </c>
      <c r="B41" t="str">
        <f t="shared" si="3"/>
        <v>Cars</v>
      </c>
      <c r="C41" t="str">
        <f t="shared" si="4"/>
        <v>2014-12Cars</v>
      </c>
      <c r="D41" s="5">
        <f>VLOOKUP(C41,'clean data'!$C$3:$D$447,2,FALSE)</f>
        <v>600176</v>
      </c>
      <c r="E41" s="5">
        <f t="shared" si="6"/>
        <v>601139.70449942106</v>
      </c>
      <c r="F41" s="14">
        <v>0</v>
      </c>
      <c r="G41" s="5">
        <f t="shared" si="26"/>
        <v>599660.37713405699</v>
      </c>
      <c r="H41" s="5">
        <f t="shared" si="27"/>
        <v>-963.70449942105915</v>
      </c>
      <c r="I41" s="5">
        <f t="shared" si="8"/>
        <v>963.70449942105915</v>
      </c>
      <c r="J41" s="3">
        <f t="shared" si="28"/>
        <v>1.6057031594416623E-3</v>
      </c>
      <c r="K41" s="2">
        <f t="shared" si="10"/>
        <v>928726.36220439419</v>
      </c>
      <c r="L41" s="2"/>
      <c r="M41" s="6">
        <f t="shared" si="15"/>
        <v>600761.0429450525</v>
      </c>
      <c r="N41" s="14">
        <v>0</v>
      </c>
      <c r="O41">
        <f t="shared" si="29"/>
        <v>600251.49497817783</v>
      </c>
      <c r="P41" s="2">
        <f t="shared" si="30"/>
        <v>-920.35859416048402</v>
      </c>
      <c r="Q41" s="6">
        <f t="shared" si="31"/>
        <v>585.04294505249709</v>
      </c>
      <c r="R41" s="2">
        <f t="shared" si="17"/>
        <v>585.04294505249709</v>
      </c>
      <c r="S41" s="8">
        <f t="shared" si="32"/>
        <v>9.7478563796702484E-4</v>
      </c>
      <c r="T41">
        <f t="shared" si="33"/>
        <v>342275.24755569914</v>
      </c>
      <c r="V41" s="6">
        <f t="shared" si="23"/>
        <v>600527.36926519428</v>
      </c>
      <c r="W41" s="14">
        <v>0</v>
      </c>
      <c r="X41" s="6">
        <f t="shared" si="19"/>
        <v>594776.79443747527</v>
      </c>
      <c r="Y41" s="7">
        <f t="shared" si="20"/>
        <v>-1955.1302809546521</v>
      </c>
      <c r="Z41" s="14">
        <f t="shared" si="18"/>
        <v>1.009078194545914</v>
      </c>
      <c r="AA41" s="6">
        <f t="shared" si="21"/>
        <v>351.3692651942838</v>
      </c>
      <c r="AB41">
        <f t="shared" si="24"/>
        <v>351.3692651942838</v>
      </c>
      <c r="AC41" s="8">
        <f t="shared" si="22"/>
        <v>5.8544371183500137E-4</v>
      </c>
      <c r="AD41">
        <f t="shared" si="25"/>
        <v>123460.36052317094</v>
      </c>
    </row>
    <row r="42" spans="1:30">
      <c r="A42" t="s">
        <v>45</v>
      </c>
      <c r="B42" t="str">
        <f t="shared" si="3"/>
        <v>Cars</v>
      </c>
      <c r="C42" t="str">
        <f t="shared" si="4"/>
        <v>2015-01Cars</v>
      </c>
      <c r="D42" s="5">
        <f>VLOOKUP(C42,'clean data'!$C$3:$D$447,2,FALSE)</f>
        <v>598219</v>
      </c>
      <c r="E42" s="5">
        <f t="shared" si="6"/>
        <v>599660.37713405699</v>
      </c>
      <c r="F42" s="14">
        <v>0</v>
      </c>
      <c r="G42" s="5">
        <f t="shared" si="26"/>
        <v>597447.80197278981</v>
      </c>
      <c r="H42" s="5">
        <f t="shared" si="27"/>
        <v>-1441.3771340569947</v>
      </c>
      <c r="I42" s="5">
        <f t="shared" si="8"/>
        <v>1441.3771340569947</v>
      </c>
      <c r="J42" s="3">
        <f t="shared" si="28"/>
        <v>2.4094472660630886E-3</v>
      </c>
      <c r="K42" s="2">
        <f t="shared" si="10"/>
        <v>2077568.0425823557</v>
      </c>
      <c r="L42" s="2"/>
      <c r="M42" s="6">
        <f t="shared" si="15"/>
        <v>599331.1363840173</v>
      </c>
      <c r="N42" s="14">
        <v>0</v>
      </c>
      <c r="O42">
        <f t="shared" si="29"/>
        <v>598362.51204941829</v>
      </c>
      <c r="P42" s="2">
        <f t="shared" si="30"/>
        <v>-1297.6836945504199</v>
      </c>
      <c r="Q42" s="6">
        <f t="shared" si="31"/>
        <v>1112.1363840172999</v>
      </c>
      <c r="R42" s="2">
        <f t="shared" si="17"/>
        <v>1112.1363840172999</v>
      </c>
      <c r="S42" s="8">
        <f t="shared" si="32"/>
        <v>1.8590790062122731E-3</v>
      </c>
      <c r="T42">
        <f t="shared" si="33"/>
        <v>1236847.336655075</v>
      </c>
      <c r="V42" s="6">
        <f t="shared" si="23"/>
        <v>587737.93614386348</v>
      </c>
      <c r="W42" s="14">
        <v>0</v>
      </c>
      <c r="X42" s="6">
        <f t="shared" si="19"/>
        <v>602507.82296144043</v>
      </c>
      <c r="Y42" s="7">
        <f t="shared" si="20"/>
        <v>4030.7783201528114</v>
      </c>
      <c r="Z42" s="14">
        <f t="shared" si="18"/>
        <v>0.99286716410230724</v>
      </c>
      <c r="AA42" s="6">
        <f t="shared" si="21"/>
        <v>-10481.063856136519</v>
      </c>
      <c r="AB42">
        <f t="shared" si="24"/>
        <v>10481.063856136519</v>
      </c>
      <c r="AC42" s="8">
        <f t="shared" si="22"/>
        <v>1.7520446284950027E-2</v>
      </c>
      <c r="AD42">
        <f t="shared" si="25"/>
        <v>109852699.55641133</v>
      </c>
    </row>
    <row r="43" spans="1:30">
      <c r="A43" t="s">
        <v>46</v>
      </c>
      <c r="B43" t="str">
        <f t="shared" si="3"/>
        <v>Cars</v>
      </c>
      <c r="C43" t="str">
        <f t="shared" si="4"/>
        <v>2015-02Cars</v>
      </c>
      <c r="D43" s="5">
        <f>VLOOKUP(C43,'clean data'!$C$3:$D$447,2,FALSE)</f>
        <v>597152</v>
      </c>
      <c r="E43" s="5">
        <f t="shared" si="6"/>
        <v>597447.80197278981</v>
      </c>
      <c r="F43" s="14">
        <v>0</v>
      </c>
      <c r="G43" s="5">
        <f t="shared" si="26"/>
        <v>596993.73337257095</v>
      </c>
      <c r="H43" s="5">
        <f t="shared" si="27"/>
        <v>-295.80197278980631</v>
      </c>
      <c r="I43" s="5">
        <f t="shared" si="8"/>
        <v>295.80197278980631</v>
      </c>
      <c r="J43" s="3">
        <f t="shared" si="28"/>
        <v>4.9535457101342094E-4</v>
      </c>
      <c r="K43" s="2">
        <f t="shared" si="10"/>
        <v>87498.807106341308</v>
      </c>
      <c r="L43" s="2"/>
      <c r="M43" s="6">
        <f t="shared" si="15"/>
        <v>597064.82835486787</v>
      </c>
      <c r="N43" s="14">
        <v>0</v>
      </c>
      <c r="O43">
        <f t="shared" si="29"/>
        <v>597140.75121646607</v>
      </c>
      <c r="P43" s="2">
        <f t="shared" si="30"/>
        <v>-1268.108140487667</v>
      </c>
      <c r="Q43" s="6">
        <f t="shared" si="31"/>
        <v>-87.171645132126287</v>
      </c>
      <c r="R43" s="2">
        <f t="shared" si="17"/>
        <v>87.171645132126287</v>
      </c>
      <c r="S43" s="8">
        <f t="shared" si="32"/>
        <v>1.4597898882047836E-4</v>
      </c>
      <c r="T43">
        <f t="shared" si="33"/>
        <v>7598.8957150413562</v>
      </c>
      <c r="V43" s="6">
        <f t="shared" si="23"/>
        <v>600103.87461448123</v>
      </c>
      <c r="W43" s="14">
        <v>0</v>
      </c>
      <c r="X43" s="6">
        <f t="shared" si="19"/>
        <v>603804.99605400953</v>
      </c>
      <c r="Y43" s="7">
        <f t="shared" si="20"/>
        <v>2341.4491058192166</v>
      </c>
      <c r="Z43" s="14">
        <f t="shared" si="18"/>
        <v>0.9889856375485967</v>
      </c>
      <c r="AA43" s="6">
        <f t="shared" si="21"/>
        <v>2951.8746144812321</v>
      </c>
      <c r="AB43">
        <f t="shared" si="24"/>
        <v>2951.8746144812321</v>
      </c>
      <c r="AC43" s="8">
        <f t="shared" si="22"/>
        <v>4.9432550079062483E-3</v>
      </c>
      <c r="AD43">
        <f t="shared" si="25"/>
        <v>8713563.7396187223</v>
      </c>
    </row>
    <row r="44" spans="1:30">
      <c r="A44" t="s">
        <v>47</v>
      </c>
      <c r="B44" t="str">
        <f t="shared" si="3"/>
        <v>Cars</v>
      </c>
      <c r="C44" t="str">
        <f t="shared" si="4"/>
        <v>2015-03Cars</v>
      </c>
      <c r="D44" s="5">
        <f>VLOOKUP(C44,'clean data'!$C$3:$D$447,2,FALSE)</f>
        <v>594357</v>
      </c>
      <c r="E44" s="5">
        <f t="shared" si="6"/>
        <v>596993.73337257095</v>
      </c>
      <c r="F44" s="14">
        <v>0</v>
      </c>
      <c r="G44" s="5">
        <f t="shared" si="26"/>
        <v>592946.23558091791</v>
      </c>
      <c r="H44" s="5">
        <f t="shared" si="27"/>
        <v>-2636.7333725709468</v>
      </c>
      <c r="I44" s="5">
        <f t="shared" si="8"/>
        <v>2636.7333725709468</v>
      </c>
      <c r="J44" s="3">
        <f t="shared" si="28"/>
        <v>4.4362788232845691E-3</v>
      </c>
      <c r="K44" s="2">
        <f t="shared" si="10"/>
        <v>6952362.8780293595</v>
      </c>
      <c r="L44" s="2"/>
      <c r="M44" s="6">
        <f t="shared" si="15"/>
        <v>595872.64307597838</v>
      </c>
      <c r="N44" s="14">
        <v>0</v>
      </c>
      <c r="O44">
        <f t="shared" si="29"/>
        <v>594552.58126786083</v>
      </c>
      <c r="P44" s="2">
        <f t="shared" si="30"/>
        <v>-1782.3347983127169</v>
      </c>
      <c r="Q44" s="6">
        <f t="shared" si="31"/>
        <v>1515.6430759783834</v>
      </c>
      <c r="R44" s="2">
        <f t="shared" si="17"/>
        <v>1515.6430759783834</v>
      </c>
      <c r="S44" s="8">
        <f t="shared" si="32"/>
        <v>2.5500550611473969E-3</v>
      </c>
      <c r="T44">
        <f t="shared" si="33"/>
        <v>2297173.9337612158</v>
      </c>
      <c r="V44" s="6">
        <f t="shared" si="23"/>
        <v>601427.55090068153</v>
      </c>
      <c r="W44" s="14">
        <v>0</v>
      </c>
      <c r="X44" s="6">
        <f t="shared" si="19"/>
        <v>599617.34437946696</v>
      </c>
      <c r="Y44" s="7">
        <f t="shared" si="20"/>
        <v>-1693.4424653177555</v>
      </c>
      <c r="Z44" s="14">
        <f t="shared" si="18"/>
        <v>0.99123702716556505</v>
      </c>
      <c r="AA44" s="6">
        <f t="shared" si="21"/>
        <v>7070.5509006815264</v>
      </c>
      <c r="AB44">
        <f t="shared" si="24"/>
        <v>7070.5509006815264</v>
      </c>
      <c r="AC44" s="8">
        <f t="shared" si="22"/>
        <v>1.1896134647495574E-2</v>
      </c>
      <c r="AD44">
        <f t="shared" si="25"/>
        <v>49992690.039128341</v>
      </c>
    </row>
    <row r="45" spans="1:30">
      <c r="A45" t="s">
        <v>48</v>
      </c>
      <c r="B45" t="str">
        <f t="shared" si="3"/>
        <v>Cars</v>
      </c>
      <c r="C45" t="str">
        <f t="shared" si="4"/>
        <v>2015-04Cars</v>
      </c>
      <c r="D45" s="5">
        <f>VLOOKUP(C45,'clean data'!$C$3:$D$447,2,FALSE)</f>
        <v>591731</v>
      </c>
      <c r="E45" s="5">
        <f t="shared" si="6"/>
        <v>592946.23558091791</v>
      </c>
      <c r="F45" s="14">
        <v>0</v>
      </c>
      <c r="G45" s="5">
        <f t="shared" si="26"/>
        <v>591080.79731504293</v>
      </c>
      <c r="H45" s="5">
        <f t="shared" si="27"/>
        <v>-1215.2355809179135</v>
      </c>
      <c r="I45" s="5">
        <f t="shared" si="8"/>
        <v>1215.2355809179135</v>
      </c>
      <c r="J45" s="3">
        <f t="shared" si="28"/>
        <v>2.053695988410128E-3</v>
      </c>
      <c r="K45" s="2">
        <f t="shared" si="10"/>
        <v>1476797.5171288985</v>
      </c>
      <c r="L45" s="2"/>
      <c r="M45" s="6">
        <f t="shared" si="15"/>
        <v>592770.24646954809</v>
      </c>
      <c r="N45" s="14">
        <v>0</v>
      </c>
      <c r="O45">
        <f t="shared" si="29"/>
        <v>591865.10620571265</v>
      </c>
      <c r="P45" s="2">
        <f t="shared" si="30"/>
        <v>-2134.929843387712</v>
      </c>
      <c r="Q45" s="6">
        <f t="shared" si="31"/>
        <v>1039.2464695480885</v>
      </c>
      <c r="R45" s="2">
        <f t="shared" si="17"/>
        <v>1039.2464695480885</v>
      </c>
      <c r="S45" s="8">
        <f t="shared" si="32"/>
        <v>1.7562819415377739E-3</v>
      </c>
      <c r="T45">
        <f t="shared" si="33"/>
        <v>1080033.224468166</v>
      </c>
      <c r="V45" s="6">
        <f t="shared" si="23"/>
        <v>594861.55931495805</v>
      </c>
      <c r="W45" s="14">
        <v>0</v>
      </c>
      <c r="X45" s="6">
        <f t="shared" si="19"/>
        <v>595040.81442346936</v>
      </c>
      <c r="Y45" s="7">
        <f t="shared" si="20"/>
        <v>-3475.1495956448093</v>
      </c>
      <c r="Z45" s="14">
        <f t="shared" si="18"/>
        <v>0.99444206865793339</v>
      </c>
      <c r="AA45" s="6">
        <f t="shared" si="21"/>
        <v>3130.5593149580527</v>
      </c>
      <c r="AB45">
        <f t="shared" si="24"/>
        <v>3130.5593149580527</v>
      </c>
      <c r="AC45" s="8">
        <f t="shared" si="22"/>
        <v>5.2905109162069463E-3</v>
      </c>
      <c r="AD45">
        <f t="shared" si="25"/>
        <v>9800401.6244706325</v>
      </c>
    </row>
    <row r="46" spans="1:30">
      <c r="A46" t="s">
        <v>49</v>
      </c>
      <c r="B46" t="str">
        <f t="shared" si="3"/>
        <v>Cars</v>
      </c>
      <c r="C46" t="str">
        <f t="shared" si="4"/>
        <v>2015-05Cars</v>
      </c>
      <c r="D46" s="5">
        <f>VLOOKUP(C46,'clean data'!$C$3:$D$447,2,FALSE)</f>
        <v>589863</v>
      </c>
      <c r="E46" s="5">
        <f t="shared" si="6"/>
        <v>591080.79731504293</v>
      </c>
      <c r="F46" s="14">
        <v>0</v>
      </c>
      <c r="G46" s="5">
        <f t="shared" si="26"/>
        <v>589211.42667840887</v>
      </c>
      <c r="H46" s="5">
        <f t="shared" si="27"/>
        <v>-1217.7973150429316</v>
      </c>
      <c r="I46" s="5">
        <f t="shared" si="8"/>
        <v>1217.7973150429316</v>
      </c>
      <c r="J46" s="3">
        <f t="shared" si="28"/>
        <v>2.0645426396348502E-3</v>
      </c>
      <c r="K46" s="2">
        <f t="shared" si="10"/>
        <v>1483030.3005257731</v>
      </c>
      <c r="L46" s="2"/>
      <c r="M46" s="6">
        <f t="shared" si="15"/>
        <v>589730.17636232497</v>
      </c>
      <c r="N46" s="14">
        <v>0</v>
      </c>
      <c r="O46">
        <f t="shared" si="29"/>
        <v>589845.86020246451</v>
      </c>
      <c r="P46" s="2">
        <f t="shared" si="30"/>
        <v>-2089.865503132185</v>
      </c>
      <c r="Q46" s="6">
        <f t="shared" si="31"/>
        <v>-132.82363767502829</v>
      </c>
      <c r="R46" s="2">
        <f t="shared" si="17"/>
        <v>132.82363767502829</v>
      </c>
      <c r="S46" s="8">
        <f t="shared" si="32"/>
        <v>2.2517709650381239E-4</v>
      </c>
      <c r="T46">
        <f t="shared" si="33"/>
        <v>17642.118725227196</v>
      </c>
      <c r="V46" s="6">
        <f t="shared" si="23"/>
        <v>589867.58267602685</v>
      </c>
      <c r="W46" s="14">
        <v>0</v>
      </c>
      <c r="X46" s="6">
        <f t="shared" si="19"/>
        <v>591561.45394204732</v>
      </c>
      <c r="Y46" s="7">
        <f t="shared" si="20"/>
        <v>-3477.7518632619203</v>
      </c>
      <c r="Z46" s="14">
        <f t="shared" si="18"/>
        <v>0.99712886954054736</v>
      </c>
      <c r="AA46" s="6">
        <f t="shared" si="21"/>
        <v>4.5826760268537328</v>
      </c>
      <c r="AB46">
        <f t="shared" si="24"/>
        <v>4.5826760268537328</v>
      </c>
      <c r="AC46" s="8">
        <f t="shared" si="22"/>
        <v>7.7690515032367387E-6</v>
      </c>
      <c r="AD46">
        <f t="shared" si="25"/>
        <v>21.000919567099913</v>
      </c>
    </row>
    <row r="47" spans="1:30">
      <c r="A47" t="s">
        <v>50</v>
      </c>
      <c r="B47" t="str">
        <f t="shared" si="3"/>
        <v>Cars</v>
      </c>
      <c r="C47" t="str">
        <f t="shared" si="4"/>
        <v>2015-06Cars</v>
      </c>
      <c r="D47" s="5">
        <f>VLOOKUP(C47,'clean data'!$C$3:$D$447,2,FALSE)</f>
        <v>589615</v>
      </c>
      <c r="E47" s="5">
        <f t="shared" si="6"/>
        <v>589211.42667840887</v>
      </c>
      <c r="F47" s="14">
        <v>0</v>
      </c>
      <c r="G47" s="5">
        <f t="shared" si="26"/>
        <v>589830.92887946661</v>
      </c>
      <c r="H47" s="5">
        <f t="shared" si="27"/>
        <v>403.57332159113139</v>
      </c>
      <c r="I47" s="5">
        <f t="shared" si="8"/>
        <v>403.57332159113139</v>
      </c>
      <c r="J47" s="3">
        <f t="shared" si="28"/>
        <v>6.844692241397037E-4</v>
      </c>
      <c r="K47" s="2">
        <f t="shared" si="10"/>
        <v>162871.42590009875</v>
      </c>
      <c r="L47" s="2"/>
      <c r="M47" s="6">
        <f t="shared" si="15"/>
        <v>587755.99469933228</v>
      </c>
      <c r="N47" s="14">
        <v>0</v>
      </c>
      <c r="O47">
        <f t="shared" si="29"/>
        <v>589375.11066231411</v>
      </c>
      <c r="P47" s="2">
        <f t="shared" si="30"/>
        <v>-1459.1430739585076</v>
      </c>
      <c r="Q47" s="6">
        <f t="shared" si="31"/>
        <v>-1859.005300667719</v>
      </c>
      <c r="R47" s="2">
        <f t="shared" si="17"/>
        <v>1859.005300667719</v>
      </c>
      <c r="S47" s="8">
        <f t="shared" si="32"/>
        <v>3.1529138516959692E-3</v>
      </c>
      <c r="T47">
        <f t="shared" si="33"/>
        <v>3455900.7079106765</v>
      </c>
      <c r="V47" s="6">
        <f t="shared" si="23"/>
        <v>587879.96101993939</v>
      </c>
      <c r="W47" s="14">
        <v>0</v>
      </c>
      <c r="X47" s="6">
        <f t="shared" si="19"/>
        <v>589673.9527911006</v>
      </c>
      <c r="Y47" s="7">
        <f t="shared" si="20"/>
        <v>-2494.9995040986673</v>
      </c>
      <c r="Z47" s="14">
        <f t="shared" si="18"/>
        <v>0.99989756373873895</v>
      </c>
      <c r="AA47" s="6">
        <f t="shared" si="21"/>
        <v>-1735.0389800606063</v>
      </c>
      <c r="AB47">
        <f t="shared" si="24"/>
        <v>1735.0389800606063</v>
      </c>
      <c r="AC47" s="8">
        <f t="shared" si="22"/>
        <v>2.9426642471114309E-3</v>
      </c>
      <c r="AD47">
        <f t="shared" si="25"/>
        <v>3010360.2623297488</v>
      </c>
    </row>
    <row r="48" spans="1:30">
      <c r="A48" t="s">
        <v>51</v>
      </c>
      <c r="B48" t="str">
        <f t="shared" si="3"/>
        <v>Cars</v>
      </c>
      <c r="C48" t="str">
        <f t="shared" si="4"/>
        <v>2015-07Cars</v>
      </c>
      <c r="D48" s="5">
        <f>VLOOKUP(C48,'clean data'!$C$3:$D$447,2,FALSE)</f>
        <v>585384</v>
      </c>
      <c r="E48" s="5">
        <f t="shared" si="6"/>
        <v>589830.92887946661</v>
      </c>
      <c r="F48" s="14">
        <v>0</v>
      </c>
      <c r="G48" s="5">
        <f t="shared" si="26"/>
        <v>583004.70404895628</v>
      </c>
      <c r="H48" s="5">
        <f t="shared" si="27"/>
        <v>-4446.9288794666063</v>
      </c>
      <c r="I48" s="5">
        <f t="shared" si="8"/>
        <v>4446.9288794666063</v>
      </c>
      <c r="J48" s="3">
        <f t="shared" si="28"/>
        <v>7.5966013411138782E-3</v>
      </c>
      <c r="K48" s="2">
        <f t="shared" si="10"/>
        <v>19775176.459034126</v>
      </c>
      <c r="L48" s="2"/>
      <c r="M48" s="6">
        <f t="shared" si="15"/>
        <v>587915.96758835565</v>
      </c>
      <c r="N48" s="14">
        <v>0</v>
      </c>
      <c r="O48">
        <f t="shared" si="29"/>
        <v>585710.72958360822</v>
      </c>
      <c r="P48" s="2">
        <f t="shared" si="30"/>
        <v>-2318.1878261941006</v>
      </c>
      <c r="Q48" s="6">
        <f t="shared" si="31"/>
        <v>2531.9675883556483</v>
      </c>
      <c r="R48" s="2">
        <f t="shared" si="17"/>
        <v>2531.9675883556483</v>
      </c>
      <c r="S48" s="8">
        <f t="shared" si="32"/>
        <v>4.325310545480656E-3</v>
      </c>
      <c r="T48">
        <f t="shared" si="33"/>
        <v>6410859.8684835183</v>
      </c>
      <c r="V48" s="6">
        <f t="shared" si="23"/>
        <v>588056.97492517158</v>
      </c>
      <c r="W48" s="14">
        <v>0</v>
      </c>
      <c r="X48" s="6">
        <f t="shared" si="19"/>
        <v>584733.54243482021</v>
      </c>
      <c r="Y48" s="7">
        <f t="shared" si="20"/>
        <v>-4006.2286867010803</v>
      </c>
      <c r="Z48" s="14">
        <f t="shared" si="18"/>
        <v>1.0011162234091617</v>
      </c>
      <c r="AA48" s="6">
        <f t="shared" si="21"/>
        <v>2672.9749251715839</v>
      </c>
      <c r="AB48">
        <f t="shared" si="24"/>
        <v>2672.9749251715839</v>
      </c>
      <c r="AC48" s="8">
        <f t="shared" si="22"/>
        <v>4.5661906119258194E-3</v>
      </c>
      <c r="AD48">
        <f t="shared" si="25"/>
        <v>7144794.9505960345</v>
      </c>
    </row>
    <row r="49" spans="1:30">
      <c r="A49" t="s">
        <v>52</v>
      </c>
      <c r="B49" t="str">
        <f t="shared" si="3"/>
        <v>Cars</v>
      </c>
      <c r="C49" t="str">
        <f t="shared" si="4"/>
        <v>2015-08Cars</v>
      </c>
      <c r="D49" s="5">
        <f>VLOOKUP(C49,'clean data'!$C$3:$D$447,2,FALSE)</f>
        <v>583470</v>
      </c>
      <c r="E49" s="5">
        <f t="shared" si="6"/>
        <v>583004.70404895628</v>
      </c>
      <c r="F49" s="14">
        <v>0</v>
      </c>
      <c r="G49" s="5">
        <f t="shared" si="26"/>
        <v>583718.95310951956</v>
      </c>
      <c r="H49" s="5">
        <f t="shared" si="27"/>
        <v>465.29595104372129</v>
      </c>
      <c r="I49" s="5">
        <f t="shared" si="8"/>
        <v>465.29595104372129</v>
      </c>
      <c r="J49" s="3">
        <f t="shared" si="28"/>
        <v>7.9746336751456163E-4</v>
      </c>
      <c r="K49" s="2">
        <f t="shared" si="10"/>
        <v>216500.32205768107</v>
      </c>
      <c r="L49" s="2"/>
      <c r="M49" s="6">
        <f t="shared" si="15"/>
        <v>583392.54175741412</v>
      </c>
      <c r="N49" s="14">
        <v>0</v>
      </c>
      <c r="O49">
        <f t="shared" si="29"/>
        <v>583460.00465114031</v>
      </c>
      <c r="P49" s="2">
        <f t="shared" si="30"/>
        <v>-2291.9078307009399</v>
      </c>
      <c r="Q49" s="6">
        <f t="shared" si="31"/>
        <v>-77.458242585882545</v>
      </c>
      <c r="R49" s="2">
        <f t="shared" si="17"/>
        <v>77.458242585882545</v>
      </c>
      <c r="S49" s="8">
        <f t="shared" si="32"/>
        <v>1.3275445624604958E-4</v>
      </c>
      <c r="T49">
        <f t="shared" si="33"/>
        <v>5999.7793444934277</v>
      </c>
      <c r="V49" s="6">
        <f t="shared" si="23"/>
        <v>582373.55452734814</v>
      </c>
      <c r="W49" s="14">
        <v>0</v>
      </c>
      <c r="X49" s="6">
        <f t="shared" si="19"/>
        <v>581729.07336795586</v>
      </c>
      <c r="Y49" s="7">
        <f t="shared" si="20"/>
        <v>-3387.1554663056918</v>
      </c>
      <c r="Z49" s="14">
        <f t="shared" si="18"/>
        <v>1.0029910995233426</v>
      </c>
      <c r="AA49" s="6">
        <f t="shared" si="21"/>
        <v>-1096.4454726518597</v>
      </c>
      <c r="AB49">
        <f t="shared" si="24"/>
        <v>1096.4454726518597</v>
      </c>
      <c r="AC49" s="8">
        <f t="shared" si="22"/>
        <v>1.8791805451040494E-3</v>
      </c>
      <c r="AD49">
        <f t="shared" si="25"/>
        <v>1202192.6744987601</v>
      </c>
    </row>
    <row r="50" spans="1:30">
      <c r="A50" t="s">
        <v>53</v>
      </c>
      <c r="B50" t="str">
        <f t="shared" si="3"/>
        <v>Cars</v>
      </c>
      <c r="C50" t="str">
        <f t="shared" si="4"/>
        <v>2015-09Cars</v>
      </c>
      <c r="D50" s="5">
        <f>VLOOKUP(C50,'clean data'!$C$3:$D$447,2,FALSE)</f>
        <v>581208</v>
      </c>
      <c r="E50" s="5">
        <f t="shared" si="6"/>
        <v>583718.95310951956</v>
      </c>
      <c r="F50" s="14">
        <v>0</v>
      </c>
      <c r="G50" s="5">
        <f t="shared" si="26"/>
        <v>579864.53336748271</v>
      </c>
      <c r="H50" s="5">
        <f t="shared" si="27"/>
        <v>-2510.9531095195562</v>
      </c>
      <c r="I50" s="5">
        <f t="shared" si="8"/>
        <v>2510.9531095195562</v>
      </c>
      <c r="J50" s="3">
        <f t="shared" si="28"/>
        <v>4.3202314997721229E-3</v>
      </c>
      <c r="K50" s="2">
        <f t="shared" si="10"/>
        <v>6304885.5182059286</v>
      </c>
      <c r="L50" s="2"/>
      <c r="M50" s="6">
        <f t="shared" si="15"/>
        <v>581168.09682043933</v>
      </c>
      <c r="N50" s="14">
        <v>0</v>
      </c>
      <c r="O50">
        <f t="shared" si="29"/>
        <v>581202.85082301113</v>
      </c>
      <c r="P50" s="2">
        <f t="shared" si="30"/>
        <v>-2278.3694990269041</v>
      </c>
      <c r="Q50" s="6">
        <f t="shared" si="31"/>
        <v>-39.90317956067156</v>
      </c>
      <c r="R50" s="2">
        <f t="shared" si="17"/>
        <v>39.90317956067156</v>
      </c>
      <c r="S50" s="8">
        <f t="shared" si="32"/>
        <v>6.8655592422457295E-5</v>
      </c>
      <c r="T50">
        <f t="shared" si="33"/>
        <v>1592.2637390511966</v>
      </c>
      <c r="V50" s="6">
        <f t="shared" si="23"/>
        <v>581007.406882526</v>
      </c>
      <c r="W50" s="14">
        <v>0</v>
      </c>
      <c r="X50" s="6">
        <f t="shared" si="19"/>
        <v>578524.86473867064</v>
      </c>
      <c r="Y50" s="7">
        <f t="shared" si="20"/>
        <v>-3274.0969188131576</v>
      </c>
      <c r="Z50" s="14">
        <f t="shared" ref="Z50:Z79" si="34">$W$3*D50/X50+(1-$W$3)*Z38</f>
        <v>1.0046376009861704</v>
      </c>
      <c r="AA50" s="6">
        <f t="shared" si="21"/>
        <v>-200.59311747399624</v>
      </c>
      <c r="AB50">
        <f t="shared" si="24"/>
        <v>200.59311747399624</v>
      </c>
      <c r="AC50" s="8">
        <f t="shared" si="22"/>
        <v>3.4513137719025932E-4</v>
      </c>
      <c r="AD50">
        <f t="shared" si="25"/>
        <v>40237.598777936459</v>
      </c>
    </row>
    <row r="51" spans="1:30">
      <c r="A51" t="s">
        <v>54</v>
      </c>
      <c r="B51" t="str">
        <f t="shared" si="3"/>
        <v>Cars</v>
      </c>
      <c r="C51" t="str">
        <f t="shared" si="4"/>
        <v>2015-10Cars</v>
      </c>
      <c r="D51" s="5">
        <f>VLOOKUP(C51,'clean data'!$C$3:$D$447,2,FALSE)</f>
        <v>579199</v>
      </c>
      <c r="E51" s="5">
        <f t="shared" si="6"/>
        <v>579864.53336748271</v>
      </c>
      <c r="F51" s="14">
        <v>0</v>
      </c>
      <c r="G51" s="5">
        <f t="shared" si="26"/>
        <v>578842.91136232286</v>
      </c>
      <c r="H51" s="5">
        <f t="shared" si="27"/>
        <v>-665.53336748271249</v>
      </c>
      <c r="I51" s="5">
        <f t="shared" si="8"/>
        <v>665.53336748271249</v>
      </c>
      <c r="J51" s="3">
        <f t="shared" si="28"/>
        <v>1.1490582122598838E-3</v>
      </c>
      <c r="K51" s="2">
        <f t="shared" si="10"/>
        <v>442934.66323287925</v>
      </c>
      <c r="L51" s="2"/>
      <c r="M51" s="6">
        <f t="shared" si="15"/>
        <v>578924.48132398422</v>
      </c>
      <c r="N51" s="14">
        <v>0</v>
      </c>
      <c r="O51">
        <f t="shared" si="29"/>
        <v>579163.5756236692</v>
      </c>
      <c r="P51" s="2">
        <f t="shared" si="30"/>
        <v>-2185.2309339415706</v>
      </c>
      <c r="Q51" s="6">
        <f t="shared" si="31"/>
        <v>-274.51867601578124</v>
      </c>
      <c r="R51" s="2">
        <f t="shared" si="17"/>
        <v>274.51867601578124</v>
      </c>
      <c r="S51" s="8">
        <f t="shared" si="32"/>
        <v>4.7396262081906431E-4</v>
      </c>
      <c r="T51">
        <f t="shared" si="33"/>
        <v>75360.503481457461</v>
      </c>
      <c r="V51" s="6">
        <f t="shared" si="23"/>
        <v>578794.96717132849</v>
      </c>
      <c r="W51" s="14">
        <v>0</v>
      </c>
      <c r="X51" s="6">
        <f t="shared" ref="X51:X79" si="35">$W$1*D51/Z39+(1-$W$1)*(X50+Y50)</f>
        <v>575618.68917016464</v>
      </c>
      <c r="Y51" s="7">
        <f t="shared" ref="Y51:Y79" si="36">$W$2*(X51-X50)+(1-$W$2)*Y50</f>
        <v>-3046.7267486879227</v>
      </c>
      <c r="Z51" s="14">
        <f t="shared" si="34"/>
        <v>1.0062193479122272</v>
      </c>
      <c r="AA51" s="6">
        <f t="shared" ref="AA51:AA79" si="37">V51-D51</f>
        <v>-404.03282867150847</v>
      </c>
      <c r="AB51">
        <f t="shared" si="24"/>
        <v>404.03282867150847</v>
      </c>
      <c r="AC51" s="8">
        <f t="shared" ref="AC51:AC79" si="38">AB51/D51</f>
        <v>6.9757169586188593E-4</v>
      </c>
      <c r="AD51">
        <f t="shared" si="25"/>
        <v>163242.52664430052</v>
      </c>
    </row>
    <row r="52" spans="1:30">
      <c r="A52" t="s">
        <v>55</v>
      </c>
      <c r="B52" t="str">
        <f t="shared" si="3"/>
        <v>Cars</v>
      </c>
      <c r="C52" t="str">
        <f t="shared" si="4"/>
        <v>2015-11Cars</v>
      </c>
      <c r="D52" s="5">
        <f>VLOOKUP(C52,'clean data'!$C$3:$D$447,2,FALSE)</f>
        <v>577631</v>
      </c>
      <c r="E52" s="5">
        <f t="shared" si="6"/>
        <v>578842.91136232286</v>
      </c>
      <c r="F52" s="14">
        <v>0</v>
      </c>
      <c r="G52" s="5">
        <f t="shared" si="26"/>
        <v>576982.57591327513</v>
      </c>
      <c r="H52" s="5">
        <f t="shared" si="27"/>
        <v>-1211.9113623228623</v>
      </c>
      <c r="I52" s="5">
        <f t="shared" si="8"/>
        <v>1211.9113623228623</v>
      </c>
      <c r="J52" s="3">
        <f t="shared" si="28"/>
        <v>2.0980718872824732E-3</v>
      </c>
      <c r="K52" s="2">
        <f t="shared" si="10"/>
        <v>1468729.1501272558</v>
      </c>
      <c r="L52" s="2"/>
      <c r="M52" s="6">
        <f t="shared" si="15"/>
        <v>576978.34468972764</v>
      </c>
      <c r="N52" s="14">
        <v>0</v>
      </c>
      <c r="O52">
        <f t="shared" si="29"/>
        <v>577546.78020242217</v>
      </c>
      <c r="P52" s="2">
        <f t="shared" si="30"/>
        <v>-1963.7983524635729</v>
      </c>
      <c r="Q52" s="6">
        <f t="shared" si="31"/>
        <v>-652.65531027235556</v>
      </c>
      <c r="R52" s="2">
        <f t="shared" si="17"/>
        <v>652.65531027235556</v>
      </c>
      <c r="S52" s="8">
        <f t="shared" si="32"/>
        <v>1.1298827629963688E-3</v>
      </c>
      <c r="T52">
        <f t="shared" si="33"/>
        <v>425958.95402670471</v>
      </c>
      <c r="V52" s="6">
        <f t="shared" si="23"/>
        <v>576966.87224370718</v>
      </c>
      <c r="W52" s="14">
        <v>0</v>
      </c>
      <c r="X52" s="6">
        <f t="shared" si="35"/>
        <v>573175.82303886407</v>
      </c>
      <c r="Y52" s="7">
        <f t="shared" si="36"/>
        <v>-2673.54946176867</v>
      </c>
      <c r="Z52" s="14">
        <f t="shared" si="34"/>
        <v>1.0077718237562936</v>
      </c>
      <c r="AA52" s="6">
        <f t="shared" si="37"/>
        <v>-664.12775629281532</v>
      </c>
      <c r="AB52">
        <f t="shared" si="24"/>
        <v>664.12775629281532</v>
      </c>
      <c r="AC52" s="8">
        <f t="shared" si="38"/>
        <v>1.1497439650794631E-3</v>
      </c>
      <c r="AD52">
        <f t="shared" si="25"/>
        <v>441065.67667852913</v>
      </c>
    </row>
    <row r="53" spans="1:30">
      <c r="A53" t="s">
        <v>56</v>
      </c>
      <c r="B53" t="str">
        <f t="shared" si="3"/>
        <v>Cars</v>
      </c>
      <c r="C53" t="str">
        <f t="shared" si="4"/>
        <v>2015-12Cars</v>
      </c>
      <c r="D53" s="5">
        <f>VLOOKUP(C53,'clean data'!$C$3:$D$447,2,FALSE)</f>
        <v>575353</v>
      </c>
      <c r="E53" s="5">
        <f t="shared" si="6"/>
        <v>576982.57591327513</v>
      </c>
      <c r="F53" s="14">
        <v>0</v>
      </c>
      <c r="G53" s="5">
        <f t="shared" si="26"/>
        <v>574481.1076272038</v>
      </c>
      <c r="H53" s="5">
        <f t="shared" si="27"/>
        <v>-1629.5759132751264</v>
      </c>
      <c r="I53" s="5">
        <f t="shared" si="8"/>
        <v>1629.5759132751264</v>
      </c>
      <c r="J53" s="3">
        <f t="shared" si="28"/>
        <v>2.8323062767989849E-3</v>
      </c>
      <c r="K53" s="2">
        <f t="shared" si="10"/>
        <v>2655517.6571264621</v>
      </c>
      <c r="L53" s="2"/>
      <c r="M53" s="6">
        <f t="shared" si="15"/>
        <v>575582.98184995865</v>
      </c>
      <c r="N53" s="14">
        <v>0</v>
      </c>
      <c r="O53">
        <f t="shared" si="29"/>
        <v>575382.67726538843</v>
      </c>
      <c r="P53" s="2">
        <f t="shared" si="30"/>
        <v>-2041.8264845079652</v>
      </c>
      <c r="Q53" s="6">
        <f t="shared" si="31"/>
        <v>229.98184995865449</v>
      </c>
      <c r="R53" s="2">
        <f t="shared" si="17"/>
        <v>229.98184995865449</v>
      </c>
      <c r="S53" s="8">
        <f t="shared" si="32"/>
        <v>3.9972303952296156E-4</v>
      </c>
      <c r="T53">
        <f t="shared" si="33"/>
        <v>52891.651310405068</v>
      </c>
      <c r="V53" s="6">
        <f t="shared" si="23"/>
        <v>575681.40420551447</v>
      </c>
      <c r="W53" s="14">
        <v>0</v>
      </c>
      <c r="X53" s="6">
        <f t="shared" si="35"/>
        <v>570204.08585041144</v>
      </c>
      <c r="Y53" s="7">
        <f t="shared" si="36"/>
        <v>-2857.8252426897452</v>
      </c>
      <c r="Z53" s="14">
        <f t="shared" si="34"/>
        <v>1.0090304313103557</v>
      </c>
      <c r="AA53" s="6">
        <f t="shared" si="37"/>
        <v>328.40420551446732</v>
      </c>
      <c r="AB53">
        <f t="shared" si="24"/>
        <v>328.40420551446732</v>
      </c>
      <c r="AC53" s="8">
        <f t="shared" si="38"/>
        <v>5.7078733493084652E-4</v>
      </c>
      <c r="AD53">
        <f t="shared" si="25"/>
        <v>107849.32219958848</v>
      </c>
    </row>
    <row r="54" spans="1:30">
      <c r="A54" t="s">
        <v>57</v>
      </c>
      <c r="B54" t="str">
        <f t="shared" si="3"/>
        <v>Cars</v>
      </c>
      <c r="C54" t="str">
        <f t="shared" si="4"/>
        <v>2016-01Cars</v>
      </c>
      <c r="D54" s="5">
        <f>VLOOKUP(C54,'clean data'!$C$3:$D$447,2,FALSE)</f>
        <v>573793</v>
      </c>
      <c r="E54" s="5">
        <f t="shared" si="6"/>
        <v>574481.1076272038</v>
      </c>
      <c r="F54" s="14">
        <v>0</v>
      </c>
      <c r="G54" s="5">
        <f t="shared" si="26"/>
        <v>573424.8331739353</v>
      </c>
      <c r="H54" s="5">
        <f t="shared" si="27"/>
        <v>-688.10762720380444</v>
      </c>
      <c r="I54" s="5">
        <f t="shared" si="8"/>
        <v>688.10762720380444</v>
      </c>
      <c r="J54" s="3">
        <f t="shared" si="28"/>
        <v>1.199226249194055E-3</v>
      </c>
      <c r="K54" s="2">
        <f t="shared" si="10"/>
        <v>473492.10661604989</v>
      </c>
      <c r="L54" s="2"/>
      <c r="M54" s="6">
        <f t="shared" si="15"/>
        <v>573340.85078088043</v>
      </c>
      <c r="N54" s="14">
        <v>0</v>
      </c>
      <c r="O54">
        <f t="shared" si="29"/>
        <v>573734.65386367065</v>
      </c>
      <c r="P54" s="2">
        <f t="shared" si="30"/>
        <v>-1888.4215137261981</v>
      </c>
      <c r="Q54" s="6">
        <f t="shared" si="31"/>
        <v>-452.14921911957208</v>
      </c>
      <c r="R54" s="2">
        <f t="shared" si="17"/>
        <v>452.14921911957208</v>
      </c>
      <c r="S54" s="8">
        <f t="shared" si="32"/>
        <v>7.8800058404262878E-4</v>
      </c>
      <c r="T54">
        <f t="shared" si="33"/>
        <v>204438.91635043881</v>
      </c>
      <c r="V54" s="6">
        <f t="shared" si="23"/>
        <v>563299.47283363726</v>
      </c>
      <c r="W54" s="14">
        <v>0</v>
      </c>
      <c r="X54" s="6">
        <f t="shared" si="35"/>
        <v>577029.84671460208</v>
      </c>
      <c r="Y54" s="7">
        <f t="shared" si="36"/>
        <v>3126.4934675608374</v>
      </c>
      <c r="Z54" s="14">
        <f t="shared" si="34"/>
        <v>0.99437529336768504</v>
      </c>
      <c r="AA54" s="6">
        <f t="shared" si="37"/>
        <v>-10493.527166362735</v>
      </c>
      <c r="AB54">
        <f t="shared" si="24"/>
        <v>10493.527166362735</v>
      </c>
      <c r="AC54" s="8">
        <f t="shared" si="38"/>
        <v>1.8288001363492994E-2</v>
      </c>
      <c r="AD54">
        <f t="shared" si="25"/>
        <v>110114112.39119273</v>
      </c>
    </row>
    <row r="55" spans="1:30">
      <c r="A55" t="s">
        <v>58</v>
      </c>
      <c r="B55" t="str">
        <f t="shared" si="3"/>
        <v>Cars</v>
      </c>
      <c r="C55" t="str">
        <f t="shared" si="4"/>
        <v>2016-02Cars</v>
      </c>
      <c r="D55" s="5">
        <f>VLOOKUP(C55,'clean data'!$C$3:$D$447,2,FALSE)</f>
        <v>572014</v>
      </c>
      <c r="E55" s="5">
        <f t="shared" si="6"/>
        <v>573424.8331739353</v>
      </c>
      <c r="F55" s="14">
        <v>0</v>
      </c>
      <c r="G55" s="5">
        <f t="shared" si="26"/>
        <v>571259.14428961475</v>
      </c>
      <c r="H55" s="5">
        <f t="shared" si="27"/>
        <v>-1410.8331739353016</v>
      </c>
      <c r="I55" s="5">
        <f t="shared" si="8"/>
        <v>1410.8331739353016</v>
      </c>
      <c r="J55" s="3">
        <f t="shared" si="28"/>
        <v>2.4664311956268583E-3</v>
      </c>
      <c r="K55" s="2">
        <f t="shared" si="10"/>
        <v>1990450.2446763569</v>
      </c>
      <c r="L55" s="2"/>
      <c r="M55" s="6">
        <f t="shared" si="15"/>
        <v>571846.23234994442</v>
      </c>
      <c r="N55" s="14">
        <v>0</v>
      </c>
      <c r="O55">
        <f t="shared" si="29"/>
        <v>571992.35096519499</v>
      </c>
      <c r="P55" s="2">
        <f t="shared" si="30"/>
        <v>-1831.5013856653363</v>
      </c>
      <c r="Q55" s="6">
        <f t="shared" si="31"/>
        <v>-167.76765005558264</v>
      </c>
      <c r="R55" s="2">
        <f t="shared" si="17"/>
        <v>167.76765005558264</v>
      </c>
      <c r="S55" s="8">
        <f t="shared" si="32"/>
        <v>2.9329290901198684E-4</v>
      </c>
      <c r="T55">
        <f t="shared" si="33"/>
        <v>28145.984405172436</v>
      </c>
      <c r="V55" s="6">
        <f t="shared" si="23"/>
        <v>573766.28797291697</v>
      </c>
      <c r="W55" s="14">
        <v>0</v>
      </c>
      <c r="X55" s="6">
        <f t="shared" si="35"/>
        <v>578532.95577195613</v>
      </c>
      <c r="Y55" s="7">
        <f t="shared" si="36"/>
        <v>2123.264953588412</v>
      </c>
      <c r="Z55" s="14">
        <f t="shared" si="34"/>
        <v>0.98873445310986163</v>
      </c>
      <c r="AA55" s="6">
        <f t="shared" si="37"/>
        <v>1752.2879729169654</v>
      </c>
      <c r="AB55">
        <f t="shared" si="24"/>
        <v>1752.2879729169654</v>
      </c>
      <c r="AC55" s="8">
        <f t="shared" si="38"/>
        <v>3.063365534614477E-3</v>
      </c>
      <c r="AD55">
        <f t="shared" si="25"/>
        <v>3070513.1400294476</v>
      </c>
    </row>
    <row r="56" spans="1:30">
      <c r="A56" t="s">
        <v>59</v>
      </c>
      <c r="B56" t="str">
        <f t="shared" si="3"/>
        <v>Cars</v>
      </c>
      <c r="C56" t="str">
        <f t="shared" si="4"/>
        <v>2016-03Cars</v>
      </c>
      <c r="D56" s="5">
        <f>VLOOKUP(C56,'clean data'!$C$3:$D$447,2,FALSE)</f>
        <v>567993</v>
      </c>
      <c r="E56" s="5">
        <f t="shared" si="6"/>
        <v>571259.14428961475</v>
      </c>
      <c r="F56" s="14">
        <v>0</v>
      </c>
      <c r="G56" s="5">
        <f t="shared" si="26"/>
        <v>566245.47398947889</v>
      </c>
      <c r="H56" s="5">
        <f t="shared" si="27"/>
        <v>-3266.1442896147491</v>
      </c>
      <c r="I56" s="5">
        <f t="shared" si="8"/>
        <v>3266.1442896147491</v>
      </c>
      <c r="J56" s="3">
        <f t="shared" si="28"/>
        <v>5.7503248976919592E-3</v>
      </c>
      <c r="K56" s="2">
        <f t="shared" si="10"/>
        <v>10667698.520583034</v>
      </c>
      <c r="L56" s="2"/>
      <c r="M56" s="6">
        <f t="shared" si="15"/>
        <v>570160.8495795296</v>
      </c>
      <c r="N56" s="14">
        <v>0</v>
      </c>
      <c r="O56">
        <f t="shared" si="29"/>
        <v>568272.74315062421</v>
      </c>
      <c r="P56" s="2">
        <f t="shared" si="30"/>
        <v>-2567.0083540387132</v>
      </c>
      <c r="Q56" s="6">
        <f t="shared" si="31"/>
        <v>2167.8495795296039</v>
      </c>
      <c r="R56" s="2">
        <f t="shared" si="17"/>
        <v>2167.8495795296039</v>
      </c>
      <c r="S56" s="8">
        <f t="shared" si="32"/>
        <v>3.8166836202727919E-3</v>
      </c>
      <c r="T56">
        <f t="shared" si="33"/>
        <v>4699571.7994666807</v>
      </c>
      <c r="V56" s="6">
        <f t="shared" si="23"/>
        <v>575567.94603718084</v>
      </c>
      <c r="W56" s="14">
        <v>0</v>
      </c>
      <c r="X56" s="6">
        <f t="shared" si="35"/>
        <v>573654.44973023364</v>
      </c>
      <c r="Y56" s="7">
        <f t="shared" si="36"/>
        <v>-2203.7300986224081</v>
      </c>
      <c r="Z56" s="14">
        <f t="shared" si="34"/>
        <v>0.9901419504858131</v>
      </c>
      <c r="AA56" s="6">
        <f t="shared" si="37"/>
        <v>7574.9460371808382</v>
      </c>
      <c r="AB56">
        <f t="shared" si="24"/>
        <v>7574.9460371808382</v>
      </c>
      <c r="AC56" s="8">
        <f t="shared" si="38"/>
        <v>1.3336336956935804E-2</v>
      </c>
      <c r="AD56">
        <f t="shared" si="25"/>
        <v>57379807.466201685</v>
      </c>
    </row>
    <row r="57" spans="1:30">
      <c r="A57" t="s">
        <v>60</v>
      </c>
      <c r="B57" t="str">
        <f t="shared" si="3"/>
        <v>Cars</v>
      </c>
      <c r="C57" t="str">
        <f t="shared" si="4"/>
        <v>2016-04Cars</v>
      </c>
      <c r="D57" s="5">
        <f>VLOOKUP(C57,'clean data'!$C$3:$D$447,2,FALSE)</f>
        <v>566130</v>
      </c>
      <c r="E57" s="5">
        <f t="shared" si="6"/>
        <v>566245.47398947889</v>
      </c>
      <c r="F57" s="14">
        <v>0</v>
      </c>
      <c r="G57" s="5">
        <f t="shared" si="26"/>
        <v>566068.21650782705</v>
      </c>
      <c r="H57" s="5">
        <f t="shared" si="27"/>
        <v>-115.47398947889451</v>
      </c>
      <c r="I57" s="5">
        <f t="shared" si="8"/>
        <v>115.47398947889451</v>
      </c>
      <c r="J57" s="3">
        <f t="shared" si="28"/>
        <v>2.0397080083884358E-4</v>
      </c>
      <c r="K57" s="2">
        <f t="shared" si="10"/>
        <v>13334.24224617184</v>
      </c>
      <c r="L57" s="2"/>
      <c r="M57" s="6">
        <f t="shared" si="15"/>
        <v>565705.73479658552</v>
      </c>
      <c r="N57" s="14">
        <v>0</v>
      </c>
      <c r="O57">
        <f t="shared" si="29"/>
        <v>566075.25206646067</v>
      </c>
      <c r="P57" s="2">
        <f t="shared" si="30"/>
        <v>-2423.0638587673052</v>
      </c>
      <c r="Q57" s="6">
        <f t="shared" si="31"/>
        <v>-424.26520341448486</v>
      </c>
      <c r="R57" s="2">
        <f t="shared" si="17"/>
        <v>424.26520341448486</v>
      </c>
      <c r="S57" s="8">
        <f t="shared" si="32"/>
        <v>7.4941303837366838E-4</v>
      </c>
      <c r="T57">
        <f t="shared" si="33"/>
        <v>180000.96282833422</v>
      </c>
      <c r="V57" s="6">
        <f t="shared" si="23"/>
        <v>568274.63576652424</v>
      </c>
      <c r="W57" s="14">
        <v>0</v>
      </c>
      <c r="X57" s="6">
        <f t="shared" si="35"/>
        <v>569474.75151948014</v>
      </c>
      <c r="Y57" s="7">
        <f t="shared" si="36"/>
        <v>-3424.8503338091264</v>
      </c>
      <c r="Z57" s="14">
        <f t="shared" si="34"/>
        <v>0.99412975252069025</v>
      </c>
      <c r="AA57" s="6">
        <f t="shared" si="37"/>
        <v>2144.6357665242394</v>
      </c>
      <c r="AB57">
        <f t="shared" si="24"/>
        <v>2144.6357665242394</v>
      </c>
      <c r="AC57" s="8">
        <f t="shared" si="38"/>
        <v>3.7882390378963125E-3</v>
      </c>
      <c r="AD57">
        <f t="shared" si="25"/>
        <v>4599462.5710550118</v>
      </c>
    </row>
    <row r="58" spans="1:30">
      <c r="A58" t="s">
        <v>61</v>
      </c>
      <c r="B58" t="str">
        <f t="shared" si="3"/>
        <v>Cars</v>
      </c>
      <c r="C58" t="str">
        <f t="shared" si="4"/>
        <v>2016-05Cars</v>
      </c>
      <c r="D58" s="5">
        <f>VLOOKUP(C58,'clean data'!$C$3:$D$447,2,FALSE)</f>
        <v>564877</v>
      </c>
      <c r="E58" s="5">
        <f t="shared" si="6"/>
        <v>566068.21650782705</v>
      </c>
      <c r="F58" s="14">
        <v>0</v>
      </c>
      <c r="G58" s="5">
        <f t="shared" si="26"/>
        <v>564239.64853998995</v>
      </c>
      <c r="H58" s="5">
        <f t="shared" si="27"/>
        <v>-1191.2165078270482</v>
      </c>
      <c r="I58" s="5">
        <f t="shared" si="8"/>
        <v>1191.2165078270482</v>
      </c>
      <c r="J58" s="3">
        <f t="shared" si="28"/>
        <v>2.10880688685687E-3</v>
      </c>
      <c r="K58" s="2">
        <f t="shared" si="10"/>
        <v>1418996.7685196679</v>
      </c>
      <c r="L58" s="2"/>
      <c r="M58" s="6">
        <f t="shared" si="15"/>
        <v>563652.1882076934</v>
      </c>
      <c r="N58" s="14">
        <v>0</v>
      </c>
      <c r="O58">
        <f t="shared" si="29"/>
        <v>564718.94811626372</v>
      </c>
      <c r="P58" s="2">
        <f t="shared" si="30"/>
        <v>-2007.5102997501399</v>
      </c>
      <c r="Q58" s="6">
        <f t="shared" si="31"/>
        <v>-1224.811792306602</v>
      </c>
      <c r="R58" s="2">
        <f t="shared" si="17"/>
        <v>1224.811792306602</v>
      </c>
      <c r="S58" s="8">
        <f t="shared" si="32"/>
        <v>2.1682805147078071E-3</v>
      </c>
      <c r="T58">
        <f t="shared" si="33"/>
        <v>1500163.9265733107</v>
      </c>
      <c r="V58" s="6">
        <f t="shared" si="23"/>
        <v>564424.6980728067</v>
      </c>
      <c r="W58" s="14">
        <v>0</v>
      </c>
      <c r="X58" s="6">
        <f t="shared" si="35"/>
        <v>566465.50834799116</v>
      </c>
      <c r="Y58" s="7">
        <f t="shared" si="36"/>
        <v>-3168.0110089830237</v>
      </c>
      <c r="Z58" s="14">
        <f t="shared" si="34"/>
        <v>0.99719508666557932</v>
      </c>
      <c r="AA58" s="6">
        <f t="shared" si="37"/>
        <v>-452.3019271933008</v>
      </c>
      <c r="AB58">
        <f t="shared" si="24"/>
        <v>452.3019271933008</v>
      </c>
      <c r="AC58" s="8">
        <f t="shared" si="38"/>
        <v>8.0070869798788192E-4</v>
      </c>
      <c r="AD58">
        <f t="shared" si="25"/>
        <v>204577.03334277397</v>
      </c>
    </row>
    <row r="59" spans="1:30">
      <c r="A59" t="s">
        <v>62</v>
      </c>
      <c r="B59" t="str">
        <f t="shared" si="3"/>
        <v>Cars</v>
      </c>
      <c r="C59" t="str">
        <f t="shared" si="4"/>
        <v>2016-06Cars</v>
      </c>
      <c r="D59" s="5">
        <f>VLOOKUP(C59,'clean data'!$C$3:$D$447,2,FALSE)</f>
        <v>563833</v>
      </c>
      <c r="E59" s="5">
        <f t="shared" si="6"/>
        <v>564239.64853998995</v>
      </c>
      <c r="F59" s="14">
        <v>0</v>
      </c>
      <c r="G59" s="5">
        <f t="shared" si="26"/>
        <v>563615.42574798898</v>
      </c>
      <c r="H59" s="5">
        <f t="shared" si="27"/>
        <v>-406.64853998995386</v>
      </c>
      <c r="I59" s="5">
        <f t="shared" si="8"/>
        <v>406.64853998995386</v>
      </c>
      <c r="J59" s="3">
        <f t="shared" si="28"/>
        <v>7.2122160283267188E-4</v>
      </c>
      <c r="K59" s="2">
        <f t="shared" si="10"/>
        <v>165363.03507596112</v>
      </c>
      <c r="L59" s="2"/>
      <c r="M59" s="6">
        <f t="shared" si="15"/>
        <v>562711.43781651359</v>
      </c>
      <c r="N59" s="14">
        <v>0</v>
      </c>
      <c r="O59">
        <f t="shared" si="29"/>
        <v>563688.27162871812</v>
      </c>
      <c r="P59" s="2">
        <f t="shared" si="30"/>
        <v>-1626.9872186250591</v>
      </c>
      <c r="Q59" s="6">
        <f t="shared" si="31"/>
        <v>-1121.5621834864141</v>
      </c>
      <c r="R59" s="2">
        <f t="shared" si="17"/>
        <v>1121.5621834864141</v>
      </c>
      <c r="S59" s="8">
        <f t="shared" si="32"/>
        <v>1.9891744248499363E-3</v>
      </c>
      <c r="T59">
        <f t="shared" si="33"/>
        <v>1257901.7314268129</v>
      </c>
      <c r="V59" s="6">
        <f t="shared" si="23"/>
        <v>563239.79524940299</v>
      </c>
      <c r="W59" s="14">
        <v>0</v>
      </c>
      <c r="X59" s="6">
        <f t="shared" si="35"/>
        <v>563841.06672064378</v>
      </c>
      <c r="Y59" s="7">
        <f t="shared" si="36"/>
        <v>-2832.0928496422093</v>
      </c>
      <c r="Z59" s="14">
        <f t="shared" si="34"/>
        <v>0.99998481330370215</v>
      </c>
      <c r="AA59" s="6">
        <f t="shared" si="37"/>
        <v>-593.2047505970113</v>
      </c>
      <c r="AB59">
        <f t="shared" si="24"/>
        <v>593.2047505970113</v>
      </c>
      <c r="AC59" s="8">
        <f t="shared" si="38"/>
        <v>1.0520929966798881E-3</v>
      </c>
      <c r="AD59">
        <f t="shared" si="25"/>
        <v>351891.87613086239</v>
      </c>
    </row>
    <row r="60" spans="1:30">
      <c r="A60" t="s">
        <v>63</v>
      </c>
      <c r="B60" t="str">
        <f t="shared" si="3"/>
        <v>Cars</v>
      </c>
      <c r="C60" t="str">
        <f t="shared" si="4"/>
        <v>2016-07Cars</v>
      </c>
      <c r="D60" s="5">
        <f>VLOOKUP(C60,'clean data'!$C$3:$D$447,2,FALSE)</f>
        <v>561595</v>
      </c>
      <c r="E60" s="5">
        <f t="shared" si="6"/>
        <v>563615.42574798898</v>
      </c>
      <c r="F60" s="14">
        <v>0</v>
      </c>
      <c r="G60" s="5">
        <f t="shared" si="26"/>
        <v>560513.98635398201</v>
      </c>
      <c r="H60" s="5">
        <f t="shared" si="27"/>
        <v>-2020.4257479889784</v>
      </c>
      <c r="I60" s="5">
        <f t="shared" si="8"/>
        <v>2020.4257479889784</v>
      </c>
      <c r="J60" s="3">
        <f t="shared" si="28"/>
        <v>3.5976562255521831E-3</v>
      </c>
      <c r="K60" s="2">
        <f t="shared" si="10"/>
        <v>4082120.2031368227</v>
      </c>
      <c r="L60" s="2"/>
      <c r="M60" s="6">
        <f t="shared" si="15"/>
        <v>562061.2844100931</v>
      </c>
      <c r="N60" s="14">
        <v>0</v>
      </c>
      <c r="O60">
        <f t="shared" si="29"/>
        <v>561655.17016641656</v>
      </c>
      <c r="P60" s="2">
        <f t="shared" si="30"/>
        <v>-1785.187970238894</v>
      </c>
      <c r="Q60" s="6">
        <f t="shared" si="31"/>
        <v>466.28441009309608</v>
      </c>
      <c r="R60" s="2">
        <f t="shared" si="17"/>
        <v>466.28441009309608</v>
      </c>
      <c r="S60" s="8">
        <f t="shared" si="32"/>
        <v>8.3028590014707412E-4</v>
      </c>
      <c r="T60">
        <f t="shared" si="33"/>
        <v>217421.1510958666</v>
      </c>
      <c r="V60" s="6">
        <f t="shared" si="23"/>
        <v>561635.18522038625</v>
      </c>
      <c r="W60" s="14">
        <v>0</v>
      </c>
      <c r="X60" s="6">
        <f t="shared" si="35"/>
        <v>560972.19590299542</v>
      </c>
      <c r="Y60" s="7">
        <f t="shared" si="36"/>
        <v>-2854.8211116347211</v>
      </c>
      <c r="Z60" s="14">
        <f t="shared" si="34"/>
        <v>1.0011102826715377</v>
      </c>
      <c r="AA60" s="6">
        <f t="shared" si="37"/>
        <v>40.185220386250876</v>
      </c>
      <c r="AB60">
        <f t="shared" si="24"/>
        <v>40.185220386250876</v>
      </c>
      <c r="AC60" s="8">
        <f t="shared" si="38"/>
        <v>7.155551667349403E-5</v>
      </c>
      <c r="AD60">
        <f t="shared" si="25"/>
        <v>1614.8519374915529</v>
      </c>
    </row>
    <row r="61" spans="1:30">
      <c r="A61" t="s">
        <v>64</v>
      </c>
      <c r="B61" t="str">
        <f t="shared" si="3"/>
        <v>Cars</v>
      </c>
      <c r="C61" t="str">
        <f t="shared" si="4"/>
        <v>2016-08Cars</v>
      </c>
      <c r="D61" s="5">
        <f>VLOOKUP(C61,'clean data'!$C$3:$D$447,2,FALSE)</f>
        <v>559159</v>
      </c>
      <c r="E61" s="5">
        <f t="shared" si="6"/>
        <v>560513.98635398201</v>
      </c>
      <c r="F61" s="14">
        <v>0</v>
      </c>
      <c r="G61" s="5">
        <f t="shared" si="26"/>
        <v>558434.02471185545</v>
      </c>
      <c r="H61" s="5">
        <f t="shared" si="27"/>
        <v>-1354.9863539820071</v>
      </c>
      <c r="I61" s="5">
        <f t="shared" si="8"/>
        <v>1354.9863539820071</v>
      </c>
      <c r="J61" s="3">
        <f t="shared" si="28"/>
        <v>2.4232577030540636E-3</v>
      </c>
      <c r="K61" s="2">
        <f t="shared" si="10"/>
        <v>1835988.0194774531</v>
      </c>
      <c r="L61" s="2"/>
      <c r="M61" s="6">
        <f t="shared" si="15"/>
        <v>559869.98219617771</v>
      </c>
      <c r="N61" s="14">
        <v>0</v>
      </c>
      <c r="O61">
        <f t="shared" si="29"/>
        <v>559250.74640227563</v>
      </c>
      <c r="P61" s="2">
        <f t="shared" si="30"/>
        <v>-2026.4096696667159</v>
      </c>
      <c r="Q61" s="6">
        <f t="shared" si="31"/>
        <v>710.98219617770519</v>
      </c>
      <c r="R61" s="2">
        <f t="shared" si="17"/>
        <v>710.98219617770519</v>
      </c>
      <c r="S61" s="8">
        <f t="shared" si="32"/>
        <v>1.2715206160997233E-3</v>
      </c>
      <c r="T61">
        <f t="shared" si="33"/>
        <v>505495.68328167289</v>
      </c>
      <c r="V61" s="6">
        <f t="shared" si="23"/>
        <v>559786.75940506835</v>
      </c>
      <c r="W61" s="14">
        <v>0</v>
      </c>
      <c r="X61" s="6">
        <f t="shared" si="35"/>
        <v>557543.91625172575</v>
      </c>
      <c r="Y61" s="7">
        <f t="shared" si="36"/>
        <v>-3209.2103462026917</v>
      </c>
      <c r="Z61" s="14">
        <f t="shared" si="34"/>
        <v>1.0028977247629058</v>
      </c>
      <c r="AA61" s="6">
        <f t="shared" si="37"/>
        <v>627.75940506835468</v>
      </c>
      <c r="AB61">
        <f t="shared" si="24"/>
        <v>627.75940506835468</v>
      </c>
      <c r="AC61" s="8">
        <f t="shared" si="38"/>
        <v>1.1226849698714582E-3</v>
      </c>
      <c r="AD61">
        <f t="shared" si="25"/>
        <v>394081.87065177463</v>
      </c>
    </row>
    <row r="62" spans="1:30">
      <c r="A62" t="s">
        <v>65</v>
      </c>
      <c r="B62" t="str">
        <f t="shared" si="3"/>
        <v>Cars</v>
      </c>
      <c r="C62" t="str">
        <f t="shared" si="4"/>
        <v>2016-09Cars</v>
      </c>
      <c r="D62" s="5">
        <f>VLOOKUP(C62,'clean data'!$C$3:$D$447,2,FALSE)</f>
        <v>558090</v>
      </c>
      <c r="E62" s="5">
        <f t="shared" si="6"/>
        <v>558434.02471185545</v>
      </c>
      <c r="F62" s="14">
        <v>0</v>
      </c>
      <c r="G62" s="5">
        <f t="shared" si="26"/>
        <v>557905.93215763895</v>
      </c>
      <c r="H62" s="5">
        <f t="shared" si="27"/>
        <v>-344.02471185545437</v>
      </c>
      <c r="I62" s="5">
        <f t="shared" si="8"/>
        <v>344.02471185545437</v>
      </c>
      <c r="J62" s="3">
        <f t="shared" si="28"/>
        <v>6.1643231710916584E-4</v>
      </c>
      <c r="K62" s="2">
        <f t="shared" si="10"/>
        <v>118353.0023672284</v>
      </c>
      <c r="L62" s="2"/>
      <c r="M62" s="6">
        <f t="shared" si="15"/>
        <v>557224.33673260896</v>
      </c>
      <c r="N62" s="14">
        <v>0</v>
      </c>
      <c r="O62">
        <f t="shared" si="29"/>
        <v>557978.2932782392</v>
      </c>
      <c r="P62" s="2">
        <f t="shared" si="30"/>
        <v>-1732.7078503877729</v>
      </c>
      <c r="Q62" s="6">
        <f t="shared" si="31"/>
        <v>-865.66326739103533</v>
      </c>
      <c r="R62" s="2">
        <f t="shared" si="17"/>
        <v>865.66326739103533</v>
      </c>
      <c r="S62" s="8">
        <f t="shared" si="32"/>
        <v>1.5511176824365878E-3</v>
      </c>
      <c r="T62">
        <f t="shared" si="33"/>
        <v>749372.89251012309</v>
      </c>
      <c r="V62" s="6">
        <f t="shared" si="23"/>
        <v>556905.48908429896</v>
      </c>
      <c r="W62" s="14">
        <v>0</v>
      </c>
      <c r="X62" s="6">
        <f t="shared" si="35"/>
        <v>555414.98386178387</v>
      </c>
      <c r="Y62" s="7">
        <f t="shared" si="36"/>
        <v>-2541.6139088322934</v>
      </c>
      <c r="Z62" s="14">
        <f t="shared" si="34"/>
        <v>1.00481446392178</v>
      </c>
      <c r="AA62" s="6">
        <f t="shared" si="37"/>
        <v>-1184.5109157010447</v>
      </c>
      <c r="AB62">
        <f t="shared" si="24"/>
        <v>1184.5109157010447</v>
      </c>
      <c r="AC62" s="8">
        <f t="shared" si="38"/>
        <v>2.122437090256132E-3</v>
      </c>
      <c r="AD62">
        <f t="shared" si="25"/>
        <v>1403066.1094149274</v>
      </c>
    </row>
    <row r="63" spans="1:30">
      <c r="A63" t="s">
        <v>66</v>
      </c>
      <c r="B63" t="str">
        <f t="shared" si="3"/>
        <v>Cars</v>
      </c>
      <c r="C63" t="str">
        <f t="shared" si="4"/>
        <v>2016-10Cars</v>
      </c>
      <c r="D63" s="5">
        <f>VLOOKUP(C63,'clean data'!$C$3:$D$447,2,FALSE)</f>
        <v>556304</v>
      </c>
      <c r="E63" s="5">
        <f t="shared" si="6"/>
        <v>557905.93215763895</v>
      </c>
      <c r="F63" s="14">
        <v>0</v>
      </c>
      <c r="G63" s="5">
        <f t="shared" si="26"/>
        <v>555446.89821136638</v>
      </c>
      <c r="H63" s="5">
        <f t="shared" si="27"/>
        <v>-1601.9321576389484</v>
      </c>
      <c r="I63" s="5">
        <f t="shared" si="8"/>
        <v>1601.9321576389484</v>
      </c>
      <c r="J63" s="3">
        <f t="shared" si="28"/>
        <v>2.8795984886661762E-3</v>
      </c>
      <c r="K63" s="2">
        <f t="shared" si="10"/>
        <v>2566186.6376777766</v>
      </c>
      <c r="L63" s="2"/>
      <c r="M63" s="6">
        <f t="shared" si="15"/>
        <v>556245.58542785142</v>
      </c>
      <c r="N63" s="14">
        <v>0</v>
      </c>
      <c r="O63">
        <f t="shared" si="29"/>
        <v>556296.46208011406</v>
      </c>
      <c r="P63" s="2">
        <f t="shared" si="30"/>
        <v>-1712.8889822912515</v>
      </c>
      <c r="Q63" s="6">
        <f t="shared" si="31"/>
        <v>-58.414572148583829</v>
      </c>
      <c r="R63" s="2">
        <f t="shared" si="17"/>
        <v>58.414572148583829</v>
      </c>
      <c r="S63" s="8">
        <f t="shared" si="32"/>
        <v>1.0500476744474932E-4</v>
      </c>
      <c r="T63">
        <f t="shared" si="33"/>
        <v>3412.2622393021056</v>
      </c>
      <c r="V63" s="6">
        <f t="shared" si="23"/>
        <v>556311.88179209444</v>
      </c>
      <c r="W63" s="14">
        <v>0</v>
      </c>
      <c r="X63" s="6">
        <f t="shared" si="35"/>
        <v>552866.19303160754</v>
      </c>
      <c r="Y63" s="7">
        <f t="shared" si="36"/>
        <v>-2546.049144312934</v>
      </c>
      <c r="Z63" s="14">
        <f t="shared" si="34"/>
        <v>1.006218165632359</v>
      </c>
      <c r="AA63" s="6">
        <f t="shared" si="37"/>
        <v>7.8817920944420621</v>
      </c>
      <c r="AB63">
        <f t="shared" si="24"/>
        <v>7.8817920944420621</v>
      </c>
      <c r="AC63" s="8">
        <f t="shared" si="38"/>
        <v>1.4168138453870658E-5</v>
      </c>
      <c r="AD63">
        <f t="shared" si="25"/>
        <v>62.122646620009391</v>
      </c>
    </row>
    <row r="64" spans="1:30">
      <c r="A64" t="s">
        <v>67</v>
      </c>
      <c r="B64" t="str">
        <f t="shared" si="3"/>
        <v>Cars</v>
      </c>
      <c r="C64" t="str">
        <f t="shared" si="4"/>
        <v>2016-11Cars</v>
      </c>
      <c r="D64" s="5">
        <f>VLOOKUP(C64,'clean data'!$C$3:$D$447,2,FALSE)</f>
        <v>554567</v>
      </c>
      <c r="E64" s="5">
        <f t="shared" si="6"/>
        <v>555446.89821136638</v>
      </c>
      <c r="F64" s="14">
        <v>0</v>
      </c>
      <c r="G64" s="5">
        <f t="shared" si="26"/>
        <v>554096.21706004755</v>
      </c>
      <c r="H64" s="5">
        <f t="shared" si="27"/>
        <v>-879.89821136638056</v>
      </c>
      <c r="I64" s="5">
        <f t="shared" si="8"/>
        <v>879.89821136638056</v>
      </c>
      <c r="J64" s="3">
        <f t="shared" si="28"/>
        <v>1.5866400477604699E-3</v>
      </c>
      <c r="K64" s="2">
        <f t="shared" si="10"/>
        <v>774220.86236575572</v>
      </c>
      <c r="L64" s="2"/>
      <c r="M64" s="6">
        <f t="shared" si="15"/>
        <v>554583.57309782284</v>
      </c>
      <c r="N64" s="14">
        <v>0</v>
      </c>
      <c r="O64">
        <f t="shared" si="29"/>
        <v>554569.1386219064</v>
      </c>
      <c r="P64" s="2">
        <f t="shared" si="30"/>
        <v>-1718.5118949929931</v>
      </c>
      <c r="Q64" s="6">
        <f t="shared" si="31"/>
        <v>16.573097822838463</v>
      </c>
      <c r="R64" s="2">
        <f t="shared" si="17"/>
        <v>16.573097822838463</v>
      </c>
      <c r="S64" s="8">
        <f t="shared" si="32"/>
        <v>2.9884753010616325E-5</v>
      </c>
      <c r="T64">
        <f t="shared" si="33"/>
        <v>274.66757144537297</v>
      </c>
      <c r="V64" s="6">
        <f t="shared" si="23"/>
        <v>554597.13505512476</v>
      </c>
      <c r="W64" s="14">
        <v>0</v>
      </c>
      <c r="X64" s="6">
        <f t="shared" si="35"/>
        <v>550292.74608963309</v>
      </c>
      <c r="Y64" s="7">
        <f t="shared" si="36"/>
        <v>-2562.980594227859</v>
      </c>
      <c r="Z64" s="14">
        <f t="shared" si="34"/>
        <v>1.0077672823165522</v>
      </c>
      <c r="AA64" s="6">
        <f t="shared" si="37"/>
        <v>30.135055124759674</v>
      </c>
      <c r="AB64">
        <f t="shared" si="24"/>
        <v>30.135055124759674</v>
      </c>
      <c r="AC64" s="8">
        <f t="shared" si="38"/>
        <v>5.4339791449472605E-5</v>
      </c>
      <c r="AD64">
        <f t="shared" si="25"/>
        <v>908.12154737230435</v>
      </c>
    </row>
    <row r="65" spans="1:30">
      <c r="A65" t="s">
        <v>68</v>
      </c>
      <c r="B65" t="str">
        <f t="shared" si="3"/>
        <v>Cars</v>
      </c>
      <c r="C65" t="str">
        <f t="shared" si="4"/>
        <v>2016-12Cars</v>
      </c>
      <c r="D65" s="5">
        <f>VLOOKUP(C65,'clean data'!$C$3:$D$447,2,FALSE)</f>
        <v>552427</v>
      </c>
      <c r="E65" s="5">
        <f t="shared" si="6"/>
        <v>554096.21706004755</v>
      </c>
      <c r="F65" s="14">
        <v>0</v>
      </c>
      <c r="G65" s="5">
        <f t="shared" si="26"/>
        <v>551533.89792887785</v>
      </c>
      <c r="H65" s="5">
        <f t="shared" si="27"/>
        <v>-1669.2170600475511</v>
      </c>
      <c r="I65" s="5">
        <f t="shared" si="8"/>
        <v>1669.2170600475511</v>
      </c>
      <c r="J65" s="3">
        <f t="shared" si="28"/>
        <v>3.0216065833993471E-3</v>
      </c>
      <c r="K65" s="2">
        <f t="shared" si="10"/>
        <v>2786285.5935537899</v>
      </c>
      <c r="L65" s="2"/>
      <c r="M65" s="6">
        <f t="shared" si="15"/>
        <v>552850.62672691338</v>
      </c>
      <c r="N65" s="14">
        <v>0</v>
      </c>
      <c r="O65">
        <f t="shared" si="29"/>
        <v>552481.66554340045</v>
      </c>
      <c r="P65" s="2">
        <f t="shared" si="30"/>
        <v>-1862.2397682625037</v>
      </c>
      <c r="Q65" s="6">
        <f t="shared" si="31"/>
        <v>423.6267269133823</v>
      </c>
      <c r="R65" s="2">
        <f t="shared" si="17"/>
        <v>423.6267269133823</v>
      </c>
      <c r="S65" s="8">
        <f t="shared" si="32"/>
        <v>7.668465279817646E-4</v>
      </c>
      <c r="T65">
        <f t="shared" si="33"/>
        <v>179459.60375534539</v>
      </c>
      <c r="V65" s="6">
        <f t="shared" si="23"/>
        <v>552676.00151934871</v>
      </c>
      <c r="W65" s="14">
        <v>0</v>
      </c>
      <c r="X65" s="6">
        <f t="shared" si="35"/>
        <v>547503.66390964063</v>
      </c>
      <c r="Y65" s="7">
        <f t="shared" si="36"/>
        <v>-2702.7081636607418</v>
      </c>
      <c r="Z65" s="14">
        <f t="shared" si="34"/>
        <v>1.0089927149027034</v>
      </c>
      <c r="AA65" s="6">
        <f t="shared" si="37"/>
        <v>249.00151934870519</v>
      </c>
      <c r="AB65">
        <f t="shared" si="24"/>
        <v>249.00151934870519</v>
      </c>
      <c r="AC65" s="8">
        <f t="shared" si="38"/>
        <v>4.5074103790854756E-4</v>
      </c>
      <c r="AD65">
        <f t="shared" si="25"/>
        <v>62001.756637963605</v>
      </c>
    </row>
    <row r="66" spans="1:30">
      <c r="A66" t="s">
        <v>69</v>
      </c>
      <c r="B66" t="str">
        <f t="shared" si="3"/>
        <v>Cars</v>
      </c>
      <c r="C66" t="str">
        <f t="shared" si="4"/>
        <v>2017-01Cars</v>
      </c>
      <c r="D66" s="5">
        <f>VLOOKUP(C66,'clean data'!$C$3:$D$447,2,FALSE)</f>
        <v>550395</v>
      </c>
      <c r="E66" s="5">
        <f t="shared" si="6"/>
        <v>551533.89792887785</v>
      </c>
      <c r="F66" s="14">
        <v>0</v>
      </c>
      <c r="G66" s="5">
        <f t="shared" si="26"/>
        <v>549785.64120333851</v>
      </c>
      <c r="H66" s="5">
        <f t="shared" si="27"/>
        <v>-1138.8979288778501</v>
      </c>
      <c r="I66" s="5">
        <f t="shared" si="8"/>
        <v>1138.8979288778501</v>
      </c>
      <c r="J66" s="3">
        <f t="shared" si="28"/>
        <v>2.0692374183592693E-3</v>
      </c>
      <c r="K66" s="2">
        <f t="shared" si="10"/>
        <v>1297088.4924022565</v>
      </c>
      <c r="L66" s="2"/>
      <c r="M66" s="6">
        <f t="shared" si="15"/>
        <v>550619.42577513796</v>
      </c>
      <c r="N66" s="14">
        <v>0</v>
      </c>
      <c r="O66">
        <f t="shared" si="29"/>
        <v>550423.96029964963</v>
      </c>
      <c r="P66" s="2">
        <f t="shared" si="30"/>
        <v>-1938.3828378994303</v>
      </c>
      <c r="Q66" s="6">
        <f t="shared" si="31"/>
        <v>224.42577513796277</v>
      </c>
      <c r="R66" s="2">
        <f t="shared" si="17"/>
        <v>224.42577513796277</v>
      </c>
      <c r="S66" s="8">
        <f t="shared" si="32"/>
        <v>4.0775402236205413E-4</v>
      </c>
      <c r="T66">
        <f t="shared" si="33"/>
        <v>50366.928546275427</v>
      </c>
      <c r="V66" s="6">
        <f t="shared" si="23"/>
        <v>541736.61019690393</v>
      </c>
      <c r="W66" s="14">
        <v>0</v>
      </c>
      <c r="X66" s="6">
        <f t="shared" si="35"/>
        <v>552778.9309906204</v>
      </c>
      <c r="Y66" s="7">
        <f t="shared" si="36"/>
        <v>2227.5672528500891</v>
      </c>
      <c r="Z66" s="14">
        <f t="shared" si="34"/>
        <v>0.9956742690060284</v>
      </c>
      <c r="AA66" s="6">
        <f t="shared" si="37"/>
        <v>-8658.38980309607</v>
      </c>
      <c r="AB66">
        <f t="shared" si="24"/>
        <v>8658.38980309607</v>
      </c>
      <c r="AC66" s="8">
        <f t="shared" si="38"/>
        <v>1.5731229032051652E-2</v>
      </c>
      <c r="AD66">
        <f t="shared" si="25"/>
        <v>74967713.982357994</v>
      </c>
    </row>
    <row r="67" spans="1:30">
      <c r="A67" t="s">
        <v>70</v>
      </c>
      <c r="B67" t="str">
        <f t="shared" si="3"/>
        <v>Cars</v>
      </c>
      <c r="C67" t="str">
        <f t="shared" si="4"/>
        <v>2017-02Cars</v>
      </c>
      <c r="D67" s="5">
        <f>VLOOKUP(C67,'clean data'!$C$3:$D$447,2,FALSE)</f>
        <v>548754</v>
      </c>
      <c r="E67" s="5">
        <f t="shared" si="6"/>
        <v>549785.64120333851</v>
      </c>
      <c r="F67" s="14">
        <v>0</v>
      </c>
      <c r="G67" s="5">
        <f t="shared" si="26"/>
        <v>548202.02811005875</v>
      </c>
      <c r="H67" s="5">
        <f t="shared" si="27"/>
        <v>-1031.6412033385132</v>
      </c>
      <c r="I67" s="5">
        <f t="shared" si="8"/>
        <v>1031.6412033385132</v>
      </c>
      <c r="J67" s="3">
        <f t="shared" si="28"/>
        <v>1.8799702659816843E-3</v>
      </c>
      <c r="K67" s="2">
        <f t="shared" si="10"/>
        <v>1064283.5724257354</v>
      </c>
      <c r="L67" s="2"/>
      <c r="M67" s="6">
        <f t="shared" si="15"/>
        <v>548485.57746175025</v>
      </c>
      <c r="N67" s="14">
        <v>0</v>
      </c>
      <c r="O67">
        <f t="shared" si="29"/>
        <v>548719.36228008731</v>
      </c>
      <c r="P67" s="2">
        <f t="shared" si="30"/>
        <v>-1847.3125675193139</v>
      </c>
      <c r="Q67" s="6">
        <f t="shared" si="31"/>
        <v>-268.42253824975342</v>
      </c>
      <c r="R67" s="2">
        <f t="shared" si="17"/>
        <v>268.42253824975342</v>
      </c>
      <c r="S67" s="8">
        <f t="shared" si="32"/>
        <v>4.8914912374170105E-4</v>
      </c>
      <c r="T67">
        <f t="shared" si="33"/>
        <v>72050.65904044034</v>
      </c>
      <c r="V67" s="6">
        <f t="shared" si="23"/>
        <v>548754.04651317711</v>
      </c>
      <c r="W67" s="14">
        <v>0</v>
      </c>
      <c r="X67" s="6">
        <f t="shared" si="35"/>
        <v>555006.45514099498</v>
      </c>
      <c r="Y67" s="7">
        <f t="shared" si="36"/>
        <v>2227.5406161322649</v>
      </c>
      <c r="Z67" s="14">
        <f t="shared" si="34"/>
        <v>0.98873444615972517</v>
      </c>
      <c r="AA67" s="6">
        <f t="shared" si="37"/>
        <v>4.6513177105225623E-2</v>
      </c>
      <c r="AB67">
        <f t="shared" si="24"/>
        <v>4.6513177105225623E-2</v>
      </c>
      <c r="AC67" s="8">
        <f t="shared" si="38"/>
        <v>8.476143609928242E-8</v>
      </c>
      <c r="AD67">
        <f t="shared" si="25"/>
        <v>2.1634756444220849E-3</v>
      </c>
    </row>
    <row r="68" spans="1:30">
      <c r="A68" t="s">
        <v>71</v>
      </c>
      <c r="B68" t="str">
        <f t="shared" si="3"/>
        <v>Cars</v>
      </c>
      <c r="C68" t="str">
        <f t="shared" si="4"/>
        <v>2017-03Cars</v>
      </c>
      <c r="D68" s="5">
        <f>VLOOKUP(C68,'clean data'!$C$3:$D$447,2,FALSE)</f>
        <v>547024</v>
      </c>
      <c r="E68" s="5">
        <f t="shared" si="6"/>
        <v>548202.02811005875</v>
      </c>
      <c r="F68" s="14">
        <v>0</v>
      </c>
      <c r="G68" s="5">
        <f t="shared" si="26"/>
        <v>546393.7048933208</v>
      </c>
      <c r="H68" s="5">
        <f t="shared" si="27"/>
        <v>-1178.0281100587454</v>
      </c>
      <c r="I68" s="5">
        <f t="shared" si="8"/>
        <v>1178.0281100587454</v>
      </c>
      <c r="J68" s="3">
        <f t="shared" si="28"/>
        <v>2.1535218017102458E-3</v>
      </c>
      <c r="K68" s="2">
        <f t="shared" si="10"/>
        <v>1387750.2280885796</v>
      </c>
      <c r="L68" s="2"/>
      <c r="M68" s="6">
        <f t="shared" si="15"/>
        <v>546872.04971256806</v>
      </c>
      <c r="N68" s="14">
        <v>0</v>
      </c>
      <c r="O68">
        <f t="shared" si="29"/>
        <v>547004.39206569223</v>
      </c>
      <c r="P68" s="2">
        <f t="shared" si="30"/>
        <v>-1795.7589466833165</v>
      </c>
      <c r="Q68" s="6">
        <f t="shared" si="31"/>
        <v>-151.95028743194416</v>
      </c>
      <c r="R68" s="2">
        <f t="shared" si="17"/>
        <v>151.95028743194416</v>
      </c>
      <c r="S68" s="8">
        <f t="shared" si="32"/>
        <v>2.7777627203183801E-4</v>
      </c>
      <c r="T68">
        <f t="shared" si="33"/>
        <v>23088.889850650448</v>
      </c>
      <c r="V68" s="6">
        <f t="shared" si="23"/>
        <v>551740.75543596537</v>
      </c>
      <c r="W68" s="14">
        <v>0</v>
      </c>
      <c r="X68" s="6">
        <f t="shared" si="35"/>
        <v>552869.3221445434</v>
      </c>
      <c r="Y68" s="7">
        <f t="shared" si="36"/>
        <v>-469.76569948607505</v>
      </c>
      <c r="Z68" s="14">
        <f t="shared" si="34"/>
        <v>0.98943443455972391</v>
      </c>
      <c r="AA68" s="6">
        <f t="shared" si="37"/>
        <v>4716.7554359653732</v>
      </c>
      <c r="AB68">
        <f t="shared" si="24"/>
        <v>4716.7554359653732</v>
      </c>
      <c r="AC68" s="8">
        <f t="shared" si="38"/>
        <v>8.6225749436320397E-3</v>
      </c>
      <c r="AD68">
        <f t="shared" si="25"/>
        <v>22247781.842708897</v>
      </c>
    </row>
    <row r="69" spans="1:30">
      <c r="A69" t="s">
        <v>72</v>
      </c>
      <c r="B69" t="str">
        <f t="shared" si="3"/>
        <v>Cars</v>
      </c>
      <c r="C69" t="str">
        <f t="shared" si="4"/>
        <v>2017-04Cars</v>
      </c>
      <c r="D69" s="5">
        <f>VLOOKUP(C69,'clean data'!$C$3:$D$447,2,FALSE)</f>
        <v>545584</v>
      </c>
      <c r="E69" s="5">
        <f t="shared" si="6"/>
        <v>546393.7048933208</v>
      </c>
      <c r="F69" s="14">
        <v>0</v>
      </c>
      <c r="G69" s="5">
        <f t="shared" si="26"/>
        <v>545150.77346851351</v>
      </c>
      <c r="H69" s="5">
        <f t="shared" si="27"/>
        <v>-809.70489332079887</v>
      </c>
      <c r="I69" s="5">
        <f t="shared" si="8"/>
        <v>809.70489332079887</v>
      </c>
      <c r="J69" s="3">
        <f t="shared" si="28"/>
        <v>1.4841067430877717E-3</v>
      </c>
      <c r="K69" s="2">
        <f t="shared" si="10"/>
        <v>655622.01426764624</v>
      </c>
      <c r="L69" s="2"/>
      <c r="M69" s="6">
        <f t="shared" si="15"/>
        <v>545208.63311900885</v>
      </c>
      <c r="N69" s="14">
        <v>0</v>
      </c>
      <c r="O69">
        <f t="shared" si="29"/>
        <v>545535.56199262163</v>
      </c>
      <c r="P69" s="2">
        <f t="shared" si="30"/>
        <v>-1668.4046508537049</v>
      </c>
      <c r="Q69" s="6">
        <f t="shared" si="31"/>
        <v>-375.3668809911469</v>
      </c>
      <c r="R69" s="2">
        <f t="shared" si="17"/>
        <v>375.3668809911469</v>
      </c>
      <c r="S69" s="8">
        <f t="shared" si="32"/>
        <v>6.8800932760335141E-4</v>
      </c>
      <c r="T69">
        <f t="shared" si="33"/>
        <v>140900.29534502185</v>
      </c>
      <c r="V69" s="6">
        <f t="shared" si="23"/>
        <v>549156.83434126386</v>
      </c>
      <c r="W69" s="14">
        <v>0</v>
      </c>
      <c r="X69" s="6">
        <f t="shared" si="35"/>
        <v>549106.67811590189</v>
      </c>
      <c r="Y69" s="7">
        <f t="shared" si="36"/>
        <v>-2504.7177490932268</v>
      </c>
      <c r="Z69" s="14">
        <f t="shared" si="34"/>
        <v>0.993590153058165</v>
      </c>
      <c r="AA69" s="6">
        <f t="shared" si="37"/>
        <v>3572.8343412638642</v>
      </c>
      <c r="AB69">
        <f t="shared" si="24"/>
        <v>3572.8343412638642</v>
      </c>
      <c r="AC69" s="8">
        <f t="shared" si="38"/>
        <v>6.5486420812631311E-3</v>
      </c>
      <c r="AD69">
        <f t="shared" si="25"/>
        <v>12765145.230114391</v>
      </c>
    </row>
    <row r="70" spans="1:30">
      <c r="A70" t="s">
        <v>73</v>
      </c>
      <c r="B70" t="str">
        <f t="shared" si="3"/>
        <v>Cars</v>
      </c>
      <c r="C70" t="str">
        <f t="shared" si="4"/>
        <v>2017-05Cars</v>
      </c>
      <c r="D70" s="5">
        <f>VLOOKUP(C70,'clean data'!$C$3:$D$447,2,FALSE)</f>
        <v>544979</v>
      </c>
      <c r="E70" s="5">
        <f t="shared" si="6"/>
        <v>545150.77346851351</v>
      </c>
      <c r="F70" s="14">
        <v>0</v>
      </c>
      <c r="G70" s="5">
        <f t="shared" si="26"/>
        <v>544887.09389373916</v>
      </c>
      <c r="H70" s="5">
        <f t="shared" si="27"/>
        <v>-171.7734685135074</v>
      </c>
      <c r="I70" s="5">
        <f t="shared" si="8"/>
        <v>171.7734685135074</v>
      </c>
      <c r="J70" s="3">
        <f t="shared" si="28"/>
        <v>3.1519282121606043E-4</v>
      </c>
      <c r="K70" s="2">
        <f t="shared" si="10"/>
        <v>29506.124485160915</v>
      </c>
      <c r="L70" s="2"/>
      <c r="M70" s="6">
        <f t="shared" si="15"/>
        <v>543867.15734176792</v>
      </c>
      <c r="N70" s="14">
        <v>0</v>
      </c>
      <c r="O70">
        <f t="shared" si="29"/>
        <v>544835.52585347742</v>
      </c>
      <c r="P70" s="2">
        <f t="shared" si="30"/>
        <v>-1291.1792056077056</v>
      </c>
      <c r="Q70" s="6">
        <f t="shared" si="31"/>
        <v>-1111.8426582320826</v>
      </c>
      <c r="R70" s="2">
        <f t="shared" si="17"/>
        <v>1111.8426582320826</v>
      </c>
      <c r="S70" s="8">
        <f t="shared" si="32"/>
        <v>2.0401568835351136E-3</v>
      </c>
      <c r="T70">
        <f t="shared" si="33"/>
        <v>1236194.0966645838</v>
      </c>
      <c r="V70" s="6">
        <f t="shared" si="23"/>
        <v>545068.78923955536</v>
      </c>
      <c r="W70" s="14">
        <v>0</v>
      </c>
      <c r="X70" s="6">
        <f t="shared" si="35"/>
        <v>546519.46110948361</v>
      </c>
      <c r="Y70" s="7">
        <f t="shared" si="36"/>
        <v>-2555.7011186572418</v>
      </c>
      <c r="Z70" s="14">
        <f t="shared" si="34"/>
        <v>0.99718146174385647</v>
      </c>
      <c r="AA70" s="6">
        <f t="shared" si="37"/>
        <v>89.789239555364475</v>
      </c>
      <c r="AB70">
        <f t="shared" si="24"/>
        <v>89.789239555364475</v>
      </c>
      <c r="AC70" s="8">
        <f t="shared" si="38"/>
        <v>1.647572467110925E-4</v>
      </c>
      <c r="AD70">
        <f t="shared" si="25"/>
        <v>8062.1075399306283</v>
      </c>
    </row>
    <row r="71" spans="1:30">
      <c r="A71" t="s">
        <v>74</v>
      </c>
      <c r="B71" t="str">
        <f t="shared" ref="B71:B91" si="39">$B$2</f>
        <v>Cars</v>
      </c>
      <c r="C71" t="str">
        <f t="shared" ref="C71:C91" si="40">A71&amp;B71</f>
        <v>2017-06Cars</v>
      </c>
      <c r="D71" s="5">
        <f>VLOOKUP(C71,'clean data'!$C$3:$D$447,2,FALSE)</f>
        <v>545024</v>
      </c>
      <c r="E71" s="5">
        <f t="shared" si="6"/>
        <v>544887.09389373916</v>
      </c>
      <c r="F71" s="14">
        <v>0</v>
      </c>
      <c r="G71" s="5">
        <f t="shared" ref="G71:G79" si="41">$F$1*D71+(1-$F$1)*E71</f>
        <v>545097.25058554544</v>
      </c>
      <c r="H71" s="5">
        <f t="shared" ref="H71:H79" si="42">D71-E71</f>
        <v>136.90610626083799</v>
      </c>
      <c r="I71" s="5">
        <f t="shared" si="8"/>
        <v>136.90610626083799</v>
      </c>
      <c r="J71" s="3">
        <f t="shared" ref="J71:J79" si="43">I71/D71</f>
        <v>2.5119280299736892E-4</v>
      </c>
      <c r="K71" s="2">
        <f t="shared" si="10"/>
        <v>18743.281931503861</v>
      </c>
      <c r="L71" s="2"/>
      <c r="M71" s="6">
        <f t="shared" si="15"/>
        <v>543544.34664786968</v>
      </c>
      <c r="N71" s="14">
        <v>0</v>
      </c>
      <c r="O71">
        <f t="shared" si="29"/>
        <v>544833.06290986924</v>
      </c>
      <c r="P71" s="2">
        <f t="shared" si="30"/>
        <v>-789.16312407450823</v>
      </c>
      <c r="Q71" s="6">
        <f t="shared" si="31"/>
        <v>-1479.6533521303209</v>
      </c>
      <c r="R71" s="2">
        <f t="shared" si="17"/>
        <v>1479.6533521303209</v>
      </c>
      <c r="S71" s="8">
        <f t="shared" si="32"/>
        <v>2.7148407265190537E-3</v>
      </c>
      <c r="T71">
        <f t="shared" si="33"/>
        <v>2189374.0424704952</v>
      </c>
      <c r="V71" s="6">
        <f t="shared" si="23"/>
        <v>543955.49897840631</v>
      </c>
      <c r="W71" s="14">
        <v>0</v>
      </c>
      <c r="X71" s="6">
        <f t="shared" si="35"/>
        <v>544942.77063309797</v>
      </c>
      <c r="Y71" s="7">
        <f t="shared" si="36"/>
        <v>-1950.6864433689589</v>
      </c>
      <c r="Z71" s="14">
        <f t="shared" si="34"/>
        <v>1.000147420364617</v>
      </c>
      <c r="AA71" s="6">
        <f t="shared" si="37"/>
        <v>-1068.5010215936927</v>
      </c>
      <c r="AB71">
        <f t="shared" si="24"/>
        <v>1068.5010215936927</v>
      </c>
      <c r="AC71" s="8">
        <f t="shared" si="38"/>
        <v>1.9604660007516966E-3</v>
      </c>
      <c r="AD71">
        <f t="shared" si="25"/>
        <v>1141694.433146765</v>
      </c>
    </row>
    <row r="72" spans="1:30">
      <c r="A72" t="s">
        <v>75</v>
      </c>
      <c r="B72" t="str">
        <f t="shared" si="39"/>
        <v>Cars</v>
      </c>
      <c r="C72" t="str">
        <f t="shared" si="40"/>
        <v>2017-07Cars</v>
      </c>
      <c r="D72" s="5">
        <f>VLOOKUP(C72,'clean data'!$C$3:$D$447,2,FALSE)</f>
        <v>544638</v>
      </c>
      <c r="E72" s="5">
        <f t="shared" ref="E72:E80" si="44">G71</f>
        <v>545097.25058554544</v>
      </c>
      <c r="F72" s="14">
        <v>0</v>
      </c>
      <c r="G72" s="5">
        <f t="shared" si="41"/>
        <v>544392.28141795821</v>
      </c>
      <c r="H72" s="5">
        <f t="shared" si="42"/>
        <v>-459.25058554543648</v>
      </c>
      <c r="I72" s="5">
        <f t="shared" ref="I72:I79" si="45">ABS(H72)</f>
        <v>459.25058554543648</v>
      </c>
      <c r="J72" s="3">
        <f t="shared" si="43"/>
        <v>8.4322170973277018E-4</v>
      </c>
      <c r="K72" s="2">
        <f t="shared" ref="K72:K79" si="46">I72^2</f>
        <v>210911.10032382628</v>
      </c>
      <c r="L72" s="2"/>
      <c r="M72" s="6">
        <f t="shared" si="15"/>
        <v>544043.89978579478</v>
      </c>
      <c r="N72" s="14">
        <v>0</v>
      </c>
      <c r="O72">
        <f t="shared" ref="O72:O79" si="47">$N$1*D72+(1-$N$1)*(O71+P71)</f>
        <v>544561.33625576354</v>
      </c>
      <c r="P72" s="2">
        <f t="shared" ref="P72:P103" si="48">$N$2*(O72-O71)+(1-$N$2)*P71</f>
        <v>-587.59708758089573</v>
      </c>
      <c r="Q72" s="6">
        <f t="shared" ref="Q72:Q79" si="49">M72-D72</f>
        <v>-594.10021420521662</v>
      </c>
      <c r="R72" s="2">
        <f t="shared" si="17"/>
        <v>594.10021420521662</v>
      </c>
      <c r="S72" s="8">
        <f t="shared" ref="S72:S79" si="50">R72/D72</f>
        <v>1.0908166786107775E-3</v>
      </c>
      <c r="T72">
        <f t="shared" ref="T72:T79" si="51">(M72-D72)^2</f>
        <v>352955.06451868429</v>
      </c>
      <c r="V72" s="6">
        <f t="shared" si="23"/>
        <v>543594.9588915871</v>
      </c>
      <c r="W72" s="14">
        <v>0</v>
      </c>
      <c r="X72" s="6">
        <f t="shared" si="35"/>
        <v>543946.69286886684</v>
      </c>
      <c r="Y72" s="7">
        <f t="shared" si="36"/>
        <v>-1360.7518347973339</v>
      </c>
      <c r="Z72" s="14">
        <f t="shared" si="34"/>
        <v>1.0012693058532232</v>
      </c>
      <c r="AA72" s="6">
        <f t="shared" si="37"/>
        <v>-1043.0411084129009</v>
      </c>
      <c r="AB72">
        <f t="shared" si="24"/>
        <v>1043.0411084129009</v>
      </c>
      <c r="AC72" s="8">
        <f t="shared" si="38"/>
        <v>1.915108950188751E-3</v>
      </c>
      <c r="AD72">
        <f t="shared" si="25"/>
        <v>1087934.7538392129</v>
      </c>
    </row>
    <row r="73" spans="1:30">
      <c r="A73" t="s">
        <v>76</v>
      </c>
      <c r="B73" t="str">
        <f t="shared" si="39"/>
        <v>Cars</v>
      </c>
      <c r="C73" t="str">
        <f t="shared" si="40"/>
        <v>2017-08Cars</v>
      </c>
      <c r="D73" s="5">
        <f>VLOOKUP(C73,'clean data'!$C$3:$D$447,2,FALSE)</f>
        <v>544474</v>
      </c>
      <c r="E73" s="5">
        <f t="shared" si="44"/>
        <v>544392.28141795821</v>
      </c>
      <c r="F73" s="14">
        <v>0</v>
      </c>
      <c r="G73" s="5">
        <f t="shared" si="41"/>
        <v>544517.72291454324</v>
      </c>
      <c r="H73" s="5">
        <f t="shared" si="42"/>
        <v>81.718582041794434</v>
      </c>
      <c r="I73" s="5">
        <f t="shared" si="45"/>
        <v>81.718582041794434</v>
      </c>
      <c r="J73" s="3">
        <f t="shared" si="43"/>
        <v>1.5008720717939595E-4</v>
      </c>
      <c r="K73" s="2">
        <f t="shared" si="46"/>
        <v>6677.9266509214876</v>
      </c>
      <c r="L73" s="2"/>
      <c r="M73" s="6">
        <f t="shared" ref="M73:M79" si="52">O72+P72</f>
        <v>543973.7391681826</v>
      </c>
      <c r="N73" s="14">
        <v>0</v>
      </c>
      <c r="O73">
        <f t="shared" si="47"/>
        <v>544409.44545592647</v>
      </c>
      <c r="P73" s="2">
        <f t="shared" si="48"/>
        <v>-417.86883185674282</v>
      </c>
      <c r="Q73" s="6">
        <f t="shared" si="49"/>
        <v>-500.2608318174025</v>
      </c>
      <c r="R73" s="2">
        <f t="shared" ref="R73:R79" si="53">ABS(Q73)</f>
        <v>500.2608318174025</v>
      </c>
      <c r="S73" s="8">
        <f t="shared" si="50"/>
        <v>9.187965482601603E-4</v>
      </c>
      <c r="T73">
        <f t="shared" si="51"/>
        <v>250260.89985063949</v>
      </c>
      <c r="V73" s="6">
        <f t="shared" si="23"/>
        <v>544158.20575140847</v>
      </c>
      <c r="W73" s="14">
        <v>0</v>
      </c>
      <c r="X73" s="6">
        <f t="shared" si="35"/>
        <v>542874.44610145013</v>
      </c>
      <c r="Y73" s="7">
        <f t="shared" si="36"/>
        <v>-1182.4597998350757</v>
      </c>
      <c r="Z73" s="14">
        <f t="shared" si="34"/>
        <v>1.0029459661926645</v>
      </c>
      <c r="AA73" s="6">
        <f t="shared" si="37"/>
        <v>-315.79424859152641</v>
      </c>
      <c r="AB73">
        <f t="shared" si="24"/>
        <v>315.79424859152641</v>
      </c>
      <c r="AC73" s="8">
        <f t="shared" si="38"/>
        <v>5.7999876686770429E-4</v>
      </c>
      <c r="AD73">
        <f t="shared" si="25"/>
        <v>99726.007443486786</v>
      </c>
    </row>
    <row r="74" spans="1:30">
      <c r="A74" t="s">
        <v>80</v>
      </c>
      <c r="B74" t="str">
        <f t="shared" si="39"/>
        <v>Cars</v>
      </c>
      <c r="C74" t="str">
        <f t="shared" si="40"/>
        <v>2017-09Cars</v>
      </c>
      <c r="D74" s="5">
        <f>VLOOKUP(C74,'clean data'!$C$3:$D$447,2,FALSE)</f>
        <v>543991</v>
      </c>
      <c r="E74" s="5">
        <f t="shared" si="44"/>
        <v>544517.72291454324</v>
      </c>
      <c r="F74" s="14">
        <v>0</v>
      </c>
      <c r="G74" s="5">
        <f t="shared" si="41"/>
        <v>543709.18085427873</v>
      </c>
      <c r="H74" s="5">
        <f t="shared" si="42"/>
        <v>-526.72291454323567</v>
      </c>
      <c r="I74" s="5">
        <f t="shared" si="45"/>
        <v>526.72291454323567</v>
      </c>
      <c r="J74" s="3">
        <f t="shared" si="43"/>
        <v>9.6825667068616147E-4</v>
      </c>
      <c r="K74" s="2">
        <f t="shared" si="46"/>
        <v>277437.02870492073</v>
      </c>
      <c r="L74" s="2"/>
      <c r="M74" s="6">
        <f t="shared" si="52"/>
        <v>543991.57662406971</v>
      </c>
      <c r="N74" s="14">
        <v>0</v>
      </c>
      <c r="O74">
        <f t="shared" si="47"/>
        <v>543991.07440859161</v>
      </c>
      <c r="P74" s="2">
        <f t="shared" si="48"/>
        <v>-418.06446859529029</v>
      </c>
      <c r="Q74" s="6">
        <f t="shared" si="49"/>
        <v>0.57662406971212476</v>
      </c>
      <c r="R74" s="2">
        <f t="shared" si="53"/>
        <v>0.57662406971212476</v>
      </c>
      <c r="S74" s="8">
        <f t="shared" si="50"/>
        <v>1.0599882529529436E-6</v>
      </c>
      <c r="T74">
        <f t="shared" si="51"/>
        <v>0.33249531777137331</v>
      </c>
      <c r="V74" s="6">
        <f t="shared" si="23"/>
        <v>544299.94282638154</v>
      </c>
      <c r="W74" s="14">
        <v>0</v>
      </c>
      <c r="X74" s="6">
        <f t="shared" si="35"/>
        <v>541410.27899396792</v>
      </c>
      <c r="Y74" s="7">
        <f t="shared" si="36"/>
        <v>-1356.5509158080349</v>
      </c>
      <c r="Z74" s="14">
        <f t="shared" si="34"/>
        <v>1.0047671414988708</v>
      </c>
      <c r="AA74" s="6">
        <f t="shared" si="37"/>
        <v>308.94282638153527</v>
      </c>
      <c r="AB74">
        <f t="shared" si="24"/>
        <v>308.94282638153527</v>
      </c>
      <c r="AC74" s="8">
        <f t="shared" si="38"/>
        <v>5.6791900303779892E-4</v>
      </c>
      <c r="AD74">
        <f t="shared" si="25"/>
        <v>95445.669972611446</v>
      </c>
    </row>
    <row r="75" spans="1:30">
      <c r="A75" t="s">
        <v>81</v>
      </c>
      <c r="B75" t="str">
        <f t="shared" si="39"/>
        <v>Cars</v>
      </c>
      <c r="C75" t="str">
        <f t="shared" si="40"/>
        <v>2017-10Cars</v>
      </c>
      <c r="D75" s="5">
        <f>VLOOKUP(C75,'clean data'!$C$3:$D$447,2,FALSE)</f>
        <v>544002</v>
      </c>
      <c r="E75" s="5">
        <f t="shared" si="44"/>
        <v>543709.18085427873</v>
      </c>
      <c r="F75" s="14">
        <v>0</v>
      </c>
      <c r="G75" s="5">
        <f t="shared" si="41"/>
        <v>544158.67068817315</v>
      </c>
      <c r="H75" s="5">
        <f t="shared" si="42"/>
        <v>292.81914572126698</v>
      </c>
      <c r="I75" s="5">
        <f t="shared" si="45"/>
        <v>292.81914572126698</v>
      </c>
      <c r="J75" s="3">
        <f t="shared" si="43"/>
        <v>5.3826850952986747E-4</v>
      </c>
      <c r="K75" s="2">
        <f t="shared" si="46"/>
        <v>85743.052100932589</v>
      </c>
      <c r="L75" s="2"/>
      <c r="M75" s="6">
        <f t="shared" si="52"/>
        <v>543573.00993999629</v>
      </c>
      <c r="N75" s="14">
        <v>0</v>
      </c>
      <c r="O75">
        <f t="shared" si="47"/>
        <v>543946.64236259507</v>
      </c>
      <c r="P75" s="2">
        <f t="shared" si="48"/>
        <v>-272.51692624042454</v>
      </c>
      <c r="Q75" s="6">
        <f t="shared" si="49"/>
        <v>-428.99006000370719</v>
      </c>
      <c r="R75" s="2">
        <f t="shared" si="53"/>
        <v>428.99006000370719</v>
      </c>
      <c r="S75" s="8">
        <f t="shared" si="50"/>
        <v>7.8858176992677815E-4</v>
      </c>
      <c r="T75">
        <f t="shared" si="51"/>
        <v>184032.47158198428</v>
      </c>
      <c r="V75" s="6">
        <f t="shared" si="23"/>
        <v>543411.87160972285</v>
      </c>
      <c r="W75" s="14">
        <v>0</v>
      </c>
      <c r="X75" s="6">
        <f t="shared" si="35"/>
        <v>540591.0817618788</v>
      </c>
      <c r="Y75" s="7">
        <f t="shared" si="36"/>
        <v>-1024.473969518855</v>
      </c>
      <c r="Z75" s="14">
        <f t="shared" si="34"/>
        <v>1.0063086957293261</v>
      </c>
      <c r="AA75" s="6">
        <f t="shared" si="37"/>
        <v>-590.12839027715381</v>
      </c>
      <c r="AB75">
        <f t="shared" si="24"/>
        <v>590.12839027715381</v>
      </c>
      <c r="AC75" s="8">
        <f t="shared" si="38"/>
        <v>1.0847908468666545E-3</v>
      </c>
      <c r="AD75">
        <f t="shared" si="25"/>
        <v>348251.51701110479</v>
      </c>
    </row>
    <row r="76" spans="1:30">
      <c r="A76" t="s">
        <v>82</v>
      </c>
      <c r="B76" t="str">
        <f t="shared" si="39"/>
        <v>Cars</v>
      </c>
      <c r="C76" t="str">
        <f t="shared" si="40"/>
        <v>2017-11Cars</v>
      </c>
      <c r="D76" s="5">
        <f>VLOOKUP(C76,'clean data'!$C$3:$D$447,2,FALSE)</f>
        <v>544708</v>
      </c>
      <c r="E76" s="5">
        <f t="shared" si="44"/>
        <v>544158.67068817315</v>
      </c>
      <c r="F76" s="14">
        <v>0</v>
      </c>
      <c r="G76" s="5">
        <f t="shared" si="41"/>
        <v>545001.91452907072</v>
      </c>
      <c r="H76" s="5">
        <f t="shared" si="42"/>
        <v>549.32931182684842</v>
      </c>
      <c r="I76" s="5">
        <f t="shared" si="45"/>
        <v>549.32931182684842</v>
      </c>
      <c r="J76" s="3">
        <f t="shared" si="43"/>
        <v>1.0084840168068918E-3</v>
      </c>
      <c r="K76" s="2">
        <f t="shared" si="46"/>
        <v>301762.69283215888</v>
      </c>
      <c r="L76" s="2"/>
      <c r="M76" s="6">
        <f t="shared" si="52"/>
        <v>543674.12543635466</v>
      </c>
      <c r="N76" s="14">
        <v>0</v>
      </c>
      <c r="O76">
        <f t="shared" si="47"/>
        <v>544574.58699454262</v>
      </c>
      <c r="P76" s="2">
        <f t="shared" si="48"/>
        <v>78.255541169450026</v>
      </c>
      <c r="Q76" s="6">
        <f t="shared" si="49"/>
        <v>-1033.8745636453386</v>
      </c>
      <c r="R76" s="2">
        <f t="shared" si="53"/>
        <v>1033.8745636453386</v>
      </c>
      <c r="S76" s="8">
        <f t="shared" si="50"/>
        <v>1.8980344765366741E-3</v>
      </c>
      <c r="T76">
        <f t="shared" si="51"/>
        <v>1068896.6133528394</v>
      </c>
      <c r="V76" s="6">
        <f t="shared" si="23"/>
        <v>543757.5739636675</v>
      </c>
      <c r="W76" s="14">
        <v>0</v>
      </c>
      <c r="X76" s="6">
        <f t="shared" si="35"/>
        <v>540430.70767449099</v>
      </c>
      <c r="Y76" s="7">
        <f t="shared" si="36"/>
        <v>-490.47251230167944</v>
      </c>
      <c r="Z76" s="14">
        <f t="shared" si="34"/>
        <v>1.007913128027184</v>
      </c>
      <c r="AA76" s="6">
        <f t="shared" si="37"/>
        <v>-950.4260363325011</v>
      </c>
      <c r="AB76">
        <f t="shared" si="24"/>
        <v>950.4260363325011</v>
      </c>
      <c r="AC76" s="8">
        <f t="shared" si="38"/>
        <v>1.7448358319182042E-3</v>
      </c>
      <c r="AD76">
        <f t="shared" si="25"/>
        <v>903309.65053870867</v>
      </c>
    </row>
    <row r="77" spans="1:30">
      <c r="A77" t="s">
        <v>83</v>
      </c>
      <c r="B77" t="str">
        <f t="shared" si="39"/>
        <v>Cars</v>
      </c>
      <c r="C77" t="str">
        <f t="shared" si="40"/>
        <v>2017-12Cars</v>
      </c>
      <c r="D77" s="5">
        <f>VLOOKUP(C77,'clean data'!$C$3:$D$447,2,FALSE)</f>
        <v>546706</v>
      </c>
      <c r="E77" s="5">
        <f t="shared" si="44"/>
        <v>545001.91452907072</v>
      </c>
      <c r="F77" s="14">
        <v>0</v>
      </c>
      <c r="G77" s="5">
        <f t="shared" si="41"/>
        <v>547617.75815289863</v>
      </c>
      <c r="H77" s="5">
        <f t="shared" si="42"/>
        <v>1704.0854709292762</v>
      </c>
      <c r="I77" s="5">
        <f t="shared" si="45"/>
        <v>1704.0854709292762</v>
      </c>
      <c r="J77" s="3">
        <f t="shared" si="43"/>
        <v>3.1170052476637831E-3</v>
      </c>
      <c r="K77" s="2">
        <f t="shared" si="46"/>
        <v>2903907.2922322531</v>
      </c>
      <c r="L77" s="2"/>
      <c r="M77" s="6">
        <f t="shared" si="52"/>
        <v>544652.84253571206</v>
      </c>
      <c r="N77" s="14">
        <v>0</v>
      </c>
      <c r="O77">
        <f t="shared" si="47"/>
        <v>546441.05692313192</v>
      </c>
      <c r="P77" s="2">
        <f t="shared" si="48"/>
        <v>774.84982354541523</v>
      </c>
      <c r="Q77" s="6">
        <f t="shared" si="49"/>
        <v>-2053.1574642879423</v>
      </c>
      <c r="R77" s="2">
        <f t="shared" si="53"/>
        <v>2053.1574642879423</v>
      </c>
      <c r="S77" s="8">
        <f t="shared" si="50"/>
        <v>3.7555056360968095E-3</v>
      </c>
      <c r="T77">
        <f t="shared" si="51"/>
        <v>4215455.5731612928</v>
      </c>
      <c r="V77" s="6">
        <f t="shared" si="23"/>
        <v>544795.76376150153</v>
      </c>
      <c r="W77" s="14">
        <v>0</v>
      </c>
      <c r="X77" s="6">
        <f t="shared" si="35"/>
        <v>541674.85745947785</v>
      </c>
      <c r="Y77" s="7">
        <f t="shared" si="36"/>
        <v>581.49943634512204</v>
      </c>
      <c r="Z77" s="14">
        <f t="shared" si="34"/>
        <v>1.0092851730711347</v>
      </c>
      <c r="AA77" s="6">
        <f t="shared" si="37"/>
        <v>-1910.2362384984735</v>
      </c>
      <c r="AB77">
        <f t="shared" si="24"/>
        <v>1910.2362384984735</v>
      </c>
      <c r="AC77" s="8">
        <f t="shared" si="38"/>
        <v>3.4940831790733476E-3</v>
      </c>
      <c r="AD77">
        <f t="shared" si="25"/>
        <v>3649002.4868727969</v>
      </c>
    </row>
    <row r="78" spans="1:30">
      <c r="A78" t="s">
        <v>84</v>
      </c>
      <c r="B78" t="str">
        <f t="shared" si="39"/>
        <v>Cars</v>
      </c>
      <c r="C78" t="str">
        <f t="shared" si="40"/>
        <v>2018-01Cars</v>
      </c>
      <c r="D78" s="5">
        <f>VLOOKUP(C78,'clean data'!$C$3:$D$447,2,FALSE)</f>
        <v>545490</v>
      </c>
      <c r="E78" s="5">
        <f t="shared" si="44"/>
        <v>547617.75815289863</v>
      </c>
      <c r="F78" s="14">
        <v>0</v>
      </c>
      <c r="G78" s="5">
        <f t="shared" si="41"/>
        <v>544351.55895558209</v>
      </c>
      <c r="H78" s="5">
        <f t="shared" si="42"/>
        <v>-2127.7581528986339</v>
      </c>
      <c r="I78" s="5">
        <f t="shared" si="45"/>
        <v>2127.7581528986339</v>
      </c>
      <c r="J78" s="3">
        <f t="shared" si="43"/>
        <v>3.9006364056144638E-3</v>
      </c>
      <c r="K78" s="2">
        <f t="shared" si="46"/>
        <v>4527354.7572266059</v>
      </c>
      <c r="L78" s="2"/>
      <c r="M78" s="6">
        <f t="shared" si="52"/>
        <v>547215.90674667736</v>
      </c>
      <c r="N78" s="14">
        <v>0</v>
      </c>
      <c r="O78">
        <f t="shared" si="47"/>
        <v>545712.71406446199</v>
      </c>
      <c r="P78" s="2">
        <f t="shared" si="48"/>
        <v>189.28500810320986</v>
      </c>
      <c r="Q78" s="6">
        <f t="shared" si="49"/>
        <v>1725.9067466773558</v>
      </c>
      <c r="R78" s="2">
        <f t="shared" si="53"/>
        <v>1725.9067466773558</v>
      </c>
      <c r="S78" s="8">
        <f t="shared" si="50"/>
        <v>3.1639567117222236E-3</v>
      </c>
      <c r="T78">
        <f t="shared" si="51"/>
        <v>2978754.0982264145</v>
      </c>
      <c r="V78" s="6">
        <f t="shared" si="23"/>
        <v>539910.7017661205</v>
      </c>
      <c r="W78" s="14">
        <v>0</v>
      </c>
      <c r="X78" s="6">
        <f t="shared" si="35"/>
        <v>547390.50234866282</v>
      </c>
      <c r="Y78" s="7">
        <f t="shared" si="36"/>
        <v>3754.3284229895617</v>
      </c>
      <c r="Z78" s="14">
        <f t="shared" si="34"/>
        <v>0.99651954332157655</v>
      </c>
      <c r="AA78" s="6">
        <f t="shared" si="37"/>
        <v>-5579.2982338794973</v>
      </c>
      <c r="AB78">
        <f t="shared" si="24"/>
        <v>5579.2982338794973</v>
      </c>
      <c r="AC78" s="8">
        <f t="shared" si="38"/>
        <v>1.0228048605619712E-2</v>
      </c>
      <c r="AD78">
        <f t="shared" si="25"/>
        <v>31128568.782570876</v>
      </c>
    </row>
    <row r="79" spans="1:30">
      <c r="A79" t="s">
        <v>85</v>
      </c>
      <c r="B79" t="str">
        <f t="shared" si="39"/>
        <v>Cars</v>
      </c>
      <c r="C79" t="str">
        <f t="shared" si="40"/>
        <v>2018-02Cars</v>
      </c>
      <c r="D79" s="5">
        <f>VLOOKUP(C79,'clean data'!$C$3:$D$447,2,FALSE)</f>
        <v>545906</v>
      </c>
      <c r="E79" s="5">
        <f t="shared" si="44"/>
        <v>544351.55895558209</v>
      </c>
      <c r="F79" s="14">
        <v>0</v>
      </c>
      <c r="G79" s="5">
        <f t="shared" si="41"/>
        <v>546737.69202462328</v>
      </c>
      <c r="H79" s="5">
        <f t="shared" si="42"/>
        <v>1554.4410444179084</v>
      </c>
      <c r="I79" s="5">
        <f t="shared" si="45"/>
        <v>1554.4410444179084</v>
      </c>
      <c r="J79" s="3">
        <f t="shared" si="43"/>
        <v>2.8474518404595453E-3</v>
      </c>
      <c r="K79" s="2">
        <f t="shared" si="46"/>
        <v>2416286.9605710381</v>
      </c>
      <c r="L79" s="2"/>
      <c r="M79" s="6">
        <f t="shared" si="52"/>
        <v>545901.99907256523</v>
      </c>
      <c r="N79" s="14">
        <v>0</v>
      </c>
      <c r="O79">
        <f t="shared" si="47"/>
        <v>545905.48371323524</v>
      </c>
      <c r="P79" s="2">
        <f t="shared" si="48"/>
        <v>190.64244084950636</v>
      </c>
      <c r="Q79" s="6">
        <f t="shared" si="49"/>
        <v>-4.0009274347685277</v>
      </c>
      <c r="R79" s="2">
        <f t="shared" si="53"/>
        <v>4.0009274347685277</v>
      </c>
      <c r="S79" s="8">
        <f t="shared" si="50"/>
        <v>7.3289676881524068E-6</v>
      </c>
      <c r="T79">
        <f t="shared" si="51"/>
        <v>16.00742033828347</v>
      </c>
      <c r="V79" s="6">
        <f>(X78+Y78)*Z67</f>
        <v>544935.87900680513</v>
      </c>
      <c r="W79" s="14">
        <v>0</v>
      </c>
      <c r="X79" s="6">
        <f t="shared" si="35"/>
        <v>552043.81508485856</v>
      </c>
      <c r="Y79" s="7">
        <f t="shared" si="36"/>
        <v>4309.8879632634962</v>
      </c>
      <c r="Z79" s="14">
        <f t="shared" si="34"/>
        <v>0.98888018244922582</v>
      </c>
      <c r="AA79" s="6">
        <f t="shared" si="37"/>
        <v>-970.12099319486879</v>
      </c>
      <c r="AB79">
        <f t="shared" si="24"/>
        <v>970.12099319486879</v>
      </c>
      <c r="AC79" s="8">
        <f t="shared" si="38"/>
        <v>1.777084320734465E-3</v>
      </c>
      <c r="AD79">
        <f t="shared" si="25"/>
        <v>941134.7414373986</v>
      </c>
    </row>
    <row r="80" spans="1:30">
      <c r="A80" t="s">
        <v>87</v>
      </c>
      <c r="B80" t="str">
        <f t="shared" si="39"/>
        <v>Cars</v>
      </c>
      <c r="C80" t="str">
        <f t="shared" si="40"/>
        <v>2018-03Cars</v>
      </c>
      <c r="D80" s="5"/>
      <c r="E80" s="5">
        <f t="shared" si="44"/>
        <v>546737.69202462328</v>
      </c>
      <c r="F80" s="6">
        <v>1</v>
      </c>
      <c r="G80" s="5"/>
      <c r="H80" s="5"/>
      <c r="I80" s="5"/>
      <c r="J80" s="3"/>
      <c r="K80" s="2"/>
      <c r="L80" s="2"/>
      <c r="M80" s="6">
        <f t="shared" ref="M80:M91" si="54">$O$79+N80*$P$79</f>
        <v>546096.12615408469</v>
      </c>
      <c r="N80" s="6">
        <v>1</v>
      </c>
      <c r="Q80" s="6"/>
      <c r="S80" s="8"/>
      <c r="V80" s="6">
        <f t="shared" ref="V80:V91" si="55">($X$79+W80*$Y$79)*Z68</f>
        <v>550475.51159062725</v>
      </c>
      <c r="W80" s="6">
        <v>1</v>
      </c>
      <c r="X80" s="6"/>
      <c r="Y80" s="7"/>
      <c r="Z80" s="14"/>
      <c r="AA80" s="6"/>
      <c r="AC80" s="8"/>
    </row>
    <row r="81" spans="1:29">
      <c r="A81" t="s">
        <v>88</v>
      </c>
      <c r="B81" t="str">
        <f t="shared" si="39"/>
        <v>Cars</v>
      </c>
      <c r="C81" t="str">
        <f t="shared" si="40"/>
        <v>2018-04Cars</v>
      </c>
      <c r="D81" s="5"/>
      <c r="E81" s="5">
        <f>E80</f>
        <v>546737.69202462328</v>
      </c>
      <c r="F81" s="6">
        <v>2</v>
      </c>
      <c r="G81" s="5"/>
      <c r="H81" s="5"/>
      <c r="I81" s="5"/>
      <c r="J81" s="3"/>
      <c r="K81" s="2"/>
      <c r="L81" s="2"/>
      <c r="M81" s="6">
        <f t="shared" si="54"/>
        <v>546286.76859493426</v>
      </c>
      <c r="N81" s="6">
        <v>2</v>
      </c>
      <c r="Q81" s="6"/>
      <c r="S81" s="8"/>
      <c r="V81" s="6">
        <f t="shared" si="55"/>
        <v>557069.823207143</v>
      </c>
      <c r="W81" s="6">
        <v>2</v>
      </c>
      <c r="X81" s="6"/>
      <c r="Y81" s="7"/>
      <c r="Z81" s="14"/>
      <c r="AA81" s="6"/>
      <c r="AC81" s="8"/>
    </row>
    <row r="82" spans="1:29">
      <c r="A82" t="s">
        <v>89</v>
      </c>
      <c r="B82" t="str">
        <f t="shared" si="39"/>
        <v>Cars</v>
      </c>
      <c r="C82" t="str">
        <f t="shared" si="40"/>
        <v>2018-05Cars</v>
      </c>
      <c r="D82" s="5"/>
      <c r="E82" s="5">
        <f t="shared" ref="E82:E91" si="56">E81</f>
        <v>546737.69202462328</v>
      </c>
      <c r="F82" s="6">
        <v>3</v>
      </c>
      <c r="G82" s="5"/>
      <c r="H82" s="5"/>
      <c r="I82" s="5"/>
      <c r="J82" s="3"/>
      <c r="K82" s="2"/>
      <c r="L82" s="2"/>
      <c r="M82" s="6">
        <f t="shared" si="54"/>
        <v>546477.41103578371</v>
      </c>
      <c r="N82" s="6">
        <v>3</v>
      </c>
      <c r="Q82" s="6"/>
      <c r="S82" s="8"/>
      <c r="V82" s="6">
        <f t="shared" si="55"/>
        <v>563381.07961045252</v>
      </c>
      <c r="W82" s="6">
        <v>3</v>
      </c>
      <c r="X82" s="6"/>
      <c r="Y82" s="7"/>
      <c r="Z82" s="14"/>
      <c r="AA82" s="6"/>
      <c r="AC82" s="8"/>
    </row>
    <row r="83" spans="1:29">
      <c r="A83" t="s">
        <v>90</v>
      </c>
      <c r="B83" t="str">
        <f t="shared" si="39"/>
        <v>Cars</v>
      </c>
      <c r="C83" t="str">
        <f t="shared" si="40"/>
        <v>2018-06Cars</v>
      </c>
      <c r="D83" s="5"/>
      <c r="E83" s="5">
        <f t="shared" si="56"/>
        <v>546737.69202462328</v>
      </c>
      <c r="F83" s="6">
        <v>4</v>
      </c>
      <c r="G83" s="5"/>
      <c r="H83" s="5"/>
      <c r="I83" s="5"/>
      <c r="J83" s="3"/>
      <c r="K83" s="2"/>
      <c r="L83" s="2"/>
      <c r="M83" s="6">
        <f t="shared" si="54"/>
        <v>546668.05347663327</v>
      </c>
      <c r="N83" s="6">
        <v>4</v>
      </c>
      <c r="Q83" s="6"/>
      <c r="S83" s="8"/>
      <c r="V83" s="6">
        <f t="shared" si="55"/>
        <v>569367.29089943692</v>
      </c>
      <c r="W83" s="6">
        <v>4</v>
      </c>
      <c r="X83" s="6"/>
      <c r="Y83" s="7"/>
      <c r="Z83" s="14"/>
      <c r="AA83" s="6"/>
      <c r="AC83" s="8"/>
    </row>
    <row r="84" spans="1:29">
      <c r="A84" t="s">
        <v>91</v>
      </c>
      <c r="B84" t="str">
        <f t="shared" si="39"/>
        <v>Cars</v>
      </c>
      <c r="C84" t="str">
        <f t="shared" si="40"/>
        <v>2018-07Cars</v>
      </c>
      <c r="D84" s="5"/>
      <c r="E84" s="5">
        <f t="shared" si="56"/>
        <v>546737.69202462328</v>
      </c>
      <c r="F84" s="6">
        <v>5</v>
      </c>
      <c r="G84" s="5"/>
      <c r="H84" s="5"/>
      <c r="I84" s="5"/>
      <c r="J84" s="3"/>
      <c r="K84" s="2"/>
      <c r="L84" s="2"/>
      <c r="M84" s="6">
        <f t="shared" si="54"/>
        <v>546858.69591748272</v>
      </c>
      <c r="N84" s="6">
        <v>5</v>
      </c>
      <c r="Q84" s="6"/>
      <c r="S84" s="8"/>
      <c r="V84" s="6">
        <f t="shared" si="55"/>
        <v>574321.32017699152</v>
      </c>
      <c r="W84" s="6">
        <v>5</v>
      </c>
      <c r="X84" s="6"/>
      <c r="Y84" s="7"/>
      <c r="Z84" s="14"/>
      <c r="AA84" s="6"/>
      <c r="AC84" s="8"/>
    </row>
    <row r="85" spans="1:29">
      <c r="A85" t="s">
        <v>92</v>
      </c>
      <c r="B85" t="str">
        <f t="shared" si="39"/>
        <v>Cars</v>
      </c>
      <c r="C85" t="str">
        <f t="shared" si="40"/>
        <v>2018-08Cars</v>
      </c>
      <c r="D85" s="5"/>
      <c r="E85" s="5">
        <f t="shared" si="56"/>
        <v>546737.69202462328</v>
      </c>
      <c r="F85" s="6">
        <v>6</v>
      </c>
      <c r="G85" s="5"/>
      <c r="H85" s="5"/>
      <c r="I85" s="5"/>
      <c r="J85" s="3"/>
      <c r="K85" s="2"/>
      <c r="L85" s="2"/>
      <c r="M85" s="6">
        <f t="shared" si="54"/>
        <v>547049.33835833229</v>
      </c>
      <c r="N85" s="6">
        <v>6</v>
      </c>
      <c r="Q85" s="6"/>
      <c r="S85" s="8"/>
      <c r="V85" s="6">
        <f t="shared" si="55"/>
        <v>579605.62598595268</v>
      </c>
      <c r="W85" s="6">
        <v>6</v>
      </c>
      <c r="X85" s="6"/>
      <c r="Y85" s="7"/>
      <c r="Z85" s="14"/>
      <c r="AA85" s="6"/>
      <c r="AC85" s="8"/>
    </row>
    <row r="86" spans="1:29">
      <c r="A86" t="s">
        <v>93</v>
      </c>
      <c r="B86" t="str">
        <f t="shared" si="39"/>
        <v>Cars</v>
      </c>
      <c r="C86" t="str">
        <f t="shared" si="40"/>
        <v>2018-09Cars</v>
      </c>
      <c r="D86" s="5"/>
      <c r="E86" s="5">
        <f t="shared" si="56"/>
        <v>546737.69202462328</v>
      </c>
      <c r="F86" s="6">
        <v>7</v>
      </c>
      <c r="G86" s="5"/>
      <c r="H86" s="5"/>
      <c r="I86" s="5"/>
      <c r="J86" s="3"/>
      <c r="K86" s="2"/>
      <c r="L86" s="2"/>
      <c r="M86" s="6">
        <f t="shared" si="54"/>
        <v>547239.98079918174</v>
      </c>
      <c r="N86" s="6">
        <v>7</v>
      </c>
      <c r="Q86" s="6"/>
      <c r="S86" s="8"/>
      <c r="V86" s="6">
        <f t="shared" si="55"/>
        <v>584988.52272814512</v>
      </c>
      <c r="W86" s="6">
        <v>7</v>
      </c>
      <c r="X86" s="6"/>
      <c r="Y86" s="7"/>
      <c r="Z86" s="14"/>
      <c r="AA86" s="6"/>
      <c r="AC86" s="8"/>
    </row>
    <row r="87" spans="1:29">
      <c r="A87" t="s">
        <v>94</v>
      </c>
      <c r="B87" t="str">
        <f t="shared" si="39"/>
        <v>Cars</v>
      </c>
      <c r="C87" t="str">
        <f t="shared" si="40"/>
        <v>2018-10Cars</v>
      </c>
      <c r="D87" s="5"/>
      <c r="E87" s="5">
        <f t="shared" si="56"/>
        <v>546737.69202462328</v>
      </c>
      <c r="F87" s="6">
        <v>8</v>
      </c>
      <c r="G87" s="5"/>
      <c r="H87" s="5"/>
      <c r="I87" s="5"/>
      <c r="J87" s="3"/>
      <c r="K87" s="2"/>
      <c r="L87" s="2"/>
      <c r="M87" s="6">
        <f t="shared" si="54"/>
        <v>547430.6232400313</v>
      </c>
      <c r="N87" s="6">
        <v>8</v>
      </c>
      <c r="Q87" s="6"/>
      <c r="S87" s="8"/>
      <c r="V87" s="6">
        <f t="shared" si="55"/>
        <v>590223.11342389497</v>
      </c>
      <c r="W87" s="6">
        <v>8</v>
      </c>
      <c r="X87" s="6"/>
      <c r="Y87" s="7"/>
      <c r="Z87" s="14"/>
      <c r="AA87" s="6"/>
      <c r="AC87" s="8"/>
    </row>
    <row r="88" spans="1:29">
      <c r="A88" t="s">
        <v>95</v>
      </c>
      <c r="B88" t="str">
        <f t="shared" si="39"/>
        <v>Cars</v>
      </c>
      <c r="C88" t="str">
        <f t="shared" si="40"/>
        <v>2018-11Cars</v>
      </c>
      <c r="D88" s="5"/>
      <c r="E88" s="5">
        <f t="shared" si="56"/>
        <v>546737.69202462328</v>
      </c>
      <c r="F88" s="6">
        <v>9</v>
      </c>
      <c r="G88" s="5"/>
      <c r="H88" s="5"/>
      <c r="I88" s="5"/>
      <c r="J88" s="3"/>
      <c r="K88" s="2"/>
      <c r="L88" s="2"/>
      <c r="M88" s="6">
        <f t="shared" si="54"/>
        <v>547621.26568088075</v>
      </c>
      <c r="N88" s="6">
        <v>9</v>
      </c>
      <c r="Q88" s="6"/>
      <c r="S88" s="8"/>
      <c r="V88" s="6">
        <f t="shared" si="55"/>
        <v>595508.14239673677</v>
      </c>
      <c r="W88" s="6">
        <v>9</v>
      </c>
      <c r="X88" s="6"/>
      <c r="Y88" s="7"/>
      <c r="Z88" s="14"/>
      <c r="AA88" s="6"/>
      <c r="AC88" s="8"/>
    </row>
    <row r="89" spans="1:29">
      <c r="A89" t="s">
        <v>96</v>
      </c>
      <c r="B89" t="str">
        <f t="shared" si="39"/>
        <v>Cars</v>
      </c>
      <c r="C89" t="str">
        <f t="shared" si="40"/>
        <v>2018-12Cars</v>
      </c>
      <c r="D89" s="5"/>
      <c r="E89" s="5">
        <f t="shared" si="56"/>
        <v>546737.69202462328</v>
      </c>
      <c r="F89" s="6">
        <v>10</v>
      </c>
      <c r="G89" s="5"/>
      <c r="H89" s="5"/>
      <c r="I89" s="5"/>
      <c r="J89" s="3"/>
      <c r="K89" s="2"/>
      <c r="L89" s="2"/>
      <c r="M89" s="6">
        <f t="shared" si="54"/>
        <v>547811.90812173032</v>
      </c>
      <c r="N89" s="6">
        <v>10</v>
      </c>
      <c r="Q89" s="6"/>
      <c r="S89" s="8"/>
      <c r="V89" s="6">
        <f t="shared" si="55"/>
        <v>600668.69763996697</v>
      </c>
      <c r="W89" s="6">
        <v>10</v>
      </c>
      <c r="X89" s="6"/>
      <c r="Y89" s="7"/>
      <c r="Z89" s="14"/>
      <c r="AA89" s="6"/>
      <c r="AC89" s="8"/>
    </row>
    <row r="90" spans="1:29">
      <c r="A90" t="s">
        <v>97</v>
      </c>
      <c r="B90" t="str">
        <f t="shared" si="39"/>
        <v>Cars</v>
      </c>
      <c r="C90" t="str">
        <f t="shared" si="40"/>
        <v>2019-01Cars</v>
      </c>
      <c r="D90" s="5"/>
      <c r="E90" s="5">
        <f t="shared" si="56"/>
        <v>546737.69202462328</v>
      </c>
      <c r="F90" s="6">
        <v>11</v>
      </c>
      <c r="G90" s="5"/>
      <c r="H90" s="5"/>
      <c r="I90" s="5"/>
      <c r="J90" s="3"/>
      <c r="K90" s="2"/>
      <c r="L90" s="2"/>
      <c r="M90" s="6">
        <f t="shared" si="54"/>
        <v>548002.55056257977</v>
      </c>
      <c r="N90" s="6">
        <v>11</v>
      </c>
      <c r="Q90" s="6"/>
      <c r="S90" s="8"/>
      <c r="V90" s="6">
        <f t="shared" si="55"/>
        <v>597366.21393596765</v>
      </c>
      <c r="W90" s="6">
        <v>11</v>
      </c>
      <c r="X90" s="6"/>
      <c r="Y90" s="7"/>
      <c r="Z90" s="14"/>
      <c r="AA90" s="6"/>
      <c r="AC90" s="8"/>
    </row>
    <row r="91" spans="1:29">
      <c r="A91" t="s">
        <v>98</v>
      </c>
      <c r="B91" t="str">
        <f t="shared" si="39"/>
        <v>Cars</v>
      </c>
      <c r="C91" t="str">
        <f t="shared" si="40"/>
        <v>2019-02Cars</v>
      </c>
      <c r="D91" s="5"/>
      <c r="E91" s="5">
        <f t="shared" si="56"/>
        <v>546737.69202462328</v>
      </c>
      <c r="F91" s="6">
        <v>12</v>
      </c>
      <c r="G91" s="5"/>
      <c r="H91" s="5"/>
      <c r="I91" s="5"/>
      <c r="J91" s="3"/>
      <c r="K91" s="2"/>
      <c r="L91" s="2"/>
      <c r="M91" s="6">
        <f t="shared" si="54"/>
        <v>548193.19300342933</v>
      </c>
      <c r="N91" s="6">
        <v>12</v>
      </c>
      <c r="Q91" s="6"/>
      <c r="S91" s="8"/>
      <c r="V91" s="6">
        <f t="shared" si="55"/>
        <v>597048.74212645437</v>
      </c>
      <c r="W91" s="6">
        <v>12</v>
      </c>
      <c r="X91" s="6"/>
      <c r="Y91" s="7"/>
      <c r="Z91" s="14"/>
      <c r="AA91" s="6"/>
      <c r="AC91" s="8"/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B1373C1-D73F-4710-BE4C-0377556C8047}">
          <x14:formula1>
            <xm:f>'clean data'!$G$4:$G$9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741B-F40E-49F3-A6EA-104E8C978F25}">
  <dimension ref="B2:B3"/>
  <sheetViews>
    <sheetView workbookViewId="0">
      <selection activeCell="B2" sqref="B2"/>
    </sheetView>
  </sheetViews>
  <sheetFormatPr defaultRowHeight="15.6"/>
  <cols>
    <col min="2" max="2" width="35.69921875" bestFit="1" customWidth="1"/>
  </cols>
  <sheetData>
    <row r="2" spans="2:2">
      <c r="B2" t="s">
        <v>117</v>
      </c>
    </row>
    <row r="3" spans="2:2">
      <c r="B3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166D7-0DB9-4431-A607-C83861F8786A}">
  <dimension ref="A3:G447"/>
  <sheetViews>
    <sheetView workbookViewId="0">
      <selection activeCell="G10" sqref="G10"/>
    </sheetView>
  </sheetViews>
  <sheetFormatPr defaultColWidth="11.19921875" defaultRowHeight="15.6"/>
  <cols>
    <col min="2" max="2" width="21" bestFit="1" customWidth="1"/>
    <col min="3" max="3" width="21" customWidth="1"/>
    <col min="7" max="7" width="21" bestFit="1" customWidth="1"/>
  </cols>
  <sheetData>
    <row r="3" spans="1:7">
      <c r="A3" t="s">
        <v>0</v>
      </c>
      <c r="B3" t="s">
        <v>1</v>
      </c>
      <c r="C3" t="s">
        <v>114</v>
      </c>
      <c r="D3" t="s">
        <v>2</v>
      </c>
      <c r="G3" s="22" t="s">
        <v>116</v>
      </c>
    </row>
    <row r="4" spans="1:7">
      <c r="A4" t="s">
        <v>3</v>
      </c>
      <c r="B4" t="s">
        <v>4</v>
      </c>
      <c r="C4" t="str">
        <f>A4&amp;B4</f>
        <v>2012-01Cars</v>
      </c>
      <c r="D4">
        <v>593555</v>
      </c>
      <c r="G4" t="s">
        <v>4</v>
      </c>
    </row>
    <row r="5" spans="1:7">
      <c r="A5" t="s">
        <v>3</v>
      </c>
      <c r="B5" t="s">
        <v>5</v>
      </c>
      <c r="C5" t="str">
        <f t="shared" ref="C5:C68" si="0">A5&amp;B5</f>
        <v>2012-01Rental Cars</v>
      </c>
      <c r="D5">
        <v>13970</v>
      </c>
      <c r="G5" t="s">
        <v>5</v>
      </c>
    </row>
    <row r="6" spans="1:7">
      <c r="A6" t="s">
        <v>3</v>
      </c>
      <c r="B6" t="s">
        <v>6</v>
      </c>
      <c r="C6" t="str">
        <f t="shared" si="0"/>
        <v>2012-01Taxi</v>
      </c>
      <c r="D6">
        <v>27059</v>
      </c>
      <c r="G6" t="s">
        <v>6</v>
      </c>
    </row>
    <row r="7" spans="1:7">
      <c r="A7" t="s">
        <v>3</v>
      </c>
      <c r="B7" t="s">
        <v>7</v>
      </c>
      <c r="C7" t="str">
        <f t="shared" si="0"/>
        <v>2012-01Buses</v>
      </c>
      <c r="D7">
        <v>17037</v>
      </c>
      <c r="G7" t="s">
        <v>7</v>
      </c>
    </row>
    <row r="8" spans="1:7">
      <c r="A8" t="s">
        <v>3</v>
      </c>
      <c r="B8" t="s">
        <v>8</v>
      </c>
      <c r="C8" t="str">
        <f t="shared" si="0"/>
        <v>2012-01Goods &amp; Other Vehicles</v>
      </c>
      <c r="D8">
        <v>159854</v>
      </c>
      <c r="G8" t="s">
        <v>8</v>
      </c>
    </row>
    <row r="9" spans="1:7">
      <c r="A9" t="s">
        <v>3</v>
      </c>
      <c r="B9" t="s">
        <v>86</v>
      </c>
      <c r="C9" t="str">
        <f t="shared" si="0"/>
        <v>2012-01Motorcycles &amp; Scooters</v>
      </c>
      <c r="D9">
        <v>146388</v>
      </c>
      <c r="G9" t="s">
        <v>86</v>
      </c>
    </row>
    <row r="10" spans="1:7">
      <c r="A10" t="s">
        <v>10</v>
      </c>
      <c r="B10" t="s">
        <v>4</v>
      </c>
      <c r="C10" t="str">
        <f t="shared" si="0"/>
        <v>2012-02Cars</v>
      </c>
      <c r="D10">
        <v>594925</v>
      </c>
    </row>
    <row r="11" spans="1:7">
      <c r="A11" t="s">
        <v>10</v>
      </c>
      <c r="B11" t="s">
        <v>5</v>
      </c>
      <c r="C11" t="str">
        <f t="shared" si="0"/>
        <v>2012-02Rental Cars</v>
      </c>
      <c r="D11">
        <v>14033</v>
      </c>
    </row>
    <row r="12" spans="1:7">
      <c r="A12" t="s">
        <v>10</v>
      </c>
      <c r="B12" t="s">
        <v>6</v>
      </c>
      <c r="C12" t="str">
        <f t="shared" si="0"/>
        <v>2012-02Taxi</v>
      </c>
      <c r="D12">
        <v>27163</v>
      </c>
    </row>
    <row r="13" spans="1:7">
      <c r="A13" t="s">
        <v>10</v>
      </c>
      <c r="B13" t="s">
        <v>7</v>
      </c>
      <c r="C13" t="str">
        <f t="shared" si="0"/>
        <v>2012-02Buses</v>
      </c>
      <c r="D13">
        <v>17076</v>
      </c>
    </row>
    <row r="14" spans="1:7">
      <c r="A14" t="s">
        <v>10</v>
      </c>
      <c r="B14" t="s">
        <v>8</v>
      </c>
      <c r="C14" t="str">
        <f t="shared" si="0"/>
        <v>2012-02Goods &amp; Other Vehicles</v>
      </c>
      <c r="D14">
        <v>160105</v>
      </c>
    </row>
    <row r="15" spans="1:7">
      <c r="A15" t="s">
        <v>10</v>
      </c>
      <c r="B15" t="s">
        <v>86</v>
      </c>
      <c r="C15" t="str">
        <f t="shared" si="0"/>
        <v>2012-02Motorcycles &amp; Scooters</v>
      </c>
      <c r="D15">
        <v>146397</v>
      </c>
    </row>
    <row r="16" spans="1:7">
      <c r="A16" t="s">
        <v>11</v>
      </c>
      <c r="B16" t="s">
        <v>4</v>
      </c>
      <c r="C16" t="str">
        <f t="shared" si="0"/>
        <v>2012-03Cars</v>
      </c>
      <c r="D16">
        <v>596098</v>
      </c>
    </row>
    <row r="17" spans="1:4">
      <c r="A17" t="s">
        <v>11</v>
      </c>
      <c r="B17" t="s">
        <v>5</v>
      </c>
      <c r="C17" t="str">
        <f t="shared" si="0"/>
        <v>2012-03Rental Cars</v>
      </c>
      <c r="D17">
        <v>14164</v>
      </c>
    </row>
    <row r="18" spans="1:4">
      <c r="A18" t="s">
        <v>11</v>
      </c>
      <c r="B18" t="s">
        <v>6</v>
      </c>
      <c r="C18" t="str">
        <f t="shared" si="0"/>
        <v>2012-03Taxi</v>
      </c>
      <c r="D18">
        <v>27266</v>
      </c>
    </row>
    <row r="19" spans="1:4">
      <c r="A19" t="s">
        <v>11</v>
      </c>
      <c r="B19" t="s">
        <v>7</v>
      </c>
      <c r="C19" t="str">
        <f t="shared" si="0"/>
        <v>2012-03Buses</v>
      </c>
      <c r="D19">
        <v>17093</v>
      </c>
    </row>
    <row r="20" spans="1:4">
      <c r="A20" t="s">
        <v>11</v>
      </c>
      <c r="B20" t="s">
        <v>8</v>
      </c>
      <c r="C20" t="str">
        <f t="shared" si="0"/>
        <v>2012-03Goods &amp; Other Vehicles</v>
      </c>
      <c r="D20">
        <v>160223</v>
      </c>
    </row>
    <row r="21" spans="1:4">
      <c r="A21" t="s">
        <v>11</v>
      </c>
      <c r="B21" t="s">
        <v>86</v>
      </c>
      <c r="C21" t="str">
        <f t="shared" si="0"/>
        <v>2012-03Motorcycles &amp; Scooters</v>
      </c>
      <c r="D21">
        <v>146316</v>
      </c>
    </row>
    <row r="22" spans="1:4">
      <c r="A22" t="s">
        <v>12</v>
      </c>
      <c r="B22" t="s">
        <v>4</v>
      </c>
      <c r="C22" t="str">
        <f t="shared" si="0"/>
        <v>2012-04Cars</v>
      </c>
      <c r="D22">
        <v>597000</v>
      </c>
    </row>
    <row r="23" spans="1:4">
      <c r="A23" t="s">
        <v>12</v>
      </c>
      <c r="B23" t="s">
        <v>5</v>
      </c>
      <c r="C23" t="str">
        <f t="shared" si="0"/>
        <v>2012-04Rental Cars</v>
      </c>
      <c r="D23">
        <v>14250</v>
      </c>
    </row>
    <row r="24" spans="1:4">
      <c r="A24" t="s">
        <v>12</v>
      </c>
      <c r="B24" t="s">
        <v>6</v>
      </c>
      <c r="C24" t="str">
        <f t="shared" si="0"/>
        <v>2012-04Taxi</v>
      </c>
      <c r="D24">
        <v>27618</v>
      </c>
    </row>
    <row r="25" spans="1:4">
      <c r="A25" t="s">
        <v>12</v>
      </c>
      <c r="B25" t="s">
        <v>7</v>
      </c>
      <c r="C25" t="str">
        <f t="shared" si="0"/>
        <v>2012-04Buses</v>
      </c>
      <c r="D25">
        <v>17144</v>
      </c>
    </row>
    <row r="26" spans="1:4">
      <c r="A26" t="s">
        <v>12</v>
      </c>
      <c r="B26" t="s">
        <v>8</v>
      </c>
      <c r="C26" t="str">
        <f t="shared" si="0"/>
        <v>2012-04Goods &amp; Other Vehicles</v>
      </c>
      <c r="D26">
        <v>160394</v>
      </c>
    </row>
    <row r="27" spans="1:4">
      <c r="A27" t="s">
        <v>12</v>
      </c>
      <c r="B27" t="s">
        <v>86</v>
      </c>
      <c r="C27" t="str">
        <f t="shared" si="0"/>
        <v>2012-04Motorcycles &amp; Scooters</v>
      </c>
      <c r="D27">
        <v>146024</v>
      </c>
    </row>
    <row r="28" spans="1:4">
      <c r="A28" t="s">
        <v>13</v>
      </c>
      <c r="B28" t="s">
        <v>4</v>
      </c>
      <c r="C28" t="str">
        <f t="shared" si="0"/>
        <v>2012-05Cars</v>
      </c>
      <c r="D28">
        <v>598018</v>
      </c>
    </row>
    <row r="29" spans="1:4">
      <c r="A29" t="s">
        <v>13</v>
      </c>
      <c r="B29" t="s">
        <v>5</v>
      </c>
      <c r="C29" t="str">
        <f t="shared" si="0"/>
        <v>2012-05Rental Cars</v>
      </c>
      <c r="D29">
        <v>14312</v>
      </c>
    </row>
    <row r="30" spans="1:4">
      <c r="A30" t="s">
        <v>13</v>
      </c>
      <c r="B30" t="s">
        <v>6</v>
      </c>
      <c r="C30" t="str">
        <f t="shared" si="0"/>
        <v>2012-05Taxi</v>
      </c>
      <c r="D30">
        <v>27733</v>
      </c>
    </row>
    <row r="31" spans="1:4">
      <c r="A31" t="s">
        <v>13</v>
      </c>
      <c r="B31" t="s">
        <v>7</v>
      </c>
      <c r="C31" t="str">
        <f t="shared" si="0"/>
        <v>2012-05Buses</v>
      </c>
      <c r="D31">
        <v>17154</v>
      </c>
    </row>
    <row r="32" spans="1:4">
      <c r="A32" t="s">
        <v>13</v>
      </c>
      <c r="B32" t="s">
        <v>8</v>
      </c>
      <c r="C32" t="str">
        <f t="shared" si="0"/>
        <v>2012-05Goods &amp; Other Vehicles</v>
      </c>
      <c r="D32">
        <v>160441</v>
      </c>
    </row>
    <row r="33" spans="1:4">
      <c r="A33" t="s">
        <v>13</v>
      </c>
      <c r="B33" t="s">
        <v>86</v>
      </c>
      <c r="C33" t="str">
        <f t="shared" si="0"/>
        <v>2012-05Motorcycles &amp; Scooters</v>
      </c>
      <c r="D33">
        <v>145963</v>
      </c>
    </row>
    <row r="34" spans="1:4">
      <c r="A34" t="s">
        <v>14</v>
      </c>
      <c r="B34" t="s">
        <v>4</v>
      </c>
      <c r="C34" t="str">
        <f t="shared" si="0"/>
        <v>2012-06Cars</v>
      </c>
      <c r="D34">
        <v>599493</v>
      </c>
    </row>
    <row r="35" spans="1:4">
      <c r="A35" t="s">
        <v>14</v>
      </c>
      <c r="B35" t="s">
        <v>5</v>
      </c>
      <c r="C35" t="str">
        <f t="shared" si="0"/>
        <v>2012-06Rental Cars</v>
      </c>
      <c r="D35">
        <v>14349</v>
      </c>
    </row>
    <row r="36" spans="1:4">
      <c r="A36" t="s">
        <v>14</v>
      </c>
      <c r="B36" t="s">
        <v>6</v>
      </c>
      <c r="C36" t="str">
        <f t="shared" si="0"/>
        <v>2012-06Taxi</v>
      </c>
      <c r="D36">
        <v>27849</v>
      </c>
    </row>
    <row r="37" spans="1:4">
      <c r="A37" t="s">
        <v>14</v>
      </c>
      <c r="B37" t="s">
        <v>7</v>
      </c>
      <c r="C37" t="str">
        <f t="shared" si="0"/>
        <v>2012-06Buses</v>
      </c>
      <c r="D37">
        <v>17190</v>
      </c>
    </row>
    <row r="38" spans="1:4">
      <c r="A38" t="s">
        <v>14</v>
      </c>
      <c r="B38" t="s">
        <v>8</v>
      </c>
      <c r="C38" t="str">
        <f t="shared" si="0"/>
        <v>2012-06Goods &amp; Other Vehicles</v>
      </c>
      <c r="D38">
        <v>160492</v>
      </c>
    </row>
    <row r="39" spans="1:4">
      <c r="A39" t="s">
        <v>14</v>
      </c>
      <c r="B39" t="s">
        <v>86</v>
      </c>
      <c r="C39" t="str">
        <f t="shared" si="0"/>
        <v>2012-06Motorcycles &amp; Scooters</v>
      </c>
      <c r="D39">
        <v>145819</v>
      </c>
    </row>
    <row r="40" spans="1:4">
      <c r="A40" t="s">
        <v>15</v>
      </c>
      <c r="B40" t="s">
        <v>4</v>
      </c>
      <c r="C40" t="str">
        <f t="shared" si="0"/>
        <v>2012-07Cars</v>
      </c>
      <c r="D40">
        <v>600598</v>
      </c>
    </row>
    <row r="41" spans="1:4">
      <c r="A41" t="s">
        <v>15</v>
      </c>
      <c r="B41" t="s">
        <v>5</v>
      </c>
      <c r="C41" t="str">
        <f t="shared" si="0"/>
        <v>2012-07Rental Cars</v>
      </c>
      <c r="D41">
        <v>14430</v>
      </c>
    </row>
    <row r="42" spans="1:4">
      <c r="A42" t="s">
        <v>15</v>
      </c>
      <c r="B42" t="s">
        <v>6</v>
      </c>
      <c r="C42" t="str">
        <f t="shared" si="0"/>
        <v>2012-07Taxi</v>
      </c>
      <c r="D42">
        <v>28101</v>
      </c>
    </row>
    <row r="43" spans="1:4">
      <c r="A43" t="s">
        <v>15</v>
      </c>
      <c r="B43" t="s">
        <v>7</v>
      </c>
      <c r="C43" t="str">
        <f t="shared" si="0"/>
        <v>2012-07Buses</v>
      </c>
      <c r="D43">
        <v>17217</v>
      </c>
    </row>
    <row r="44" spans="1:4">
      <c r="A44" t="s">
        <v>15</v>
      </c>
      <c r="B44" t="s">
        <v>8</v>
      </c>
      <c r="C44" t="str">
        <f t="shared" si="0"/>
        <v>2012-07Goods &amp; Other Vehicles</v>
      </c>
      <c r="D44">
        <v>160580</v>
      </c>
    </row>
    <row r="45" spans="1:4">
      <c r="A45" t="s">
        <v>15</v>
      </c>
      <c r="B45" t="s">
        <v>86</v>
      </c>
      <c r="C45" t="str">
        <f t="shared" si="0"/>
        <v>2012-07Motorcycles &amp; Scooters</v>
      </c>
      <c r="D45">
        <v>145605</v>
      </c>
    </row>
    <row r="46" spans="1:4">
      <c r="A46" t="s">
        <v>16</v>
      </c>
      <c r="B46" t="s">
        <v>4</v>
      </c>
      <c r="C46" t="str">
        <f t="shared" si="0"/>
        <v>2012-08Cars</v>
      </c>
      <c r="D46">
        <v>601298</v>
      </c>
    </row>
    <row r="47" spans="1:4">
      <c r="A47" t="s">
        <v>16</v>
      </c>
      <c r="B47" t="s">
        <v>5</v>
      </c>
      <c r="C47" t="str">
        <f t="shared" si="0"/>
        <v>2012-08Rental Cars</v>
      </c>
      <c r="D47">
        <v>14540</v>
      </c>
    </row>
    <row r="48" spans="1:4">
      <c r="A48" t="s">
        <v>16</v>
      </c>
      <c r="B48" t="s">
        <v>6</v>
      </c>
      <c r="C48" t="str">
        <f t="shared" si="0"/>
        <v>2012-08Taxi</v>
      </c>
      <c r="D48">
        <v>28176</v>
      </c>
    </row>
    <row r="49" spans="1:4">
      <c r="A49" t="s">
        <v>16</v>
      </c>
      <c r="B49" t="s">
        <v>7</v>
      </c>
      <c r="C49" t="str">
        <f t="shared" si="0"/>
        <v>2012-08Buses</v>
      </c>
      <c r="D49">
        <v>17214</v>
      </c>
    </row>
    <row r="50" spans="1:4">
      <c r="A50" t="s">
        <v>16</v>
      </c>
      <c r="B50" t="s">
        <v>8</v>
      </c>
      <c r="C50" t="str">
        <f t="shared" si="0"/>
        <v>2012-08Goods &amp; Other Vehicles</v>
      </c>
      <c r="D50">
        <v>160555</v>
      </c>
    </row>
    <row r="51" spans="1:4">
      <c r="A51" t="s">
        <v>16</v>
      </c>
      <c r="B51" t="s">
        <v>86</v>
      </c>
      <c r="C51" t="str">
        <f t="shared" si="0"/>
        <v>2012-08Motorcycles &amp; Scooters</v>
      </c>
      <c r="D51">
        <v>145388</v>
      </c>
    </row>
    <row r="52" spans="1:4">
      <c r="A52" t="s">
        <v>17</v>
      </c>
      <c r="B52" t="s">
        <v>4</v>
      </c>
      <c r="C52" t="str">
        <f t="shared" si="0"/>
        <v>2012-09Cars</v>
      </c>
      <c r="D52">
        <v>602481</v>
      </c>
    </row>
    <row r="53" spans="1:4">
      <c r="A53" t="s">
        <v>17</v>
      </c>
      <c r="B53" t="s">
        <v>5</v>
      </c>
      <c r="C53" t="str">
        <f t="shared" si="0"/>
        <v>2012-09Rental Cars</v>
      </c>
      <c r="D53">
        <v>14585</v>
      </c>
    </row>
    <row r="54" spans="1:4">
      <c r="A54" t="s">
        <v>17</v>
      </c>
      <c r="B54" t="s">
        <v>6</v>
      </c>
      <c r="C54" t="str">
        <f t="shared" si="0"/>
        <v>2012-09Taxi</v>
      </c>
      <c r="D54">
        <v>28364</v>
      </c>
    </row>
    <row r="55" spans="1:4">
      <c r="A55" t="s">
        <v>17</v>
      </c>
      <c r="B55" t="s">
        <v>7</v>
      </c>
      <c r="C55" t="str">
        <f t="shared" si="0"/>
        <v>2012-09Buses</v>
      </c>
      <c r="D55">
        <v>17238</v>
      </c>
    </row>
    <row r="56" spans="1:4">
      <c r="A56" t="s">
        <v>17</v>
      </c>
      <c r="B56" t="s">
        <v>8</v>
      </c>
      <c r="C56" t="str">
        <f t="shared" si="0"/>
        <v>2012-09Goods &amp; Other Vehicles</v>
      </c>
      <c r="D56">
        <v>160551</v>
      </c>
    </row>
    <row r="57" spans="1:4">
      <c r="A57" t="s">
        <v>17</v>
      </c>
      <c r="B57" t="s">
        <v>86</v>
      </c>
      <c r="C57" t="str">
        <f t="shared" si="0"/>
        <v>2012-09Motorcycles &amp; Scooters</v>
      </c>
      <c r="D57">
        <v>144923</v>
      </c>
    </row>
    <row r="58" spans="1:4">
      <c r="A58" t="s">
        <v>18</v>
      </c>
      <c r="B58" t="s">
        <v>4</v>
      </c>
      <c r="C58" t="str">
        <f t="shared" si="0"/>
        <v>2012-10Cars</v>
      </c>
      <c r="D58">
        <v>603460</v>
      </c>
    </row>
    <row r="59" spans="1:4">
      <c r="A59" t="s">
        <v>18</v>
      </c>
      <c r="B59" t="s">
        <v>5</v>
      </c>
      <c r="C59" t="str">
        <f t="shared" si="0"/>
        <v>2012-10Rental Cars</v>
      </c>
      <c r="D59">
        <v>14664</v>
      </c>
    </row>
    <row r="60" spans="1:4">
      <c r="A60" t="s">
        <v>18</v>
      </c>
      <c r="B60" t="s">
        <v>6</v>
      </c>
      <c r="C60" t="str">
        <f t="shared" si="0"/>
        <v>2012-10Taxi</v>
      </c>
      <c r="D60">
        <v>28243</v>
      </c>
    </row>
    <row r="61" spans="1:4">
      <c r="A61" t="s">
        <v>18</v>
      </c>
      <c r="B61" t="s">
        <v>7</v>
      </c>
      <c r="C61" t="str">
        <f t="shared" si="0"/>
        <v>2012-10Buses</v>
      </c>
      <c r="D61">
        <v>17241</v>
      </c>
    </row>
    <row r="62" spans="1:4">
      <c r="A62" t="s">
        <v>18</v>
      </c>
      <c r="B62" t="s">
        <v>8</v>
      </c>
      <c r="C62" t="str">
        <f t="shared" si="0"/>
        <v>2012-10Goods &amp; Other Vehicles</v>
      </c>
      <c r="D62">
        <v>160440</v>
      </c>
    </row>
    <row r="63" spans="1:4">
      <c r="A63" t="s">
        <v>18</v>
      </c>
      <c r="B63" t="s">
        <v>86</v>
      </c>
      <c r="C63" t="str">
        <f t="shared" si="0"/>
        <v>2012-10Motorcycles &amp; Scooters</v>
      </c>
      <c r="D63">
        <v>144588</v>
      </c>
    </row>
    <row r="64" spans="1:4">
      <c r="A64" t="s">
        <v>19</v>
      </c>
      <c r="B64" t="s">
        <v>4</v>
      </c>
      <c r="C64" t="str">
        <f t="shared" si="0"/>
        <v>2012-11Cars</v>
      </c>
      <c r="D64">
        <v>604311</v>
      </c>
    </row>
    <row r="65" spans="1:4">
      <c r="A65" t="s">
        <v>19</v>
      </c>
      <c r="B65" t="s">
        <v>5</v>
      </c>
      <c r="C65" t="str">
        <f t="shared" si="0"/>
        <v>2012-11Rental Cars</v>
      </c>
      <c r="D65">
        <v>14784</v>
      </c>
    </row>
    <row r="66" spans="1:4">
      <c r="A66" t="s">
        <v>19</v>
      </c>
      <c r="B66" t="s">
        <v>6</v>
      </c>
      <c r="C66" t="str">
        <f t="shared" si="0"/>
        <v>2012-11Taxi</v>
      </c>
      <c r="D66">
        <v>28187</v>
      </c>
    </row>
    <row r="67" spans="1:4">
      <c r="A67" t="s">
        <v>19</v>
      </c>
      <c r="B67" t="s">
        <v>7</v>
      </c>
      <c r="C67" t="str">
        <f t="shared" si="0"/>
        <v>2012-11Buses</v>
      </c>
      <c r="D67">
        <v>17223</v>
      </c>
    </row>
    <row r="68" spans="1:4">
      <c r="A68" t="s">
        <v>19</v>
      </c>
      <c r="B68" t="s">
        <v>8</v>
      </c>
      <c r="C68" t="str">
        <f t="shared" si="0"/>
        <v>2012-11Goods &amp; Other Vehicles</v>
      </c>
      <c r="D68">
        <v>160423</v>
      </c>
    </row>
    <row r="69" spans="1:4">
      <c r="A69" t="s">
        <v>19</v>
      </c>
      <c r="B69" t="s">
        <v>86</v>
      </c>
      <c r="C69" t="str">
        <f t="shared" ref="C69:C132" si="1">A69&amp;B69</f>
        <v>2012-11Motorcycles &amp; Scooters</v>
      </c>
      <c r="D69">
        <v>144332</v>
      </c>
    </row>
    <row r="70" spans="1:4">
      <c r="A70" t="s">
        <v>20</v>
      </c>
      <c r="B70" t="s">
        <v>4</v>
      </c>
      <c r="C70" t="str">
        <f t="shared" si="1"/>
        <v>2012-12Cars</v>
      </c>
      <c r="D70">
        <v>605149</v>
      </c>
    </row>
    <row r="71" spans="1:4">
      <c r="A71" t="s">
        <v>20</v>
      </c>
      <c r="B71" t="s">
        <v>5</v>
      </c>
      <c r="C71" t="str">
        <f t="shared" si="1"/>
        <v>2012-12Rental Cars</v>
      </c>
      <c r="D71">
        <v>14862</v>
      </c>
    </row>
    <row r="72" spans="1:4">
      <c r="A72" t="s">
        <v>20</v>
      </c>
      <c r="B72" t="s">
        <v>6</v>
      </c>
      <c r="C72" t="str">
        <f t="shared" si="1"/>
        <v>2012-12Taxi</v>
      </c>
      <c r="D72">
        <v>28210</v>
      </c>
    </row>
    <row r="73" spans="1:4">
      <c r="A73" t="s">
        <v>20</v>
      </c>
      <c r="B73" t="s">
        <v>7</v>
      </c>
      <c r="C73" t="str">
        <f t="shared" si="1"/>
        <v>2012-12Buses</v>
      </c>
      <c r="D73">
        <v>17162</v>
      </c>
    </row>
    <row r="74" spans="1:4">
      <c r="A74" t="s">
        <v>20</v>
      </c>
      <c r="B74" t="s">
        <v>8</v>
      </c>
      <c r="C74" t="str">
        <f t="shared" si="1"/>
        <v>2012-12Goods &amp; Other Vehicles</v>
      </c>
      <c r="D74">
        <v>160417</v>
      </c>
    </row>
    <row r="75" spans="1:4">
      <c r="A75" t="s">
        <v>20</v>
      </c>
      <c r="B75" t="s">
        <v>86</v>
      </c>
      <c r="C75" t="str">
        <f t="shared" si="1"/>
        <v>2012-12Motorcycles &amp; Scooters</v>
      </c>
      <c r="D75">
        <v>144110</v>
      </c>
    </row>
    <row r="76" spans="1:4">
      <c r="A76" t="s">
        <v>21</v>
      </c>
      <c r="B76" t="s">
        <v>4</v>
      </c>
      <c r="C76" t="str">
        <f t="shared" si="1"/>
        <v>2013-01Cars</v>
      </c>
      <c r="D76">
        <v>605947</v>
      </c>
    </row>
    <row r="77" spans="1:4">
      <c r="A77" t="s">
        <v>21</v>
      </c>
      <c r="B77" t="s">
        <v>5</v>
      </c>
      <c r="C77" t="str">
        <f t="shared" si="1"/>
        <v>2013-01Rental Cars</v>
      </c>
      <c r="D77">
        <v>14915</v>
      </c>
    </row>
    <row r="78" spans="1:4">
      <c r="A78" t="s">
        <v>21</v>
      </c>
      <c r="B78" t="s">
        <v>6</v>
      </c>
      <c r="C78" t="str">
        <f t="shared" si="1"/>
        <v>2013-01Taxi</v>
      </c>
      <c r="D78">
        <v>28297</v>
      </c>
    </row>
    <row r="79" spans="1:4">
      <c r="A79" t="s">
        <v>21</v>
      </c>
      <c r="B79" t="s">
        <v>7</v>
      </c>
      <c r="C79" t="str">
        <f t="shared" si="1"/>
        <v>2013-01Buses</v>
      </c>
      <c r="D79">
        <v>17182</v>
      </c>
    </row>
    <row r="80" spans="1:4">
      <c r="A80" t="s">
        <v>21</v>
      </c>
      <c r="B80" t="s">
        <v>8</v>
      </c>
      <c r="C80" t="str">
        <f t="shared" si="1"/>
        <v>2013-01Goods &amp; Other Vehicles</v>
      </c>
      <c r="D80">
        <v>160278</v>
      </c>
    </row>
    <row r="81" spans="1:4">
      <c r="A81" t="s">
        <v>21</v>
      </c>
      <c r="B81" t="s">
        <v>86</v>
      </c>
      <c r="C81" t="str">
        <f t="shared" si="1"/>
        <v>2013-01Motorcycles &amp; Scooters</v>
      </c>
      <c r="D81">
        <v>143681</v>
      </c>
    </row>
    <row r="82" spans="1:4">
      <c r="A82" t="s">
        <v>22</v>
      </c>
      <c r="B82" t="s">
        <v>4</v>
      </c>
      <c r="C82" t="str">
        <f t="shared" si="1"/>
        <v>2013-02Cars</v>
      </c>
      <c r="D82">
        <v>605961</v>
      </c>
    </row>
    <row r="83" spans="1:4">
      <c r="A83" t="s">
        <v>22</v>
      </c>
      <c r="B83" t="s">
        <v>5</v>
      </c>
      <c r="C83" t="str">
        <f t="shared" si="1"/>
        <v>2013-02Rental Cars</v>
      </c>
      <c r="D83">
        <v>14990</v>
      </c>
    </row>
    <row r="84" spans="1:4">
      <c r="A84" t="s">
        <v>22</v>
      </c>
      <c r="B84" t="s">
        <v>6</v>
      </c>
      <c r="C84" t="str">
        <f t="shared" si="1"/>
        <v>2013-02Taxi</v>
      </c>
      <c r="D84">
        <v>28245</v>
      </c>
    </row>
    <row r="85" spans="1:4">
      <c r="A85" t="s">
        <v>22</v>
      </c>
      <c r="B85" t="s">
        <v>7</v>
      </c>
      <c r="C85" t="str">
        <f t="shared" si="1"/>
        <v>2013-02Buses</v>
      </c>
      <c r="D85">
        <v>17226</v>
      </c>
    </row>
    <row r="86" spans="1:4">
      <c r="A86" t="s">
        <v>22</v>
      </c>
      <c r="B86" t="s">
        <v>8</v>
      </c>
      <c r="C86" t="str">
        <f t="shared" si="1"/>
        <v>2013-02Goods &amp; Other Vehicles</v>
      </c>
      <c r="D86">
        <v>160099</v>
      </c>
    </row>
    <row r="87" spans="1:4">
      <c r="A87" t="s">
        <v>22</v>
      </c>
      <c r="B87" t="s">
        <v>86</v>
      </c>
      <c r="C87" t="str">
        <f t="shared" si="1"/>
        <v>2013-02Motorcycles &amp; Scooters</v>
      </c>
      <c r="D87">
        <v>143596</v>
      </c>
    </row>
    <row r="88" spans="1:4">
      <c r="A88" t="s">
        <v>23</v>
      </c>
      <c r="B88" t="s">
        <v>4</v>
      </c>
      <c r="C88" t="str">
        <f t="shared" si="1"/>
        <v>2013-03Cars</v>
      </c>
      <c r="D88">
        <v>606026</v>
      </c>
    </row>
    <row r="89" spans="1:4">
      <c r="A89" t="s">
        <v>23</v>
      </c>
      <c r="B89" t="s">
        <v>5</v>
      </c>
      <c r="C89" t="str">
        <f t="shared" si="1"/>
        <v>2013-03Rental Cars</v>
      </c>
      <c r="D89">
        <v>15046</v>
      </c>
    </row>
    <row r="90" spans="1:4">
      <c r="A90" t="s">
        <v>23</v>
      </c>
      <c r="B90" t="s">
        <v>6</v>
      </c>
      <c r="C90" t="str">
        <f t="shared" si="1"/>
        <v>2013-03Taxi</v>
      </c>
      <c r="D90">
        <v>28075</v>
      </c>
    </row>
    <row r="91" spans="1:4">
      <c r="A91" t="s">
        <v>23</v>
      </c>
      <c r="B91" t="s">
        <v>7</v>
      </c>
      <c r="C91" t="str">
        <f t="shared" si="1"/>
        <v>2013-03Buses</v>
      </c>
      <c r="D91">
        <v>17244</v>
      </c>
    </row>
    <row r="92" spans="1:4">
      <c r="A92" t="s">
        <v>23</v>
      </c>
      <c r="B92" t="s">
        <v>8</v>
      </c>
      <c r="C92" t="str">
        <f t="shared" si="1"/>
        <v>2013-03Goods &amp; Other Vehicles</v>
      </c>
      <c r="D92">
        <v>159913</v>
      </c>
    </row>
    <row r="93" spans="1:4">
      <c r="A93" t="s">
        <v>23</v>
      </c>
      <c r="B93" t="s">
        <v>86</v>
      </c>
      <c r="C93" t="str">
        <f t="shared" si="1"/>
        <v>2013-03Motorcycles &amp; Scooters</v>
      </c>
      <c r="D93">
        <v>143424</v>
      </c>
    </row>
    <row r="94" spans="1:4">
      <c r="A94" t="s">
        <v>24</v>
      </c>
      <c r="B94" t="s">
        <v>4</v>
      </c>
      <c r="C94" t="str">
        <f t="shared" si="1"/>
        <v>2013-04Cars</v>
      </c>
      <c r="D94">
        <v>605754</v>
      </c>
    </row>
    <row r="95" spans="1:4">
      <c r="A95" t="s">
        <v>24</v>
      </c>
      <c r="B95" t="s">
        <v>5</v>
      </c>
      <c r="C95" t="str">
        <f t="shared" si="1"/>
        <v>2013-04Rental Cars</v>
      </c>
      <c r="D95">
        <v>15164</v>
      </c>
    </row>
    <row r="96" spans="1:4">
      <c r="A96" t="s">
        <v>24</v>
      </c>
      <c r="B96" t="s">
        <v>6</v>
      </c>
      <c r="C96" t="str">
        <f t="shared" si="1"/>
        <v>2013-04Taxi</v>
      </c>
      <c r="D96">
        <v>27911</v>
      </c>
    </row>
    <row r="97" spans="1:4">
      <c r="A97" t="s">
        <v>24</v>
      </c>
      <c r="B97" t="s">
        <v>7</v>
      </c>
      <c r="C97" t="str">
        <f t="shared" si="1"/>
        <v>2013-04Buses</v>
      </c>
      <c r="D97">
        <v>17296</v>
      </c>
    </row>
    <row r="98" spans="1:4">
      <c r="A98" t="s">
        <v>24</v>
      </c>
      <c r="B98" t="s">
        <v>8</v>
      </c>
      <c r="C98" t="str">
        <f t="shared" si="1"/>
        <v>2013-04Goods &amp; Other Vehicles</v>
      </c>
      <c r="D98">
        <v>159912</v>
      </c>
    </row>
    <row r="99" spans="1:4">
      <c r="A99" t="s">
        <v>24</v>
      </c>
      <c r="B99" t="s">
        <v>86</v>
      </c>
      <c r="C99" t="str">
        <f t="shared" si="1"/>
        <v>2013-04Motorcycles &amp; Scooters</v>
      </c>
      <c r="D99">
        <v>143134</v>
      </c>
    </row>
    <row r="100" spans="1:4">
      <c r="A100" t="s">
        <v>25</v>
      </c>
      <c r="B100" t="s">
        <v>4</v>
      </c>
      <c r="C100" t="str">
        <f t="shared" si="1"/>
        <v>2013-05Cars</v>
      </c>
      <c r="D100">
        <v>605882</v>
      </c>
    </row>
    <row r="101" spans="1:4">
      <c r="A101" t="s">
        <v>25</v>
      </c>
      <c r="B101" t="s">
        <v>5</v>
      </c>
      <c r="C101" t="str">
        <f t="shared" si="1"/>
        <v>2013-05Rental Cars</v>
      </c>
      <c r="D101">
        <v>15257</v>
      </c>
    </row>
    <row r="102" spans="1:4">
      <c r="A102" t="s">
        <v>25</v>
      </c>
      <c r="B102" t="s">
        <v>6</v>
      </c>
      <c r="C102" t="str">
        <f t="shared" si="1"/>
        <v>2013-05Taxi</v>
      </c>
      <c r="D102">
        <v>27719</v>
      </c>
    </row>
    <row r="103" spans="1:4">
      <c r="A103" t="s">
        <v>25</v>
      </c>
      <c r="B103" t="s">
        <v>7</v>
      </c>
      <c r="C103" t="str">
        <f t="shared" si="1"/>
        <v>2013-05Buses</v>
      </c>
      <c r="D103">
        <v>17314</v>
      </c>
    </row>
    <row r="104" spans="1:4">
      <c r="A104" t="s">
        <v>25</v>
      </c>
      <c r="B104" t="s">
        <v>8</v>
      </c>
      <c r="C104" t="str">
        <f t="shared" si="1"/>
        <v>2013-05Goods &amp; Other Vehicles</v>
      </c>
      <c r="D104">
        <v>159993</v>
      </c>
    </row>
    <row r="105" spans="1:4">
      <c r="A105" t="s">
        <v>25</v>
      </c>
      <c r="B105" t="s">
        <v>86</v>
      </c>
      <c r="C105" t="str">
        <f t="shared" si="1"/>
        <v>2013-05Motorcycles &amp; Scooters</v>
      </c>
      <c r="D105">
        <v>143307</v>
      </c>
    </row>
    <row r="106" spans="1:4">
      <c r="A106" t="s">
        <v>26</v>
      </c>
      <c r="B106" t="s">
        <v>4</v>
      </c>
      <c r="C106" t="str">
        <f t="shared" si="1"/>
        <v>2013-06Cars</v>
      </c>
      <c r="D106">
        <v>606373</v>
      </c>
    </row>
    <row r="107" spans="1:4">
      <c r="A107" t="s">
        <v>26</v>
      </c>
      <c r="B107" t="s">
        <v>5</v>
      </c>
      <c r="C107" t="str">
        <f t="shared" si="1"/>
        <v>2013-06Rental Cars</v>
      </c>
      <c r="D107">
        <v>15392</v>
      </c>
    </row>
    <row r="108" spans="1:4">
      <c r="A108" t="s">
        <v>26</v>
      </c>
      <c r="B108" t="s">
        <v>6</v>
      </c>
      <c r="C108" t="str">
        <f t="shared" si="1"/>
        <v>2013-06Taxi</v>
      </c>
      <c r="D108">
        <v>27781</v>
      </c>
    </row>
    <row r="109" spans="1:4">
      <c r="A109" t="s">
        <v>26</v>
      </c>
      <c r="B109" t="s">
        <v>7</v>
      </c>
      <c r="C109" t="str">
        <f t="shared" si="1"/>
        <v>2013-06Buses</v>
      </c>
      <c r="D109">
        <v>17330</v>
      </c>
    </row>
    <row r="110" spans="1:4">
      <c r="A110" t="s">
        <v>26</v>
      </c>
      <c r="B110" t="s">
        <v>8</v>
      </c>
      <c r="C110" t="str">
        <f t="shared" si="1"/>
        <v>2013-06Goods &amp; Other Vehicles</v>
      </c>
      <c r="D110">
        <v>159953</v>
      </c>
    </row>
    <row r="111" spans="1:4">
      <c r="A111" t="s">
        <v>26</v>
      </c>
      <c r="B111" t="s">
        <v>86</v>
      </c>
      <c r="C111" t="str">
        <f t="shared" si="1"/>
        <v>2013-06Motorcycles &amp; Scooters</v>
      </c>
      <c r="D111">
        <v>143307</v>
      </c>
    </row>
    <row r="112" spans="1:4">
      <c r="A112" t="s">
        <v>27</v>
      </c>
      <c r="B112" t="s">
        <v>4</v>
      </c>
      <c r="C112" t="str">
        <f t="shared" si="1"/>
        <v>2013-07Cars</v>
      </c>
      <c r="D112">
        <v>606492</v>
      </c>
    </row>
    <row r="113" spans="1:4">
      <c r="A113" t="s">
        <v>27</v>
      </c>
      <c r="B113" t="s">
        <v>5</v>
      </c>
      <c r="C113" t="str">
        <f t="shared" si="1"/>
        <v>2013-07Rental Cars</v>
      </c>
      <c r="D113">
        <v>15469</v>
      </c>
    </row>
    <row r="114" spans="1:4">
      <c r="A114" t="s">
        <v>27</v>
      </c>
      <c r="B114" t="s">
        <v>6</v>
      </c>
      <c r="C114" t="str">
        <f t="shared" si="1"/>
        <v>2013-07Taxi</v>
      </c>
      <c r="D114">
        <v>27707</v>
      </c>
    </row>
    <row r="115" spans="1:4">
      <c r="A115" t="s">
        <v>27</v>
      </c>
      <c r="B115" t="s">
        <v>7</v>
      </c>
      <c r="C115" t="str">
        <f t="shared" si="1"/>
        <v>2013-07Buses</v>
      </c>
      <c r="D115">
        <v>17321</v>
      </c>
    </row>
    <row r="116" spans="1:4">
      <c r="A116" t="s">
        <v>27</v>
      </c>
      <c r="B116" t="s">
        <v>8</v>
      </c>
      <c r="C116" t="str">
        <f t="shared" si="1"/>
        <v>2013-07Goods &amp; Other Vehicles</v>
      </c>
      <c r="D116">
        <v>160035</v>
      </c>
    </row>
    <row r="117" spans="1:4">
      <c r="A117" t="s">
        <v>27</v>
      </c>
      <c r="B117" t="s">
        <v>86</v>
      </c>
      <c r="C117" t="str">
        <f t="shared" si="1"/>
        <v>2013-07Motorcycles &amp; Scooters</v>
      </c>
      <c r="D117">
        <v>143616</v>
      </c>
    </row>
    <row r="118" spans="1:4">
      <c r="A118" t="s">
        <v>28</v>
      </c>
      <c r="B118" t="s">
        <v>4</v>
      </c>
      <c r="C118" t="str">
        <f t="shared" si="1"/>
        <v>2013-08Cars</v>
      </c>
      <c r="D118">
        <v>606722</v>
      </c>
    </row>
    <row r="119" spans="1:4">
      <c r="A119" t="s">
        <v>28</v>
      </c>
      <c r="B119" t="s">
        <v>5</v>
      </c>
      <c r="C119" t="str">
        <f t="shared" si="1"/>
        <v>2013-08Rental Cars</v>
      </c>
      <c r="D119">
        <v>15706</v>
      </c>
    </row>
    <row r="120" spans="1:4">
      <c r="A120" t="s">
        <v>28</v>
      </c>
      <c r="B120" t="s">
        <v>6</v>
      </c>
      <c r="C120" t="str">
        <f t="shared" si="1"/>
        <v>2013-08Taxi</v>
      </c>
      <c r="D120">
        <v>27471</v>
      </c>
    </row>
    <row r="121" spans="1:4">
      <c r="A121" t="s">
        <v>28</v>
      </c>
      <c r="B121" t="s">
        <v>7</v>
      </c>
      <c r="C121" t="str">
        <f t="shared" si="1"/>
        <v>2013-08Buses</v>
      </c>
      <c r="D121">
        <v>17341</v>
      </c>
    </row>
    <row r="122" spans="1:4">
      <c r="A122" t="s">
        <v>28</v>
      </c>
      <c r="B122" t="s">
        <v>8</v>
      </c>
      <c r="C122" t="str">
        <f t="shared" si="1"/>
        <v>2013-08Goods &amp; Other Vehicles</v>
      </c>
      <c r="D122">
        <v>160128</v>
      </c>
    </row>
    <row r="123" spans="1:4">
      <c r="A123" t="s">
        <v>28</v>
      </c>
      <c r="B123" t="s">
        <v>86</v>
      </c>
      <c r="C123" t="str">
        <f t="shared" si="1"/>
        <v>2013-08Motorcycles &amp; Scooters</v>
      </c>
      <c r="D123">
        <v>143821</v>
      </c>
    </row>
    <row r="124" spans="1:4">
      <c r="A124" t="s">
        <v>29</v>
      </c>
      <c r="B124" t="s">
        <v>4</v>
      </c>
      <c r="C124" t="str">
        <f t="shared" si="1"/>
        <v>2013-09Cars</v>
      </c>
      <c r="D124">
        <v>607191</v>
      </c>
    </row>
    <row r="125" spans="1:4">
      <c r="A125" t="s">
        <v>29</v>
      </c>
      <c r="B125" t="s">
        <v>5</v>
      </c>
      <c r="C125" t="str">
        <f t="shared" si="1"/>
        <v>2013-09Rental Cars</v>
      </c>
      <c r="D125">
        <v>15825</v>
      </c>
    </row>
    <row r="126" spans="1:4">
      <c r="A126" t="s">
        <v>29</v>
      </c>
      <c r="B126" t="s">
        <v>6</v>
      </c>
      <c r="C126" t="str">
        <f t="shared" si="1"/>
        <v>2013-09Taxi</v>
      </c>
      <c r="D126">
        <v>27475</v>
      </c>
    </row>
    <row r="127" spans="1:4">
      <c r="A127" t="s">
        <v>29</v>
      </c>
      <c r="B127" t="s">
        <v>7</v>
      </c>
      <c r="C127" t="str">
        <f t="shared" si="1"/>
        <v>2013-09Buses</v>
      </c>
      <c r="D127">
        <v>17354</v>
      </c>
    </row>
    <row r="128" spans="1:4">
      <c r="A128" t="s">
        <v>29</v>
      </c>
      <c r="B128" t="s">
        <v>8</v>
      </c>
      <c r="C128" t="str">
        <f t="shared" si="1"/>
        <v>2013-09Goods &amp; Other Vehicles</v>
      </c>
      <c r="D128">
        <v>160192</v>
      </c>
    </row>
    <row r="129" spans="1:4">
      <c r="A129" t="s">
        <v>29</v>
      </c>
      <c r="B129" t="s">
        <v>86</v>
      </c>
      <c r="C129" t="str">
        <f t="shared" si="1"/>
        <v>2013-09Motorcycles &amp; Scooters</v>
      </c>
      <c r="D129">
        <v>144116</v>
      </c>
    </row>
    <row r="130" spans="1:4">
      <c r="A130" t="s">
        <v>30</v>
      </c>
      <c r="B130" t="s">
        <v>4</v>
      </c>
      <c r="C130" t="str">
        <f t="shared" si="1"/>
        <v>2013-10Cars</v>
      </c>
      <c r="D130">
        <v>607104</v>
      </c>
    </row>
    <row r="131" spans="1:4">
      <c r="A131" t="s">
        <v>30</v>
      </c>
      <c r="B131" t="s">
        <v>5</v>
      </c>
      <c r="C131" t="str">
        <f t="shared" si="1"/>
        <v>2013-10Rental Cars</v>
      </c>
      <c r="D131">
        <v>15996</v>
      </c>
    </row>
    <row r="132" spans="1:4">
      <c r="A132" t="s">
        <v>30</v>
      </c>
      <c r="B132" t="s">
        <v>6</v>
      </c>
      <c r="C132" t="str">
        <f t="shared" si="1"/>
        <v>2013-10Taxi</v>
      </c>
      <c r="D132">
        <v>27516</v>
      </c>
    </row>
    <row r="133" spans="1:4">
      <c r="A133" t="s">
        <v>30</v>
      </c>
      <c r="B133" t="s">
        <v>7</v>
      </c>
      <c r="C133" t="str">
        <f t="shared" ref="C133:C196" si="2">A133&amp;B133</f>
        <v>2013-10Buses</v>
      </c>
      <c r="D133">
        <v>17383</v>
      </c>
    </row>
    <row r="134" spans="1:4">
      <c r="A134" t="s">
        <v>30</v>
      </c>
      <c r="B134" t="s">
        <v>8</v>
      </c>
      <c r="C134" t="str">
        <f t="shared" si="2"/>
        <v>2013-10Goods &amp; Other Vehicles</v>
      </c>
      <c r="D134">
        <v>160235</v>
      </c>
    </row>
    <row r="135" spans="1:4">
      <c r="A135" t="s">
        <v>30</v>
      </c>
      <c r="B135" t="s">
        <v>86</v>
      </c>
      <c r="C135" t="str">
        <f t="shared" si="2"/>
        <v>2013-10Motorcycles &amp; Scooters</v>
      </c>
      <c r="D135">
        <v>144442</v>
      </c>
    </row>
    <row r="136" spans="1:4">
      <c r="A136" t="s">
        <v>31</v>
      </c>
      <c r="B136" t="s">
        <v>4</v>
      </c>
      <c r="C136" t="str">
        <f t="shared" si="2"/>
        <v>2013-11Cars</v>
      </c>
      <c r="D136">
        <v>607079</v>
      </c>
    </row>
    <row r="137" spans="1:4">
      <c r="A137" t="s">
        <v>31</v>
      </c>
      <c r="B137" t="s">
        <v>5</v>
      </c>
      <c r="C137" t="str">
        <f t="shared" si="2"/>
        <v>2013-11Rental Cars</v>
      </c>
      <c r="D137">
        <v>16144</v>
      </c>
    </row>
    <row r="138" spans="1:4">
      <c r="A138" t="s">
        <v>31</v>
      </c>
      <c r="B138" t="s">
        <v>6</v>
      </c>
      <c r="C138" t="str">
        <f t="shared" si="2"/>
        <v>2013-11Taxi</v>
      </c>
      <c r="D138">
        <v>27492</v>
      </c>
    </row>
    <row r="139" spans="1:4">
      <c r="A139" t="s">
        <v>31</v>
      </c>
      <c r="B139" t="s">
        <v>7</v>
      </c>
      <c r="C139" t="str">
        <f t="shared" si="2"/>
        <v>2013-11Buses</v>
      </c>
      <c r="D139">
        <v>17387</v>
      </c>
    </row>
    <row r="140" spans="1:4">
      <c r="A140" t="s">
        <v>31</v>
      </c>
      <c r="B140" t="s">
        <v>8</v>
      </c>
      <c r="C140" t="str">
        <f t="shared" si="2"/>
        <v>2013-11Goods &amp; Other Vehicles</v>
      </c>
      <c r="D140">
        <v>160109</v>
      </c>
    </row>
    <row r="141" spans="1:4">
      <c r="A141" t="s">
        <v>31</v>
      </c>
      <c r="B141" t="s">
        <v>86</v>
      </c>
      <c r="C141" t="str">
        <f t="shared" si="2"/>
        <v>2013-11Motorcycles &amp; Scooters</v>
      </c>
      <c r="D141">
        <v>144529</v>
      </c>
    </row>
    <row r="142" spans="1:4">
      <c r="A142" t="s">
        <v>32</v>
      </c>
      <c r="B142" t="s">
        <v>4</v>
      </c>
      <c r="C142" t="str">
        <f t="shared" si="2"/>
        <v>2013-12Cars</v>
      </c>
      <c r="D142">
        <v>607292</v>
      </c>
    </row>
    <row r="143" spans="1:4">
      <c r="A143" t="s">
        <v>32</v>
      </c>
      <c r="B143" t="s">
        <v>5</v>
      </c>
      <c r="C143" t="str">
        <f t="shared" si="2"/>
        <v>2013-12Rental Cars</v>
      </c>
      <c r="D143">
        <v>16396</v>
      </c>
    </row>
    <row r="144" spans="1:4">
      <c r="A144" t="s">
        <v>32</v>
      </c>
      <c r="B144" t="s">
        <v>6</v>
      </c>
      <c r="C144" t="str">
        <f t="shared" si="2"/>
        <v>2013-12Taxi</v>
      </c>
      <c r="D144">
        <v>27695</v>
      </c>
    </row>
    <row r="145" spans="1:4">
      <c r="A145" t="s">
        <v>32</v>
      </c>
      <c r="B145" t="s">
        <v>7</v>
      </c>
      <c r="C145" t="str">
        <f t="shared" si="2"/>
        <v>2013-12Buses</v>
      </c>
      <c r="D145">
        <v>17509</v>
      </c>
    </row>
    <row r="146" spans="1:4">
      <c r="A146" t="s">
        <v>32</v>
      </c>
      <c r="B146" t="s">
        <v>8</v>
      </c>
      <c r="C146" t="str">
        <f t="shared" si="2"/>
        <v>2013-12Goods &amp; Other Vehicles</v>
      </c>
      <c r="D146">
        <v>160344</v>
      </c>
    </row>
    <row r="147" spans="1:4">
      <c r="A147" t="s">
        <v>32</v>
      </c>
      <c r="B147" t="s">
        <v>86</v>
      </c>
      <c r="C147" t="str">
        <f t="shared" si="2"/>
        <v>2013-12Motorcycles &amp; Scooters</v>
      </c>
      <c r="D147">
        <v>144934</v>
      </c>
    </row>
    <row r="148" spans="1:4">
      <c r="A148" t="s">
        <v>33</v>
      </c>
      <c r="B148" t="s">
        <v>4</v>
      </c>
      <c r="C148" t="str">
        <f t="shared" si="2"/>
        <v>2014-01Cars</v>
      </c>
      <c r="D148">
        <v>607225</v>
      </c>
    </row>
    <row r="149" spans="1:4">
      <c r="A149" t="s">
        <v>33</v>
      </c>
      <c r="B149" t="s">
        <v>5</v>
      </c>
      <c r="C149" t="str">
        <f t="shared" si="2"/>
        <v>2014-01Rental Cars</v>
      </c>
      <c r="D149">
        <v>16604</v>
      </c>
    </row>
    <row r="150" spans="1:4">
      <c r="A150" t="s">
        <v>33</v>
      </c>
      <c r="B150" t="s">
        <v>6</v>
      </c>
      <c r="C150" t="str">
        <f t="shared" si="2"/>
        <v>2014-01Taxi</v>
      </c>
      <c r="D150">
        <v>27779</v>
      </c>
    </row>
    <row r="151" spans="1:4">
      <c r="A151" t="s">
        <v>33</v>
      </c>
      <c r="B151" t="s">
        <v>7</v>
      </c>
      <c r="C151" t="str">
        <f t="shared" si="2"/>
        <v>2014-01Buses</v>
      </c>
      <c r="D151">
        <v>17500</v>
      </c>
    </row>
    <row r="152" spans="1:4">
      <c r="A152" t="s">
        <v>33</v>
      </c>
      <c r="B152" t="s">
        <v>8</v>
      </c>
      <c r="C152" t="str">
        <f t="shared" si="2"/>
        <v>2014-01Goods &amp; Other Vehicles</v>
      </c>
      <c r="D152">
        <v>160178</v>
      </c>
    </row>
    <row r="153" spans="1:4">
      <c r="A153" t="s">
        <v>33</v>
      </c>
      <c r="B153" t="s">
        <v>86</v>
      </c>
      <c r="C153" t="str">
        <f t="shared" si="2"/>
        <v>2014-01Motorcycles &amp; Scooters</v>
      </c>
      <c r="D153">
        <v>145209</v>
      </c>
    </row>
    <row r="154" spans="1:4">
      <c r="A154" t="s">
        <v>34</v>
      </c>
      <c r="B154" t="s">
        <v>4</v>
      </c>
      <c r="C154" t="str">
        <f t="shared" si="2"/>
        <v>2014-02Cars</v>
      </c>
      <c r="D154">
        <v>606938</v>
      </c>
    </row>
    <row r="155" spans="1:4">
      <c r="A155" t="s">
        <v>34</v>
      </c>
      <c r="B155" t="s">
        <v>5</v>
      </c>
      <c r="C155" t="str">
        <f t="shared" si="2"/>
        <v>2014-02Rental Cars</v>
      </c>
      <c r="D155">
        <v>16726</v>
      </c>
    </row>
    <row r="156" spans="1:4">
      <c r="A156" t="s">
        <v>34</v>
      </c>
      <c r="B156" t="s">
        <v>6</v>
      </c>
      <c r="C156" t="str">
        <f t="shared" si="2"/>
        <v>2014-02Taxi</v>
      </c>
      <c r="D156">
        <v>27698</v>
      </c>
    </row>
    <row r="157" spans="1:4">
      <c r="A157" t="s">
        <v>34</v>
      </c>
      <c r="B157" t="s">
        <v>7</v>
      </c>
      <c r="C157" t="str">
        <f t="shared" si="2"/>
        <v>2014-02Buses</v>
      </c>
      <c r="D157">
        <v>17449</v>
      </c>
    </row>
    <row r="158" spans="1:4">
      <c r="A158" t="s">
        <v>34</v>
      </c>
      <c r="B158" t="s">
        <v>8</v>
      </c>
      <c r="C158" t="str">
        <f t="shared" si="2"/>
        <v>2014-02Goods &amp; Other Vehicles</v>
      </c>
      <c r="D158">
        <v>160015</v>
      </c>
    </row>
    <row r="159" spans="1:4">
      <c r="A159" t="s">
        <v>34</v>
      </c>
      <c r="B159" t="s">
        <v>86</v>
      </c>
      <c r="C159" t="str">
        <f t="shared" si="2"/>
        <v>2014-02Motorcycles &amp; Scooters</v>
      </c>
      <c r="D159">
        <v>145269</v>
      </c>
    </row>
    <row r="160" spans="1:4">
      <c r="A160" t="s">
        <v>35</v>
      </c>
      <c r="B160" t="s">
        <v>4</v>
      </c>
      <c r="C160" t="str">
        <f t="shared" si="2"/>
        <v>2014-03Cars</v>
      </c>
      <c r="D160">
        <v>605982</v>
      </c>
    </row>
    <row r="161" spans="1:4">
      <c r="A161" t="s">
        <v>35</v>
      </c>
      <c r="B161" t="s">
        <v>5</v>
      </c>
      <c r="C161" t="str">
        <f t="shared" si="2"/>
        <v>2014-03Rental Cars</v>
      </c>
      <c r="D161">
        <v>17008</v>
      </c>
    </row>
    <row r="162" spans="1:4">
      <c r="A162" t="s">
        <v>35</v>
      </c>
      <c r="B162" t="s">
        <v>6</v>
      </c>
      <c r="C162" t="str">
        <f t="shared" si="2"/>
        <v>2014-03Taxi</v>
      </c>
      <c r="D162">
        <v>27700</v>
      </c>
    </row>
    <row r="163" spans="1:4">
      <c r="A163" t="s">
        <v>35</v>
      </c>
      <c r="B163" t="s">
        <v>7</v>
      </c>
      <c r="C163" t="str">
        <f t="shared" si="2"/>
        <v>2014-03Buses</v>
      </c>
      <c r="D163">
        <v>17363</v>
      </c>
    </row>
    <row r="164" spans="1:4">
      <c r="A164" t="s">
        <v>35</v>
      </c>
      <c r="B164" t="s">
        <v>8</v>
      </c>
      <c r="C164" t="str">
        <f t="shared" si="2"/>
        <v>2014-03Goods &amp; Other Vehicles</v>
      </c>
      <c r="D164">
        <v>159415</v>
      </c>
    </row>
    <row r="165" spans="1:4">
      <c r="A165" t="s">
        <v>35</v>
      </c>
      <c r="B165" t="s">
        <v>86</v>
      </c>
      <c r="C165" t="str">
        <f t="shared" si="2"/>
        <v>2014-03Motorcycles &amp; Scooters</v>
      </c>
      <c r="D165">
        <v>145059</v>
      </c>
    </row>
    <row r="166" spans="1:4">
      <c r="A166" t="s">
        <v>36</v>
      </c>
      <c r="B166" t="s">
        <v>4</v>
      </c>
      <c r="C166" t="str">
        <f t="shared" si="2"/>
        <v>2014-04Cars</v>
      </c>
      <c r="D166">
        <v>605184</v>
      </c>
    </row>
    <row r="167" spans="1:4">
      <c r="A167" t="s">
        <v>36</v>
      </c>
      <c r="B167" t="s">
        <v>5</v>
      </c>
      <c r="C167" t="str">
        <f t="shared" si="2"/>
        <v>2014-04Rental Cars</v>
      </c>
      <c r="D167">
        <v>17164</v>
      </c>
    </row>
    <row r="168" spans="1:4">
      <c r="A168" t="s">
        <v>36</v>
      </c>
      <c r="B168" t="s">
        <v>6</v>
      </c>
      <c r="C168" t="str">
        <f t="shared" si="2"/>
        <v>2014-04Taxi</v>
      </c>
      <c r="D168">
        <v>27754</v>
      </c>
    </row>
    <row r="169" spans="1:4">
      <c r="A169" t="s">
        <v>36</v>
      </c>
      <c r="B169" t="s">
        <v>7</v>
      </c>
      <c r="C169" t="str">
        <f t="shared" si="2"/>
        <v>2014-04Buses</v>
      </c>
      <c r="D169">
        <v>17304</v>
      </c>
    </row>
    <row r="170" spans="1:4">
      <c r="A170" t="s">
        <v>36</v>
      </c>
      <c r="B170" t="s">
        <v>8</v>
      </c>
      <c r="C170" t="str">
        <f t="shared" si="2"/>
        <v>2014-04Goods &amp; Other Vehicles</v>
      </c>
      <c r="D170">
        <v>159011</v>
      </c>
    </row>
    <row r="171" spans="1:4">
      <c r="A171" t="s">
        <v>36</v>
      </c>
      <c r="B171" t="s">
        <v>86</v>
      </c>
      <c r="C171" t="str">
        <f t="shared" si="2"/>
        <v>2014-04Motorcycles &amp; Scooters</v>
      </c>
      <c r="D171">
        <v>144888</v>
      </c>
    </row>
    <row r="172" spans="1:4">
      <c r="A172" t="s">
        <v>37</v>
      </c>
      <c r="B172" t="s">
        <v>4</v>
      </c>
      <c r="C172" t="str">
        <f t="shared" si="2"/>
        <v>2014-05Cars</v>
      </c>
      <c r="D172">
        <v>604780</v>
      </c>
    </row>
    <row r="173" spans="1:4">
      <c r="A173" t="s">
        <v>37</v>
      </c>
      <c r="B173" t="s">
        <v>5</v>
      </c>
      <c r="C173" t="str">
        <f t="shared" si="2"/>
        <v>2014-05Rental Cars</v>
      </c>
      <c r="D173">
        <v>17327</v>
      </c>
    </row>
    <row r="174" spans="1:4">
      <c r="A174" t="s">
        <v>37</v>
      </c>
      <c r="B174" t="s">
        <v>6</v>
      </c>
      <c r="C174" t="str">
        <f t="shared" si="2"/>
        <v>2014-05Taxi</v>
      </c>
      <c r="D174">
        <v>27709</v>
      </c>
    </row>
    <row r="175" spans="1:4">
      <c r="A175" t="s">
        <v>37</v>
      </c>
      <c r="B175" t="s">
        <v>7</v>
      </c>
      <c r="C175" t="str">
        <f t="shared" si="2"/>
        <v>2014-05Buses</v>
      </c>
      <c r="D175">
        <v>17328</v>
      </c>
    </row>
    <row r="176" spans="1:4">
      <c r="A176" t="s">
        <v>37</v>
      </c>
      <c r="B176" t="s">
        <v>8</v>
      </c>
      <c r="C176" t="str">
        <f t="shared" si="2"/>
        <v>2014-05Goods &amp; Other Vehicles</v>
      </c>
      <c r="D176">
        <v>159302</v>
      </c>
    </row>
    <row r="177" spans="1:4">
      <c r="A177" t="s">
        <v>37</v>
      </c>
      <c r="B177" t="s">
        <v>86</v>
      </c>
      <c r="C177" t="str">
        <f t="shared" si="2"/>
        <v>2014-05Motorcycles &amp; Scooters</v>
      </c>
      <c r="D177">
        <v>144839</v>
      </c>
    </row>
    <row r="178" spans="1:4">
      <c r="A178" t="s">
        <v>38</v>
      </c>
      <c r="B178" t="s">
        <v>4</v>
      </c>
      <c r="C178" t="str">
        <f t="shared" si="2"/>
        <v>2014-06Cars</v>
      </c>
      <c r="D178">
        <v>604633</v>
      </c>
    </row>
    <row r="179" spans="1:4">
      <c r="A179" t="s">
        <v>38</v>
      </c>
      <c r="B179" t="s">
        <v>5</v>
      </c>
      <c r="C179" t="str">
        <f t="shared" si="2"/>
        <v>2014-06Rental Cars</v>
      </c>
      <c r="D179">
        <v>17458</v>
      </c>
    </row>
    <row r="180" spans="1:4">
      <c r="A180" t="s">
        <v>38</v>
      </c>
      <c r="B180" t="s">
        <v>6</v>
      </c>
      <c r="C180" t="str">
        <f t="shared" si="2"/>
        <v>2014-06Taxi</v>
      </c>
      <c r="D180">
        <v>27865</v>
      </c>
    </row>
    <row r="181" spans="1:4">
      <c r="A181" t="s">
        <v>38</v>
      </c>
      <c r="B181" t="s">
        <v>7</v>
      </c>
      <c r="C181" t="str">
        <f t="shared" si="2"/>
        <v>2014-06Buses</v>
      </c>
      <c r="D181">
        <v>17358</v>
      </c>
    </row>
    <row r="182" spans="1:4">
      <c r="A182" t="s">
        <v>38</v>
      </c>
      <c r="B182" t="s">
        <v>8</v>
      </c>
      <c r="C182" t="str">
        <f t="shared" si="2"/>
        <v>2014-06Goods &amp; Other Vehicles</v>
      </c>
      <c r="D182">
        <v>159742</v>
      </c>
    </row>
    <row r="183" spans="1:4">
      <c r="A183" t="s">
        <v>38</v>
      </c>
      <c r="B183" t="s">
        <v>86</v>
      </c>
      <c r="C183" t="str">
        <f t="shared" si="2"/>
        <v>2014-06Motorcycles &amp; Scooters</v>
      </c>
      <c r="D183">
        <v>144815</v>
      </c>
    </row>
    <row r="184" spans="1:4">
      <c r="A184" t="s">
        <v>39</v>
      </c>
      <c r="B184" t="s">
        <v>4</v>
      </c>
      <c r="C184" t="str">
        <f t="shared" si="2"/>
        <v>2014-07Cars</v>
      </c>
      <c r="D184">
        <v>604022</v>
      </c>
    </row>
    <row r="185" spans="1:4">
      <c r="A185" t="s">
        <v>39</v>
      </c>
      <c r="B185" t="s">
        <v>5</v>
      </c>
      <c r="C185" t="str">
        <f t="shared" si="2"/>
        <v>2014-07Rental Cars</v>
      </c>
      <c r="D185">
        <v>17583</v>
      </c>
    </row>
    <row r="186" spans="1:4">
      <c r="A186" t="s">
        <v>39</v>
      </c>
      <c r="B186" t="s">
        <v>6</v>
      </c>
      <c r="C186" t="str">
        <f t="shared" si="2"/>
        <v>2014-07Taxi</v>
      </c>
      <c r="D186">
        <v>27937</v>
      </c>
    </row>
    <row r="187" spans="1:4">
      <c r="A187" t="s">
        <v>39</v>
      </c>
      <c r="B187" t="s">
        <v>7</v>
      </c>
      <c r="C187" t="str">
        <f t="shared" si="2"/>
        <v>2014-07Buses</v>
      </c>
      <c r="D187">
        <v>17414</v>
      </c>
    </row>
    <row r="188" spans="1:4">
      <c r="A188" t="s">
        <v>39</v>
      </c>
      <c r="B188" t="s">
        <v>8</v>
      </c>
      <c r="C188" t="str">
        <f t="shared" si="2"/>
        <v>2014-07Goods &amp; Other Vehicles</v>
      </c>
      <c r="D188">
        <v>160333</v>
      </c>
    </row>
    <row r="189" spans="1:4">
      <c r="A189" t="s">
        <v>39</v>
      </c>
      <c r="B189" t="s">
        <v>86</v>
      </c>
      <c r="C189" t="str">
        <f t="shared" si="2"/>
        <v>2014-07Motorcycles &amp; Scooters</v>
      </c>
      <c r="D189">
        <v>144790</v>
      </c>
    </row>
    <row r="190" spans="1:4">
      <c r="A190" t="s">
        <v>40</v>
      </c>
      <c r="B190" t="s">
        <v>4</v>
      </c>
      <c r="C190" t="str">
        <f t="shared" si="2"/>
        <v>2014-08Cars</v>
      </c>
      <c r="D190">
        <v>603749</v>
      </c>
    </row>
    <row r="191" spans="1:4">
      <c r="A191" t="s">
        <v>40</v>
      </c>
      <c r="B191" t="s">
        <v>5</v>
      </c>
      <c r="C191" t="str">
        <f t="shared" si="2"/>
        <v>2014-08Rental Cars</v>
      </c>
      <c r="D191">
        <v>17786</v>
      </c>
    </row>
    <row r="192" spans="1:4">
      <c r="A192" t="s">
        <v>40</v>
      </c>
      <c r="B192" t="s">
        <v>6</v>
      </c>
      <c r="C192" t="str">
        <f t="shared" si="2"/>
        <v>2014-08Taxi</v>
      </c>
      <c r="D192">
        <v>27970</v>
      </c>
    </row>
    <row r="193" spans="1:4">
      <c r="A193" t="s">
        <v>40</v>
      </c>
      <c r="B193" t="s">
        <v>7</v>
      </c>
      <c r="C193" t="str">
        <f t="shared" si="2"/>
        <v>2014-08Buses</v>
      </c>
      <c r="D193">
        <v>17419</v>
      </c>
    </row>
    <row r="194" spans="1:4">
      <c r="A194" t="s">
        <v>40</v>
      </c>
      <c r="B194" t="s">
        <v>8</v>
      </c>
      <c r="C194" t="str">
        <f t="shared" si="2"/>
        <v>2014-08Goods &amp; Other Vehicles</v>
      </c>
      <c r="D194">
        <v>160708</v>
      </c>
    </row>
    <row r="195" spans="1:4">
      <c r="A195" t="s">
        <v>40</v>
      </c>
      <c r="B195" t="s">
        <v>86</v>
      </c>
      <c r="C195" t="str">
        <f t="shared" si="2"/>
        <v>2014-08Motorcycles &amp; Scooters</v>
      </c>
      <c r="D195">
        <v>144806</v>
      </c>
    </row>
    <row r="196" spans="1:4">
      <c r="A196" t="s">
        <v>41</v>
      </c>
      <c r="B196" t="s">
        <v>4</v>
      </c>
      <c r="C196" t="str">
        <f t="shared" si="2"/>
        <v>2014-09Cars</v>
      </c>
      <c r="D196">
        <v>603262</v>
      </c>
    </row>
    <row r="197" spans="1:4">
      <c r="A197" t="s">
        <v>41</v>
      </c>
      <c r="B197" t="s">
        <v>5</v>
      </c>
      <c r="C197" t="str">
        <f t="shared" ref="C197:C260" si="3">A197&amp;B197</f>
        <v>2014-09Rental Cars</v>
      </c>
      <c r="D197">
        <v>18009</v>
      </c>
    </row>
    <row r="198" spans="1:4">
      <c r="A198" t="s">
        <v>41</v>
      </c>
      <c r="B198" t="s">
        <v>6</v>
      </c>
      <c r="C198" t="str">
        <f t="shared" si="3"/>
        <v>2014-09Taxi</v>
      </c>
      <c r="D198">
        <v>28119</v>
      </c>
    </row>
    <row r="199" spans="1:4">
      <c r="A199" t="s">
        <v>41</v>
      </c>
      <c r="B199" t="s">
        <v>7</v>
      </c>
      <c r="C199" t="str">
        <f t="shared" si="3"/>
        <v>2014-09Buses</v>
      </c>
      <c r="D199">
        <v>17465</v>
      </c>
    </row>
    <row r="200" spans="1:4">
      <c r="A200" t="s">
        <v>41</v>
      </c>
      <c r="B200" t="s">
        <v>8</v>
      </c>
      <c r="C200" t="str">
        <f t="shared" si="3"/>
        <v>2014-09Goods &amp; Other Vehicles</v>
      </c>
      <c r="D200">
        <v>161105</v>
      </c>
    </row>
    <row r="201" spans="1:4">
      <c r="A201" t="s">
        <v>41</v>
      </c>
      <c r="B201" t="s">
        <v>86</v>
      </c>
      <c r="C201" t="str">
        <f t="shared" si="3"/>
        <v>2014-09Motorcycles &amp; Scooters</v>
      </c>
      <c r="D201">
        <v>145044</v>
      </c>
    </row>
    <row r="202" spans="1:4">
      <c r="A202" t="s">
        <v>42</v>
      </c>
      <c r="B202" t="s">
        <v>4</v>
      </c>
      <c r="C202" t="str">
        <f t="shared" si="3"/>
        <v>2014-10Cars</v>
      </c>
      <c r="D202">
        <v>602336</v>
      </c>
    </row>
    <row r="203" spans="1:4">
      <c r="A203" t="s">
        <v>42</v>
      </c>
      <c r="B203" t="s">
        <v>5</v>
      </c>
      <c r="C203" t="str">
        <f t="shared" si="3"/>
        <v>2014-10Rental Cars</v>
      </c>
      <c r="D203">
        <v>18186</v>
      </c>
    </row>
    <row r="204" spans="1:4">
      <c r="A204" t="s">
        <v>42</v>
      </c>
      <c r="B204" t="s">
        <v>6</v>
      </c>
      <c r="C204" t="str">
        <f t="shared" si="3"/>
        <v>2014-10Taxi</v>
      </c>
      <c r="D204">
        <v>28329</v>
      </c>
    </row>
    <row r="205" spans="1:4">
      <c r="A205" t="s">
        <v>42</v>
      </c>
      <c r="B205" t="s">
        <v>7</v>
      </c>
      <c r="C205" t="str">
        <f t="shared" si="3"/>
        <v>2014-10Buses</v>
      </c>
      <c r="D205">
        <v>17514</v>
      </c>
    </row>
    <row r="206" spans="1:4">
      <c r="A206" t="s">
        <v>42</v>
      </c>
      <c r="B206" t="s">
        <v>8</v>
      </c>
      <c r="C206" t="str">
        <f t="shared" si="3"/>
        <v>2014-10Goods &amp; Other Vehicles</v>
      </c>
      <c r="D206">
        <v>161530</v>
      </c>
    </row>
    <row r="207" spans="1:4">
      <c r="A207" t="s">
        <v>42</v>
      </c>
      <c r="B207" t="s">
        <v>86</v>
      </c>
      <c r="C207" t="str">
        <f t="shared" si="3"/>
        <v>2014-10Motorcycles &amp; Scooters</v>
      </c>
      <c r="D207">
        <v>144945</v>
      </c>
    </row>
    <row r="208" spans="1:4">
      <c r="A208" t="s">
        <v>43</v>
      </c>
      <c r="B208" t="s">
        <v>4</v>
      </c>
      <c r="C208" t="str">
        <f t="shared" si="3"/>
        <v>2014-11Cars</v>
      </c>
      <c r="D208">
        <v>601435</v>
      </c>
    </row>
    <row r="209" spans="1:4">
      <c r="A209" t="s">
        <v>43</v>
      </c>
      <c r="B209" t="s">
        <v>5</v>
      </c>
      <c r="C209" t="str">
        <f t="shared" si="3"/>
        <v>2014-11Rental Cars</v>
      </c>
      <c r="D209">
        <v>18488</v>
      </c>
    </row>
    <row r="210" spans="1:4">
      <c r="A210" t="s">
        <v>43</v>
      </c>
      <c r="B210" t="s">
        <v>6</v>
      </c>
      <c r="C210" t="str">
        <f t="shared" si="3"/>
        <v>2014-11Taxi</v>
      </c>
      <c r="D210">
        <v>28512</v>
      </c>
    </row>
    <row r="211" spans="1:4">
      <c r="A211" t="s">
        <v>43</v>
      </c>
      <c r="B211" t="s">
        <v>7</v>
      </c>
      <c r="C211" t="str">
        <f t="shared" si="3"/>
        <v>2014-11Buses</v>
      </c>
      <c r="D211">
        <v>17526</v>
      </c>
    </row>
    <row r="212" spans="1:4">
      <c r="A212" t="s">
        <v>43</v>
      </c>
      <c r="B212" t="s">
        <v>8</v>
      </c>
      <c r="C212" t="str">
        <f t="shared" si="3"/>
        <v>2014-11Goods &amp; Other Vehicles</v>
      </c>
      <c r="D212">
        <v>161700</v>
      </c>
    </row>
    <row r="213" spans="1:4">
      <c r="A213" t="s">
        <v>43</v>
      </c>
      <c r="B213" t="s">
        <v>86</v>
      </c>
      <c r="C213" t="str">
        <f t="shared" si="3"/>
        <v>2014-11Motorcycles &amp; Scooters</v>
      </c>
      <c r="D213">
        <v>144890</v>
      </c>
    </row>
    <row r="214" spans="1:4">
      <c r="A214" t="s">
        <v>44</v>
      </c>
      <c r="B214" t="s">
        <v>4</v>
      </c>
      <c r="C214" t="str">
        <f t="shared" si="3"/>
        <v>2014-12Cars</v>
      </c>
      <c r="D214">
        <v>600176</v>
      </c>
    </row>
    <row r="215" spans="1:4">
      <c r="A215" t="s">
        <v>44</v>
      </c>
      <c r="B215" t="s">
        <v>5</v>
      </c>
      <c r="C215" t="str">
        <f t="shared" si="3"/>
        <v>2014-12Rental Cars</v>
      </c>
      <c r="D215">
        <v>18847</v>
      </c>
    </row>
    <row r="216" spans="1:4">
      <c r="A216" t="s">
        <v>44</v>
      </c>
      <c r="B216" t="s">
        <v>6</v>
      </c>
      <c r="C216" t="str">
        <f t="shared" si="3"/>
        <v>2014-12Taxi</v>
      </c>
      <c r="D216">
        <v>28736</v>
      </c>
    </row>
    <row r="217" spans="1:4">
      <c r="A217" t="s">
        <v>44</v>
      </c>
      <c r="B217" t="s">
        <v>7</v>
      </c>
      <c r="C217" t="str">
        <f t="shared" si="3"/>
        <v>2014-12Buses</v>
      </c>
      <c r="D217">
        <v>17554</v>
      </c>
    </row>
    <row r="218" spans="1:4">
      <c r="A218" t="s">
        <v>44</v>
      </c>
      <c r="B218" t="s">
        <v>8</v>
      </c>
      <c r="C218" t="str">
        <f t="shared" si="3"/>
        <v>2014-12Goods &amp; Other Vehicles</v>
      </c>
      <c r="D218">
        <v>161698</v>
      </c>
    </row>
    <row r="219" spans="1:4">
      <c r="A219" t="s">
        <v>44</v>
      </c>
      <c r="B219" t="s">
        <v>86</v>
      </c>
      <c r="C219" t="str">
        <f t="shared" si="3"/>
        <v>2014-12Motorcycles &amp; Scooters</v>
      </c>
      <c r="D219">
        <v>145026</v>
      </c>
    </row>
    <row r="220" spans="1:4">
      <c r="A220" t="s">
        <v>45</v>
      </c>
      <c r="B220" t="s">
        <v>4</v>
      </c>
      <c r="C220" t="str">
        <f t="shared" si="3"/>
        <v>2015-01Cars</v>
      </c>
      <c r="D220">
        <v>598219</v>
      </c>
    </row>
    <row r="221" spans="1:4">
      <c r="A221" t="s">
        <v>45</v>
      </c>
      <c r="B221" t="s">
        <v>5</v>
      </c>
      <c r="C221" t="str">
        <f t="shared" si="3"/>
        <v>2015-01Rental Cars</v>
      </c>
      <c r="D221">
        <v>19060</v>
      </c>
    </row>
    <row r="222" spans="1:4">
      <c r="A222" t="s">
        <v>45</v>
      </c>
      <c r="B222" t="s">
        <v>6</v>
      </c>
      <c r="C222" t="str">
        <f t="shared" si="3"/>
        <v>2015-01Taxi</v>
      </c>
      <c r="D222">
        <v>28515</v>
      </c>
    </row>
    <row r="223" spans="1:4">
      <c r="A223" t="s">
        <v>45</v>
      </c>
      <c r="B223" t="s">
        <v>7</v>
      </c>
      <c r="C223" t="str">
        <f t="shared" si="3"/>
        <v>2015-01Buses</v>
      </c>
      <c r="D223">
        <v>17595</v>
      </c>
    </row>
    <row r="224" spans="1:4">
      <c r="A224" t="s">
        <v>45</v>
      </c>
      <c r="B224" t="s">
        <v>8</v>
      </c>
      <c r="C224" t="str">
        <f t="shared" si="3"/>
        <v>2015-01Goods &amp; Other Vehicles</v>
      </c>
      <c r="D224">
        <v>161660</v>
      </c>
    </row>
    <row r="225" spans="1:4">
      <c r="A225" t="s">
        <v>45</v>
      </c>
      <c r="B225" t="s">
        <v>86</v>
      </c>
      <c r="C225" t="str">
        <f t="shared" si="3"/>
        <v>2015-01Motorcycles &amp; Scooters</v>
      </c>
      <c r="D225">
        <v>145003</v>
      </c>
    </row>
    <row r="226" spans="1:4">
      <c r="A226" t="s">
        <v>46</v>
      </c>
      <c r="B226" t="s">
        <v>4</v>
      </c>
      <c r="C226" t="str">
        <f t="shared" si="3"/>
        <v>2015-02Cars</v>
      </c>
      <c r="D226">
        <v>597152</v>
      </c>
    </row>
    <row r="227" spans="1:4">
      <c r="A227" t="s">
        <v>46</v>
      </c>
      <c r="B227" t="s">
        <v>5</v>
      </c>
      <c r="C227" t="str">
        <f t="shared" si="3"/>
        <v>2015-02Rental Cars</v>
      </c>
      <c r="D227">
        <v>19400</v>
      </c>
    </row>
    <row r="228" spans="1:4">
      <c r="A228" t="s">
        <v>46</v>
      </c>
      <c r="B228" t="s">
        <v>6</v>
      </c>
      <c r="C228" t="str">
        <f t="shared" si="3"/>
        <v>2015-02Taxi</v>
      </c>
      <c r="D228">
        <v>28537</v>
      </c>
    </row>
    <row r="229" spans="1:4">
      <c r="A229" t="s">
        <v>46</v>
      </c>
      <c r="B229" t="s">
        <v>7</v>
      </c>
      <c r="C229" t="str">
        <f t="shared" si="3"/>
        <v>2015-02Buses</v>
      </c>
      <c r="D229">
        <v>17604</v>
      </c>
    </row>
    <row r="230" spans="1:4">
      <c r="A230" t="s">
        <v>46</v>
      </c>
      <c r="B230" t="s">
        <v>8</v>
      </c>
      <c r="C230" t="str">
        <f t="shared" si="3"/>
        <v>2015-02Goods &amp; Other Vehicles</v>
      </c>
      <c r="D230">
        <v>161455</v>
      </c>
    </row>
    <row r="231" spans="1:4">
      <c r="A231" t="s">
        <v>46</v>
      </c>
      <c r="B231" t="s">
        <v>86</v>
      </c>
      <c r="C231" t="str">
        <f t="shared" si="3"/>
        <v>2015-02Motorcycles &amp; Scooters</v>
      </c>
      <c r="D231">
        <v>144871</v>
      </c>
    </row>
    <row r="232" spans="1:4">
      <c r="A232" t="s">
        <v>47</v>
      </c>
      <c r="B232" t="s">
        <v>4</v>
      </c>
      <c r="C232" t="str">
        <f t="shared" si="3"/>
        <v>2015-03Cars</v>
      </c>
      <c r="D232">
        <v>594357</v>
      </c>
    </row>
    <row r="233" spans="1:4">
      <c r="A233" t="s">
        <v>47</v>
      </c>
      <c r="B233" t="s">
        <v>5</v>
      </c>
      <c r="C233" t="str">
        <f t="shared" si="3"/>
        <v>2015-03Rental Cars</v>
      </c>
      <c r="D233">
        <v>19665</v>
      </c>
    </row>
    <row r="234" spans="1:4">
      <c r="A234" t="s">
        <v>47</v>
      </c>
      <c r="B234" t="s">
        <v>6</v>
      </c>
      <c r="C234" t="str">
        <f t="shared" si="3"/>
        <v>2015-03Taxi</v>
      </c>
      <c r="D234">
        <v>28672</v>
      </c>
    </row>
    <row r="235" spans="1:4">
      <c r="A235" t="s">
        <v>47</v>
      </c>
      <c r="B235" t="s">
        <v>7</v>
      </c>
      <c r="C235" t="str">
        <f t="shared" si="3"/>
        <v>2015-03Buses</v>
      </c>
      <c r="D235">
        <v>17612</v>
      </c>
    </row>
    <row r="236" spans="1:4">
      <c r="A236" t="s">
        <v>47</v>
      </c>
      <c r="B236" t="s">
        <v>8</v>
      </c>
      <c r="C236" t="str">
        <f t="shared" si="3"/>
        <v>2015-03Goods &amp; Other Vehicles</v>
      </c>
      <c r="D236">
        <v>169867</v>
      </c>
    </row>
    <row r="237" spans="1:4">
      <c r="A237" t="s">
        <v>47</v>
      </c>
      <c r="B237" t="s">
        <v>86</v>
      </c>
      <c r="C237" t="str">
        <f t="shared" si="3"/>
        <v>2015-03Motorcycles &amp; Scooters</v>
      </c>
      <c r="D237">
        <v>144737</v>
      </c>
    </row>
    <row r="238" spans="1:4">
      <c r="A238" t="s">
        <v>48</v>
      </c>
      <c r="B238" t="s">
        <v>4</v>
      </c>
      <c r="C238" t="str">
        <f t="shared" si="3"/>
        <v>2015-04Cars</v>
      </c>
      <c r="D238">
        <v>591731</v>
      </c>
    </row>
    <row r="239" spans="1:4">
      <c r="A239" t="s">
        <v>48</v>
      </c>
      <c r="B239" t="s">
        <v>5</v>
      </c>
      <c r="C239" t="str">
        <f t="shared" si="3"/>
        <v>2015-04Rental Cars</v>
      </c>
      <c r="D239">
        <v>20219</v>
      </c>
    </row>
    <row r="240" spans="1:4">
      <c r="A240" t="s">
        <v>48</v>
      </c>
      <c r="B240" t="s">
        <v>6</v>
      </c>
      <c r="C240" t="str">
        <f t="shared" si="3"/>
        <v>2015-04Taxi</v>
      </c>
      <c r="D240">
        <v>28606</v>
      </c>
    </row>
    <row r="241" spans="1:4">
      <c r="A241" t="s">
        <v>48</v>
      </c>
      <c r="B241" t="s">
        <v>7</v>
      </c>
      <c r="C241" t="str">
        <f t="shared" si="3"/>
        <v>2015-04Buses</v>
      </c>
      <c r="D241">
        <v>17667</v>
      </c>
    </row>
    <row r="242" spans="1:4">
      <c r="A242" t="s">
        <v>48</v>
      </c>
      <c r="B242" t="s">
        <v>8</v>
      </c>
      <c r="C242" t="str">
        <f t="shared" si="3"/>
        <v>2015-04Goods &amp; Other Vehicles</v>
      </c>
      <c r="D242">
        <v>160861</v>
      </c>
    </row>
    <row r="243" spans="1:4">
      <c r="A243" t="s">
        <v>48</v>
      </c>
      <c r="B243" t="s">
        <v>86</v>
      </c>
      <c r="C243" t="str">
        <f t="shared" si="3"/>
        <v>2015-04Motorcycles &amp; Scooters</v>
      </c>
      <c r="D243">
        <v>144627</v>
      </c>
    </row>
    <row r="244" spans="1:4">
      <c r="A244" t="s">
        <v>49</v>
      </c>
      <c r="B244" t="s">
        <v>4</v>
      </c>
      <c r="C244" t="str">
        <f t="shared" si="3"/>
        <v>2015-05Cars</v>
      </c>
      <c r="D244">
        <v>589863</v>
      </c>
    </row>
    <row r="245" spans="1:4">
      <c r="A245" t="s">
        <v>49</v>
      </c>
      <c r="B245" t="s">
        <v>5</v>
      </c>
      <c r="C245" t="str">
        <f t="shared" si="3"/>
        <v>2015-05Rental Cars</v>
      </c>
      <c r="D245">
        <v>20838</v>
      </c>
    </row>
    <row r="246" spans="1:4">
      <c r="A246" t="s">
        <v>49</v>
      </c>
      <c r="B246" t="s">
        <v>6</v>
      </c>
      <c r="C246" t="str">
        <f t="shared" si="3"/>
        <v>2015-05Taxi</v>
      </c>
      <c r="D246">
        <v>28792</v>
      </c>
    </row>
    <row r="247" spans="1:4">
      <c r="A247" t="s">
        <v>49</v>
      </c>
      <c r="B247" t="s">
        <v>7</v>
      </c>
      <c r="C247" t="str">
        <f t="shared" si="3"/>
        <v>2015-05Buses</v>
      </c>
      <c r="D247">
        <v>17708</v>
      </c>
    </row>
    <row r="248" spans="1:4">
      <c r="A248" t="s">
        <v>49</v>
      </c>
      <c r="B248" t="s">
        <v>8</v>
      </c>
      <c r="C248" t="str">
        <f t="shared" si="3"/>
        <v>2015-05Goods &amp; Other Vehicles</v>
      </c>
      <c r="D248">
        <v>161123</v>
      </c>
    </row>
    <row r="249" spans="1:4">
      <c r="A249" t="s">
        <v>49</v>
      </c>
      <c r="B249" t="s">
        <v>86</v>
      </c>
      <c r="C249" t="str">
        <f t="shared" si="3"/>
        <v>2015-05Motorcycles &amp; Scooters</v>
      </c>
      <c r="D249">
        <v>144432</v>
      </c>
    </row>
    <row r="250" spans="1:4">
      <c r="A250" t="s">
        <v>50</v>
      </c>
      <c r="B250" t="s">
        <v>4</v>
      </c>
      <c r="C250" t="str">
        <f t="shared" si="3"/>
        <v>2015-06Cars</v>
      </c>
      <c r="D250">
        <v>589615</v>
      </c>
    </row>
    <row r="251" spans="1:4">
      <c r="A251" t="s">
        <v>50</v>
      </c>
      <c r="B251" t="s">
        <v>5</v>
      </c>
      <c r="C251" t="str">
        <f t="shared" si="3"/>
        <v>2015-06Rental Cars</v>
      </c>
      <c r="D251">
        <v>21949</v>
      </c>
    </row>
    <row r="252" spans="1:4">
      <c r="A252" t="s">
        <v>50</v>
      </c>
      <c r="B252" t="s">
        <v>6</v>
      </c>
      <c r="C252" t="str">
        <f t="shared" si="3"/>
        <v>2015-06Taxi</v>
      </c>
      <c r="D252">
        <v>28686</v>
      </c>
    </row>
    <row r="253" spans="1:4">
      <c r="A253" t="s">
        <v>50</v>
      </c>
      <c r="B253" t="s">
        <v>7</v>
      </c>
      <c r="C253" t="str">
        <f t="shared" si="3"/>
        <v>2015-06Buses</v>
      </c>
      <c r="D253">
        <v>17787</v>
      </c>
    </row>
    <row r="254" spans="1:4">
      <c r="A254" t="s">
        <v>50</v>
      </c>
      <c r="B254" t="s">
        <v>8</v>
      </c>
      <c r="C254" t="str">
        <f t="shared" si="3"/>
        <v>2015-06Goods &amp; Other Vehicles</v>
      </c>
      <c r="D254">
        <v>161390</v>
      </c>
    </row>
    <row r="255" spans="1:4">
      <c r="A255" t="s">
        <v>50</v>
      </c>
      <c r="B255" t="s">
        <v>86</v>
      </c>
      <c r="C255" t="str">
        <f t="shared" si="3"/>
        <v>2015-06Motorcycles &amp; Scooters</v>
      </c>
      <c r="D255">
        <v>144332</v>
      </c>
    </row>
    <row r="256" spans="1:4">
      <c r="A256" t="s">
        <v>51</v>
      </c>
      <c r="B256" t="s">
        <v>4</v>
      </c>
      <c r="C256" t="str">
        <f t="shared" si="3"/>
        <v>2015-07Cars</v>
      </c>
      <c r="D256">
        <v>585384</v>
      </c>
    </row>
    <row r="257" spans="1:4">
      <c r="A257" t="s">
        <v>51</v>
      </c>
      <c r="B257" t="s">
        <v>5</v>
      </c>
      <c r="C257" t="str">
        <f t="shared" si="3"/>
        <v>2015-07Rental Cars</v>
      </c>
      <c r="D257">
        <v>23163</v>
      </c>
    </row>
    <row r="258" spans="1:4">
      <c r="A258" t="s">
        <v>51</v>
      </c>
      <c r="B258" t="s">
        <v>6</v>
      </c>
      <c r="C258" t="str">
        <f t="shared" si="3"/>
        <v>2015-07Taxi</v>
      </c>
      <c r="D258">
        <v>28557</v>
      </c>
    </row>
    <row r="259" spans="1:4">
      <c r="A259" t="s">
        <v>51</v>
      </c>
      <c r="B259" t="s">
        <v>7</v>
      </c>
      <c r="C259" t="str">
        <f t="shared" si="3"/>
        <v>2015-07Buses</v>
      </c>
      <c r="D259">
        <v>17837</v>
      </c>
    </row>
    <row r="260" spans="1:4">
      <c r="A260" t="s">
        <v>51</v>
      </c>
      <c r="B260" t="s">
        <v>8</v>
      </c>
      <c r="C260" t="str">
        <f t="shared" si="3"/>
        <v>2015-07Goods &amp; Other Vehicles</v>
      </c>
      <c r="D260">
        <v>161700</v>
      </c>
    </row>
    <row r="261" spans="1:4">
      <c r="A261" t="s">
        <v>51</v>
      </c>
      <c r="B261" t="s">
        <v>86</v>
      </c>
      <c r="C261" t="str">
        <f t="shared" ref="C261:C324" si="4">A261&amp;B261</f>
        <v>2015-07Motorcycles &amp; Scooters</v>
      </c>
      <c r="D261">
        <v>144232</v>
      </c>
    </row>
    <row r="262" spans="1:4">
      <c r="A262" t="s">
        <v>52</v>
      </c>
      <c r="B262" t="s">
        <v>4</v>
      </c>
      <c r="C262" t="str">
        <f t="shared" si="4"/>
        <v>2015-08Cars</v>
      </c>
      <c r="D262">
        <v>583470</v>
      </c>
    </row>
    <row r="263" spans="1:4">
      <c r="A263" t="s">
        <v>52</v>
      </c>
      <c r="B263" t="s">
        <v>5</v>
      </c>
      <c r="C263" t="str">
        <f t="shared" si="4"/>
        <v>2015-08Rental Cars</v>
      </c>
      <c r="D263">
        <v>24573</v>
      </c>
    </row>
    <row r="264" spans="1:4">
      <c r="A264" t="s">
        <v>52</v>
      </c>
      <c r="B264" t="s">
        <v>6</v>
      </c>
      <c r="C264" t="str">
        <f t="shared" si="4"/>
        <v>2015-08Taxi</v>
      </c>
      <c r="D264">
        <v>28572</v>
      </c>
    </row>
    <row r="265" spans="1:4">
      <c r="A265" t="s">
        <v>52</v>
      </c>
      <c r="B265" t="s">
        <v>7</v>
      </c>
      <c r="C265" t="str">
        <f t="shared" si="4"/>
        <v>2015-08Buses</v>
      </c>
      <c r="D265">
        <v>17895</v>
      </c>
    </row>
    <row r="266" spans="1:4">
      <c r="A266" t="s">
        <v>52</v>
      </c>
      <c r="B266" t="s">
        <v>8</v>
      </c>
      <c r="C266" t="str">
        <f t="shared" si="4"/>
        <v>2015-08Goods &amp; Other Vehicles</v>
      </c>
      <c r="D266">
        <v>161510</v>
      </c>
    </row>
    <row r="267" spans="1:4">
      <c r="A267" t="s">
        <v>52</v>
      </c>
      <c r="B267" t="s">
        <v>86</v>
      </c>
      <c r="C267" t="str">
        <f t="shared" si="4"/>
        <v>2015-08Motorcycles &amp; Scooters</v>
      </c>
      <c r="D267">
        <v>144176</v>
      </c>
    </row>
    <row r="268" spans="1:4">
      <c r="A268" t="s">
        <v>53</v>
      </c>
      <c r="B268" t="s">
        <v>4</v>
      </c>
      <c r="C268" t="str">
        <f t="shared" si="4"/>
        <v>2015-09Cars</v>
      </c>
      <c r="D268">
        <v>581208</v>
      </c>
    </row>
    <row r="269" spans="1:4">
      <c r="A269" t="s">
        <v>53</v>
      </c>
      <c r="B269" t="s">
        <v>5</v>
      </c>
      <c r="C269" t="str">
        <f t="shared" si="4"/>
        <v>2015-09Rental Cars</v>
      </c>
      <c r="D269">
        <v>26013</v>
      </c>
    </row>
    <row r="270" spans="1:4">
      <c r="A270" t="s">
        <v>53</v>
      </c>
      <c r="B270" t="s">
        <v>6</v>
      </c>
      <c r="C270" t="str">
        <f t="shared" si="4"/>
        <v>2015-09Taxi</v>
      </c>
      <c r="D270">
        <v>28479</v>
      </c>
    </row>
    <row r="271" spans="1:4">
      <c r="A271" t="s">
        <v>53</v>
      </c>
      <c r="B271" t="s">
        <v>7</v>
      </c>
      <c r="C271" t="str">
        <f t="shared" si="4"/>
        <v>2015-09Buses</v>
      </c>
      <c r="D271">
        <v>17956</v>
      </c>
    </row>
    <row r="272" spans="1:4">
      <c r="A272" t="s">
        <v>53</v>
      </c>
      <c r="B272" t="s">
        <v>8</v>
      </c>
      <c r="C272" t="str">
        <f t="shared" si="4"/>
        <v>2015-09Goods &amp; Other Vehicles</v>
      </c>
      <c r="D272">
        <v>161549</v>
      </c>
    </row>
    <row r="273" spans="1:4">
      <c r="A273" t="s">
        <v>53</v>
      </c>
      <c r="B273" t="s">
        <v>86</v>
      </c>
      <c r="C273" t="str">
        <f t="shared" si="4"/>
        <v>2015-09Motorcycles &amp; Scooters</v>
      </c>
      <c r="D273">
        <v>144109</v>
      </c>
    </row>
    <row r="274" spans="1:4">
      <c r="A274" t="s">
        <v>54</v>
      </c>
      <c r="B274" t="s">
        <v>4</v>
      </c>
      <c r="C274" t="str">
        <f t="shared" si="4"/>
        <v>2015-10Cars</v>
      </c>
      <c r="D274">
        <v>579199</v>
      </c>
    </row>
    <row r="275" spans="1:4">
      <c r="A275" t="s">
        <v>54</v>
      </c>
      <c r="B275" t="s">
        <v>5</v>
      </c>
      <c r="C275" t="str">
        <f t="shared" si="4"/>
        <v>2015-10Rental Cars</v>
      </c>
      <c r="D275">
        <v>27097</v>
      </c>
    </row>
    <row r="276" spans="1:4">
      <c r="A276" t="s">
        <v>54</v>
      </c>
      <c r="B276" t="s">
        <v>6</v>
      </c>
      <c r="C276" t="str">
        <f t="shared" si="4"/>
        <v>2015-10Taxi</v>
      </c>
      <c r="D276">
        <v>28558</v>
      </c>
    </row>
    <row r="277" spans="1:4">
      <c r="A277" t="s">
        <v>54</v>
      </c>
      <c r="B277" t="s">
        <v>7</v>
      </c>
      <c r="C277" t="str">
        <f t="shared" si="4"/>
        <v>2015-10Buses</v>
      </c>
      <c r="D277">
        <v>17989</v>
      </c>
    </row>
    <row r="278" spans="1:4">
      <c r="A278" t="s">
        <v>54</v>
      </c>
      <c r="B278" t="s">
        <v>8</v>
      </c>
      <c r="C278" t="str">
        <f t="shared" si="4"/>
        <v>2015-10Goods &amp; Other Vehicles</v>
      </c>
      <c r="D278">
        <v>161796</v>
      </c>
    </row>
    <row r="279" spans="1:4">
      <c r="A279" t="s">
        <v>54</v>
      </c>
      <c r="B279" t="s">
        <v>86</v>
      </c>
      <c r="C279" t="str">
        <f t="shared" si="4"/>
        <v>2015-10Motorcycles &amp; Scooters</v>
      </c>
      <c r="D279">
        <v>144012</v>
      </c>
    </row>
    <row r="280" spans="1:4">
      <c r="A280" t="s">
        <v>55</v>
      </c>
      <c r="B280" t="s">
        <v>4</v>
      </c>
      <c r="C280" t="str">
        <f t="shared" si="4"/>
        <v>2015-11Cars</v>
      </c>
      <c r="D280">
        <v>577631</v>
      </c>
    </row>
    <row r="281" spans="1:4">
      <c r="A281" t="s">
        <v>55</v>
      </c>
      <c r="B281" t="s">
        <v>5</v>
      </c>
      <c r="C281" t="str">
        <f t="shared" si="4"/>
        <v>2015-11Rental Cars</v>
      </c>
      <c r="D281">
        <v>27988</v>
      </c>
    </row>
    <row r="282" spans="1:4">
      <c r="A282" t="s">
        <v>55</v>
      </c>
      <c r="B282" t="s">
        <v>6</v>
      </c>
      <c r="C282" t="str">
        <f t="shared" si="4"/>
        <v>2015-11Taxi</v>
      </c>
      <c r="D282">
        <v>28402</v>
      </c>
    </row>
    <row r="283" spans="1:4">
      <c r="A283" t="s">
        <v>55</v>
      </c>
      <c r="B283" t="s">
        <v>7</v>
      </c>
      <c r="C283" t="str">
        <f t="shared" si="4"/>
        <v>2015-11Buses</v>
      </c>
      <c r="D283">
        <v>18075</v>
      </c>
    </row>
    <row r="284" spans="1:4">
      <c r="A284" t="s">
        <v>55</v>
      </c>
      <c r="B284" t="s">
        <v>8</v>
      </c>
      <c r="C284" t="str">
        <f t="shared" si="4"/>
        <v>2015-11Goods &amp; Other Vehicles</v>
      </c>
      <c r="D284">
        <v>161901</v>
      </c>
    </row>
    <row r="285" spans="1:4">
      <c r="A285" t="s">
        <v>55</v>
      </c>
      <c r="B285" t="s">
        <v>86</v>
      </c>
      <c r="C285" t="str">
        <f t="shared" si="4"/>
        <v>2015-11Motorcycles &amp; Scooters</v>
      </c>
      <c r="D285">
        <v>143934</v>
      </c>
    </row>
    <row r="286" spans="1:4">
      <c r="A286" t="s">
        <v>56</v>
      </c>
      <c r="B286" t="s">
        <v>4</v>
      </c>
      <c r="C286" t="str">
        <f t="shared" si="4"/>
        <v>2015-12Cars</v>
      </c>
      <c r="D286">
        <v>575353</v>
      </c>
    </row>
    <row r="287" spans="1:4">
      <c r="A287" t="s">
        <v>56</v>
      </c>
      <c r="B287" t="s">
        <v>5</v>
      </c>
      <c r="C287" t="str">
        <f t="shared" si="4"/>
        <v>2015-12Rental Cars</v>
      </c>
      <c r="D287">
        <v>29369</v>
      </c>
    </row>
    <row r="288" spans="1:4">
      <c r="A288" t="s">
        <v>56</v>
      </c>
      <c r="B288" t="s">
        <v>6</v>
      </c>
      <c r="C288" t="str">
        <f t="shared" si="4"/>
        <v>2015-12Taxi</v>
      </c>
      <c r="D288">
        <v>28259</v>
      </c>
    </row>
    <row r="289" spans="1:4">
      <c r="A289" t="s">
        <v>56</v>
      </c>
      <c r="B289" t="s">
        <v>7</v>
      </c>
      <c r="C289" t="str">
        <f t="shared" si="4"/>
        <v>2015-12Buses</v>
      </c>
      <c r="D289">
        <v>18183</v>
      </c>
    </row>
    <row r="290" spans="1:4">
      <c r="A290" t="s">
        <v>56</v>
      </c>
      <c r="B290" t="s">
        <v>8</v>
      </c>
      <c r="C290" t="str">
        <f t="shared" si="4"/>
        <v>2015-12Goods &amp; Other Vehicles</v>
      </c>
      <c r="D290">
        <v>162182</v>
      </c>
    </row>
    <row r="291" spans="1:4">
      <c r="A291" t="s">
        <v>56</v>
      </c>
      <c r="B291" t="s">
        <v>86</v>
      </c>
      <c r="C291" t="str">
        <f t="shared" si="4"/>
        <v>2015-12Motorcycles &amp; Scooters</v>
      </c>
      <c r="D291">
        <v>143900</v>
      </c>
    </row>
    <row r="292" spans="1:4">
      <c r="A292" t="s">
        <v>57</v>
      </c>
      <c r="B292" t="s">
        <v>4</v>
      </c>
      <c r="C292" t="str">
        <f t="shared" si="4"/>
        <v>2016-01Cars</v>
      </c>
      <c r="D292">
        <v>573793</v>
      </c>
    </row>
    <row r="293" spans="1:4">
      <c r="A293" t="s">
        <v>57</v>
      </c>
      <c r="B293" t="s">
        <v>5</v>
      </c>
      <c r="C293" t="str">
        <f t="shared" si="4"/>
        <v>2016-01Rental Cars</v>
      </c>
      <c r="D293">
        <v>30433</v>
      </c>
    </row>
    <row r="294" spans="1:4">
      <c r="A294" t="s">
        <v>57</v>
      </c>
      <c r="B294" t="s">
        <v>6</v>
      </c>
      <c r="C294" t="str">
        <f t="shared" si="4"/>
        <v>2016-01Taxi</v>
      </c>
      <c r="D294">
        <v>28258</v>
      </c>
    </row>
    <row r="295" spans="1:4">
      <c r="A295" t="s">
        <v>57</v>
      </c>
      <c r="B295" t="s">
        <v>7</v>
      </c>
      <c r="C295" t="str">
        <f t="shared" si="4"/>
        <v>2016-01Buses</v>
      </c>
      <c r="D295">
        <v>18259</v>
      </c>
    </row>
    <row r="296" spans="1:4">
      <c r="A296" t="s">
        <v>57</v>
      </c>
      <c r="B296" t="s">
        <v>8</v>
      </c>
      <c r="C296" t="str">
        <f t="shared" si="4"/>
        <v>2016-01Goods &amp; Other Vehicles</v>
      </c>
      <c r="D296">
        <v>162365</v>
      </c>
    </row>
    <row r="297" spans="1:4">
      <c r="A297" t="s">
        <v>57</v>
      </c>
      <c r="B297" t="s">
        <v>86</v>
      </c>
      <c r="C297" t="str">
        <f t="shared" si="4"/>
        <v>2016-01Motorcycles &amp; Scooters</v>
      </c>
      <c r="D297">
        <v>143858</v>
      </c>
    </row>
    <row r="298" spans="1:4">
      <c r="A298" t="s">
        <v>58</v>
      </c>
      <c r="B298" t="s">
        <v>4</v>
      </c>
      <c r="C298" t="str">
        <f t="shared" si="4"/>
        <v>2016-02Cars</v>
      </c>
      <c r="D298">
        <v>572014</v>
      </c>
    </row>
    <row r="299" spans="1:4">
      <c r="A299" t="s">
        <v>58</v>
      </c>
      <c r="B299" t="s">
        <v>5</v>
      </c>
      <c r="C299" t="str">
        <f t="shared" si="4"/>
        <v>2016-02Rental Cars</v>
      </c>
      <c r="D299">
        <v>31257</v>
      </c>
    </row>
    <row r="300" spans="1:4">
      <c r="A300" t="s">
        <v>58</v>
      </c>
      <c r="B300" t="s">
        <v>6</v>
      </c>
      <c r="C300" t="str">
        <f t="shared" si="4"/>
        <v>2016-02Taxi</v>
      </c>
      <c r="D300">
        <v>28212</v>
      </c>
    </row>
    <row r="301" spans="1:4">
      <c r="A301" t="s">
        <v>58</v>
      </c>
      <c r="B301" t="s">
        <v>7</v>
      </c>
      <c r="C301" t="str">
        <f t="shared" si="4"/>
        <v>2016-02Buses</v>
      </c>
      <c r="D301">
        <v>18328</v>
      </c>
    </row>
    <row r="302" spans="1:4">
      <c r="A302" t="s">
        <v>58</v>
      </c>
      <c r="B302" t="s">
        <v>8</v>
      </c>
      <c r="C302" t="str">
        <f t="shared" si="4"/>
        <v>2016-02Goods &amp; Other Vehicles</v>
      </c>
      <c r="D302">
        <v>162405</v>
      </c>
    </row>
    <row r="303" spans="1:4">
      <c r="A303" t="s">
        <v>58</v>
      </c>
      <c r="B303" t="s">
        <v>86</v>
      </c>
      <c r="C303" t="str">
        <f t="shared" si="4"/>
        <v>2016-02Motorcycles &amp; Scooters</v>
      </c>
      <c r="D303">
        <v>143650</v>
      </c>
    </row>
    <row r="304" spans="1:4">
      <c r="A304" t="s">
        <v>59</v>
      </c>
      <c r="B304" t="s">
        <v>4</v>
      </c>
      <c r="C304" t="str">
        <f t="shared" si="4"/>
        <v>2016-03Cars</v>
      </c>
      <c r="D304">
        <v>567993</v>
      </c>
    </row>
    <row r="305" spans="1:4">
      <c r="A305" t="s">
        <v>59</v>
      </c>
      <c r="B305" t="s">
        <v>5</v>
      </c>
      <c r="C305" t="str">
        <f t="shared" si="4"/>
        <v>2016-03Rental Cars</v>
      </c>
      <c r="D305">
        <v>32545</v>
      </c>
    </row>
    <row r="306" spans="1:4">
      <c r="A306" t="s">
        <v>59</v>
      </c>
      <c r="B306" t="s">
        <v>6</v>
      </c>
      <c r="C306" t="str">
        <f t="shared" si="4"/>
        <v>2016-03Taxi</v>
      </c>
      <c r="D306">
        <v>28286</v>
      </c>
    </row>
    <row r="307" spans="1:4">
      <c r="A307" t="s">
        <v>59</v>
      </c>
      <c r="B307" t="s">
        <v>7</v>
      </c>
      <c r="C307" t="str">
        <f t="shared" si="4"/>
        <v>2016-03Buses</v>
      </c>
      <c r="D307">
        <v>18388</v>
      </c>
    </row>
    <row r="308" spans="1:4">
      <c r="A308" t="s">
        <v>59</v>
      </c>
      <c r="B308" t="s">
        <v>8</v>
      </c>
      <c r="C308" t="str">
        <f t="shared" si="4"/>
        <v>2016-03Goods &amp; Other Vehicles</v>
      </c>
      <c r="D308">
        <v>162205</v>
      </c>
    </row>
    <row r="309" spans="1:4">
      <c r="A309" t="s">
        <v>59</v>
      </c>
      <c r="B309" t="s">
        <v>86</v>
      </c>
      <c r="C309" t="str">
        <f t="shared" si="4"/>
        <v>2016-03Motorcycles &amp; Scooters</v>
      </c>
      <c r="D309">
        <v>143314</v>
      </c>
    </row>
    <row r="310" spans="1:4">
      <c r="A310" t="s">
        <v>60</v>
      </c>
      <c r="B310" t="s">
        <v>4</v>
      </c>
      <c r="C310" t="str">
        <f t="shared" si="4"/>
        <v>2016-04Cars</v>
      </c>
      <c r="D310">
        <v>566130</v>
      </c>
    </row>
    <row r="311" spans="1:4">
      <c r="A311" t="s">
        <v>60</v>
      </c>
      <c r="B311" t="s">
        <v>5</v>
      </c>
      <c r="C311" t="str">
        <f t="shared" si="4"/>
        <v>2016-04Rental Cars</v>
      </c>
      <c r="D311">
        <v>33997</v>
      </c>
    </row>
    <row r="312" spans="1:4">
      <c r="A312" t="s">
        <v>60</v>
      </c>
      <c r="B312" t="s">
        <v>6</v>
      </c>
      <c r="C312" t="str">
        <f t="shared" si="4"/>
        <v>2016-04Taxi</v>
      </c>
      <c r="D312">
        <v>28280</v>
      </c>
    </row>
    <row r="313" spans="1:4">
      <c r="A313" t="s">
        <v>60</v>
      </c>
      <c r="B313" t="s">
        <v>7</v>
      </c>
      <c r="C313" t="str">
        <f t="shared" si="4"/>
        <v>2016-04Buses</v>
      </c>
      <c r="D313">
        <v>18399</v>
      </c>
    </row>
    <row r="314" spans="1:4">
      <c r="A314" t="s">
        <v>60</v>
      </c>
      <c r="B314" t="s">
        <v>8</v>
      </c>
      <c r="C314" t="str">
        <f t="shared" si="4"/>
        <v>2016-04Goods &amp; Other Vehicles</v>
      </c>
      <c r="D314">
        <v>161712</v>
      </c>
    </row>
    <row r="315" spans="1:4">
      <c r="A315" t="s">
        <v>60</v>
      </c>
      <c r="B315" t="s">
        <v>86</v>
      </c>
      <c r="C315" t="str">
        <f t="shared" si="4"/>
        <v>2016-04Motorcycles &amp; Scooters</v>
      </c>
      <c r="D315">
        <v>143347</v>
      </c>
    </row>
    <row r="316" spans="1:4">
      <c r="A316" t="s">
        <v>61</v>
      </c>
      <c r="B316" t="s">
        <v>4</v>
      </c>
      <c r="C316" t="str">
        <f t="shared" si="4"/>
        <v>2016-05Cars</v>
      </c>
      <c r="D316">
        <v>564877</v>
      </c>
    </row>
    <row r="317" spans="1:4">
      <c r="A317" t="s">
        <v>61</v>
      </c>
      <c r="B317" t="s">
        <v>5</v>
      </c>
      <c r="C317" t="str">
        <f t="shared" si="4"/>
        <v>2016-05Rental Cars</v>
      </c>
      <c r="D317">
        <v>36002</v>
      </c>
    </row>
    <row r="318" spans="1:4">
      <c r="A318" t="s">
        <v>61</v>
      </c>
      <c r="B318" t="s">
        <v>6</v>
      </c>
      <c r="C318" t="str">
        <f t="shared" si="4"/>
        <v>2016-05Taxi</v>
      </c>
      <c r="D318">
        <v>28211</v>
      </c>
    </row>
    <row r="319" spans="1:4">
      <c r="A319" t="s">
        <v>61</v>
      </c>
      <c r="B319" t="s">
        <v>7</v>
      </c>
      <c r="C319" t="str">
        <f t="shared" si="4"/>
        <v>2016-05Buses</v>
      </c>
      <c r="D319">
        <v>18459</v>
      </c>
    </row>
    <row r="320" spans="1:4">
      <c r="A320" t="s">
        <v>61</v>
      </c>
      <c r="B320" t="s">
        <v>8</v>
      </c>
      <c r="C320" t="str">
        <f t="shared" si="4"/>
        <v>2016-05Goods &amp; Other Vehicles</v>
      </c>
      <c r="D320">
        <v>162306</v>
      </c>
    </row>
    <row r="321" spans="1:4">
      <c r="A321" t="s">
        <v>61</v>
      </c>
      <c r="B321" t="s">
        <v>86</v>
      </c>
      <c r="C321" t="str">
        <f t="shared" si="4"/>
        <v>2016-05Motorcycles &amp; Scooters</v>
      </c>
      <c r="D321">
        <v>143255</v>
      </c>
    </row>
    <row r="322" spans="1:4">
      <c r="A322" t="s">
        <v>62</v>
      </c>
      <c r="B322" t="s">
        <v>4</v>
      </c>
      <c r="C322" t="str">
        <f t="shared" si="4"/>
        <v>2016-06Cars</v>
      </c>
      <c r="D322">
        <v>563833</v>
      </c>
    </row>
    <row r="323" spans="1:4">
      <c r="A323" t="s">
        <v>62</v>
      </c>
      <c r="B323" t="s">
        <v>5</v>
      </c>
      <c r="C323" t="str">
        <f t="shared" si="4"/>
        <v>2016-06Rental Cars</v>
      </c>
      <c r="D323">
        <v>38353</v>
      </c>
    </row>
    <row r="324" spans="1:4">
      <c r="A324" t="s">
        <v>62</v>
      </c>
      <c r="B324" t="s">
        <v>6</v>
      </c>
      <c r="C324" t="str">
        <f t="shared" si="4"/>
        <v>2016-06Taxi</v>
      </c>
      <c r="D324">
        <v>28193</v>
      </c>
    </row>
    <row r="325" spans="1:4">
      <c r="A325" t="s">
        <v>62</v>
      </c>
      <c r="B325" t="s">
        <v>7</v>
      </c>
      <c r="C325" t="str">
        <f t="shared" ref="C325:C388" si="5">A325&amp;B325</f>
        <v>2016-06Buses</v>
      </c>
      <c r="D325">
        <v>18529</v>
      </c>
    </row>
    <row r="326" spans="1:4">
      <c r="A326" t="s">
        <v>62</v>
      </c>
      <c r="B326" t="s">
        <v>8</v>
      </c>
      <c r="C326" t="str">
        <f t="shared" si="5"/>
        <v>2016-06Goods &amp; Other Vehicles</v>
      </c>
      <c r="D326">
        <v>162617</v>
      </c>
    </row>
    <row r="327" spans="1:4">
      <c r="A327" t="s">
        <v>62</v>
      </c>
      <c r="B327" t="s">
        <v>86</v>
      </c>
      <c r="C327" t="str">
        <f t="shared" si="5"/>
        <v>2016-06Motorcycles &amp; Scooters</v>
      </c>
      <c r="D327">
        <v>143192</v>
      </c>
    </row>
    <row r="328" spans="1:4">
      <c r="A328" t="s">
        <v>63</v>
      </c>
      <c r="B328" t="s">
        <v>4</v>
      </c>
      <c r="C328" t="str">
        <f t="shared" si="5"/>
        <v>2016-07Cars</v>
      </c>
      <c r="D328">
        <v>561595</v>
      </c>
    </row>
    <row r="329" spans="1:4">
      <c r="A329" t="s">
        <v>63</v>
      </c>
      <c r="B329" t="s">
        <v>5</v>
      </c>
      <c r="C329" t="str">
        <f t="shared" si="5"/>
        <v>2016-07Rental Cars</v>
      </c>
      <c r="D329">
        <v>40604</v>
      </c>
    </row>
    <row r="330" spans="1:4">
      <c r="A330" t="s">
        <v>63</v>
      </c>
      <c r="B330" t="s">
        <v>6</v>
      </c>
      <c r="C330" t="str">
        <f t="shared" si="5"/>
        <v>2016-07Taxi</v>
      </c>
      <c r="D330">
        <v>28054</v>
      </c>
    </row>
    <row r="331" spans="1:4">
      <c r="A331" t="s">
        <v>63</v>
      </c>
      <c r="B331" t="s">
        <v>7</v>
      </c>
      <c r="C331" t="str">
        <f t="shared" si="5"/>
        <v>2016-07Buses</v>
      </c>
      <c r="D331">
        <v>18562</v>
      </c>
    </row>
    <row r="332" spans="1:4">
      <c r="A332" t="s">
        <v>63</v>
      </c>
      <c r="B332" t="s">
        <v>8</v>
      </c>
      <c r="C332" t="str">
        <f t="shared" si="5"/>
        <v>2016-07Goods &amp; Other Vehicles</v>
      </c>
      <c r="D332">
        <v>162876</v>
      </c>
    </row>
    <row r="333" spans="1:4">
      <c r="A333" t="s">
        <v>63</v>
      </c>
      <c r="B333" t="s">
        <v>86</v>
      </c>
      <c r="C333" t="str">
        <f t="shared" si="5"/>
        <v>2016-07Motorcycles &amp; Scooters</v>
      </c>
      <c r="D333">
        <v>143228</v>
      </c>
    </row>
    <row r="334" spans="1:4">
      <c r="A334" t="s">
        <v>64</v>
      </c>
      <c r="B334" t="s">
        <v>4</v>
      </c>
      <c r="C334" t="str">
        <f t="shared" si="5"/>
        <v>2016-08Cars</v>
      </c>
      <c r="D334">
        <v>559159</v>
      </c>
    </row>
    <row r="335" spans="1:4">
      <c r="A335" t="s">
        <v>64</v>
      </c>
      <c r="B335" t="s">
        <v>5</v>
      </c>
      <c r="C335" t="str">
        <f t="shared" si="5"/>
        <v>2016-08Rental Cars</v>
      </c>
      <c r="D335">
        <v>43462</v>
      </c>
    </row>
    <row r="336" spans="1:4">
      <c r="A336" t="s">
        <v>64</v>
      </c>
      <c r="B336" t="s">
        <v>6</v>
      </c>
      <c r="C336" t="str">
        <f t="shared" si="5"/>
        <v>2016-08Taxi</v>
      </c>
      <c r="D336">
        <v>27890</v>
      </c>
    </row>
    <row r="337" spans="1:4">
      <c r="A337" t="s">
        <v>64</v>
      </c>
      <c r="B337" t="s">
        <v>7</v>
      </c>
      <c r="C337" t="str">
        <f t="shared" si="5"/>
        <v>2016-08Buses</v>
      </c>
      <c r="D337">
        <v>18663</v>
      </c>
    </row>
    <row r="338" spans="1:4">
      <c r="A338" t="s">
        <v>64</v>
      </c>
      <c r="B338" t="s">
        <v>8</v>
      </c>
      <c r="C338" t="str">
        <f t="shared" si="5"/>
        <v>2016-08Goods &amp; Other Vehicles</v>
      </c>
      <c r="D338">
        <v>163038</v>
      </c>
    </row>
    <row r="339" spans="1:4">
      <c r="A339" t="s">
        <v>64</v>
      </c>
      <c r="B339" t="s">
        <v>86</v>
      </c>
      <c r="C339" t="str">
        <f t="shared" si="5"/>
        <v>2016-08Motorcycles &amp; Scooters</v>
      </c>
      <c r="D339">
        <v>143338</v>
      </c>
    </row>
    <row r="340" spans="1:4">
      <c r="A340" t="s">
        <v>65</v>
      </c>
      <c r="B340" t="s">
        <v>4</v>
      </c>
      <c r="C340" t="str">
        <f t="shared" si="5"/>
        <v>2016-09Cars</v>
      </c>
      <c r="D340">
        <v>558090</v>
      </c>
    </row>
    <row r="341" spans="1:4">
      <c r="A341" t="s">
        <v>65</v>
      </c>
      <c r="B341" t="s">
        <v>5</v>
      </c>
      <c r="C341" t="str">
        <f t="shared" si="5"/>
        <v>2016-09Rental Cars</v>
      </c>
      <c r="D341">
        <v>45917</v>
      </c>
    </row>
    <row r="342" spans="1:4">
      <c r="A342" t="s">
        <v>65</v>
      </c>
      <c r="B342" t="s">
        <v>6</v>
      </c>
      <c r="C342" t="str">
        <f t="shared" si="5"/>
        <v>2016-09Taxi</v>
      </c>
      <c r="D342">
        <v>27708</v>
      </c>
    </row>
    <row r="343" spans="1:4">
      <c r="A343" t="s">
        <v>65</v>
      </c>
      <c r="B343" t="s">
        <v>7</v>
      </c>
      <c r="C343" t="str">
        <f t="shared" si="5"/>
        <v>2016-09Buses</v>
      </c>
      <c r="D343">
        <v>18715</v>
      </c>
    </row>
    <row r="344" spans="1:4">
      <c r="A344" t="s">
        <v>65</v>
      </c>
      <c r="B344" t="s">
        <v>8</v>
      </c>
      <c r="C344" t="str">
        <f t="shared" si="5"/>
        <v>2016-09Goods &amp; Other Vehicles</v>
      </c>
      <c r="D344">
        <v>162958</v>
      </c>
    </row>
    <row r="345" spans="1:4">
      <c r="A345" t="s">
        <v>65</v>
      </c>
      <c r="B345" t="s">
        <v>86</v>
      </c>
      <c r="C345" t="str">
        <f t="shared" si="5"/>
        <v>2016-09Motorcycles &amp; Scooters</v>
      </c>
      <c r="D345">
        <v>143331</v>
      </c>
    </row>
    <row r="346" spans="1:4">
      <c r="A346" t="s">
        <v>66</v>
      </c>
      <c r="B346" t="s">
        <v>4</v>
      </c>
      <c r="C346" t="str">
        <f t="shared" si="5"/>
        <v>2016-10Cars</v>
      </c>
      <c r="D346">
        <v>556304</v>
      </c>
    </row>
    <row r="347" spans="1:4">
      <c r="A347" t="s">
        <v>66</v>
      </c>
      <c r="B347" t="s">
        <v>5</v>
      </c>
      <c r="C347" t="str">
        <f t="shared" si="5"/>
        <v>2016-10Rental Cars</v>
      </c>
      <c r="D347">
        <v>48150</v>
      </c>
    </row>
    <row r="348" spans="1:4">
      <c r="A348" t="s">
        <v>66</v>
      </c>
      <c r="B348" t="s">
        <v>6</v>
      </c>
      <c r="C348" t="str">
        <f t="shared" si="5"/>
        <v>2016-10Taxi</v>
      </c>
      <c r="D348">
        <v>27532</v>
      </c>
    </row>
    <row r="349" spans="1:4">
      <c r="A349" t="s">
        <v>66</v>
      </c>
      <c r="B349" t="s">
        <v>7</v>
      </c>
      <c r="C349" t="str">
        <f t="shared" si="5"/>
        <v>2016-10Buses</v>
      </c>
      <c r="D349">
        <v>18774</v>
      </c>
    </row>
    <row r="350" spans="1:4">
      <c r="A350" t="s">
        <v>66</v>
      </c>
      <c r="B350" t="s">
        <v>8</v>
      </c>
      <c r="C350" t="str">
        <f t="shared" si="5"/>
        <v>2016-10Goods &amp; Other Vehicles</v>
      </c>
      <c r="D350">
        <v>163104</v>
      </c>
    </row>
    <row r="351" spans="1:4">
      <c r="A351" t="s">
        <v>66</v>
      </c>
      <c r="B351" t="s">
        <v>86</v>
      </c>
      <c r="C351" t="str">
        <f t="shared" si="5"/>
        <v>2016-10Motorcycles &amp; Scooters</v>
      </c>
      <c r="D351">
        <v>143166</v>
      </c>
    </row>
    <row r="352" spans="1:4">
      <c r="A352" t="s">
        <v>67</v>
      </c>
      <c r="B352" t="s">
        <v>4</v>
      </c>
      <c r="C352" t="str">
        <f t="shared" si="5"/>
        <v>2016-11Cars</v>
      </c>
      <c r="D352">
        <v>554567</v>
      </c>
    </row>
    <row r="353" spans="1:4">
      <c r="A353" t="s">
        <v>67</v>
      </c>
      <c r="B353" t="s">
        <v>5</v>
      </c>
      <c r="C353" t="str">
        <f t="shared" si="5"/>
        <v>2016-11Rental Cars</v>
      </c>
      <c r="D353">
        <v>49785</v>
      </c>
    </row>
    <row r="354" spans="1:4">
      <c r="A354" t="s">
        <v>67</v>
      </c>
      <c r="B354" t="s">
        <v>6</v>
      </c>
      <c r="C354" t="str">
        <f t="shared" si="5"/>
        <v>2016-11Taxi</v>
      </c>
      <c r="D354">
        <v>27495</v>
      </c>
    </row>
    <row r="355" spans="1:4">
      <c r="A355" t="s">
        <v>67</v>
      </c>
      <c r="B355" t="s">
        <v>7</v>
      </c>
      <c r="C355" t="str">
        <f t="shared" si="5"/>
        <v>2016-11Buses</v>
      </c>
      <c r="D355">
        <v>18792</v>
      </c>
    </row>
    <row r="356" spans="1:4">
      <c r="A356" t="s">
        <v>67</v>
      </c>
      <c r="B356" t="s">
        <v>8</v>
      </c>
      <c r="C356" t="str">
        <f t="shared" si="5"/>
        <v>2016-11Goods &amp; Other Vehicles</v>
      </c>
      <c r="D356">
        <v>163251</v>
      </c>
    </row>
    <row r="357" spans="1:4">
      <c r="A357" t="s">
        <v>67</v>
      </c>
      <c r="B357" t="s">
        <v>86</v>
      </c>
      <c r="C357" t="str">
        <f t="shared" si="5"/>
        <v>2016-11Motorcycles &amp; Scooters</v>
      </c>
      <c r="D357">
        <v>143031</v>
      </c>
    </row>
    <row r="358" spans="1:4">
      <c r="A358" t="s">
        <v>68</v>
      </c>
      <c r="B358" t="s">
        <v>4</v>
      </c>
      <c r="C358" t="str">
        <f t="shared" si="5"/>
        <v>2016-12Cars</v>
      </c>
      <c r="D358">
        <v>552427</v>
      </c>
    </row>
    <row r="359" spans="1:4">
      <c r="A359" t="s">
        <v>68</v>
      </c>
      <c r="B359" t="s">
        <v>5</v>
      </c>
      <c r="C359" t="str">
        <f t="shared" si="5"/>
        <v>2016-12Rental Cars</v>
      </c>
      <c r="D359">
        <v>51336</v>
      </c>
    </row>
    <row r="360" spans="1:4">
      <c r="A360" t="s">
        <v>68</v>
      </c>
      <c r="B360" t="s">
        <v>6</v>
      </c>
      <c r="C360" t="str">
        <f t="shared" si="5"/>
        <v>2016-12Taxi</v>
      </c>
      <c r="D360">
        <v>27534</v>
      </c>
    </row>
    <row r="361" spans="1:4">
      <c r="A361" t="s">
        <v>68</v>
      </c>
      <c r="B361" t="s">
        <v>7</v>
      </c>
      <c r="C361" t="str">
        <f t="shared" si="5"/>
        <v>2016-12Buses</v>
      </c>
      <c r="D361">
        <v>18804</v>
      </c>
    </row>
    <row r="362" spans="1:4">
      <c r="A362" t="s">
        <v>68</v>
      </c>
      <c r="B362" t="s">
        <v>8</v>
      </c>
      <c r="C362" t="str">
        <f t="shared" si="5"/>
        <v>2016-12Goods &amp; Other Vehicles</v>
      </c>
      <c r="D362">
        <v>163277</v>
      </c>
    </row>
    <row r="363" spans="1:4">
      <c r="A363" t="s">
        <v>68</v>
      </c>
      <c r="B363" t="s">
        <v>86</v>
      </c>
      <c r="C363" t="str">
        <f t="shared" si="5"/>
        <v>2016-12Motorcycles &amp; Scooters</v>
      </c>
      <c r="D363">
        <v>143052</v>
      </c>
    </row>
    <row r="364" spans="1:4">
      <c r="A364" t="s">
        <v>69</v>
      </c>
      <c r="B364" t="s">
        <v>4</v>
      </c>
      <c r="C364" t="str">
        <f t="shared" si="5"/>
        <v>2017-01Cars</v>
      </c>
      <c r="D364">
        <v>550395</v>
      </c>
    </row>
    <row r="365" spans="1:4">
      <c r="A365" t="s">
        <v>69</v>
      </c>
      <c r="B365" t="s">
        <v>5</v>
      </c>
      <c r="C365" t="str">
        <f t="shared" si="5"/>
        <v>2017-01Rental Cars</v>
      </c>
      <c r="D365">
        <v>53589</v>
      </c>
    </row>
    <row r="366" spans="1:4">
      <c r="A366" t="s">
        <v>69</v>
      </c>
      <c r="B366" t="s">
        <v>6</v>
      </c>
      <c r="C366" t="str">
        <f t="shared" si="5"/>
        <v>2017-01Taxi</v>
      </c>
      <c r="D366">
        <v>27202</v>
      </c>
    </row>
    <row r="367" spans="1:4">
      <c r="A367" t="s">
        <v>69</v>
      </c>
      <c r="B367" t="s">
        <v>7</v>
      </c>
      <c r="C367" t="str">
        <f t="shared" si="5"/>
        <v>2017-01Buses</v>
      </c>
      <c r="D367">
        <v>18805</v>
      </c>
    </row>
    <row r="368" spans="1:4">
      <c r="A368" t="s">
        <v>69</v>
      </c>
      <c r="B368" t="s">
        <v>8</v>
      </c>
      <c r="C368" t="str">
        <f t="shared" si="5"/>
        <v>2017-01Goods &amp; Other Vehicles</v>
      </c>
      <c r="D368">
        <v>163041</v>
      </c>
    </row>
    <row r="369" spans="1:4">
      <c r="A369" t="s">
        <v>69</v>
      </c>
      <c r="B369" t="s">
        <v>86</v>
      </c>
      <c r="C369" t="str">
        <f t="shared" si="5"/>
        <v>2017-01Motorcycles &amp; Scooters</v>
      </c>
      <c r="D369">
        <v>142856</v>
      </c>
    </row>
    <row r="370" spans="1:4">
      <c r="A370" t="s">
        <v>70</v>
      </c>
      <c r="B370" t="s">
        <v>4</v>
      </c>
      <c r="C370" t="str">
        <f t="shared" si="5"/>
        <v>2017-02Cars</v>
      </c>
      <c r="D370">
        <v>548754</v>
      </c>
    </row>
    <row r="371" spans="1:4">
      <c r="A371" t="s">
        <v>70</v>
      </c>
      <c r="B371" t="s">
        <v>5</v>
      </c>
      <c r="C371" t="str">
        <f t="shared" si="5"/>
        <v>2017-02Rental Cars</v>
      </c>
      <c r="D371">
        <v>55224</v>
      </c>
    </row>
    <row r="372" spans="1:4">
      <c r="A372" t="s">
        <v>70</v>
      </c>
      <c r="B372" t="s">
        <v>6</v>
      </c>
      <c r="C372" t="str">
        <f t="shared" si="5"/>
        <v>2017-02Taxi</v>
      </c>
      <c r="D372">
        <v>26986</v>
      </c>
    </row>
    <row r="373" spans="1:4">
      <c r="A373" t="s">
        <v>70</v>
      </c>
      <c r="B373" t="s">
        <v>7</v>
      </c>
      <c r="C373" t="str">
        <f t="shared" si="5"/>
        <v>2017-02Buses</v>
      </c>
      <c r="D373">
        <v>18788</v>
      </c>
    </row>
    <row r="374" spans="1:4">
      <c r="A374" t="s">
        <v>70</v>
      </c>
      <c r="B374" t="s">
        <v>8</v>
      </c>
      <c r="C374" t="str">
        <f t="shared" si="5"/>
        <v>2017-02Goods &amp; Other Vehicles</v>
      </c>
      <c r="D374">
        <v>162604</v>
      </c>
    </row>
    <row r="375" spans="1:4">
      <c r="A375" t="s">
        <v>70</v>
      </c>
      <c r="B375" t="s">
        <v>86</v>
      </c>
      <c r="C375" t="str">
        <f t="shared" si="5"/>
        <v>2017-02Motorcycles &amp; Scooters</v>
      </c>
      <c r="D375">
        <v>142914</v>
      </c>
    </row>
    <row r="376" spans="1:4">
      <c r="A376" t="s">
        <v>71</v>
      </c>
      <c r="B376" t="s">
        <v>4</v>
      </c>
      <c r="C376" t="str">
        <f t="shared" si="5"/>
        <v>2017-03Cars</v>
      </c>
      <c r="D376">
        <v>547024</v>
      </c>
    </row>
    <row r="377" spans="1:4">
      <c r="A377" t="s">
        <v>71</v>
      </c>
      <c r="B377" t="s">
        <v>5</v>
      </c>
      <c r="C377" t="str">
        <f t="shared" si="5"/>
        <v>2017-03Rental Cars</v>
      </c>
      <c r="D377">
        <v>58027</v>
      </c>
    </row>
    <row r="378" spans="1:4">
      <c r="A378" t="s">
        <v>71</v>
      </c>
      <c r="B378" t="s">
        <v>6</v>
      </c>
      <c r="C378" t="str">
        <f t="shared" si="5"/>
        <v>2017-03Taxi</v>
      </c>
      <c r="D378">
        <v>26734</v>
      </c>
    </row>
    <row r="379" spans="1:4">
      <c r="A379" t="s">
        <v>71</v>
      </c>
      <c r="B379" t="s">
        <v>7</v>
      </c>
      <c r="C379" t="str">
        <f t="shared" si="5"/>
        <v>2017-03Buses</v>
      </c>
      <c r="D379">
        <v>18569</v>
      </c>
    </row>
    <row r="380" spans="1:4">
      <c r="A380" t="s">
        <v>71</v>
      </c>
      <c r="B380" t="s">
        <v>8</v>
      </c>
      <c r="C380" t="str">
        <f t="shared" si="5"/>
        <v>2017-03Goods &amp; Other Vehicles</v>
      </c>
      <c r="D380">
        <v>157524</v>
      </c>
    </row>
    <row r="381" spans="1:4">
      <c r="A381" t="s">
        <v>71</v>
      </c>
      <c r="B381" t="s">
        <v>86</v>
      </c>
      <c r="C381" t="str">
        <f t="shared" si="5"/>
        <v>2017-03Motorcycles &amp; Scooters</v>
      </c>
      <c r="D381">
        <v>142704</v>
      </c>
    </row>
    <row r="382" spans="1:4">
      <c r="A382" t="s">
        <v>72</v>
      </c>
      <c r="B382" t="s">
        <v>4</v>
      </c>
      <c r="C382" t="str">
        <f t="shared" si="5"/>
        <v>2017-04Cars</v>
      </c>
      <c r="D382">
        <v>545584</v>
      </c>
    </row>
    <row r="383" spans="1:4">
      <c r="A383" t="s">
        <v>72</v>
      </c>
      <c r="B383" t="s">
        <v>5</v>
      </c>
      <c r="C383" t="str">
        <f t="shared" si="5"/>
        <v>2017-04Rental Cars</v>
      </c>
      <c r="D383">
        <v>59753</v>
      </c>
    </row>
    <row r="384" spans="1:4">
      <c r="A384" t="s">
        <v>72</v>
      </c>
      <c r="B384" t="s">
        <v>6</v>
      </c>
      <c r="C384" t="str">
        <f t="shared" si="5"/>
        <v>2017-04Taxi</v>
      </c>
      <c r="D384">
        <v>26476</v>
      </c>
    </row>
    <row r="385" spans="1:4">
      <c r="A385" t="s">
        <v>72</v>
      </c>
      <c r="B385" t="s">
        <v>7</v>
      </c>
      <c r="C385" t="str">
        <f t="shared" si="5"/>
        <v>2017-04Buses</v>
      </c>
      <c r="D385">
        <v>18558</v>
      </c>
    </row>
    <row r="386" spans="1:4">
      <c r="A386" t="s">
        <v>72</v>
      </c>
      <c r="B386" t="s">
        <v>8</v>
      </c>
      <c r="C386" t="str">
        <f t="shared" si="5"/>
        <v>2017-04Goods &amp; Other Vehicles</v>
      </c>
      <c r="D386">
        <v>156682</v>
      </c>
    </row>
    <row r="387" spans="1:4">
      <c r="A387" t="s">
        <v>72</v>
      </c>
      <c r="B387" t="s">
        <v>86</v>
      </c>
      <c r="C387" t="str">
        <f t="shared" si="5"/>
        <v>2017-04Motorcycles &amp; Scooters</v>
      </c>
      <c r="D387">
        <v>142311</v>
      </c>
    </row>
    <row r="388" spans="1:4">
      <c r="A388" t="s">
        <v>73</v>
      </c>
      <c r="B388" t="s">
        <v>4</v>
      </c>
      <c r="C388" t="str">
        <f t="shared" si="5"/>
        <v>2017-05Cars</v>
      </c>
      <c r="D388">
        <v>544979</v>
      </c>
    </row>
    <row r="389" spans="1:4">
      <c r="A389" t="s">
        <v>73</v>
      </c>
      <c r="B389" t="s">
        <v>5</v>
      </c>
      <c r="C389" t="str">
        <f t="shared" ref="C389:C447" si="6">A389&amp;B389</f>
        <v>2017-05Rental Cars</v>
      </c>
      <c r="D389">
        <v>61732</v>
      </c>
    </row>
    <row r="390" spans="1:4">
      <c r="A390" t="s">
        <v>73</v>
      </c>
      <c r="B390" t="s">
        <v>6</v>
      </c>
      <c r="C390" t="str">
        <f t="shared" si="6"/>
        <v>2017-05Taxi</v>
      </c>
      <c r="D390">
        <v>26172</v>
      </c>
    </row>
    <row r="391" spans="1:4">
      <c r="A391" t="s">
        <v>73</v>
      </c>
      <c r="B391" t="s">
        <v>7</v>
      </c>
      <c r="C391" t="str">
        <f t="shared" si="6"/>
        <v>2017-05Buses</v>
      </c>
      <c r="D391">
        <v>18589</v>
      </c>
    </row>
    <row r="392" spans="1:4">
      <c r="A392" t="s">
        <v>73</v>
      </c>
      <c r="B392" t="s">
        <v>8</v>
      </c>
      <c r="C392" t="str">
        <f t="shared" si="6"/>
        <v>2017-05Goods &amp; Other Vehicles</v>
      </c>
      <c r="D392">
        <v>157470</v>
      </c>
    </row>
    <row r="393" spans="1:4">
      <c r="A393" t="s">
        <v>73</v>
      </c>
      <c r="B393" t="s">
        <v>86</v>
      </c>
      <c r="C393" t="str">
        <f t="shared" si="6"/>
        <v>2017-05Motorcycles &amp; Scooters</v>
      </c>
      <c r="D393">
        <v>142207</v>
      </c>
    </row>
    <row r="394" spans="1:4">
      <c r="A394" t="s">
        <v>74</v>
      </c>
      <c r="B394" t="s">
        <v>4</v>
      </c>
      <c r="C394" t="str">
        <f t="shared" si="6"/>
        <v>2017-06Cars</v>
      </c>
      <c r="D394">
        <v>545024</v>
      </c>
    </row>
    <row r="395" spans="1:4">
      <c r="A395" t="s">
        <v>74</v>
      </c>
      <c r="B395" t="s">
        <v>5</v>
      </c>
      <c r="C395" t="str">
        <f t="shared" si="6"/>
        <v>2017-06Rental Cars</v>
      </c>
      <c r="D395">
        <v>63259</v>
      </c>
    </row>
    <row r="396" spans="1:4">
      <c r="A396" t="s">
        <v>74</v>
      </c>
      <c r="B396" t="s">
        <v>6</v>
      </c>
      <c r="C396" t="str">
        <f t="shared" si="6"/>
        <v>2017-06Taxi</v>
      </c>
      <c r="D396">
        <v>25699</v>
      </c>
    </row>
    <row r="397" spans="1:4">
      <c r="A397" t="s">
        <v>74</v>
      </c>
      <c r="B397" t="s">
        <v>7</v>
      </c>
      <c r="C397" t="str">
        <f t="shared" si="6"/>
        <v>2017-06Buses</v>
      </c>
      <c r="D397">
        <v>18632</v>
      </c>
    </row>
    <row r="398" spans="1:4">
      <c r="A398" t="s">
        <v>74</v>
      </c>
      <c r="B398" t="s">
        <v>8</v>
      </c>
      <c r="C398" t="str">
        <f t="shared" si="6"/>
        <v>2017-06Goods &amp; Other Vehicles</v>
      </c>
      <c r="D398">
        <v>158365</v>
      </c>
    </row>
    <row r="399" spans="1:4">
      <c r="A399" t="s">
        <v>74</v>
      </c>
      <c r="B399" t="s">
        <v>86</v>
      </c>
      <c r="C399" t="str">
        <f t="shared" si="6"/>
        <v>2017-06Motorcycles &amp; Scooters</v>
      </c>
      <c r="D399">
        <v>142118</v>
      </c>
    </row>
    <row r="400" spans="1:4">
      <c r="A400" t="s">
        <v>75</v>
      </c>
      <c r="B400" t="s">
        <v>4</v>
      </c>
      <c r="C400" t="str">
        <f t="shared" si="6"/>
        <v>2017-07Cars</v>
      </c>
      <c r="D400">
        <v>544638</v>
      </c>
    </row>
    <row r="401" spans="1:4">
      <c r="A401" t="s">
        <v>75</v>
      </c>
      <c r="B401" t="s">
        <v>5</v>
      </c>
      <c r="C401" t="str">
        <f t="shared" si="6"/>
        <v>2017-07Rental Cars</v>
      </c>
      <c r="D401">
        <v>64401</v>
      </c>
    </row>
    <row r="402" spans="1:4">
      <c r="A402" t="s">
        <v>75</v>
      </c>
      <c r="B402" t="s">
        <v>6</v>
      </c>
      <c r="C402" t="str">
        <f t="shared" si="6"/>
        <v>2017-07Taxi</v>
      </c>
      <c r="D402">
        <v>25325</v>
      </c>
    </row>
    <row r="403" spans="1:4">
      <c r="A403" t="s">
        <v>75</v>
      </c>
      <c r="B403" t="s">
        <v>7</v>
      </c>
      <c r="C403" t="str">
        <f t="shared" si="6"/>
        <v>2017-07Buses</v>
      </c>
      <c r="D403">
        <v>18695</v>
      </c>
    </row>
    <row r="404" spans="1:4">
      <c r="A404" t="s">
        <v>75</v>
      </c>
      <c r="B404" t="s">
        <v>8</v>
      </c>
      <c r="C404" t="str">
        <f t="shared" si="6"/>
        <v>2017-07Goods &amp; Other Vehicles</v>
      </c>
      <c r="D404">
        <v>159006</v>
      </c>
    </row>
    <row r="405" spans="1:4">
      <c r="A405" t="s">
        <v>75</v>
      </c>
      <c r="B405" t="s">
        <v>86</v>
      </c>
      <c r="C405" t="str">
        <f t="shared" si="6"/>
        <v>2017-07Motorcycles &amp; Scooters</v>
      </c>
      <c r="D405">
        <v>142144</v>
      </c>
    </row>
    <row r="406" spans="1:4">
      <c r="A406" t="s">
        <v>76</v>
      </c>
      <c r="B406" t="s">
        <v>4</v>
      </c>
      <c r="C406" t="str">
        <f t="shared" si="6"/>
        <v>2017-08Cars</v>
      </c>
      <c r="D406">
        <v>544474</v>
      </c>
    </row>
    <row r="407" spans="1:4">
      <c r="A407" t="s">
        <v>76</v>
      </c>
      <c r="B407" t="s">
        <v>78</v>
      </c>
      <c r="C407" t="str">
        <f t="shared" si="6"/>
        <v>2017-08Rental cars</v>
      </c>
      <c r="D407">
        <v>65603</v>
      </c>
    </row>
    <row r="408" spans="1:4">
      <c r="A408" t="s">
        <v>76</v>
      </c>
      <c r="B408" t="s">
        <v>6</v>
      </c>
      <c r="C408" t="str">
        <f t="shared" si="6"/>
        <v>2017-08Taxi</v>
      </c>
      <c r="D408">
        <v>24863</v>
      </c>
    </row>
    <row r="409" spans="1:4">
      <c r="A409" t="s">
        <v>76</v>
      </c>
      <c r="B409" t="s">
        <v>7</v>
      </c>
      <c r="C409" t="str">
        <f t="shared" si="6"/>
        <v>2017-08Buses</v>
      </c>
      <c r="D409">
        <v>18778</v>
      </c>
    </row>
    <row r="410" spans="1:4">
      <c r="A410" t="s">
        <v>76</v>
      </c>
      <c r="B410" t="s">
        <v>8</v>
      </c>
      <c r="C410" t="str">
        <f t="shared" si="6"/>
        <v>2017-08Goods &amp; Other Vehicles</v>
      </c>
      <c r="D410">
        <v>159912</v>
      </c>
    </row>
    <row r="411" spans="1:4">
      <c r="A411" t="s">
        <v>76</v>
      </c>
      <c r="B411" t="s">
        <v>86</v>
      </c>
      <c r="C411" t="str">
        <f t="shared" si="6"/>
        <v>2017-08Motorcycles &amp; Scooters</v>
      </c>
      <c r="D411">
        <v>141924</v>
      </c>
    </row>
    <row r="412" spans="1:4">
      <c r="A412" t="s">
        <v>80</v>
      </c>
      <c r="B412" t="s">
        <v>4</v>
      </c>
      <c r="C412" t="str">
        <f t="shared" si="6"/>
        <v>2017-09Cars</v>
      </c>
      <c r="D412">
        <v>543991</v>
      </c>
    </row>
    <row r="413" spans="1:4">
      <c r="A413" t="s">
        <v>80</v>
      </c>
      <c r="B413" t="s">
        <v>78</v>
      </c>
      <c r="C413" t="str">
        <f t="shared" si="6"/>
        <v>2017-09Rental cars</v>
      </c>
      <c r="D413">
        <v>65470</v>
      </c>
    </row>
    <row r="414" spans="1:4">
      <c r="A414" t="s">
        <v>80</v>
      </c>
      <c r="B414" t="s">
        <v>6</v>
      </c>
      <c r="C414" t="str">
        <f t="shared" si="6"/>
        <v>2017-09Taxi</v>
      </c>
      <c r="D414">
        <v>24468</v>
      </c>
    </row>
    <row r="415" spans="1:4">
      <c r="A415" t="s">
        <v>80</v>
      </c>
      <c r="B415" t="s">
        <v>7</v>
      </c>
      <c r="C415" t="str">
        <f t="shared" si="6"/>
        <v>2017-09Buses</v>
      </c>
      <c r="D415">
        <v>18827</v>
      </c>
    </row>
    <row r="416" spans="1:4">
      <c r="A416" t="s">
        <v>80</v>
      </c>
      <c r="B416" t="s">
        <v>8</v>
      </c>
      <c r="C416" t="str">
        <f t="shared" si="6"/>
        <v>2017-09Goods &amp; Other Vehicles</v>
      </c>
      <c r="D416">
        <v>160507</v>
      </c>
    </row>
    <row r="417" spans="1:4">
      <c r="A417" t="s">
        <v>80</v>
      </c>
      <c r="B417" t="s">
        <v>86</v>
      </c>
      <c r="C417" t="str">
        <f t="shared" si="6"/>
        <v>2017-09Motorcycles &amp; Scooters</v>
      </c>
      <c r="D417">
        <v>141893</v>
      </c>
    </row>
    <row r="418" spans="1:4">
      <c r="A418" t="s">
        <v>81</v>
      </c>
      <c r="B418" t="s">
        <v>4</v>
      </c>
      <c r="C418" t="str">
        <f t="shared" si="6"/>
        <v>2017-10Cars</v>
      </c>
      <c r="D418">
        <v>544002</v>
      </c>
    </row>
    <row r="419" spans="1:4">
      <c r="A419" t="s">
        <v>81</v>
      </c>
      <c r="B419" t="s">
        <v>78</v>
      </c>
      <c r="C419" t="str">
        <f t="shared" si="6"/>
        <v>2017-10Rental cars</v>
      </c>
      <c r="D419">
        <v>66001</v>
      </c>
    </row>
    <row r="420" spans="1:4">
      <c r="A420" t="s">
        <v>81</v>
      </c>
      <c r="B420" t="s">
        <v>6</v>
      </c>
      <c r="C420" t="str">
        <f t="shared" si="6"/>
        <v>2017-10Taxi</v>
      </c>
      <c r="D420">
        <v>23944</v>
      </c>
    </row>
    <row r="421" spans="1:4">
      <c r="A421" t="s">
        <v>81</v>
      </c>
      <c r="B421" t="s">
        <v>7</v>
      </c>
      <c r="C421" t="str">
        <f t="shared" si="6"/>
        <v>2017-10Buses</v>
      </c>
      <c r="D421">
        <v>18953</v>
      </c>
    </row>
    <row r="422" spans="1:4">
      <c r="A422" t="s">
        <v>81</v>
      </c>
      <c r="B422" t="s">
        <v>8</v>
      </c>
      <c r="C422" t="str">
        <f t="shared" si="6"/>
        <v>2017-10Goods &amp; Other Vehicles</v>
      </c>
      <c r="D422">
        <v>160935</v>
      </c>
    </row>
    <row r="423" spans="1:4">
      <c r="A423" t="s">
        <v>81</v>
      </c>
      <c r="B423" t="s">
        <v>86</v>
      </c>
      <c r="C423" t="str">
        <f t="shared" si="6"/>
        <v>2017-10Motorcycles &amp; Scooters</v>
      </c>
      <c r="D423">
        <v>141707</v>
      </c>
    </row>
    <row r="424" spans="1:4">
      <c r="A424" t="s">
        <v>82</v>
      </c>
      <c r="B424" t="s">
        <v>4</v>
      </c>
      <c r="C424" t="str">
        <f t="shared" si="6"/>
        <v>2017-11Cars</v>
      </c>
      <c r="D424">
        <v>544708</v>
      </c>
    </row>
    <row r="425" spans="1:4">
      <c r="A425" t="s">
        <v>82</v>
      </c>
      <c r="B425" t="s">
        <v>78</v>
      </c>
      <c r="C425" t="str">
        <f t="shared" si="6"/>
        <v>2017-11Rental cars</v>
      </c>
      <c r="D425">
        <v>66658</v>
      </c>
    </row>
    <row r="426" spans="1:4">
      <c r="A426" t="s">
        <v>82</v>
      </c>
      <c r="B426" t="s">
        <v>6</v>
      </c>
      <c r="C426" t="str">
        <f t="shared" si="6"/>
        <v>2017-11Taxi</v>
      </c>
      <c r="D426">
        <v>23439</v>
      </c>
    </row>
    <row r="427" spans="1:4">
      <c r="A427" t="s">
        <v>82</v>
      </c>
      <c r="B427" t="s">
        <v>7</v>
      </c>
      <c r="C427" t="str">
        <f t="shared" si="6"/>
        <v>2017-11Buses</v>
      </c>
      <c r="D427">
        <v>19032</v>
      </c>
    </row>
    <row r="428" spans="1:4">
      <c r="A428" t="s">
        <v>82</v>
      </c>
      <c r="B428" t="s">
        <v>8</v>
      </c>
      <c r="C428" t="str">
        <f t="shared" si="6"/>
        <v>2017-11Goods &amp; Other Vehicles</v>
      </c>
      <c r="D428">
        <v>161406</v>
      </c>
    </row>
    <row r="429" spans="1:4">
      <c r="A429" t="s">
        <v>82</v>
      </c>
      <c r="B429" t="s">
        <v>86</v>
      </c>
      <c r="C429" t="str">
        <f t="shared" si="6"/>
        <v>2017-11Motorcycles &amp; Scooters</v>
      </c>
      <c r="D429">
        <v>141718</v>
      </c>
    </row>
    <row r="430" spans="1:4">
      <c r="A430" t="s">
        <v>83</v>
      </c>
      <c r="B430" t="s">
        <v>4</v>
      </c>
      <c r="C430" t="str">
        <f t="shared" si="6"/>
        <v>2017-12Cars</v>
      </c>
      <c r="D430">
        <v>546706</v>
      </c>
    </row>
    <row r="431" spans="1:4">
      <c r="A431" t="s">
        <v>83</v>
      </c>
      <c r="B431" t="s">
        <v>78</v>
      </c>
      <c r="C431" t="str">
        <f t="shared" si="6"/>
        <v>2017-12Rental cars</v>
      </c>
      <c r="D431">
        <v>68083</v>
      </c>
    </row>
    <row r="432" spans="1:4">
      <c r="A432" t="s">
        <v>83</v>
      </c>
      <c r="B432" t="s">
        <v>6</v>
      </c>
      <c r="C432" t="str">
        <f t="shared" si="6"/>
        <v>2017-12Taxi</v>
      </c>
      <c r="D432">
        <v>23140</v>
      </c>
    </row>
    <row r="433" spans="1:4">
      <c r="A433" t="s">
        <v>83</v>
      </c>
      <c r="B433" t="s">
        <v>7</v>
      </c>
      <c r="C433" t="str">
        <f t="shared" si="6"/>
        <v>2017-12Buses</v>
      </c>
      <c r="D433">
        <v>19285</v>
      </c>
    </row>
    <row r="434" spans="1:4">
      <c r="A434" t="s">
        <v>83</v>
      </c>
      <c r="B434" t="s">
        <v>8</v>
      </c>
      <c r="C434" t="str">
        <f t="shared" si="6"/>
        <v>2017-12Goods &amp; Other Vehicles</v>
      </c>
      <c r="D434">
        <v>162712</v>
      </c>
    </row>
    <row r="435" spans="1:4">
      <c r="A435" t="s">
        <v>83</v>
      </c>
      <c r="B435" t="s">
        <v>86</v>
      </c>
      <c r="C435" t="str">
        <f t="shared" si="6"/>
        <v>2017-12Motorcycles &amp; Scooters</v>
      </c>
      <c r="D435">
        <v>141916</v>
      </c>
    </row>
    <row r="436" spans="1:4">
      <c r="A436" t="s">
        <v>84</v>
      </c>
      <c r="B436" t="s">
        <v>4</v>
      </c>
      <c r="C436" t="str">
        <f t="shared" si="6"/>
        <v>2018-01Cars</v>
      </c>
      <c r="D436">
        <v>545490</v>
      </c>
    </row>
    <row r="437" spans="1:4">
      <c r="A437" t="s">
        <v>84</v>
      </c>
      <c r="B437" t="s">
        <v>78</v>
      </c>
      <c r="C437" t="str">
        <f t="shared" si="6"/>
        <v>2018-01Rental cars</v>
      </c>
      <c r="D437">
        <v>67834</v>
      </c>
    </row>
    <row r="438" spans="1:4">
      <c r="A438" t="s">
        <v>84</v>
      </c>
      <c r="B438" t="s">
        <v>6</v>
      </c>
      <c r="C438" t="str">
        <f t="shared" si="6"/>
        <v>2018-01Taxi</v>
      </c>
      <c r="D438">
        <v>22891</v>
      </c>
    </row>
    <row r="439" spans="1:4">
      <c r="A439" t="s">
        <v>84</v>
      </c>
      <c r="B439" t="s">
        <v>7</v>
      </c>
      <c r="C439" t="str">
        <f t="shared" si="6"/>
        <v>2018-01Buses</v>
      </c>
      <c r="D439">
        <v>19262</v>
      </c>
    </row>
    <row r="440" spans="1:4">
      <c r="A440" t="s">
        <v>84</v>
      </c>
      <c r="B440" t="s">
        <v>8</v>
      </c>
      <c r="C440" t="str">
        <f t="shared" si="6"/>
        <v>2018-01Goods &amp; Other Vehicles</v>
      </c>
      <c r="D440">
        <v>162366</v>
      </c>
    </row>
    <row r="441" spans="1:4">
      <c r="A441" t="s">
        <v>84</v>
      </c>
      <c r="B441" t="s">
        <v>86</v>
      </c>
      <c r="C441" t="str">
        <f t="shared" si="6"/>
        <v>2018-01Motorcycles &amp; Scooters</v>
      </c>
      <c r="D441">
        <v>141384</v>
      </c>
    </row>
    <row r="442" spans="1:4">
      <c r="A442" t="s">
        <v>85</v>
      </c>
      <c r="B442" t="s">
        <v>4</v>
      </c>
      <c r="C442" t="str">
        <f t="shared" si="6"/>
        <v>2018-02Cars</v>
      </c>
      <c r="D442">
        <v>545906</v>
      </c>
    </row>
    <row r="443" spans="1:4">
      <c r="A443" t="s">
        <v>85</v>
      </c>
      <c r="B443" t="s">
        <v>78</v>
      </c>
      <c r="C443" t="str">
        <f t="shared" si="6"/>
        <v>2018-02Rental cars</v>
      </c>
      <c r="D443">
        <v>67931</v>
      </c>
    </row>
    <row r="444" spans="1:4">
      <c r="A444" t="s">
        <v>85</v>
      </c>
      <c r="B444" t="s">
        <v>6</v>
      </c>
      <c r="C444" t="str">
        <f t="shared" si="6"/>
        <v>2018-02Taxi</v>
      </c>
      <c r="D444">
        <v>22440</v>
      </c>
    </row>
    <row r="445" spans="1:4">
      <c r="A445" t="s">
        <v>85</v>
      </c>
      <c r="B445" t="s">
        <v>7</v>
      </c>
      <c r="C445" t="str">
        <f t="shared" si="6"/>
        <v>2018-02Buses</v>
      </c>
      <c r="D445">
        <v>19251</v>
      </c>
    </row>
    <row r="446" spans="1:4">
      <c r="A446" t="s">
        <v>85</v>
      </c>
      <c r="B446" t="s">
        <v>8</v>
      </c>
      <c r="C446" t="str">
        <f t="shared" si="6"/>
        <v>2018-02Goods &amp; Other Vehicles</v>
      </c>
      <c r="D446">
        <v>162148</v>
      </c>
    </row>
    <row r="447" spans="1:4">
      <c r="A447" t="s">
        <v>85</v>
      </c>
      <c r="B447" t="s">
        <v>86</v>
      </c>
      <c r="C447" t="str">
        <f t="shared" si="6"/>
        <v>2018-02Motorcycles &amp; Scooters</v>
      </c>
      <c r="D447">
        <v>140864</v>
      </c>
    </row>
  </sheetData>
  <autoFilter ref="A3:D447" xr:uid="{60C0E549-6DA4-41D4-9B36-FEEDC76A7085}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43CA-0C1C-48B8-8F0C-D03A1B3B93FB}">
  <dimension ref="A1:AC91"/>
  <sheetViews>
    <sheetView showGridLines="0" zoomScale="80" zoomScaleNormal="80" workbookViewId="0">
      <pane ySplit="20" topLeftCell="A21" activePane="bottomLeft" state="frozen"/>
      <selection pane="bottomLeft" activeCell="C20" sqref="C20"/>
    </sheetView>
  </sheetViews>
  <sheetFormatPr defaultRowHeight="15.6" outlineLevelCol="1"/>
  <cols>
    <col min="1" max="1" width="7.5" bestFit="1" customWidth="1"/>
    <col min="2" max="2" width="11.3984375" bestFit="1" customWidth="1"/>
    <col min="3" max="3" width="11.59765625" bestFit="1" customWidth="1"/>
    <col min="4" max="4" width="12.5" customWidth="1"/>
    <col min="5" max="5" width="8.796875" hidden="1" customWidth="1" outlineLevel="1"/>
    <col min="6" max="6" width="9" hidden="1" customWidth="1" outlineLevel="1"/>
    <col min="7" max="7" width="8.8984375" hidden="1" customWidth="1" outlineLevel="1"/>
    <col min="8" max="8" width="8.796875" hidden="1" customWidth="1" outlineLevel="1"/>
    <col min="9" max="9" width="11.796875" hidden="1" customWidth="1" outlineLevel="1"/>
    <col min="10" max="10" width="3" customWidth="1" collapsed="1"/>
    <col min="11" max="11" width="11.19921875" customWidth="1"/>
    <col min="12" max="13" width="8.796875" customWidth="1" outlineLevel="1"/>
    <col min="14" max="14" width="13.3984375" customWidth="1" outlineLevel="1"/>
    <col min="15" max="18" width="8.796875" customWidth="1" outlineLevel="1"/>
    <col min="19" max="19" width="3" customWidth="1"/>
    <col min="20" max="20" width="11.09765625" customWidth="1"/>
    <col min="21" max="21" width="11.59765625" hidden="1" customWidth="1" outlineLevel="1"/>
    <col min="22" max="22" width="12.19921875" hidden="1" customWidth="1" outlineLevel="1"/>
    <col min="23" max="24" width="11" hidden="1" customWidth="1" outlineLevel="1"/>
    <col min="25" max="27" width="8.796875" hidden="1" customWidth="1" outlineLevel="1"/>
    <col min="28" max="28" width="12.69921875" hidden="1" customWidth="1" outlineLevel="1"/>
    <col min="29" max="29" width="3" customWidth="1" collapsed="1"/>
  </cols>
  <sheetData>
    <row r="1" spans="1:29">
      <c r="D1" t="s">
        <v>102</v>
      </c>
      <c r="E1" s="1">
        <v>1</v>
      </c>
      <c r="K1" t="s">
        <v>102</v>
      </c>
      <c r="L1" s="18">
        <v>0.87095822825264946</v>
      </c>
      <c r="T1" t="s">
        <v>102</v>
      </c>
      <c r="U1">
        <v>0.91623288564956951</v>
      </c>
    </row>
    <row r="2" spans="1:29">
      <c r="K2" t="s">
        <v>108</v>
      </c>
      <c r="L2">
        <v>0.389547409570424</v>
      </c>
      <c r="T2" t="s">
        <v>108</v>
      </c>
      <c r="U2">
        <v>0.61798580032232087</v>
      </c>
    </row>
    <row r="3" spans="1:29">
      <c r="T3" t="s">
        <v>110</v>
      </c>
      <c r="U3">
        <v>0.99001505512572752</v>
      </c>
    </row>
    <row r="4" spans="1:29">
      <c r="F4" s="2">
        <f>AVERAGE(F7:F79)</f>
        <v>-652.72602739726028</v>
      </c>
      <c r="G4" s="2">
        <f t="shared" ref="G4:H4" si="0">AVERAGE(G7:G79)</f>
        <v>1126.6164383561643</v>
      </c>
      <c r="H4" s="8">
        <f t="shared" si="0"/>
        <v>1.9524605331754314E-3</v>
      </c>
      <c r="I4" s="2">
        <f>AVERAGE(I7:I79)</f>
        <v>2068753</v>
      </c>
      <c r="J4" s="2"/>
      <c r="N4" s="6">
        <f>AVERAGE(N8:N79)</f>
        <v>48.278675999002495</v>
      </c>
      <c r="O4">
        <f>AVERAGE(O8:O79)</f>
        <v>528.71770253513796</v>
      </c>
      <c r="P4" s="8">
        <f>AVERAGE(P8:P79)</f>
        <v>9.1865350821866221E-4</v>
      </c>
      <c r="Q4">
        <f>AVERAGE(Q8:Q79)</f>
        <v>590021.26943830261</v>
      </c>
      <c r="Y4" s="6">
        <f>AVERAGE(Y19:Y79)</f>
        <v>234.49972114591958</v>
      </c>
      <c r="Z4" s="6">
        <f>AVERAGE(Z19:Z79)</f>
        <v>2278.2167266092024</v>
      </c>
      <c r="AA4" s="8">
        <f t="shared" ref="AA4" si="1">AVERAGE(AA19:AA79)</f>
        <v>3.9069582137365054E-3</v>
      </c>
      <c r="AB4" s="2">
        <f>AVERAGE(AB19:AB79)</f>
        <v>16250931.129153453</v>
      </c>
    </row>
    <row r="5" spans="1:29">
      <c r="A5" t="s">
        <v>0</v>
      </c>
      <c r="B5" t="s">
        <v>1</v>
      </c>
      <c r="C5" s="4" t="s">
        <v>2</v>
      </c>
      <c r="D5" s="17" t="s">
        <v>99</v>
      </c>
      <c r="E5" s="15" t="s">
        <v>106</v>
      </c>
      <c r="F5" s="16" t="s">
        <v>103</v>
      </c>
      <c r="G5" s="16" t="s">
        <v>104</v>
      </c>
      <c r="H5" s="16" t="s">
        <v>105</v>
      </c>
      <c r="I5" s="16" t="s">
        <v>113</v>
      </c>
      <c r="J5" s="17"/>
      <c r="K5" s="9" t="s">
        <v>100</v>
      </c>
      <c r="L5" s="12" t="s">
        <v>106</v>
      </c>
      <c r="M5" s="12" t="s">
        <v>107</v>
      </c>
      <c r="N5" s="12" t="s">
        <v>103</v>
      </c>
      <c r="O5" s="12" t="s">
        <v>104</v>
      </c>
      <c r="P5" s="12" t="s">
        <v>105</v>
      </c>
      <c r="Q5" s="12" t="s">
        <v>113</v>
      </c>
      <c r="R5" s="12" t="s">
        <v>112</v>
      </c>
      <c r="S5" s="9"/>
      <c r="T5" s="10" t="s">
        <v>101</v>
      </c>
      <c r="U5" s="11" t="s">
        <v>106</v>
      </c>
      <c r="V5" s="11" t="s">
        <v>107</v>
      </c>
      <c r="W5" s="11" t="s">
        <v>109</v>
      </c>
      <c r="X5" s="11" t="s">
        <v>111</v>
      </c>
      <c r="Y5" s="11" t="s">
        <v>103</v>
      </c>
      <c r="Z5" s="11" t="s">
        <v>104</v>
      </c>
      <c r="AA5" s="11" t="s">
        <v>105</v>
      </c>
      <c r="AB5" s="11" t="s">
        <v>113</v>
      </c>
      <c r="AC5" s="10"/>
    </row>
    <row r="6" spans="1:29">
      <c r="A6" t="s">
        <v>3</v>
      </c>
      <c r="B6" t="s">
        <v>4</v>
      </c>
      <c r="C6" s="5">
        <v>593555</v>
      </c>
      <c r="D6" s="5"/>
      <c r="E6" s="5">
        <f>C6</f>
        <v>593555</v>
      </c>
      <c r="F6" s="5"/>
      <c r="G6" s="5"/>
      <c r="W6" s="13">
        <f t="shared" ref="W6:W17" si="2">C6/AVERAGE($C$6:$C$17)</f>
        <v>0.98975513542492022</v>
      </c>
      <c r="X6" s="13"/>
    </row>
    <row r="7" spans="1:29">
      <c r="A7" t="s">
        <v>10</v>
      </c>
      <c r="B7" t="s">
        <v>4</v>
      </c>
      <c r="C7" s="5">
        <v>594925</v>
      </c>
      <c r="D7" s="5">
        <f>E6</f>
        <v>593555</v>
      </c>
      <c r="E7" s="5">
        <f t="shared" ref="E7:E38" si="3">$E$1*C7+(1-$E$1)*D7</f>
        <v>594925</v>
      </c>
      <c r="F7" s="5">
        <f t="shared" ref="F7:F38" si="4">C7-D7</f>
        <v>1370</v>
      </c>
      <c r="G7" s="5">
        <f>ABS(F7)</f>
        <v>1370</v>
      </c>
      <c r="H7" s="3">
        <f t="shared" ref="H7:H38" si="5">G7/C7</f>
        <v>2.3028112787326135E-3</v>
      </c>
      <c r="I7" s="2">
        <f>G7^2</f>
        <v>1876900</v>
      </c>
      <c r="J7" s="2"/>
      <c r="L7" s="6">
        <f>C7</f>
        <v>594925</v>
      </c>
      <c r="M7" s="2">
        <f>C7-C6</f>
        <v>1370</v>
      </c>
      <c r="W7" s="13">
        <f t="shared" si="2"/>
        <v>0.99203961544030572</v>
      </c>
      <c r="X7" s="13"/>
    </row>
    <row r="8" spans="1:29">
      <c r="A8" t="s">
        <v>11</v>
      </c>
      <c r="B8" t="s">
        <v>4</v>
      </c>
      <c r="C8" s="5">
        <v>596098</v>
      </c>
      <c r="D8" s="5">
        <f t="shared" ref="D8:D71" si="6">E7</f>
        <v>594925</v>
      </c>
      <c r="E8" s="5">
        <f t="shared" si="3"/>
        <v>596098</v>
      </c>
      <c r="F8" s="5">
        <f t="shared" si="4"/>
        <v>1173</v>
      </c>
      <c r="G8" s="5">
        <f t="shared" ref="G8:G71" si="7">ABS(F8)</f>
        <v>1173</v>
      </c>
      <c r="H8" s="3">
        <f t="shared" si="5"/>
        <v>1.9677972413931939E-3</v>
      </c>
      <c r="I8" s="2">
        <f t="shared" ref="I8:I71" si="8">G8^2</f>
        <v>1375929</v>
      </c>
      <c r="J8" s="2"/>
      <c r="K8" s="6">
        <f>L7+M7</f>
        <v>596295</v>
      </c>
      <c r="L8" s="6">
        <f t="shared" ref="L8:L39" si="9">$L$1*C8+(1-$L$1)*(L7+M7)</f>
        <v>596123.4212290342</v>
      </c>
      <c r="M8" s="2">
        <f>$L$2*(L8-L7)+(1-$L$2)*M7</f>
        <v>1303.1619342329941</v>
      </c>
      <c r="N8" s="6">
        <f t="shared" ref="N8:N39" si="10">K8-C8</f>
        <v>197</v>
      </c>
      <c r="O8">
        <f>ABS(N8)</f>
        <v>197</v>
      </c>
      <c r="P8" s="8">
        <f t="shared" ref="P8:P39" si="11">O8/C8</f>
        <v>3.3048257165768045E-4</v>
      </c>
      <c r="Q8">
        <f t="shared" ref="Q8:Q39" si="12">(K8-C8)^2</f>
        <v>38809</v>
      </c>
      <c r="R8" s="14">
        <v>0</v>
      </c>
      <c r="W8" s="13">
        <f t="shared" si="2"/>
        <v>0.99399559723450071</v>
      </c>
      <c r="X8" s="13"/>
    </row>
    <row r="9" spans="1:29">
      <c r="A9" t="s">
        <v>12</v>
      </c>
      <c r="B9" t="s">
        <v>4</v>
      </c>
      <c r="C9" s="5">
        <v>597000</v>
      </c>
      <c r="D9" s="5">
        <f t="shared" si="6"/>
        <v>596098</v>
      </c>
      <c r="E9" s="5">
        <f t="shared" si="3"/>
        <v>597000</v>
      </c>
      <c r="F9" s="5">
        <f t="shared" si="4"/>
        <v>902</v>
      </c>
      <c r="G9" s="5">
        <f t="shared" si="7"/>
        <v>902</v>
      </c>
      <c r="H9" s="3">
        <f t="shared" si="5"/>
        <v>1.5108877721943048E-3</v>
      </c>
      <c r="I9" s="2">
        <f t="shared" si="8"/>
        <v>813604</v>
      </c>
      <c r="J9" s="2"/>
      <c r="K9" s="6">
        <f t="shared" ref="K9:K72" si="13">L8+M8</f>
        <v>597426.58316326723</v>
      </c>
      <c r="L9">
        <f t="shared" si="9"/>
        <v>597055.0470471856</v>
      </c>
      <c r="M9" s="2">
        <f t="shared" ref="M9:M72" si="14">$L$2*(L9-L8)+(1-$L$2)*M8</f>
        <v>1158.4310026515523</v>
      </c>
      <c r="N9" s="6">
        <f t="shared" si="10"/>
        <v>426.58316326723434</v>
      </c>
      <c r="O9">
        <f t="shared" ref="O9:O72" si="15">ABS(N9)</f>
        <v>426.58316326723434</v>
      </c>
      <c r="P9" s="8">
        <f t="shared" si="11"/>
        <v>7.1454466208916974E-4</v>
      </c>
      <c r="Q9">
        <f t="shared" si="12"/>
        <v>181973.19518307992</v>
      </c>
      <c r="R9" s="14">
        <v>0</v>
      </c>
      <c r="W9" s="13">
        <f t="shared" si="2"/>
        <v>0.99549968553660118</v>
      </c>
      <c r="X9" s="13"/>
    </row>
    <row r="10" spans="1:29">
      <c r="A10" t="s">
        <v>13</v>
      </c>
      <c r="B10" t="s">
        <v>4</v>
      </c>
      <c r="C10" s="5">
        <v>598018</v>
      </c>
      <c r="D10" s="5">
        <f t="shared" si="6"/>
        <v>597000</v>
      </c>
      <c r="E10" s="5">
        <f t="shared" si="3"/>
        <v>598018</v>
      </c>
      <c r="F10" s="5">
        <f t="shared" si="4"/>
        <v>1018</v>
      </c>
      <c r="G10" s="5">
        <f t="shared" si="7"/>
        <v>1018</v>
      </c>
      <c r="H10" s="3">
        <f t="shared" si="5"/>
        <v>1.7022898976284996E-3</v>
      </c>
      <c r="I10" s="2">
        <f t="shared" si="8"/>
        <v>1036324</v>
      </c>
      <c r="J10" s="2"/>
      <c r="K10" s="6">
        <f t="shared" si="13"/>
        <v>598213.47804983717</v>
      </c>
      <c r="L10">
        <f t="shared" si="9"/>
        <v>598043.2248338887</v>
      </c>
      <c r="M10" s="2">
        <f t="shared" si="14"/>
        <v>1092.1093034078008</v>
      </c>
      <c r="N10" s="6">
        <f t="shared" si="10"/>
        <v>195.47804983716924</v>
      </c>
      <c r="O10">
        <f t="shared" si="15"/>
        <v>195.47804983716924</v>
      </c>
      <c r="P10" s="8">
        <f t="shared" si="11"/>
        <v>3.2687653187223335E-4</v>
      </c>
      <c r="Q10">
        <f t="shared" si="12"/>
        <v>38211.667968142821</v>
      </c>
      <c r="R10" s="14">
        <v>0</v>
      </c>
      <c r="W10" s="13">
        <f t="shared" si="2"/>
        <v>0.99719720426336211</v>
      </c>
      <c r="X10" s="13"/>
    </row>
    <row r="11" spans="1:29">
      <c r="A11" t="s">
        <v>14</v>
      </c>
      <c r="B11" t="s">
        <v>4</v>
      </c>
      <c r="C11" s="5">
        <v>599493</v>
      </c>
      <c r="D11" s="5">
        <f t="shared" si="6"/>
        <v>598018</v>
      </c>
      <c r="E11" s="5">
        <f t="shared" si="3"/>
        <v>599493</v>
      </c>
      <c r="F11" s="5">
        <f t="shared" si="4"/>
        <v>1475</v>
      </c>
      <c r="G11" s="5">
        <f t="shared" si="7"/>
        <v>1475</v>
      </c>
      <c r="H11" s="3">
        <f t="shared" si="5"/>
        <v>2.4604123817959511E-3</v>
      </c>
      <c r="I11" s="2">
        <f t="shared" si="8"/>
        <v>2175625</v>
      </c>
      <c r="J11" s="2"/>
      <c r="K11" s="6">
        <f t="shared" si="13"/>
        <v>599135.33413729654</v>
      </c>
      <c r="L11">
        <f t="shared" si="9"/>
        <v>599446.84616338322</v>
      </c>
      <c r="M11" s="2">
        <f t="shared" si="14"/>
        <v>1213.4580062199163</v>
      </c>
      <c r="N11" s="6">
        <f t="shared" si="10"/>
        <v>-357.66586270346306</v>
      </c>
      <c r="O11">
        <f t="shared" si="15"/>
        <v>357.66586270346306</v>
      </c>
      <c r="P11" s="8">
        <f t="shared" si="11"/>
        <v>5.966139099263262E-4</v>
      </c>
      <c r="Q11">
        <f t="shared" si="12"/>
        <v>127924.86934341249</v>
      </c>
      <c r="R11" s="14">
        <v>0</v>
      </c>
      <c r="W11" s="13">
        <f t="shared" si="2"/>
        <v>0.99965677216313853</v>
      </c>
      <c r="X11" s="13"/>
    </row>
    <row r="12" spans="1:29">
      <c r="A12" t="s">
        <v>15</v>
      </c>
      <c r="B12" t="s">
        <v>4</v>
      </c>
      <c r="C12" s="5">
        <v>600598</v>
      </c>
      <c r="D12" s="5">
        <f t="shared" si="6"/>
        <v>599493</v>
      </c>
      <c r="E12" s="5">
        <f t="shared" si="3"/>
        <v>600598</v>
      </c>
      <c r="F12" s="5">
        <f t="shared" si="4"/>
        <v>1105</v>
      </c>
      <c r="G12" s="5">
        <f t="shared" si="7"/>
        <v>1105</v>
      </c>
      <c r="H12" s="3">
        <f t="shared" si="5"/>
        <v>1.8398329664767448E-3</v>
      </c>
      <c r="I12" s="2">
        <f t="shared" si="8"/>
        <v>1221025</v>
      </c>
      <c r="J12" s="2"/>
      <c r="K12" s="6">
        <f t="shared" si="13"/>
        <v>600660.30416960316</v>
      </c>
      <c r="L12">
        <f t="shared" si="9"/>
        <v>600606.03984043282</v>
      </c>
      <c r="M12" s="2">
        <f t="shared" si="14"/>
        <v>1192.3194773595412</v>
      </c>
      <c r="N12" s="6">
        <f t="shared" si="10"/>
        <v>62.304169603157789</v>
      </c>
      <c r="O12">
        <f t="shared" si="15"/>
        <v>62.304169603157789</v>
      </c>
      <c r="P12" s="8">
        <f t="shared" si="11"/>
        <v>1.0373689156999822E-4</v>
      </c>
      <c r="Q12">
        <f t="shared" si="12"/>
        <v>3881.8095499390511</v>
      </c>
      <c r="R12" s="14">
        <v>0</v>
      </c>
      <c r="W12" s="13">
        <f t="shared" si="2"/>
        <v>1.0014993637083947</v>
      </c>
      <c r="X12" s="13"/>
    </row>
    <row r="13" spans="1:29">
      <c r="A13" t="s">
        <v>16</v>
      </c>
      <c r="B13" t="s">
        <v>4</v>
      </c>
      <c r="C13" s="5">
        <v>601298</v>
      </c>
      <c r="D13" s="5">
        <f t="shared" si="6"/>
        <v>600598</v>
      </c>
      <c r="E13" s="5">
        <f t="shared" si="3"/>
        <v>601298</v>
      </c>
      <c r="F13" s="5">
        <f t="shared" si="4"/>
        <v>700</v>
      </c>
      <c r="G13" s="5">
        <f t="shared" si="7"/>
        <v>700</v>
      </c>
      <c r="H13" s="3">
        <f t="shared" si="5"/>
        <v>1.1641482260044105E-3</v>
      </c>
      <c r="I13" s="2">
        <f t="shared" si="8"/>
        <v>490000</v>
      </c>
      <c r="J13" s="2"/>
      <c r="K13" s="6">
        <f t="shared" si="13"/>
        <v>601798.35931779235</v>
      </c>
      <c r="L13">
        <f t="shared" si="9"/>
        <v>601362.56725287822</v>
      </c>
      <c r="M13" s="2">
        <f t="shared" si="14"/>
        <v>1022.5578073608918</v>
      </c>
      <c r="N13" s="6">
        <f t="shared" si="10"/>
        <v>500.3593177923467</v>
      </c>
      <c r="O13">
        <f t="shared" si="15"/>
        <v>500.3593177923467</v>
      </c>
      <c r="P13" s="8">
        <f t="shared" si="11"/>
        <v>8.3213201738962497E-4</v>
      </c>
      <c r="Q13">
        <f t="shared" si="12"/>
        <v>250359.44690162261</v>
      </c>
      <c r="R13" s="14">
        <v>0</v>
      </c>
      <c r="W13" s="13">
        <f t="shared" si="2"/>
        <v>1.0026666162710005</v>
      </c>
      <c r="X13" s="13"/>
    </row>
    <row r="14" spans="1:29">
      <c r="A14" t="s">
        <v>17</v>
      </c>
      <c r="B14" t="s">
        <v>4</v>
      </c>
      <c r="C14" s="5">
        <v>602481</v>
      </c>
      <c r="D14" s="5">
        <f t="shared" si="6"/>
        <v>601298</v>
      </c>
      <c r="E14" s="5">
        <f t="shared" si="3"/>
        <v>602481</v>
      </c>
      <c r="F14" s="5">
        <f t="shared" si="4"/>
        <v>1183</v>
      </c>
      <c r="G14" s="5">
        <f t="shared" si="7"/>
        <v>1183</v>
      </c>
      <c r="H14" s="3">
        <f t="shared" si="5"/>
        <v>1.9635473981752124E-3</v>
      </c>
      <c r="I14" s="2">
        <f t="shared" si="8"/>
        <v>1399489</v>
      </c>
      <c r="J14" s="2"/>
      <c r="K14" s="6">
        <f t="shared" si="13"/>
        <v>602385.12506023911</v>
      </c>
      <c r="L14">
        <f t="shared" si="9"/>
        <v>602468.62812790705</v>
      </c>
      <c r="M14" s="2">
        <f t="shared" si="14"/>
        <v>1055.0862110621238</v>
      </c>
      <c r="N14" s="6">
        <f t="shared" si="10"/>
        <v>-95.874939760891721</v>
      </c>
      <c r="O14">
        <f t="shared" si="15"/>
        <v>95.874939760891721</v>
      </c>
      <c r="P14" s="8">
        <f t="shared" si="11"/>
        <v>1.5913354904286065E-4</v>
      </c>
      <c r="Q14">
        <f t="shared" si="12"/>
        <v>9192.0040741546163</v>
      </c>
      <c r="R14" s="14">
        <v>0</v>
      </c>
      <c r="W14" s="13">
        <f t="shared" si="2"/>
        <v>1.0046392731018041</v>
      </c>
      <c r="X14" s="13"/>
    </row>
    <row r="15" spans="1:29">
      <c r="A15" t="s">
        <v>18</v>
      </c>
      <c r="B15" t="s">
        <v>4</v>
      </c>
      <c r="C15" s="5">
        <v>603460</v>
      </c>
      <c r="D15" s="5">
        <f t="shared" si="6"/>
        <v>602481</v>
      </c>
      <c r="E15" s="5">
        <f t="shared" si="3"/>
        <v>603460</v>
      </c>
      <c r="F15" s="5">
        <f t="shared" si="4"/>
        <v>979</v>
      </c>
      <c r="G15" s="5">
        <f t="shared" si="7"/>
        <v>979</v>
      </c>
      <c r="H15" s="3">
        <f t="shared" si="5"/>
        <v>1.6223113379511484E-3</v>
      </c>
      <c r="I15" s="2">
        <f t="shared" si="8"/>
        <v>958441</v>
      </c>
      <c r="J15" s="2"/>
      <c r="K15" s="6">
        <f t="shared" si="13"/>
        <v>603523.71433896921</v>
      </c>
      <c r="L15">
        <f t="shared" si="9"/>
        <v>603468.22181118629</v>
      </c>
      <c r="M15" s="2">
        <f t="shared" si="14"/>
        <v>1033.4692406137849</v>
      </c>
      <c r="N15" s="6">
        <f t="shared" si="10"/>
        <v>63.714338969206437</v>
      </c>
      <c r="O15">
        <f t="shared" si="15"/>
        <v>63.714338969206437</v>
      </c>
      <c r="P15" s="8">
        <f t="shared" si="11"/>
        <v>1.0558171041859682E-4</v>
      </c>
      <c r="Q15">
        <f t="shared" si="12"/>
        <v>4059.516990282938</v>
      </c>
      <c r="R15" s="14">
        <v>0</v>
      </c>
      <c r="W15" s="13">
        <f t="shared" si="2"/>
        <v>1.0062717591857913</v>
      </c>
      <c r="X15" s="13"/>
    </row>
    <row r="16" spans="1:29">
      <c r="A16" t="s">
        <v>19</v>
      </c>
      <c r="B16" t="s">
        <v>4</v>
      </c>
      <c r="C16" s="5">
        <v>604311</v>
      </c>
      <c r="D16" s="5">
        <f t="shared" si="6"/>
        <v>603460</v>
      </c>
      <c r="E16" s="5">
        <f t="shared" si="3"/>
        <v>604311</v>
      </c>
      <c r="F16" s="5">
        <f t="shared" si="4"/>
        <v>851</v>
      </c>
      <c r="G16" s="5">
        <f t="shared" si="7"/>
        <v>851</v>
      </c>
      <c r="H16" s="3">
        <f t="shared" si="5"/>
        <v>1.4082153063571571E-3</v>
      </c>
      <c r="I16" s="2">
        <f t="shared" si="8"/>
        <v>724201</v>
      </c>
      <c r="J16" s="2"/>
      <c r="K16" s="6">
        <f t="shared" si="13"/>
        <v>604501.69105180004</v>
      </c>
      <c r="L16">
        <f t="shared" si="9"/>
        <v>604335.60711118067</v>
      </c>
      <c r="M16" s="2">
        <f t="shared" si="14"/>
        <v>968.77167177424667</v>
      </c>
      <c r="N16" s="6">
        <f t="shared" si="10"/>
        <v>190.6910518000368</v>
      </c>
      <c r="O16">
        <f t="shared" si="15"/>
        <v>190.6910518000368</v>
      </c>
      <c r="P16" s="8">
        <f t="shared" si="11"/>
        <v>3.1555118440676537E-4</v>
      </c>
      <c r="Q16">
        <f t="shared" si="12"/>
        <v>36363.077236604317</v>
      </c>
      <c r="R16" s="14">
        <v>0</v>
      </c>
      <c r="W16" s="13">
        <f t="shared" si="2"/>
        <v>1.0076908048011877</v>
      </c>
      <c r="X16" s="13"/>
    </row>
    <row r="17" spans="1:28">
      <c r="A17" t="s">
        <v>20</v>
      </c>
      <c r="B17" t="s">
        <v>4</v>
      </c>
      <c r="C17" s="5">
        <v>605149</v>
      </c>
      <c r="D17" s="5">
        <f t="shared" si="6"/>
        <v>604311</v>
      </c>
      <c r="E17" s="5">
        <f t="shared" si="3"/>
        <v>605149</v>
      </c>
      <c r="F17" s="5">
        <f t="shared" si="4"/>
        <v>838</v>
      </c>
      <c r="G17" s="5">
        <f t="shared" si="7"/>
        <v>838</v>
      </c>
      <c r="H17" s="3">
        <f t="shared" si="5"/>
        <v>1.3847829212309695E-3</v>
      </c>
      <c r="I17" s="2">
        <f t="shared" si="8"/>
        <v>702244</v>
      </c>
      <c r="J17" s="2"/>
      <c r="K17" s="6">
        <f t="shared" si="13"/>
        <v>605304.37878295488</v>
      </c>
      <c r="L17">
        <f t="shared" si="9"/>
        <v>605169.05035344453</v>
      </c>
      <c r="M17" s="2">
        <f t="shared" si="14"/>
        <v>916.05483261724339</v>
      </c>
      <c r="N17" s="6">
        <f t="shared" si="10"/>
        <v>155.3787829548819</v>
      </c>
      <c r="O17">
        <f t="shared" si="15"/>
        <v>155.3787829548819</v>
      </c>
      <c r="P17" s="8">
        <f t="shared" si="11"/>
        <v>2.5676119923338201E-4</v>
      </c>
      <c r="Q17">
        <f t="shared" si="12"/>
        <v>24142.566192540296</v>
      </c>
      <c r="R17" s="14">
        <v>0</v>
      </c>
      <c r="W17" s="13">
        <f t="shared" si="2"/>
        <v>1.0090881728689929</v>
      </c>
      <c r="X17" s="13"/>
    </row>
    <row r="18" spans="1:28">
      <c r="A18" t="s">
        <v>21</v>
      </c>
      <c r="B18" t="s">
        <v>4</v>
      </c>
      <c r="C18" s="5">
        <v>605947</v>
      </c>
      <c r="D18" s="5">
        <f t="shared" si="6"/>
        <v>605149</v>
      </c>
      <c r="E18" s="5">
        <f t="shared" si="3"/>
        <v>605947</v>
      </c>
      <c r="F18" s="5">
        <f t="shared" si="4"/>
        <v>798</v>
      </c>
      <c r="G18" s="5">
        <f t="shared" si="7"/>
        <v>798</v>
      </c>
      <c r="H18" s="3">
        <f t="shared" si="5"/>
        <v>1.3169468616892237E-3</v>
      </c>
      <c r="I18" s="2">
        <f t="shared" si="8"/>
        <v>636804</v>
      </c>
      <c r="J18" s="2"/>
      <c r="K18" s="6">
        <f t="shared" si="13"/>
        <v>606085.10518606182</v>
      </c>
      <c r="L18">
        <f t="shared" si="9"/>
        <v>605964.82133789686</v>
      </c>
      <c r="M18" s="2">
        <f t="shared" si="14"/>
        <v>869.19857115144089</v>
      </c>
      <c r="N18" s="6">
        <f t="shared" si="10"/>
        <v>138.10518606181722</v>
      </c>
      <c r="O18">
        <f t="shared" si="15"/>
        <v>138.10518606181722</v>
      </c>
      <c r="P18" s="8">
        <f t="shared" si="11"/>
        <v>2.2791627990866731E-4</v>
      </c>
      <c r="Q18">
        <f t="shared" si="12"/>
        <v>19073.042417169152</v>
      </c>
      <c r="R18" s="14">
        <v>0</v>
      </c>
      <c r="U18" s="6">
        <f>C18/W6</f>
        <v>612219.10178809601</v>
      </c>
      <c r="V18" s="7">
        <f>U18-C17/W17</f>
        <v>12520.268454762641</v>
      </c>
      <c r="W18" s="14">
        <f t="shared" ref="W18:W49" si="16">$U$3*C18/U18+(1-$U$3)*W6</f>
        <v>0.98975513542492033</v>
      </c>
      <c r="X18" s="14"/>
    </row>
    <row r="19" spans="1:28">
      <c r="A19" t="s">
        <v>22</v>
      </c>
      <c r="B19" t="s">
        <v>4</v>
      </c>
      <c r="C19" s="5">
        <v>605961</v>
      </c>
      <c r="D19" s="5">
        <f t="shared" si="6"/>
        <v>605947</v>
      </c>
      <c r="E19" s="5">
        <f t="shared" si="3"/>
        <v>605961</v>
      </c>
      <c r="F19" s="5">
        <f t="shared" si="4"/>
        <v>14</v>
      </c>
      <c r="G19" s="5">
        <f t="shared" si="7"/>
        <v>14</v>
      </c>
      <c r="H19" s="3">
        <f t="shared" si="5"/>
        <v>2.3103797109054874E-5</v>
      </c>
      <c r="I19" s="2">
        <f t="shared" si="8"/>
        <v>196</v>
      </c>
      <c r="J19" s="2"/>
      <c r="K19" s="6">
        <f t="shared" si="13"/>
        <v>606834.01990904834</v>
      </c>
      <c r="L19">
        <f t="shared" si="9"/>
        <v>606073.65603583434</v>
      </c>
      <c r="M19" s="2">
        <f t="shared" si="14"/>
        <v>573.00079401000664</v>
      </c>
      <c r="N19" s="6">
        <f t="shared" si="10"/>
        <v>873.01990904833656</v>
      </c>
      <c r="O19">
        <f t="shared" si="15"/>
        <v>873.01990904833656</v>
      </c>
      <c r="P19" s="8">
        <f t="shared" si="11"/>
        <v>1.4407196322013076E-3</v>
      </c>
      <c r="Q19">
        <f t="shared" si="12"/>
        <v>762163.76159476582</v>
      </c>
      <c r="R19" s="14">
        <v>0</v>
      </c>
      <c r="T19" s="6">
        <f>(U18+V18)*W7</f>
        <v>619766.20460614422</v>
      </c>
      <c r="U19" s="6">
        <f t="shared" ref="U19:U50" si="17">$U$1*C19/W7+(1-$U$1)*(U18+V18)</f>
        <v>611989.09066087217</v>
      </c>
      <c r="V19" s="7">
        <f>$U$2*(U19-U18)+(1-$U$2)*V18</f>
        <v>4640.7767229553774</v>
      </c>
      <c r="W19" s="14">
        <f t="shared" si="16"/>
        <v>0.99016887075073956</v>
      </c>
      <c r="X19" s="14">
        <v>0</v>
      </c>
      <c r="Y19" s="6">
        <f t="shared" ref="Y19:Y50" si="18">T19-C19</f>
        <v>13805.204606144223</v>
      </c>
      <c r="Z19">
        <f>ABS(Y19)</f>
        <v>13805.204606144223</v>
      </c>
      <c r="AA19" s="8">
        <f t="shared" ref="AA19:AA50" si="19">Z19/C19</f>
        <v>2.2782331876381852E-2</v>
      </c>
      <c r="AB19">
        <f>Z19^2</f>
        <v>190583674.21750569</v>
      </c>
    </row>
    <row r="20" spans="1:28">
      <c r="A20" t="s">
        <v>23</v>
      </c>
      <c r="B20" t="s">
        <v>4</v>
      </c>
      <c r="C20" s="5">
        <v>606026</v>
      </c>
      <c r="D20" s="5">
        <f t="shared" si="6"/>
        <v>605961</v>
      </c>
      <c r="E20" s="5">
        <f t="shared" si="3"/>
        <v>606026</v>
      </c>
      <c r="F20" s="5">
        <f t="shared" si="4"/>
        <v>65</v>
      </c>
      <c r="G20" s="5">
        <f t="shared" si="7"/>
        <v>65</v>
      </c>
      <c r="H20" s="3">
        <f t="shared" si="5"/>
        <v>1.0725612432469894E-4</v>
      </c>
      <c r="I20" s="2">
        <f t="shared" si="8"/>
        <v>4225</v>
      </c>
      <c r="J20" s="2"/>
      <c r="K20" s="6">
        <f t="shared" si="13"/>
        <v>606646.65682984435</v>
      </c>
      <c r="L20">
        <f t="shared" si="9"/>
        <v>606106.09065697016</v>
      </c>
      <c r="M20" s="2">
        <f t="shared" si="14"/>
        <v>362.42464166546949</v>
      </c>
      <c r="N20" s="6">
        <f t="shared" si="10"/>
        <v>620.65682984434534</v>
      </c>
      <c r="O20">
        <f t="shared" si="15"/>
        <v>620.65682984434534</v>
      </c>
      <c r="P20" s="8">
        <f t="shared" si="11"/>
        <v>1.0241422477655173E-3</v>
      </c>
      <c r="Q20">
        <f t="shared" si="12"/>
        <v>385214.90043243265</v>
      </c>
      <c r="R20" s="14">
        <v>0</v>
      </c>
      <c r="T20" s="6">
        <f t="shared" ref="T20:T78" si="20">(U19+V19)*W8</f>
        <v>612927.37330281863</v>
      </c>
      <c r="U20" s="6">
        <f t="shared" si="17"/>
        <v>610268.40542788024</v>
      </c>
      <c r="V20" s="7">
        <f t="shared" ref="V20:V79" si="21">$U$2*(U20-U19)+(1-$U$2)*V19</f>
        <v>709.48356488928107</v>
      </c>
      <c r="W20" s="14">
        <f t="shared" si="16"/>
        <v>0.99305775456762513</v>
      </c>
      <c r="X20" s="14">
        <v>0</v>
      </c>
      <c r="Y20" s="6">
        <f t="shared" si="18"/>
        <v>6901.3733028186252</v>
      </c>
      <c r="Z20">
        <f t="shared" ref="Z20:Z79" si="22">ABS(Y20)</f>
        <v>6901.3733028186252</v>
      </c>
      <c r="AA20" s="8">
        <f t="shared" si="19"/>
        <v>1.1387916199665733E-2</v>
      </c>
      <c r="AB20">
        <f t="shared" ref="AB20:AB79" si="23">Z20^2</f>
        <v>47628953.46485766</v>
      </c>
    </row>
    <row r="21" spans="1:28">
      <c r="A21" t="s">
        <v>24</v>
      </c>
      <c r="B21" t="s">
        <v>4</v>
      </c>
      <c r="C21" s="5">
        <v>605754</v>
      </c>
      <c r="D21" s="5">
        <f t="shared" si="6"/>
        <v>606026</v>
      </c>
      <c r="E21" s="5">
        <f t="shared" si="3"/>
        <v>605754</v>
      </c>
      <c r="F21" s="5">
        <f t="shared" si="4"/>
        <v>-272</v>
      </c>
      <c r="G21" s="5">
        <f t="shared" si="7"/>
        <v>272</v>
      </c>
      <c r="H21" s="3">
        <f t="shared" si="5"/>
        <v>4.4902716284168161E-4</v>
      </c>
      <c r="I21" s="2">
        <f t="shared" si="8"/>
        <v>73984</v>
      </c>
      <c r="J21" s="2"/>
      <c r="K21" s="6">
        <f t="shared" si="13"/>
        <v>606468.51529863558</v>
      </c>
      <c r="L21">
        <f t="shared" si="9"/>
        <v>605846.20232007653</v>
      </c>
      <c r="M21" s="2">
        <f t="shared" si="14"/>
        <v>120.00423292571486</v>
      </c>
      <c r="N21" s="6">
        <f t="shared" si="10"/>
        <v>714.51529863558244</v>
      </c>
      <c r="O21">
        <f t="shared" si="15"/>
        <v>714.51529863558244</v>
      </c>
      <c r="P21" s="8">
        <f t="shared" si="11"/>
        <v>1.1795469755636486E-3</v>
      </c>
      <c r="Q21">
        <f t="shared" si="12"/>
        <v>510532.11198429554</v>
      </c>
      <c r="R21" s="14">
        <v>0</v>
      </c>
      <c r="T21" s="6">
        <f t="shared" si="20"/>
        <v>608228.29636211845</v>
      </c>
      <c r="U21" s="6">
        <f t="shared" si="17"/>
        <v>608700.60882005515</v>
      </c>
      <c r="V21" s="7">
        <f t="shared" si="21"/>
        <v>-697.84324520376276</v>
      </c>
      <c r="W21" s="14">
        <f t="shared" si="16"/>
        <v>0.99516258198016982</v>
      </c>
      <c r="X21" s="14">
        <v>0</v>
      </c>
      <c r="Y21" s="6">
        <f t="shared" si="18"/>
        <v>2474.2963621184463</v>
      </c>
      <c r="Z21">
        <f t="shared" si="22"/>
        <v>2474.2963621184463</v>
      </c>
      <c r="AA21" s="8">
        <f t="shared" si="19"/>
        <v>4.0846554246747793E-3</v>
      </c>
      <c r="AB21">
        <f t="shared" si="23"/>
        <v>6122142.487592577</v>
      </c>
    </row>
    <row r="22" spans="1:28">
      <c r="A22" t="s">
        <v>25</v>
      </c>
      <c r="B22" t="s">
        <v>4</v>
      </c>
      <c r="C22" s="5">
        <v>605882</v>
      </c>
      <c r="D22" s="5">
        <f t="shared" si="6"/>
        <v>605754</v>
      </c>
      <c r="E22" s="5">
        <f t="shared" si="3"/>
        <v>605882</v>
      </c>
      <c r="F22" s="5">
        <f t="shared" si="4"/>
        <v>128</v>
      </c>
      <c r="G22" s="5">
        <f t="shared" si="7"/>
        <v>128</v>
      </c>
      <c r="H22" s="3">
        <f t="shared" si="5"/>
        <v>2.1126225898772369E-4</v>
      </c>
      <c r="I22" s="2">
        <f t="shared" si="8"/>
        <v>16384</v>
      </c>
      <c r="J22" s="2"/>
      <c r="K22" s="6">
        <f t="shared" si="13"/>
        <v>605966.20655300224</v>
      </c>
      <c r="L22">
        <f t="shared" si="9"/>
        <v>605892.8661627922</v>
      </c>
      <c r="M22" s="2">
        <f t="shared" si="14"/>
        <v>91.434673902508663</v>
      </c>
      <c r="N22" s="6">
        <f t="shared" si="10"/>
        <v>84.206553002237342</v>
      </c>
      <c r="O22">
        <f t="shared" si="15"/>
        <v>84.206553002237342</v>
      </c>
      <c r="P22" s="8">
        <f t="shared" si="11"/>
        <v>1.3898177038142303E-4</v>
      </c>
      <c r="Q22">
        <f t="shared" si="12"/>
        <v>7090.7435685186065</v>
      </c>
      <c r="R22" s="14">
        <v>0</v>
      </c>
      <c r="T22" s="6">
        <f t="shared" si="20"/>
        <v>606298.65801563417</v>
      </c>
      <c r="U22" s="6">
        <f t="shared" si="17"/>
        <v>607619.93680802232</v>
      </c>
      <c r="V22" s="7">
        <f t="shared" si="21"/>
        <v>-934.42598705902765</v>
      </c>
      <c r="W22" s="14">
        <f t="shared" si="16"/>
        <v>0.99714033690169623</v>
      </c>
      <c r="X22" s="14">
        <v>0</v>
      </c>
      <c r="Y22" s="6">
        <f t="shared" si="18"/>
        <v>416.65801563416608</v>
      </c>
      <c r="Z22">
        <f t="shared" si="22"/>
        <v>416.65801563416608</v>
      </c>
      <c r="AA22" s="8">
        <f t="shared" si="19"/>
        <v>6.8768838756418918E-4</v>
      </c>
      <c r="AB22">
        <f t="shared" si="23"/>
        <v>173603.90199220099</v>
      </c>
    </row>
    <row r="23" spans="1:28">
      <c r="A23" t="s">
        <v>26</v>
      </c>
      <c r="B23" t="s">
        <v>4</v>
      </c>
      <c r="C23" s="5">
        <v>606373</v>
      </c>
      <c r="D23" s="5">
        <f t="shared" si="6"/>
        <v>605882</v>
      </c>
      <c r="E23" s="5">
        <f t="shared" si="3"/>
        <v>606373</v>
      </c>
      <c r="F23" s="5">
        <f t="shared" si="4"/>
        <v>491</v>
      </c>
      <c r="G23" s="5">
        <f t="shared" si="7"/>
        <v>491</v>
      </c>
      <c r="H23" s="3">
        <f t="shared" si="5"/>
        <v>8.0973262331931009E-4</v>
      </c>
      <c r="I23" s="2">
        <f t="shared" si="8"/>
        <v>241081</v>
      </c>
      <c r="J23" s="2"/>
      <c r="K23" s="6">
        <f t="shared" si="13"/>
        <v>605984.30083669466</v>
      </c>
      <c r="L23">
        <f t="shared" si="9"/>
        <v>606322.84157129028</v>
      </c>
      <c r="M23" s="2">
        <f t="shared" si="14"/>
        <v>223.31234009828245</v>
      </c>
      <c r="N23" s="6">
        <f t="shared" si="10"/>
        <v>-388.69916330534033</v>
      </c>
      <c r="O23">
        <f t="shared" si="15"/>
        <v>388.69916330534033</v>
      </c>
      <c r="P23" s="8">
        <f t="shared" si="11"/>
        <v>6.4102320404328748E-4</v>
      </c>
      <c r="Q23">
        <f t="shared" si="12"/>
        <v>151087.03955427164</v>
      </c>
      <c r="R23" s="14">
        <v>0</v>
      </c>
      <c r="T23" s="6">
        <f t="shared" si="20"/>
        <v>606477.27946542902</v>
      </c>
      <c r="U23" s="6">
        <f t="shared" si="17"/>
        <v>606589.93374072481</v>
      </c>
      <c r="V23" s="7">
        <f t="shared" si="21"/>
        <v>-993.49126548267782</v>
      </c>
      <c r="W23" s="14">
        <f t="shared" si="16"/>
        <v>0.99964251546510519</v>
      </c>
      <c r="X23" s="14">
        <v>0</v>
      </c>
      <c r="Y23" s="6">
        <f t="shared" si="18"/>
        <v>104.27946542901918</v>
      </c>
      <c r="Z23">
        <f t="shared" si="22"/>
        <v>104.27946542901918</v>
      </c>
      <c r="AA23" s="8">
        <f t="shared" si="19"/>
        <v>1.7197247474577394E-4</v>
      </c>
      <c r="AB23">
        <f t="shared" si="23"/>
        <v>10874.206910162007</v>
      </c>
    </row>
    <row r="24" spans="1:28">
      <c r="A24" t="s">
        <v>27</v>
      </c>
      <c r="B24" t="s">
        <v>4</v>
      </c>
      <c r="C24" s="5">
        <v>606492</v>
      </c>
      <c r="D24" s="5">
        <f t="shared" si="6"/>
        <v>606373</v>
      </c>
      <c r="E24" s="5">
        <f t="shared" si="3"/>
        <v>606492</v>
      </c>
      <c r="F24" s="5">
        <f t="shared" si="4"/>
        <v>119</v>
      </c>
      <c r="G24" s="5">
        <f t="shared" si="7"/>
        <v>119</v>
      </c>
      <c r="H24" s="3">
        <f t="shared" si="5"/>
        <v>1.9621033748178047E-4</v>
      </c>
      <c r="I24" s="2">
        <f t="shared" si="8"/>
        <v>14161</v>
      </c>
      <c r="J24" s="2"/>
      <c r="K24" s="6">
        <f t="shared" si="13"/>
        <v>606546.1539113886</v>
      </c>
      <c r="L24">
        <f t="shared" si="9"/>
        <v>606498.98811667261</v>
      </c>
      <c r="M24" s="2">
        <f t="shared" si="14"/>
        <v>204.93902694635395</v>
      </c>
      <c r="N24" s="6">
        <f t="shared" si="10"/>
        <v>54.153911388595589</v>
      </c>
      <c r="O24">
        <f t="shared" si="15"/>
        <v>54.153911388595589</v>
      </c>
      <c r="P24" s="8">
        <f t="shared" si="11"/>
        <v>8.9290396886678789E-5</v>
      </c>
      <c r="Q24">
        <f t="shared" si="12"/>
        <v>2932.6461186838628</v>
      </c>
      <c r="R24" s="14">
        <v>0</v>
      </c>
      <c r="T24" s="6">
        <f t="shared" si="20"/>
        <v>606504.45180302241</v>
      </c>
      <c r="U24" s="6">
        <f t="shared" si="17"/>
        <v>605585.05080408568</v>
      </c>
      <c r="V24" s="7">
        <f t="shared" si="21"/>
        <v>-1000.5311564993061</v>
      </c>
      <c r="W24" s="14">
        <f t="shared" si="16"/>
        <v>1.0014976585196791</v>
      </c>
      <c r="X24" s="14">
        <v>0</v>
      </c>
      <c r="Y24" s="6">
        <f t="shared" si="18"/>
        <v>12.451803022413515</v>
      </c>
      <c r="Z24">
        <f t="shared" si="22"/>
        <v>12.451803022413515</v>
      </c>
      <c r="AA24" s="8">
        <f t="shared" si="19"/>
        <v>2.0530861120037057E-5</v>
      </c>
      <c r="AB24">
        <f t="shared" si="23"/>
        <v>155.04739850898633</v>
      </c>
    </row>
    <row r="25" spans="1:28">
      <c r="A25" t="s">
        <v>28</v>
      </c>
      <c r="B25" t="s">
        <v>4</v>
      </c>
      <c r="C25" s="5">
        <v>606722</v>
      </c>
      <c r="D25" s="5">
        <f t="shared" si="6"/>
        <v>606492</v>
      </c>
      <c r="E25" s="5">
        <f t="shared" si="3"/>
        <v>606722</v>
      </c>
      <c r="F25" s="5">
        <f t="shared" si="4"/>
        <v>230</v>
      </c>
      <c r="G25" s="5">
        <f t="shared" si="7"/>
        <v>230</v>
      </c>
      <c r="H25" s="3">
        <f t="shared" si="5"/>
        <v>3.7908630311740796E-4</v>
      </c>
      <c r="I25" s="2">
        <f t="shared" si="8"/>
        <v>52900</v>
      </c>
      <c r="J25" s="2"/>
      <c r="K25" s="6">
        <f t="shared" si="13"/>
        <v>606703.92714361893</v>
      </c>
      <c r="L25">
        <f t="shared" si="9"/>
        <v>606719.66784659203</v>
      </c>
      <c r="M25" s="2">
        <f t="shared" si="14"/>
        <v>211.07077701432735</v>
      </c>
      <c r="N25" s="6">
        <f t="shared" si="10"/>
        <v>-18.072856381069869</v>
      </c>
      <c r="O25">
        <f t="shared" si="15"/>
        <v>18.072856381069869</v>
      </c>
      <c r="P25" s="8">
        <f t="shared" si="11"/>
        <v>2.9787705705528839E-5</v>
      </c>
      <c r="Q25">
        <f t="shared" si="12"/>
        <v>326.62813777077787</v>
      </c>
      <c r="R25" s="14">
        <v>0</v>
      </c>
      <c r="T25" s="6">
        <f t="shared" si="20"/>
        <v>606196.71456487372</v>
      </c>
      <c r="U25" s="6">
        <f t="shared" si="17"/>
        <v>605064.52345164784</v>
      </c>
      <c r="V25" s="7">
        <f t="shared" si="21"/>
        <v>-703.8956214886241</v>
      </c>
      <c r="W25" s="14">
        <f t="shared" si="16"/>
        <v>1.0027386123795503</v>
      </c>
      <c r="X25" s="14">
        <v>0</v>
      </c>
      <c r="Y25" s="6">
        <f t="shared" si="18"/>
        <v>-525.28543512627948</v>
      </c>
      <c r="Z25">
        <f t="shared" si="22"/>
        <v>525.28543512627948</v>
      </c>
      <c r="AA25" s="8">
        <f t="shared" si="19"/>
        <v>8.6577614644974053E-4</v>
      </c>
      <c r="AB25">
        <f t="shared" si="23"/>
        <v>275924.78835580475</v>
      </c>
    </row>
    <row r="26" spans="1:28">
      <c r="A26" t="s">
        <v>29</v>
      </c>
      <c r="B26" t="s">
        <v>4</v>
      </c>
      <c r="C26" s="5">
        <v>607191</v>
      </c>
      <c r="D26" s="5">
        <f t="shared" si="6"/>
        <v>606722</v>
      </c>
      <c r="E26" s="5">
        <f t="shared" si="3"/>
        <v>607191</v>
      </c>
      <c r="F26" s="5">
        <f t="shared" si="4"/>
        <v>469</v>
      </c>
      <c r="G26" s="5">
        <f t="shared" si="7"/>
        <v>469</v>
      </c>
      <c r="H26" s="3">
        <f t="shared" si="5"/>
        <v>7.7240934071815958E-4</v>
      </c>
      <c r="I26" s="2">
        <f t="shared" si="8"/>
        <v>219961</v>
      </c>
      <c r="J26" s="2"/>
      <c r="K26" s="6">
        <f t="shared" si="13"/>
        <v>606930.73862360639</v>
      </c>
      <c r="L26">
        <f t="shared" si="9"/>
        <v>607157.41541087278</v>
      </c>
      <c r="M26" s="2">
        <f t="shared" si="14"/>
        <v>299.37213230371026</v>
      </c>
      <c r="N26" s="6">
        <f t="shared" si="10"/>
        <v>-260.26137639360968</v>
      </c>
      <c r="O26">
        <f t="shared" si="15"/>
        <v>260.26137639360968</v>
      </c>
      <c r="P26" s="8">
        <f t="shared" si="11"/>
        <v>4.2863180843195908E-4</v>
      </c>
      <c r="Q26">
        <f t="shared" si="12"/>
        <v>67735.984042296172</v>
      </c>
      <c r="R26" s="14">
        <v>0</v>
      </c>
      <c r="T26" s="6">
        <f t="shared" si="20"/>
        <v>607164.42183464114</v>
      </c>
      <c r="U26" s="6">
        <f t="shared" si="17"/>
        <v>604384.86716640065</v>
      </c>
      <c r="V26" s="7">
        <f t="shared" si="21"/>
        <v>-688.91605588217556</v>
      </c>
      <c r="W26" s="14">
        <f t="shared" si="16"/>
        <v>1.0046429200262934</v>
      </c>
      <c r="X26" s="14">
        <v>0</v>
      </c>
      <c r="Y26" s="6">
        <f t="shared" si="18"/>
        <v>-26.578165358863771</v>
      </c>
      <c r="Z26">
        <f t="shared" si="22"/>
        <v>26.578165358863771</v>
      </c>
      <c r="AA26" s="8">
        <f t="shared" si="19"/>
        <v>4.3772330879185908E-5</v>
      </c>
      <c r="AB26">
        <f t="shared" si="23"/>
        <v>706.39887384310612</v>
      </c>
    </row>
    <row r="27" spans="1:28">
      <c r="A27" t="s">
        <v>30</v>
      </c>
      <c r="B27" t="s">
        <v>4</v>
      </c>
      <c r="C27" s="5">
        <v>607104</v>
      </c>
      <c r="D27" s="5">
        <f t="shared" si="6"/>
        <v>607191</v>
      </c>
      <c r="E27" s="5">
        <f t="shared" si="3"/>
        <v>607104</v>
      </c>
      <c r="F27" s="5">
        <f t="shared" si="4"/>
        <v>-87</v>
      </c>
      <c r="G27" s="5">
        <f t="shared" si="7"/>
        <v>87</v>
      </c>
      <c r="H27" s="3">
        <f t="shared" si="5"/>
        <v>1.4330328905755849E-4</v>
      </c>
      <c r="I27" s="2">
        <f t="shared" si="8"/>
        <v>7569</v>
      </c>
      <c r="J27" s="2"/>
      <c r="K27" s="6">
        <f t="shared" si="13"/>
        <v>607456.78754317644</v>
      </c>
      <c r="L27">
        <f t="shared" si="9"/>
        <v>607149.52432962181</v>
      </c>
      <c r="M27" s="2">
        <f t="shared" si="14"/>
        <v>179.67854340720012</v>
      </c>
      <c r="N27" s="6">
        <f t="shared" si="10"/>
        <v>352.78754317644052</v>
      </c>
      <c r="O27">
        <f t="shared" si="15"/>
        <v>352.78754317644052</v>
      </c>
      <c r="P27" s="8">
        <f t="shared" si="11"/>
        <v>5.8109902615769381E-4</v>
      </c>
      <c r="Q27">
        <f t="shared" si="12"/>
        <v>124459.05062046889</v>
      </c>
      <c r="R27" s="14">
        <v>0</v>
      </c>
      <c r="T27" s="6">
        <f t="shared" si="20"/>
        <v>607482.18673732085</v>
      </c>
      <c r="U27" s="6">
        <f t="shared" si="17"/>
        <v>603351.60364922206</v>
      </c>
      <c r="V27" s="7">
        <f t="shared" si="21"/>
        <v>-901.71789734040271</v>
      </c>
      <c r="W27" s="14">
        <f t="shared" si="16"/>
        <v>1.0062197774021926</v>
      </c>
      <c r="X27" s="14">
        <v>0</v>
      </c>
      <c r="Y27" s="6">
        <f t="shared" si="18"/>
        <v>378.18673732085153</v>
      </c>
      <c r="Z27">
        <f t="shared" si="22"/>
        <v>378.18673732085153</v>
      </c>
      <c r="AA27" s="8">
        <f t="shared" si="19"/>
        <v>6.2293567052902231E-4</v>
      </c>
      <c r="AB27">
        <f t="shared" si="23"/>
        <v>143025.20828539075</v>
      </c>
    </row>
    <row r="28" spans="1:28">
      <c r="A28" t="s">
        <v>31</v>
      </c>
      <c r="B28" t="s">
        <v>4</v>
      </c>
      <c r="C28" s="5">
        <v>607079</v>
      </c>
      <c r="D28" s="5">
        <f t="shared" si="6"/>
        <v>607104</v>
      </c>
      <c r="E28" s="5">
        <f t="shared" si="3"/>
        <v>607079</v>
      </c>
      <c r="F28" s="5">
        <f t="shared" si="4"/>
        <v>-25</v>
      </c>
      <c r="G28" s="5">
        <f t="shared" si="7"/>
        <v>25</v>
      </c>
      <c r="H28" s="3">
        <f t="shared" si="5"/>
        <v>4.1180801839628781E-5</v>
      </c>
      <c r="I28" s="2">
        <f t="shared" si="8"/>
        <v>625</v>
      </c>
      <c r="J28" s="2"/>
      <c r="K28" s="6">
        <f t="shared" si="13"/>
        <v>607329.20287302905</v>
      </c>
      <c r="L28">
        <f t="shared" si="9"/>
        <v>607111.28662203194</v>
      </c>
      <c r="M28" s="2">
        <f t="shared" si="14"/>
        <v>94.789832327993366</v>
      </c>
      <c r="N28" s="6">
        <f t="shared" si="10"/>
        <v>250.20287302904762</v>
      </c>
      <c r="O28">
        <f t="shared" si="15"/>
        <v>250.20287302904762</v>
      </c>
      <c r="P28" s="8">
        <f t="shared" si="11"/>
        <v>4.1214219735660041E-4</v>
      </c>
      <c r="Q28">
        <f t="shared" si="12"/>
        <v>62601.477671989727</v>
      </c>
      <c r="R28" s="14">
        <v>0</v>
      </c>
      <c r="T28" s="6">
        <f t="shared" si="20"/>
        <v>607083.21022569714</v>
      </c>
      <c r="U28" s="6">
        <f t="shared" si="17"/>
        <v>602446.05764585815</v>
      </c>
      <c r="V28" s="7">
        <f t="shared" si="21"/>
        <v>-904.08361250505868</v>
      </c>
      <c r="W28" s="14">
        <f t="shared" si="16"/>
        <v>1.0076902252356348</v>
      </c>
      <c r="X28" s="14">
        <v>0</v>
      </c>
      <c r="Y28" s="6">
        <f t="shared" si="18"/>
        <v>4.2102256971411407</v>
      </c>
      <c r="Z28">
        <f t="shared" si="22"/>
        <v>4.2102256971411407</v>
      </c>
      <c r="AA28" s="8">
        <f t="shared" si="19"/>
        <v>6.9352188053632903E-6</v>
      </c>
      <c r="AB28">
        <f t="shared" si="23"/>
        <v>17.726000420867603</v>
      </c>
    </row>
    <row r="29" spans="1:28">
      <c r="A29" t="s">
        <v>32</v>
      </c>
      <c r="B29" t="s">
        <v>4</v>
      </c>
      <c r="C29" s="5">
        <v>607292</v>
      </c>
      <c r="D29" s="5">
        <f t="shared" si="6"/>
        <v>607079</v>
      </c>
      <c r="E29" s="5">
        <f t="shared" si="3"/>
        <v>607292</v>
      </c>
      <c r="F29" s="5">
        <f t="shared" si="4"/>
        <v>213</v>
      </c>
      <c r="G29" s="5">
        <f t="shared" si="7"/>
        <v>213</v>
      </c>
      <c r="H29" s="3">
        <f t="shared" si="5"/>
        <v>3.5073737180796056E-4</v>
      </c>
      <c r="I29" s="2">
        <f t="shared" si="8"/>
        <v>45369</v>
      </c>
      <c r="J29" s="2"/>
      <c r="K29" s="6">
        <f t="shared" si="13"/>
        <v>607206.07645435992</v>
      </c>
      <c r="L29">
        <f t="shared" si="9"/>
        <v>607280.91227343574</v>
      </c>
      <c r="M29" s="2">
        <f t="shared" si="14"/>
        <v>123.94193179205317</v>
      </c>
      <c r="N29" s="6">
        <f t="shared" si="10"/>
        <v>-85.923545640078373</v>
      </c>
      <c r="O29">
        <f t="shared" si="15"/>
        <v>85.923545640078373</v>
      </c>
      <c r="P29" s="8">
        <f t="shared" si="11"/>
        <v>1.4148637828273445E-4</v>
      </c>
      <c r="Q29">
        <f t="shared" si="12"/>
        <v>7382.8556953626312</v>
      </c>
      <c r="R29" s="14">
        <v>0</v>
      </c>
      <c r="T29" s="6">
        <f t="shared" si="20"/>
        <v>607008.8914813234</v>
      </c>
      <c r="U29" s="6">
        <f t="shared" si="17"/>
        <v>601799.03118850884</v>
      </c>
      <c r="V29" s="7">
        <f t="shared" si="21"/>
        <v>-745.22594074755068</v>
      </c>
      <c r="W29" s="14">
        <f t="shared" si="16"/>
        <v>1.009127186539071</v>
      </c>
      <c r="X29" s="14">
        <v>0</v>
      </c>
      <c r="Y29" s="6">
        <f t="shared" si="18"/>
        <v>-283.10851867659949</v>
      </c>
      <c r="Z29">
        <f t="shared" si="22"/>
        <v>283.10851867659949</v>
      </c>
      <c r="AA29" s="8">
        <f t="shared" si="19"/>
        <v>4.6618186749800673E-4</v>
      </c>
      <c r="AB29">
        <f t="shared" si="23"/>
        <v>80150.433347258484</v>
      </c>
    </row>
    <row r="30" spans="1:28">
      <c r="A30" t="s">
        <v>33</v>
      </c>
      <c r="B30" t="s">
        <v>4</v>
      </c>
      <c r="C30" s="5">
        <v>607225</v>
      </c>
      <c r="D30" s="5">
        <f t="shared" si="6"/>
        <v>607292</v>
      </c>
      <c r="E30" s="5">
        <f t="shared" si="3"/>
        <v>607225</v>
      </c>
      <c r="F30" s="5">
        <f t="shared" si="4"/>
        <v>-67</v>
      </c>
      <c r="G30" s="5">
        <f t="shared" si="7"/>
        <v>67</v>
      </c>
      <c r="H30" s="3">
        <f t="shared" si="5"/>
        <v>1.1033801309234633E-4</v>
      </c>
      <c r="I30" s="2">
        <f t="shared" si="8"/>
        <v>4489</v>
      </c>
      <c r="J30" s="2"/>
      <c r="K30" s="6">
        <f t="shared" si="13"/>
        <v>607404.85420522781</v>
      </c>
      <c r="L30">
        <f t="shared" si="9"/>
        <v>607248.20870529884</v>
      </c>
      <c r="M30" s="2">
        <f t="shared" si="14"/>
        <v>62.9210830738648</v>
      </c>
      <c r="N30" s="6">
        <f t="shared" si="10"/>
        <v>179.85420522780623</v>
      </c>
      <c r="O30">
        <f t="shared" si="15"/>
        <v>179.85420522780623</v>
      </c>
      <c r="P30" s="8">
        <f t="shared" si="11"/>
        <v>2.9619038285282431E-4</v>
      </c>
      <c r="Q30">
        <f t="shared" si="12"/>
        <v>32347.535138125844</v>
      </c>
      <c r="R30" s="14">
        <v>0</v>
      </c>
      <c r="T30" s="6">
        <f t="shared" si="20"/>
        <v>594896.09041066165</v>
      </c>
      <c r="U30" s="6">
        <f t="shared" si="17"/>
        <v>612466.88309463952</v>
      </c>
      <c r="V30" s="7">
        <f t="shared" si="21"/>
        <v>6307.8941065964382</v>
      </c>
      <c r="W30" s="14">
        <f t="shared" si="16"/>
        <v>0.99142452389979652</v>
      </c>
      <c r="X30" s="14">
        <v>0</v>
      </c>
      <c r="Y30" s="6">
        <f t="shared" si="18"/>
        <v>-12328.909589338349</v>
      </c>
      <c r="Z30">
        <f t="shared" si="22"/>
        <v>12328.909589338349</v>
      </c>
      <c r="AA30" s="8">
        <f t="shared" si="19"/>
        <v>2.0303692353474165E-2</v>
      </c>
      <c r="AB30">
        <f t="shared" si="23"/>
        <v>152002011.6620791</v>
      </c>
    </row>
    <row r="31" spans="1:28">
      <c r="A31" t="s">
        <v>34</v>
      </c>
      <c r="B31" t="s">
        <v>4</v>
      </c>
      <c r="C31" s="5">
        <v>606938</v>
      </c>
      <c r="D31" s="5">
        <f t="shared" si="6"/>
        <v>607225</v>
      </c>
      <c r="E31" s="5">
        <f t="shared" si="3"/>
        <v>606938</v>
      </c>
      <c r="F31" s="5">
        <f t="shared" si="4"/>
        <v>-287</v>
      </c>
      <c r="G31" s="5">
        <f t="shared" si="7"/>
        <v>287</v>
      </c>
      <c r="H31" s="3">
        <f t="shared" si="5"/>
        <v>4.7286543271306128E-4</v>
      </c>
      <c r="I31" s="2">
        <f t="shared" si="8"/>
        <v>82369</v>
      </c>
      <c r="J31" s="2"/>
      <c r="K31" s="6">
        <f t="shared" si="13"/>
        <v>607311.12978837267</v>
      </c>
      <c r="L31">
        <f t="shared" si="9"/>
        <v>606986.14932898327</v>
      </c>
      <c r="M31" s="2">
        <f t="shared" si="14"/>
        <v>-63.674213042293168</v>
      </c>
      <c r="N31" s="6">
        <f t="shared" si="10"/>
        <v>373.12978837266564</v>
      </c>
      <c r="O31">
        <f t="shared" si="15"/>
        <v>373.12978837266564</v>
      </c>
      <c r="P31" s="8">
        <f t="shared" si="11"/>
        <v>6.1477414228910639E-4</v>
      </c>
      <c r="Q31">
        <f t="shared" si="12"/>
        <v>139225.83897103026</v>
      </c>
      <c r="R31" s="14">
        <v>0</v>
      </c>
      <c r="T31" s="6">
        <f t="shared" si="20"/>
        <v>612691.5223903883</v>
      </c>
      <c r="U31" s="6">
        <f t="shared" si="17"/>
        <v>613450.87076657091</v>
      </c>
      <c r="V31" s="7">
        <f t="shared" si="21"/>
        <v>3017.7955277288047</v>
      </c>
      <c r="W31" s="14">
        <f t="shared" si="16"/>
        <v>0.98939106818013611</v>
      </c>
      <c r="X31" s="14">
        <v>0</v>
      </c>
      <c r="Y31" s="6">
        <f t="shared" si="18"/>
        <v>5753.5223903883016</v>
      </c>
      <c r="Z31">
        <f t="shared" si="22"/>
        <v>5753.5223903883016</v>
      </c>
      <c r="AA31" s="8">
        <f t="shared" si="19"/>
        <v>9.479588344094951E-3</v>
      </c>
      <c r="AB31">
        <f t="shared" si="23"/>
        <v>33103019.896699514</v>
      </c>
    </row>
    <row r="32" spans="1:28">
      <c r="A32" t="s">
        <v>35</v>
      </c>
      <c r="B32" t="s">
        <v>4</v>
      </c>
      <c r="C32" s="5">
        <v>605982</v>
      </c>
      <c r="D32" s="5">
        <f t="shared" si="6"/>
        <v>606938</v>
      </c>
      <c r="E32" s="5">
        <f t="shared" si="3"/>
        <v>605982</v>
      </c>
      <c r="F32" s="5">
        <f t="shared" si="4"/>
        <v>-956</v>
      </c>
      <c r="G32" s="5">
        <f t="shared" si="7"/>
        <v>956</v>
      </c>
      <c r="H32" s="3">
        <f t="shared" si="5"/>
        <v>1.5776046153186069E-3</v>
      </c>
      <c r="I32" s="2">
        <f t="shared" si="8"/>
        <v>913936</v>
      </c>
      <c r="J32" s="2"/>
      <c r="K32" s="6">
        <f t="shared" si="13"/>
        <v>606922.47511594102</v>
      </c>
      <c r="L32">
        <f t="shared" si="9"/>
        <v>606103.36057524534</v>
      </c>
      <c r="M32" s="2">
        <f t="shared" si="14"/>
        <v>-382.75816051174553</v>
      </c>
      <c r="N32" s="6">
        <f t="shared" si="10"/>
        <v>940.47511594102252</v>
      </c>
      <c r="O32">
        <f t="shared" si="15"/>
        <v>940.47511594102252</v>
      </c>
      <c r="P32" s="8">
        <f t="shared" si="11"/>
        <v>1.5519852337875094E-3</v>
      </c>
      <c r="Q32">
        <f t="shared" si="12"/>
        <v>884493.44370427972</v>
      </c>
      <c r="R32" s="14">
        <v>0</v>
      </c>
      <c r="T32" s="6">
        <f t="shared" si="20"/>
        <v>612188.98951151595</v>
      </c>
      <c r="U32" s="6">
        <f t="shared" si="17"/>
        <v>610741.86149853142</v>
      </c>
      <c r="V32" s="7">
        <f t="shared" si="21"/>
        <v>-521.288517273769</v>
      </c>
      <c r="W32" s="14">
        <f t="shared" si="16"/>
        <v>0.99221492710742054</v>
      </c>
      <c r="X32" s="14">
        <v>0</v>
      </c>
      <c r="Y32" s="6">
        <f t="shared" si="18"/>
        <v>6206.9895115159452</v>
      </c>
      <c r="Z32">
        <f t="shared" si="22"/>
        <v>6206.9895115159452</v>
      </c>
      <c r="AA32" s="8">
        <f t="shared" si="19"/>
        <v>1.0242861193098054E-2</v>
      </c>
      <c r="AB32">
        <f t="shared" si="23"/>
        <v>38526718.796068951</v>
      </c>
    </row>
    <row r="33" spans="1:28">
      <c r="A33" t="s">
        <v>36</v>
      </c>
      <c r="B33" t="s">
        <v>4</v>
      </c>
      <c r="C33" s="5">
        <v>605184</v>
      </c>
      <c r="D33" s="5">
        <f t="shared" si="6"/>
        <v>605982</v>
      </c>
      <c r="E33" s="5">
        <f t="shared" si="3"/>
        <v>605184</v>
      </c>
      <c r="F33" s="5">
        <f t="shared" si="4"/>
        <v>-798</v>
      </c>
      <c r="G33" s="5">
        <f t="shared" si="7"/>
        <v>798</v>
      </c>
      <c r="H33" s="3">
        <f t="shared" si="5"/>
        <v>1.3186072335025381E-3</v>
      </c>
      <c r="I33" s="2">
        <f t="shared" si="8"/>
        <v>636804</v>
      </c>
      <c r="J33" s="2"/>
      <c r="K33" s="6">
        <f t="shared" si="13"/>
        <v>605720.60241473361</v>
      </c>
      <c r="L33">
        <f t="shared" si="9"/>
        <v>605253.24412632117</v>
      </c>
      <c r="M33" s="2">
        <f t="shared" si="14"/>
        <v>-564.81637110407587</v>
      </c>
      <c r="N33" s="6">
        <f t="shared" si="10"/>
        <v>536.60241473361384</v>
      </c>
      <c r="O33">
        <f t="shared" si="15"/>
        <v>536.60241473361384</v>
      </c>
      <c r="P33" s="8">
        <f t="shared" si="11"/>
        <v>8.8667647316124324E-4</v>
      </c>
      <c r="Q33">
        <f t="shared" si="12"/>
        <v>287942.15149794531</v>
      </c>
      <c r="R33" s="14">
        <v>0</v>
      </c>
      <c r="T33" s="6">
        <f t="shared" si="20"/>
        <v>607268.68098544702</v>
      </c>
      <c r="U33" s="6">
        <f t="shared" si="17"/>
        <v>608301.23506648769</v>
      </c>
      <c r="V33" s="7">
        <f t="shared" si="21"/>
        <v>-1707.4120946218598</v>
      </c>
      <c r="W33" s="14">
        <f t="shared" si="16"/>
        <v>0.99487837400480639</v>
      </c>
      <c r="X33" s="14">
        <v>0</v>
      </c>
      <c r="Y33" s="6">
        <f t="shared" si="18"/>
        <v>2084.6809854470193</v>
      </c>
      <c r="Z33">
        <f t="shared" si="22"/>
        <v>2084.6809854470193</v>
      </c>
      <c r="AA33" s="8">
        <f t="shared" si="19"/>
        <v>3.4447060488165902E-3</v>
      </c>
      <c r="AB33">
        <f t="shared" si="23"/>
        <v>4345894.8110843552</v>
      </c>
    </row>
    <row r="34" spans="1:28">
      <c r="A34" t="s">
        <v>37</v>
      </c>
      <c r="B34" t="s">
        <v>4</v>
      </c>
      <c r="C34" s="5">
        <v>604780</v>
      </c>
      <c r="D34" s="5">
        <f t="shared" si="6"/>
        <v>605184</v>
      </c>
      <c r="E34" s="5">
        <f t="shared" si="3"/>
        <v>604780</v>
      </c>
      <c r="F34" s="5">
        <f t="shared" si="4"/>
        <v>-404</v>
      </c>
      <c r="G34" s="5">
        <f t="shared" si="7"/>
        <v>404</v>
      </c>
      <c r="H34" s="3">
        <f t="shared" si="5"/>
        <v>6.6801150831707402E-4</v>
      </c>
      <c r="I34" s="2">
        <f t="shared" si="8"/>
        <v>163216</v>
      </c>
      <c r="J34" s="2"/>
      <c r="K34" s="6">
        <f t="shared" si="13"/>
        <v>604688.42775521707</v>
      </c>
      <c r="L34">
        <f t="shared" si="9"/>
        <v>604768.18335529044</v>
      </c>
      <c r="M34" s="2">
        <f t="shared" si="14"/>
        <v>-533.74778369676653</v>
      </c>
      <c r="N34" s="6">
        <f t="shared" si="10"/>
        <v>-91.572244782932103</v>
      </c>
      <c r="O34">
        <f t="shared" si="15"/>
        <v>91.572244782932103</v>
      </c>
      <c r="P34" s="8">
        <f t="shared" si="11"/>
        <v>1.5141414197382866E-4</v>
      </c>
      <c r="Q34">
        <f t="shared" si="12"/>
        <v>8385.476014585236</v>
      </c>
      <c r="R34" s="14">
        <v>0</v>
      </c>
      <c r="T34" s="6">
        <f t="shared" si="20"/>
        <v>604859.16900065425</v>
      </c>
      <c r="U34" s="6">
        <f t="shared" si="17"/>
        <v>606521.07770298142</v>
      </c>
      <c r="V34" s="7">
        <f t="shared" si="21"/>
        <v>-1752.3676378330524</v>
      </c>
      <c r="W34" s="14">
        <f t="shared" si="16"/>
        <v>0.99712951198360711</v>
      </c>
      <c r="X34" s="14">
        <v>0</v>
      </c>
      <c r="Y34" s="6">
        <f t="shared" si="18"/>
        <v>79.169000654248521</v>
      </c>
      <c r="Z34">
        <f t="shared" si="22"/>
        <v>79.169000654248521</v>
      </c>
      <c r="AA34" s="8">
        <f t="shared" si="19"/>
        <v>1.3090545430445536E-4</v>
      </c>
      <c r="AB34">
        <f t="shared" si="23"/>
        <v>6267.7306645924027</v>
      </c>
    </row>
    <row r="35" spans="1:28">
      <c r="A35" t="s">
        <v>38</v>
      </c>
      <c r="B35" t="s">
        <v>4</v>
      </c>
      <c r="C35" s="5">
        <v>604633</v>
      </c>
      <c r="D35" s="5">
        <f t="shared" si="6"/>
        <v>604780</v>
      </c>
      <c r="E35" s="5">
        <f t="shared" si="3"/>
        <v>604633</v>
      </c>
      <c r="F35" s="5">
        <f t="shared" si="4"/>
        <v>-147</v>
      </c>
      <c r="G35" s="5">
        <f t="shared" si="7"/>
        <v>147</v>
      </c>
      <c r="H35" s="3">
        <f t="shared" si="5"/>
        <v>2.4312268764688661E-4</v>
      </c>
      <c r="I35" s="2">
        <f t="shared" si="8"/>
        <v>21609</v>
      </c>
      <c r="J35" s="2"/>
      <c r="K35" s="6">
        <f t="shared" si="13"/>
        <v>604234.4355715937</v>
      </c>
      <c r="L35">
        <f t="shared" si="9"/>
        <v>604581.56854000303</v>
      </c>
      <c r="M35" s="2">
        <f t="shared" si="14"/>
        <v>-398.52303507640926</v>
      </c>
      <c r="N35" s="6">
        <f t="shared" si="10"/>
        <v>-398.56442840630189</v>
      </c>
      <c r="O35">
        <f t="shared" si="15"/>
        <v>398.56442840630189</v>
      </c>
      <c r="P35" s="8">
        <f t="shared" si="11"/>
        <v>6.5918404785432136E-4</v>
      </c>
      <c r="Q35">
        <f t="shared" si="12"/>
        <v>158853.60359084213</v>
      </c>
      <c r="R35" s="14">
        <v>0</v>
      </c>
      <c r="T35" s="6">
        <f t="shared" si="20"/>
        <v>604552.5146041119</v>
      </c>
      <c r="U35" s="6">
        <f t="shared" si="17"/>
        <v>604842.47980321606</v>
      </c>
      <c r="V35" s="7">
        <f t="shared" si="21"/>
        <v>-1706.7789872137205</v>
      </c>
      <c r="W35" s="14">
        <f t="shared" si="16"/>
        <v>0.99965355091779307</v>
      </c>
      <c r="X35" s="14">
        <v>0</v>
      </c>
      <c r="Y35" s="6">
        <f t="shared" si="18"/>
        <v>-80.485395888099447</v>
      </c>
      <c r="Z35">
        <f t="shared" si="22"/>
        <v>80.485395888099447</v>
      </c>
      <c r="AA35" s="8">
        <f t="shared" si="19"/>
        <v>1.3311446098393479E-4</v>
      </c>
      <c r="AB35">
        <f t="shared" si="23"/>
        <v>6477.8989512640956</v>
      </c>
    </row>
    <row r="36" spans="1:28">
      <c r="A36" t="s">
        <v>39</v>
      </c>
      <c r="B36" t="s">
        <v>4</v>
      </c>
      <c r="C36" s="5">
        <v>604022</v>
      </c>
      <c r="D36" s="5">
        <f t="shared" si="6"/>
        <v>604633</v>
      </c>
      <c r="E36" s="5">
        <f t="shared" si="3"/>
        <v>604022</v>
      </c>
      <c r="F36" s="5">
        <f t="shared" si="4"/>
        <v>-611</v>
      </c>
      <c r="G36" s="5">
        <f t="shared" si="7"/>
        <v>611</v>
      </c>
      <c r="H36" s="3">
        <f t="shared" si="5"/>
        <v>1.011552559343865E-3</v>
      </c>
      <c r="I36" s="2">
        <f t="shared" si="8"/>
        <v>373321</v>
      </c>
      <c r="J36" s="2"/>
      <c r="K36" s="6">
        <f t="shared" si="13"/>
        <v>604183.04550492659</v>
      </c>
      <c r="L36">
        <f t="shared" si="9"/>
        <v>604042.78159728763</v>
      </c>
      <c r="M36" s="2">
        <f t="shared" si="14"/>
        <v>-453.16247695340616</v>
      </c>
      <c r="N36" s="6">
        <f t="shared" si="10"/>
        <v>161.04550492658745</v>
      </c>
      <c r="O36">
        <f t="shared" si="15"/>
        <v>161.04550492658745</v>
      </c>
      <c r="P36" s="8">
        <f t="shared" si="11"/>
        <v>2.6662191927874723E-4</v>
      </c>
      <c r="Q36">
        <f t="shared" si="12"/>
        <v>25935.654657059506</v>
      </c>
      <c r="R36" s="14">
        <v>0</v>
      </c>
      <c r="T36" s="6">
        <f t="shared" si="20"/>
        <v>604038.992136852</v>
      </c>
      <c r="U36" s="6">
        <f t="shared" si="17"/>
        <v>603120.1553432307</v>
      </c>
      <c r="V36" s="7">
        <f t="shared" si="21"/>
        <v>-1716.3858686458937</v>
      </c>
      <c r="W36" s="14">
        <f t="shared" si="16"/>
        <v>1.0014953220534464</v>
      </c>
      <c r="X36" s="14">
        <v>0</v>
      </c>
      <c r="Y36" s="6">
        <f t="shared" si="18"/>
        <v>16.99213685200084</v>
      </c>
      <c r="Z36">
        <f t="shared" si="22"/>
        <v>16.99213685200084</v>
      </c>
      <c r="AA36" s="8">
        <f t="shared" si="19"/>
        <v>2.8131652244456062E-5</v>
      </c>
      <c r="AB36">
        <f t="shared" si="23"/>
        <v>288.73271479712503</v>
      </c>
    </row>
    <row r="37" spans="1:28">
      <c r="A37" t="s">
        <v>40</v>
      </c>
      <c r="B37" t="s">
        <v>4</v>
      </c>
      <c r="C37" s="5">
        <v>603749</v>
      </c>
      <c r="D37" s="5">
        <f t="shared" si="6"/>
        <v>604022</v>
      </c>
      <c r="E37" s="5">
        <f t="shared" si="3"/>
        <v>603749</v>
      </c>
      <c r="F37" s="5">
        <f t="shared" si="4"/>
        <v>-273</v>
      </c>
      <c r="G37" s="5">
        <f t="shared" si="7"/>
        <v>273</v>
      </c>
      <c r="H37" s="3">
        <f t="shared" si="5"/>
        <v>4.5217466198701779E-4</v>
      </c>
      <c r="I37" s="2">
        <f t="shared" si="8"/>
        <v>74529</v>
      </c>
      <c r="J37" s="2"/>
      <c r="K37" s="6">
        <f t="shared" si="13"/>
        <v>603589.61912033428</v>
      </c>
      <c r="L37">
        <f t="shared" si="9"/>
        <v>603728.43320890528</v>
      </c>
      <c r="M37" s="2">
        <f t="shared" si="14"/>
        <v>-399.08780833867183</v>
      </c>
      <c r="N37" s="6">
        <f t="shared" si="10"/>
        <v>-159.38087966572493</v>
      </c>
      <c r="O37">
        <f t="shared" si="15"/>
        <v>159.38087966572493</v>
      </c>
      <c r="P37" s="8">
        <f t="shared" si="11"/>
        <v>2.6398533109905762E-4</v>
      </c>
      <c r="Q37">
        <f t="shared" si="12"/>
        <v>25402.264803020291</v>
      </c>
      <c r="R37" s="14">
        <v>0</v>
      </c>
      <c r="T37" s="6">
        <f t="shared" si="20"/>
        <v>603050.78128277615</v>
      </c>
      <c r="U37" s="6">
        <f t="shared" si="17"/>
        <v>602041.75323445862</v>
      </c>
      <c r="V37" s="7">
        <f t="shared" si="21"/>
        <v>-1322.120964207629</v>
      </c>
      <c r="W37" s="14">
        <f t="shared" si="16"/>
        <v>1.0028347913732589</v>
      </c>
      <c r="X37" s="14">
        <v>0</v>
      </c>
      <c r="Y37" s="6">
        <f t="shared" si="18"/>
        <v>-698.21871722384822</v>
      </c>
      <c r="Z37">
        <f t="shared" si="22"/>
        <v>698.21871722384822</v>
      </c>
      <c r="AA37" s="8">
        <f t="shared" si="19"/>
        <v>1.1564718404897536E-3</v>
      </c>
      <c r="AB37">
        <f t="shared" si="23"/>
        <v>487509.37708171614</v>
      </c>
    </row>
    <row r="38" spans="1:28">
      <c r="A38" t="s">
        <v>41</v>
      </c>
      <c r="B38" t="s">
        <v>4</v>
      </c>
      <c r="C38" s="5">
        <v>603262</v>
      </c>
      <c r="D38" s="5">
        <f t="shared" si="6"/>
        <v>603749</v>
      </c>
      <c r="E38" s="5">
        <f t="shared" si="3"/>
        <v>603262</v>
      </c>
      <c r="F38" s="5">
        <f t="shared" si="4"/>
        <v>-487</v>
      </c>
      <c r="G38" s="5">
        <f t="shared" si="7"/>
        <v>487</v>
      </c>
      <c r="H38" s="3">
        <f t="shared" si="5"/>
        <v>8.072777665425636E-4</v>
      </c>
      <c r="I38" s="2">
        <f t="shared" si="8"/>
        <v>237169</v>
      </c>
      <c r="J38" s="2"/>
      <c r="K38" s="6">
        <f t="shared" si="13"/>
        <v>603329.34540056658</v>
      </c>
      <c r="L38">
        <f t="shared" si="9"/>
        <v>603270.69036980812</v>
      </c>
      <c r="M38" s="2">
        <f t="shared" si="14"/>
        <v>-421.93672362891516</v>
      </c>
      <c r="N38" s="6">
        <f t="shared" si="10"/>
        <v>67.345400566584431</v>
      </c>
      <c r="O38">
        <f t="shared" si="15"/>
        <v>67.345400566584431</v>
      </c>
      <c r="P38" s="8">
        <f t="shared" si="11"/>
        <v>1.1163540976654327E-4</v>
      </c>
      <c r="Q38">
        <f t="shared" si="12"/>
        <v>4535.402977473711</v>
      </c>
      <c r="R38" s="14">
        <v>0</v>
      </c>
      <c r="T38" s="6">
        <f t="shared" si="20"/>
        <v>603508.72548110608</v>
      </c>
      <c r="U38" s="6">
        <f t="shared" si="17"/>
        <v>600494.61898940173</v>
      </c>
      <c r="V38" s="7">
        <f t="shared" si="21"/>
        <v>-1461.1759766564119</v>
      </c>
      <c r="W38" s="14">
        <f t="shared" si="16"/>
        <v>1.0046088462523117</v>
      </c>
      <c r="X38" s="14">
        <v>0</v>
      </c>
      <c r="Y38" s="6">
        <f t="shared" si="18"/>
        <v>246.72548110608477</v>
      </c>
      <c r="Z38">
        <f t="shared" si="22"/>
        <v>246.72548110608477</v>
      </c>
      <c r="AA38" s="8">
        <f t="shared" si="19"/>
        <v>4.0898561670730919E-4</v>
      </c>
      <c r="AB38">
        <f t="shared" si="23"/>
        <v>60873.463027028993</v>
      </c>
    </row>
    <row r="39" spans="1:28">
      <c r="A39" t="s">
        <v>42</v>
      </c>
      <c r="B39" t="s">
        <v>4</v>
      </c>
      <c r="C39" s="5">
        <v>602336</v>
      </c>
      <c r="D39" s="5">
        <f t="shared" si="6"/>
        <v>603262</v>
      </c>
      <c r="E39" s="5">
        <f t="shared" ref="E39:E70" si="24">$E$1*C39+(1-$E$1)*D39</f>
        <v>602336</v>
      </c>
      <c r="F39" s="5">
        <f t="shared" ref="F39:F70" si="25">C39-D39</f>
        <v>-926</v>
      </c>
      <c r="G39" s="5">
        <f t="shared" si="7"/>
        <v>926</v>
      </c>
      <c r="H39" s="3">
        <f t="shared" ref="H39:H70" si="26">G39/C39</f>
        <v>1.5373479254104021E-3</v>
      </c>
      <c r="I39" s="2">
        <f t="shared" si="8"/>
        <v>857476</v>
      </c>
      <c r="J39" s="2"/>
      <c r="K39" s="6">
        <f t="shared" si="13"/>
        <v>602848.75364617922</v>
      </c>
      <c r="L39">
        <f t="shared" si="9"/>
        <v>602402.16663897282</v>
      </c>
      <c r="M39" s="2">
        <f t="shared" si="14"/>
        <v>-595.90353543396884</v>
      </c>
      <c r="N39" s="6">
        <f t="shared" si="10"/>
        <v>512.75364617921878</v>
      </c>
      <c r="O39">
        <f t="shared" si="15"/>
        <v>512.75364617921878</v>
      </c>
      <c r="P39" s="8">
        <f t="shared" si="11"/>
        <v>8.5127511252725853E-4</v>
      </c>
      <c r="Q39">
        <f t="shared" si="12"/>
        <v>262916.30167008349</v>
      </c>
      <c r="R39" s="14">
        <v>0</v>
      </c>
      <c r="T39" s="6">
        <f t="shared" si="20"/>
        <v>602759.29768475366</v>
      </c>
      <c r="U39" s="6">
        <f t="shared" si="17"/>
        <v>598648.00111635169</v>
      </c>
      <c r="V39" s="7">
        <f t="shared" si="21"/>
        <v>-1699.3735954769809</v>
      </c>
      <c r="W39" s="14">
        <f t="shared" si="16"/>
        <v>1.0061611379762312</v>
      </c>
      <c r="X39" s="14">
        <v>0</v>
      </c>
      <c r="Y39" s="6">
        <f t="shared" si="18"/>
        <v>423.29768475366291</v>
      </c>
      <c r="Z39">
        <f t="shared" si="22"/>
        <v>423.29768475366291</v>
      </c>
      <c r="AA39" s="8">
        <f t="shared" si="19"/>
        <v>7.0276006208106921E-4</v>
      </c>
      <c r="AB39">
        <f t="shared" si="23"/>
        <v>179180.92991781139</v>
      </c>
    </row>
    <row r="40" spans="1:28">
      <c r="A40" t="s">
        <v>43</v>
      </c>
      <c r="B40" t="s">
        <v>4</v>
      </c>
      <c r="C40" s="5">
        <v>601435</v>
      </c>
      <c r="D40" s="5">
        <f t="shared" si="6"/>
        <v>602336</v>
      </c>
      <c r="E40" s="5">
        <f t="shared" si="24"/>
        <v>601435</v>
      </c>
      <c r="F40" s="5">
        <f t="shared" si="25"/>
        <v>-901</v>
      </c>
      <c r="G40" s="5">
        <f t="shared" si="7"/>
        <v>901</v>
      </c>
      <c r="H40" s="3">
        <f t="shared" si="26"/>
        <v>1.4980837496986375E-3</v>
      </c>
      <c r="I40" s="2">
        <f t="shared" si="8"/>
        <v>811801</v>
      </c>
      <c r="J40" s="2"/>
      <c r="K40" s="6">
        <f t="shared" si="13"/>
        <v>601806.26310353889</v>
      </c>
      <c r="L40">
        <f t="shared" ref="L40:L71" si="27">$L$1*C40+(1-$L$1)*(L39+M39)</f>
        <v>601482.90844866505</v>
      </c>
      <c r="M40" s="2">
        <f t="shared" si="14"/>
        <v>-721.86550361259515</v>
      </c>
      <c r="N40" s="6">
        <f t="shared" ref="N40:N71" si="28">K40-C40</f>
        <v>371.2631035388913</v>
      </c>
      <c r="O40">
        <f t="shared" si="15"/>
        <v>371.2631035388913</v>
      </c>
      <c r="P40" s="8">
        <f t="shared" ref="P40:P71" si="29">O40/C40</f>
        <v>6.172954742223038E-4</v>
      </c>
      <c r="Q40">
        <f t="shared" ref="Q40:Q71" si="30">(K40-C40)^2</f>
        <v>137836.29204932952</v>
      </c>
      <c r="R40" s="14">
        <v>0</v>
      </c>
      <c r="T40" s="6">
        <f t="shared" si="20"/>
        <v>601539.29692061327</v>
      </c>
      <c r="U40" s="6">
        <f t="shared" si="17"/>
        <v>596853.79652406159</v>
      </c>
      <c r="V40" s="7">
        <f t="shared" si="21"/>
        <v>-1757.9778049379008</v>
      </c>
      <c r="W40" s="14">
        <f t="shared" si="16"/>
        <v>1.0076757335508428</v>
      </c>
      <c r="X40" s="14">
        <v>0</v>
      </c>
      <c r="Y40" s="6">
        <f t="shared" si="18"/>
        <v>104.29692061326932</v>
      </c>
      <c r="Z40">
        <f t="shared" si="22"/>
        <v>104.29692061326932</v>
      </c>
      <c r="AA40" s="8">
        <f t="shared" si="19"/>
        <v>1.7341345384500289E-4</v>
      </c>
      <c r="AB40">
        <f t="shared" si="23"/>
        <v>10877.847649410603</v>
      </c>
    </row>
    <row r="41" spans="1:28">
      <c r="A41" t="s">
        <v>44</v>
      </c>
      <c r="B41" t="s">
        <v>4</v>
      </c>
      <c r="C41" s="5">
        <v>600176</v>
      </c>
      <c r="D41" s="5">
        <f t="shared" si="6"/>
        <v>601435</v>
      </c>
      <c r="E41" s="5">
        <f t="shared" si="24"/>
        <v>600176</v>
      </c>
      <c r="F41" s="5">
        <f t="shared" si="25"/>
        <v>-1259</v>
      </c>
      <c r="G41" s="5">
        <f t="shared" si="7"/>
        <v>1259</v>
      </c>
      <c r="H41" s="3">
        <f t="shared" si="26"/>
        <v>2.0977180027192022E-3</v>
      </c>
      <c r="I41" s="2">
        <f t="shared" si="8"/>
        <v>1585081</v>
      </c>
      <c r="J41" s="2"/>
      <c r="K41" s="6">
        <f t="shared" si="13"/>
        <v>600761.0429450525</v>
      </c>
      <c r="L41">
        <f t="shared" si="27"/>
        <v>600251.49497817783</v>
      </c>
      <c r="M41" s="2">
        <f t="shared" si="14"/>
        <v>-920.35859416048402</v>
      </c>
      <c r="N41" s="6">
        <f t="shared" si="28"/>
        <v>585.04294505249709</v>
      </c>
      <c r="O41">
        <f t="shared" si="15"/>
        <v>585.04294505249709</v>
      </c>
      <c r="P41" s="8">
        <f t="shared" si="29"/>
        <v>9.7478563796702484E-4</v>
      </c>
      <c r="Q41">
        <f t="shared" si="30"/>
        <v>342275.24755569914</v>
      </c>
      <c r="R41" s="14">
        <v>0</v>
      </c>
      <c r="T41" s="6">
        <f t="shared" si="20"/>
        <v>600527.36926519428</v>
      </c>
      <c r="U41" s="6">
        <f t="shared" si="17"/>
        <v>594776.79443747527</v>
      </c>
      <c r="V41" s="7">
        <f t="shared" si="21"/>
        <v>-1955.1302809546521</v>
      </c>
      <c r="W41" s="14">
        <f t="shared" si="16"/>
        <v>1.009078194545914</v>
      </c>
      <c r="X41" s="14">
        <v>0</v>
      </c>
      <c r="Y41" s="6">
        <f t="shared" si="18"/>
        <v>351.3692651942838</v>
      </c>
      <c r="Z41">
        <f t="shared" si="22"/>
        <v>351.3692651942838</v>
      </c>
      <c r="AA41" s="8">
        <f t="shared" si="19"/>
        <v>5.8544371183500137E-4</v>
      </c>
      <c r="AB41">
        <f t="shared" si="23"/>
        <v>123460.36052317094</v>
      </c>
    </row>
    <row r="42" spans="1:28">
      <c r="A42" t="s">
        <v>45</v>
      </c>
      <c r="B42" t="s">
        <v>4</v>
      </c>
      <c r="C42" s="5">
        <v>598219</v>
      </c>
      <c r="D42" s="5">
        <f t="shared" si="6"/>
        <v>600176</v>
      </c>
      <c r="E42" s="5">
        <f t="shared" si="24"/>
        <v>598219</v>
      </c>
      <c r="F42" s="5">
        <f t="shared" si="25"/>
        <v>-1957</v>
      </c>
      <c r="G42" s="5">
        <f t="shared" si="7"/>
        <v>1957</v>
      </c>
      <c r="H42" s="3">
        <f t="shared" si="26"/>
        <v>3.2713772046691928E-3</v>
      </c>
      <c r="I42" s="2">
        <f t="shared" si="8"/>
        <v>3829849</v>
      </c>
      <c r="J42" s="2"/>
      <c r="K42" s="6">
        <f t="shared" si="13"/>
        <v>599331.1363840173</v>
      </c>
      <c r="L42">
        <f t="shared" si="27"/>
        <v>598362.51204941829</v>
      </c>
      <c r="M42" s="2">
        <f t="shared" si="14"/>
        <v>-1297.6836945504199</v>
      </c>
      <c r="N42" s="6">
        <f t="shared" si="28"/>
        <v>1112.1363840172999</v>
      </c>
      <c r="O42">
        <f t="shared" si="15"/>
        <v>1112.1363840172999</v>
      </c>
      <c r="P42" s="8">
        <f t="shared" si="29"/>
        <v>1.8590790062122731E-3</v>
      </c>
      <c r="Q42">
        <f t="shared" si="30"/>
        <v>1236847.336655075</v>
      </c>
      <c r="R42" s="14">
        <v>0</v>
      </c>
      <c r="T42" s="6">
        <f t="shared" si="20"/>
        <v>587737.93614386348</v>
      </c>
      <c r="U42" s="6">
        <f t="shared" si="17"/>
        <v>602507.82296144043</v>
      </c>
      <c r="V42" s="7">
        <f t="shared" si="21"/>
        <v>4030.7783201528114</v>
      </c>
      <c r="W42" s="14">
        <f t="shared" si="16"/>
        <v>0.99286716410230724</v>
      </c>
      <c r="X42" s="14">
        <v>0</v>
      </c>
      <c r="Y42" s="6">
        <f t="shared" si="18"/>
        <v>-10481.063856136519</v>
      </c>
      <c r="Z42">
        <f t="shared" si="22"/>
        <v>10481.063856136519</v>
      </c>
      <c r="AA42" s="8">
        <f t="shared" si="19"/>
        <v>1.7520446284950027E-2</v>
      </c>
      <c r="AB42">
        <f t="shared" si="23"/>
        <v>109852699.55641133</v>
      </c>
    </row>
    <row r="43" spans="1:28">
      <c r="A43" t="s">
        <v>46</v>
      </c>
      <c r="B43" t="s">
        <v>4</v>
      </c>
      <c r="C43" s="5">
        <v>597152</v>
      </c>
      <c r="D43" s="5">
        <f t="shared" si="6"/>
        <v>598219</v>
      </c>
      <c r="E43" s="5">
        <f t="shared" si="24"/>
        <v>597152</v>
      </c>
      <c r="F43" s="5">
        <f t="shared" si="25"/>
        <v>-1067</v>
      </c>
      <c r="G43" s="5">
        <f t="shared" si="7"/>
        <v>1067</v>
      </c>
      <c r="H43" s="3">
        <f t="shared" si="26"/>
        <v>1.786814747334012E-3</v>
      </c>
      <c r="I43" s="2">
        <f t="shared" si="8"/>
        <v>1138489</v>
      </c>
      <c r="J43" s="2"/>
      <c r="K43" s="6">
        <f t="shared" si="13"/>
        <v>597064.82835486787</v>
      </c>
      <c r="L43">
        <f t="shared" si="27"/>
        <v>597140.75121646607</v>
      </c>
      <c r="M43" s="2">
        <f t="shared" si="14"/>
        <v>-1268.108140487667</v>
      </c>
      <c r="N43" s="6">
        <f t="shared" si="28"/>
        <v>-87.171645132126287</v>
      </c>
      <c r="O43">
        <f t="shared" si="15"/>
        <v>87.171645132126287</v>
      </c>
      <c r="P43" s="8">
        <f t="shared" si="29"/>
        <v>1.4597898882047836E-4</v>
      </c>
      <c r="Q43">
        <f t="shared" si="30"/>
        <v>7598.8957150413562</v>
      </c>
      <c r="R43" s="14">
        <v>0</v>
      </c>
      <c r="T43" s="6">
        <f t="shared" si="20"/>
        <v>600103.87461448123</v>
      </c>
      <c r="U43" s="6">
        <f t="shared" si="17"/>
        <v>603804.99605400953</v>
      </c>
      <c r="V43" s="7">
        <f t="shared" si="21"/>
        <v>2341.4491058192166</v>
      </c>
      <c r="W43" s="14">
        <f t="shared" si="16"/>
        <v>0.9889856375485967</v>
      </c>
      <c r="X43" s="14">
        <v>0</v>
      </c>
      <c r="Y43" s="6">
        <f t="shared" si="18"/>
        <v>2951.8746144812321</v>
      </c>
      <c r="Z43">
        <f t="shared" si="22"/>
        <v>2951.8746144812321</v>
      </c>
      <c r="AA43" s="8">
        <f t="shared" si="19"/>
        <v>4.9432550079062483E-3</v>
      </c>
      <c r="AB43">
        <f t="shared" si="23"/>
        <v>8713563.7396187223</v>
      </c>
    </row>
    <row r="44" spans="1:28">
      <c r="A44" t="s">
        <v>47</v>
      </c>
      <c r="B44" t="s">
        <v>4</v>
      </c>
      <c r="C44" s="5">
        <v>594357</v>
      </c>
      <c r="D44" s="5">
        <f t="shared" si="6"/>
        <v>597152</v>
      </c>
      <c r="E44" s="5">
        <f t="shared" si="24"/>
        <v>594357</v>
      </c>
      <c r="F44" s="5">
        <f t="shared" si="25"/>
        <v>-2795</v>
      </c>
      <c r="G44" s="5">
        <f t="shared" si="7"/>
        <v>2795</v>
      </c>
      <c r="H44" s="3">
        <f t="shared" si="26"/>
        <v>4.702560918774407E-3</v>
      </c>
      <c r="I44" s="2">
        <f t="shared" si="8"/>
        <v>7812025</v>
      </c>
      <c r="J44" s="2"/>
      <c r="K44" s="6">
        <f t="shared" si="13"/>
        <v>595872.64307597838</v>
      </c>
      <c r="L44">
        <f t="shared" si="27"/>
        <v>594552.58126786083</v>
      </c>
      <c r="M44" s="2">
        <f t="shared" si="14"/>
        <v>-1782.3347983127169</v>
      </c>
      <c r="N44" s="6">
        <f t="shared" si="28"/>
        <v>1515.6430759783834</v>
      </c>
      <c r="O44">
        <f t="shared" si="15"/>
        <v>1515.6430759783834</v>
      </c>
      <c r="P44" s="8">
        <f t="shared" si="29"/>
        <v>2.5500550611473969E-3</v>
      </c>
      <c r="Q44">
        <f t="shared" si="30"/>
        <v>2297173.9337612158</v>
      </c>
      <c r="R44" s="14">
        <v>0</v>
      </c>
      <c r="T44" s="6">
        <f t="shared" si="20"/>
        <v>601427.55090068153</v>
      </c>
      <c r="U44" s="6">
        <f t="shared" si="17"/>
        <v>599617.34437946696</v>
      </c>
      <c r="V44" s="7">
        <f t="shared" si="21"/>
        <v>-1693.4424653177555</v>
      </c>
      <c r="W44" s="14">
        <f t="shared" si="16"/>
        <v>0.99123702716556505</v>
      </c>
      <c r="X44" s="14">
        <v>0</v>
      </c>
      <c r="Y44" s="6">
        <f t="shared" si="18"/>
        <v>7070.5509006815264</v>
      </c>
      <c r="Z44">
        <f t="shared" si="22"/>
        <v>7070.5509006815264</v>
      </c>
      <c r="AA44" s="8">
        <f t="shared" si="19"/>
        <v>1.1896134647495574E-2</v>
      </c>
      <c r="AB44">
        <f t="shared" si="23"/>
        <v>49992690.039128341</v>
      </c>
    </row>
    <row r="45" spans="1:28">
      <c r="A45" t="s">
        <v>48</v>
      </c>
      <c r="B45" t="s">
        <v>4</v>
      </c>
      <c r="C45" s="5">
        <v>591731</v>
      </c>
      <c r="D45" s="5">
        <f t="shared" si="6"/>
        <v>594357</v>
      </c>
      <c r="E45" s="5">
        <f t="shared" si="24"/>
        <v>591731</v>
      </c>
      <c r="F45" s="5">
        <f t="shared" si="25"/>
        <v>-2626</v>
      </c>
      <c r="G45" s="5">
        <f t="shared" si="7"/>
        <v>2626</v>
      </c>
      <c r="H45" s="3">
        <f t="shared" si="26"/>
        <v>4.4378273235642545E-3</v>
      </c>
      <c r="I45" s="2">
        <f t="shared" si="8"/>
        <v>6895876</v>
      </c>
      <c r="J45" s="2"/>
      <c r="K45" s="6">
        <f t="shared" si="13"/>
        <v>592770.24646954809</v>
      </c>
      <c r="L45">
        <f t="shared" si="27"/>
        <v>591865.10620571265</v>
      </c>
      <c r="M45" s="2">
        <f t="shared" si="14"/>
        <v>-2134.929843387712</v>
      </c>
      <c r="N45" s="6">
        <f t="shared" si="28"/>
        <v>1039.2464695480885</v>
      </c>
      <c r="O45">
        <f t="shared" si="15"/>
        <v>1039.2464695480885</v>
      </c>
      <c r="P45" s="8">
        <f t="shared" si="29"/>
        <v>1.7562819415377739E-3</v>
      </c>
      <c r="Q45">
        <f t="shared" si="30"/>
        <v>1080033.224468166</v>
      </c>
      <c r="R45" s="14">
        <v>0</v>
      </c>
      <c r="T45" s="6">
        <f t="shared" si="20"/>
        <v>594861.55931495805</v>
      </c>
      <c r="U45" s="6">
        <f t="shared" si="17"/>
        <v>595040.81442346936</v>
      </c>
      <c r="V45" s="7">
        <f t="shared" si="21"/>
        <v>-3475.1495956448093</v>
      </c>
      <c r="W45" s="14">
        <f t="shared" si="16"/>
        <v>0.99444206865793339</v>
      </c>
      <c r="X45" s="14">
        <v>0</v>
      </c>
      <c r="Y45" s="6">
        <f t="shared" si="18"/>
        <v>3130.5593149580527</v>
      </c>
      <c r="Z45">
        <f t="shared" si="22"/>
        <v>3130.5593149580527</v>
      </c>
      <c r="AA45" s="8">
        <f t="shared" si="19"/>
        <v>5.2905109162069463E-3</v>
      </c>
      <c r="AB45">
        <f t="shared" si="23"/>
        <v>9800401.6244706325</v>
      </c>
    </row>
    <row r="46" spans="1:28">
      <c r="A46" t="s">
        <v>49</v>
      </c>
      <c r="B46" t="s">
        <v>4</v>
      </c>
      <c r="C46" s="5">
        <v>589863</v>
      </c>
      <c r="D46" s="5">
        <f t="shared" si="6"/>
        <v>591731</v>
      </c>
      <c r="E46" s="5">
        <f t="shared" si="24"/>
        <v>589863</v>
      </c>
      <c r="F46" s="5">
        <f t="shared" si="25"/>
        <v>-1868</v>
      </c>
      <c r="G46" s="5">
        <f t="shared" si="7"/>
        <v>1868</v>
      </c>
      <c r="H46" s="3">
        <f t="shared" si="26"/>
        <v>3.1668370452121934E-3</v>
      </c>
      <c r="I46" s="2">
        <f t="shared" si="8"/>
        <v>3489424</v>
      </c>
      <c r="J46" s="2"/>
      <c r="K46" s="6">
        <f t="shared" si="13"/>
        <v>589730.17636232497</v>
      </c>
      <c r="L46">
        <f t="shared" si="27"/>
        <v>589845.86020246451</v>
      </c>
      <c r="M46" s="2">
        <f t="shared" si="14"/>
        <v>-2089.865503132185</v>
      </c>
      <c r="N46" s="6">
        <f t="shared" si="28"/>
        <v>-132.82363767502829</v>
      </c>
      <c r="O46">
        <f t="shared" si="15"/>
        <v>132.82363767502829</v>
      </c>
      <c r="P46" s="8">
        <f t="shared" si="29"/>
        <v>2.2517709650381239E-4</v>
      </c>
      <c r="Q46">
        <f t="shared" si="30"/>
        <v>17642.118725227196</v>
      </c>
      <c r="R46" s="14">
        <v>0</v>
      </c>
      <c r="T46" s="6">
        <f t="shared" si="20"/>
        <v>589867.58267602685</v>
      </c>
      <c r="U46" s="6">
        <f t="shared" si="17"/>
        <v>591561.45394204732</v>
      </c>
      <c r="V46" s="7">
        <f t="shared" si="21"/>
        <v>-3477.7518632619203</v>
      </c>
      <c r="W46" s="14">
        <f t="shared" si="16"/>
        <v>0.99712886954054736</v>
      </c>
      <c r="X46" s="14">
        <v>0</v>
      </c>
      <c r="Y46" s="6">
        <f t="shared" si="18"/>
        <v>4.5826760268537328</v>
      </c>
      <c r="Z46">
        <f t="shared" si="22"/>
        <v>4.5826760268537328</v>
      </c>
      <c r="AA46" s="8">
        <f t="shared" si="19"/>
        <v>7.7690515032367387E-6</v>
      </c>
      <c r="AB46">
        <f t="shared" si="23"/>
        <v>21.000919567099913</v>
      </c>
    </row>
    <row r="47" spans="1:28">
      <c r="A47" t="s">
        <v>50</v>
      </c>
      <c r="B47" t="s">
        <v>4</v>
      </c>
      <c r="C47" s="5">
        <v>589615</v>
      </c>
      <c r="D47" s="5">
        <f t="shared" si="6"/>
        <v>589863</v>
      </c>
      <c r="E47" s="5">
        <f t="shared" si="24"/>
        <v>589615</v>
      </c>
      <c r="F47" s="5">
        <f t="shared" si="25"/>
        <v>-248</v>
      </c>
      <c r="G47" s="5">
        <f t="shared" si="7"/>
        <v>248</v>
      </c>
      <c r="H47" s="3">
        <f t="shared" si="26"/>
        <v>4.2061345115032691E-4</v>
      </c>
      <c r="I47" s="2">
        <f t="shared" si="8"/>
        <v>61504</v>
      </c>
      <c r="J47" s="2"/>
      <c r="K47" s="6">
        <f t="shared" si="13"/>
        <v>587755.99469933228</v>
      </c>
      <c r="L47">
        <f t="shared" si="27"/>
        <v>589375.11066231411</v>
      </c>
      <c r="M47" s="2">
        <f t="shared" si="14"/>
        <v>-1459.1430739585076</v>
      </c>
      <c r="N47" s="6">
        <f t="shared" si="28"/>
        <v>-1859.005300667719</v>
      </c>
      <c r="O47">
        <f t="shared" si="15"/>
        <v>1859.005300667719</v>
      </c>
      <c r="P47" s="8">
        <f t="shared" si="29"/>
        <v>3.1529138516959692E-3</v>
      </c>
      <c r="Q47">
        <f t="shared" si="30"/>
        <v>3455900.7079106765</v>
      </c>
      <c r="R47" s="14">
        <v>0</v>
      </c>
      <c r="T47" s="6">
        <f t="shared" si="20"/>
        <v>587879.96101993939</v>
      </c>
      <c r="U47" s="6">
        <f t="shared" si="17"/>
        <v>589673.9527911006</v>
      </c>
      <c r="V47" s="7">
        <f t="shared" si="21"/>
        <v>-2494.9995040986673</v>
      </c>
      <c r="W47" s="14">
        <f t="shared" si="16"/>
        <v>0.99989756373873895</v>
      </c>
      <c r="X47" s="14">
        <v>0</v>
      </c>
      <c r="Y47" s="6">
        <f t="shared" si="18"/>
        <v>-1735.0389800606063</v>
      </c>
      <c r="Z47">
        <f t="shared" si="22"/>
        <v>1735.0389800606063</v>
      </c>
      <c r="AA47" s="8">
        <f t="shared" si="19"/>
        <v>2.9426642471114309E-3</v>
      </c>
      <c r="AB47">
        <f t="shared" si="23"/>
        <v>3010360.2623297488</v>
      </c>
    </row>
    <row r="48" spans="1:28">
      <c r="A48" t="s">
        <v>51</v>
      </c>
      <c r="B48" t="s">
        <v>4</v>
      </c>
      <c r="C48" s="5">
        <v>585384</v>
      </c>
      <c r="D48" s="5">
        <f t="shared" si="6"/>
        <v>589615</v>
      </c>
      <c r="E48" s="5">
        <f t="shared" si="24"/>
        <v>585384</v>
      </c>
      <c r="F48" s="5">
        <f t="shared" si="25"/>
        <v>-4231</v>
      </c>
      <c r="G48" s="5">
        <f t="shared" si="7"/>
        <v>4231</v>
      </c>
      <c r="H48" s="3">
        <f t="shared" si="26"/>
        <v>7.227734273570853E-3</v>
      </c>
      <c r="I48" s="2">
        <f t="shared" si="8"/>
        <v>17901361</v>
      </c>
      <c r="J48" s="2"/>
      <c r="K48" s="6">
        <f t="shared" si="13"/>
        <v>587915.96758835565</v>
      </c>
      <c r="L48">
        <f t="shared" si="27"/>
        <v>585710.72958360822</v>
      </c>
      <c r="M48" s="2">
        <f t="shared" si="14"/>
        <v>-2318.1878261941006</v>
      </c>
      <c r="N48" s="6">
        <f t="shared" si="28"/>
        <v>2531.9675883556483</v>
      </c>
      <c r="O48">
        <f t="shared" si="15"/>
        <v>2531.9675883556483</v>
      </c>
      <c r="P48" s="8">
        <f t="shared" si="29"/>
        <v>4.325310545480656E-3</v>
      </c>
      <c r="Q48">
        <f t="shared" si="30"/>
        <v>6410859.8684835183</v>
      </c>
      <c r="R48" s="14">
        <v>0</v>
      </c>
      <c r="T48" s="6">
        <f t="shared" si="20"/>
        <v>588056.97492517158</v>
      </c>
      <c r="U48" s="6">
        <f t="shared" si="17"/>
        <v>584733.54243482021</v>
      </c>
      <c r="V48" s="7">
        <f t="shared" si="21"/>
        <v>-4006.2286867010803</v>
      </c>
      <c r="W48" s="14">
        <f t="shared" si="16"/>
        <v>1.0011162234091617</v>
      </c>
      <c r="X48" s="14">
        <v>0</v>
      </c>
      <c r="Y48" s="6">
        <f t="shared" si="18"/>
        <v>2672.9749251715839</v>
      </c>
      <c r="Z48">
        <f t="shared" si="22"/>
        <v>2672.9749251715839</v>
      </c>
      <c r="AA48" s="8">
        <f t="shared" si="19"/>
        <v>4.5661906119258194E-3</v>
      </c>
      <c r="AB48">
        <f t="shared" si="23"/>
        <v>7144794.9505960345</v>
      </c>
    </row>
    <row r="49" spans="1:28">
      <c r="A49" t="s">
        <v>52</v>
      </c>
      <c r="B49" t="s">
        <v>4</v>
      </c>
      <c r="C49" s="5">
        <v>583470</v>
      </c>
      <c r="D49" s="5">
        <f t="shared" si="6"/>
        <v>585384</v>
      </c>
      <c r="E49" s="5">
        <f t="shared" si="24"/>
        <v>583470</v>
      </c>
      <c r="F49" s="5">
        <f t="shared" si="25"/>
        <v>-1914</v>
      </c>
      <c r="G49" s="5">
        <f t="shared" si="7"/>
        <v>1914</v>
      </c>
      <c r="H49" s="3">
        <f t="shared" si="26"/>
        <v>3.2803743123039743E-3</v>
      </c>
      <c r="I49" s="2">
        <f t="shared" si="8"/>
        <v>3663396</v>
      </c>
      <c r="J49" s="2"/>
      <c r="K49" s="6">
        <f t="shared" si="13"/>
        <v>583392.54175741412</v>
      </c>
      <c r="L49">
        <f t="shared" si="27"/>
        <v>583460.00465114031</v>
      </c>
      <c r="M49" s="2">
        <f t="shared" si="14"/>
        <v>-2291.9078307009399</v>
      </c>
      <c r="N49" s="6">
        <f t="shared" si="28"/>
        <v>-77.458242585882545</v>
      </c>
      <c r="O49">
        <f t="shared" si="15"/>
        <v>77.458242585882545</v>
      </c>
      <c r="P49" s="8">
        <f t="shared" si="29"/>
        <v>1.3275445624604958E-4</v>
      </c>
      <c r="Q49">
        <f t="shared" si="30"/>
        <v>5999.7793444934277</v>
      </c>
      <c r="R49" s="14">
        <v>0</v>
      </c>
      <c r="T49" s="6">
        <f t="shared" si="20"/>
        <v>582373.55452734814</v>
      </c>
      <c r="U49" s="6">
        <f t="shared" si="17"/>
        <v>581729.07336795586</v>
      </c>
      <c r="V49" s="7">
        <f t="shared" si="21"/>
        <v>-3387.1554663056918</v>
      </c>
      <c r="W49" s="14">
        <f t="shared" si="16"/>
        <v>1.0029910995233426</v>
      </c>
      <c r="X49" s="14">
        <v>0</v>
      </c>
      <c r="Y49" s="6">
        <f t="shared" si="18"/>
        <v>-1096.4454726518597</v>
      </c>
      <c r="Z49">
        <f t="shared" si="22"/>
        <v>1096.4454726518597</v>
      </c>
      <c r="AA49" s="8">
        <f t="shared" si="19"/>
        <v>1.8791805451040494E-3</v>
      </c>
      <c r="AB49">
        <f t="shared" si="23"/>
        <v>1202192.6744987601</v>
      </c>
    </row>
    <row r="50" spans="1:28">
      <c r="A50" t="s">
        <v>53</v>
      </c>
      <c r="B50" t="s">
        <v>4</v>
      </c>
      <c r="C50" s="5">
        <v>581208</v>
      </c>
      <c r="D50" s="5">
        <f t="shared" si="6"/>
        <v>583470</v>
      </c>
      <c r="E50" s="5">
        <f t="shared" si="24"/>
        <v>581208</v>
      </c>
      <c r="F50" s="5">
        <f t="shared" si="25"/>
        <v>-2262</v>
      </c>
      <c r="G50" s="5">
        <f t="shared" si="7"/>
        <v>2262</v>
      </c>
      <c r="H50" s="3">
        <f t="shared" si="26"/>
        <v>3.8918941239625055E-3</v>
      </c>
      <c r="I50" s="2">
        <f t="shared" si="8"/>
        <v>5116644</v>
      </c>
      <c r="J50" s="2"/>
      <c r="K50" s="6">
        <f t="shared" si="13"/>
        <v>581168.09682043933</v>
      </c>
      <c r="L50">
        <f t="shared" si="27"/>
        <v>581202.85082301113</v>
      </c>
      <c r="M50" s="2">
        <f t="shared" si="14"/>
        <v>-2278.3694990269041</v>
      </c>
      <c r="N50" s="6">
        <f t="shared" si="28"/>
        <v>-39.90317956067156</v>
      </c>
      <c r="O50">
        <f t="shared" si="15"/>
        <v>39.90317956067156</v>
      </c>
      <c r="P50" s="8">
        <f t="shared" si="29"/>
        <v>6.8655592422457295E-5</v>
      </c>
      <c r="Q50">
        <f t="shared" si="30"/>
        <v>1592.2637390511966</v>
      </c>
      <c r="R50" s="14">
        <v>0</v>
      </c>
      <c r="T50" s="6">
        <f t="shared" si="20"/>
        <v>581007.406882526</v>
      </c>
      <c r="U50" s="6">
        <f t="shared" si="17"/>
        <v>578524.86473867064</v>
      </c>
      <c r="V50" s="7">
        <f t="shared" si="21"/>
        <v>-3274.0969188131576</v>
      </c>
      <c r="W50" s="14">
        <f t="shared" ref="W50:W79" si="31">$U$3*C50/U50+(1-$U$3)*W38</f>
        <v>1.0046376009861704</v>
      </c>
      <c r="X50" s="14">
        <v>0</v>
      </c>
      <c r="Y50" s="6">
        <f t="shared" si="18"/>
        <v>-200.59311747399624</v>
      </c>
      <c r="Z50">
        <f t="shared" si="22"/>
        <v>200.59311747399624</v>
      </c>
      <c r="AA50" s="8">
        <f t="shared" si="19"/>
        <v>3.4513137719025932E-4</v>
      </c>
      <c r="AB50">
        <f t="shared" si="23"/>
        <v>40237.598777936459</v>
      </c>
    </row>
    <row r="51" spans="1:28">
      <c r="A51" t="s">
        <v>54</v>
      </c>
      <c r="B51" t="s">
        <v>4</v>
      </c>
      <c r="C51" s="5">
        <v>579199</v>
      </c>
      <c r="D51" s="5">
        <f t="shared" si="6"/>
        <v>581208</v>
      </c>
      <c r="E51" s="5">
        <f t="shared" si="24"/>
        <v>579199</v>
      </c>
      <c r="F51" s="5">
        <f t="shared" si="25"/>
        <v>-2009</v>
      </c>
      <c r="G51" s="5">
        <f t="shared" si="7"/>
        <v>2009</v>
      </c>
      <c r="H51" s="3">
        <f t="shared" si="26"/>
        <v>3.4685833366425011E-3</v>
      </c>
      <c r="I51" s="2">
        <f t="shared" si="8"/>
        <v>4036081</v>
      </c>
      <c r="J51" s="2"/>
      <c r="K51" s="6">
        <f t="shared" si="13"/>
        <v>578924.48132398422</v>
      </c>
      <c r="L51">
        <f t="shared" si="27"/>
        <v>579163.5756236692</v>
      </c>
      <c r="M51" s="2">
        <f t="shared" si="14"/>
        <v>-2185.2309339415706</v>
      </c>
      <c r="N51" s="6">
        <f t="shared" si="28"/>
        <v>-274.51867601578124</v>
      </c>
      <c r="O51">
        <f t="shared" si="15"/>
        <v>274.51867601578124</v>
      </c>
      <c r="P51" s="8">
        <f t="shared" si="29"/>
        <v>4.7396262081906431E-4</v>
      </c>
      <c r="Q51">
        <f t="shared" si="30"/>
        <v>75360.503481457461</v>
      </c>
      <c r="R51" s="14">
        <v>0</v>
      </c>
      <c r="T51" s="6">
        <f t="shared" si="20"/>
        <v>578794.96717132849</v>
      </c>
      <c r="U51" s="6">
        <f t="shared" ref="U51:U79" si="32">$U$1*C51/W39+(1-$U$1)*(U50+V50)</f>
        <v>575618.68917016464</v>
      </c>
      <c r="V51" s="7">
        <f t="shared" si="21"/>
        <v>-3046.7267486879227</v>
      </c>
      <c r="W51" s="14">
        <f t="shared" si="31"/>
        <v>1.0062193479122272</v>
      </c>
      <c r="X51" s="14">
        <v>0</v>
      </c>
      <c r="Y51" s="6">
        <f t="shared" ref="Y51:Y79" si="33">T51-C51</f>
        <v>-404.03282867150847</v>
      </c>
      <c r="Z51">
        <f t="shared" si="22"/>
        <v>404.03282867150847</v>
      </c>
      <c r="AA51" s="8">
        <f t="shared" ref="AA51:AA79" si="34">Z51/C51</f>
        <v>6.9757169586188593E-4</v>
      </c>
      <c r="AB51">
        <f t="shared" si="23"/>
        <v>163242.52664430052</v>
      </c>
    </row>
    <row r="52" spans="1:28">
      <c r="A52" t="s">
        <v>55</v>
      </c>
      <c r="B52" t="s">
        <v>4</v>
      </c>
      <c r="C52" s="5">
        <v>577631</v>
      </c>
      <c r="D52" s="5">
        <f t="shared" si="6"/>
        <v>579199</v>
      </c>
      <c r="E52" s="5">
        <f t="shared" si="24"/>
        <v>577631</v>
      </c>
      <c r="F52" s="5">
        <f t="shared" si="25"/>
        <v>-1568</v>
      </c>
      <c r="G52" s="5">
        <f t="shared" si="7"/>
        <v>1568</v>
      </c>
      <c r="H52" s="3">
        <f t="shared" si="26"/>
        <v>2.7145357503319595E-3</v>
      </c>
      <c r="I52" s="2">
        <f t="shared" si="8"/>
        <v>2458624</v>
      </c>
      <c r="J52" s="2"/>
      <c r="K52" s="6">
        <f t="shared" si="13"/>
        <v>576978.34468972764</v>
      </c>
      <c r="L52">
        <f t="shared" si="27"/>
        <v>577546.78020242217</v>
      </c>
      <c r="M52" s="2">
        <f t="shared" si="14"/>
        <v>-1963.7983524635729</v>
      </c>
      <c r="N52" s="6">
        <f t="shared" si="28"/>
        <v>-652.65531027235556</v>
      </c>
      <c r="O52">
        <f t="shared" si="15"/>
        <v>652.65531027235556</v>
      </c>
      <c r="P52" s="8">
        <f t="shared" si="29"/>
        <v>1.1298827629963688E-3</v>
      </c>
      <c r="Q52">
        <f t="shared" si="30"/>
        <v>425958.95402670471</v>
      </c>
      <c r="R52" s="14">
        <v>0</v>
      </c>
      <c r="T52" s="6">
        <f t="shared" si="20"/>
        <v>576966.87224370718</v>
      </c>
      <c r="U52" s="6">
        <f t="shared" si="32"/>
        <v>573175.82303886407</v>
      </c>
      <c r="V52" s="7">
        <f t="shared" si="21"/>
        <v>-2673.54946176867</v>
      </c>
      <c r="W52" s="14">
        <f t="shared" si="31"/>
        <v>1.0077718237562936</v>
      </c>
      <c r="X52" s="14">
        <v>0</v>
      </c>
      <c r="Y52" s="6">
        <f t="shared" si="33"/>
        <v>-664.12775629281532</v>
      </c>
      <c r="Z52">
        <f t="shared" si="22"/>
        <v>664.12775629281532</v>
      </c>
      <c r="AA52" s="8">
        <f t="shared" si="34"/>
        <v>1.1497439650794631E-3</v>
      </c>
      <c r="AB52">
        <f t="shared" si="23"/>
        <v>441065.67667852913</v>
      </c>
    </row>
    <row r="53" spans="1:28">
      <c r="A53" t="s">
        <v>56</v>
      </c>
      <c r="B53" t="s">
        <v>4</v>
      </c>
      <c r="C53" s="5">
        <v>575353</v>
      </c>
      <c r="D53" s="5">
        <f t="shared" si="6"/>
        <v>577631</v>
      </c>
      <c r="E53" s="5">
        <f t="shared" si="24"/>
        <v>575353</v>
      </c>
      <c r="F53" s="5">
        <f t="shared" si="25"/>
        <v>-2278</v>
      </c>
      <c r="G53" s="5">
        <f t="shared" si="7"/>
        <v>2278</v>
      </c>
      <c r="H53" s="3">
        <f t="shared" si="26"/>
        <v>3.9593084593284467E-3</v>
      </c>
      <c r="I53" s="2">
        <f t="shared" si="8"/>
        <v>5189284</v>
      </c>
      <c r="J53" s="2"/>
      <c r="K53" s="6">
        <f t="shared" si="13"/>
        <v>575582.98184995865</v>
      </c>
      <c r="L53">
        <f t="shared" si="27"/>
        <v>575382.67726538843</v>
      </c>
      <c r="M53" s="2">
        <f t="shared" si="14"/>
        <v>-2041.8264845079652</v>
      </c>
      <c r="N53" s="6">
        <f t="shared" si="28"/>
        <v>229.98184995865449</v>
      </c>
      <c r="O53">
        <f t="shared" si="15"/>
        <v>229.98184995865449</v>
      </c>
      <c r="P53" s="8">
        <f t="shared" si="29"/>
        <v>3.9972303952296156E-4</v>
      </c>
      <c r="Q53">
        <f t="shared" si="30"/>
        <v>52891.651310405068</v>
      </c>
      <c r="R53" s="14">
        <v>0</v>
      </c>
      <c r="T53" s="6">
        <f t="shared" si="20"/>
        <v>575681.40420551447</v>
      </c>
      <c r="U53" s="6">
        <f t="shared" si="32"/>
        <v>570204.08585041144</v>
      </c>
      <c r="V53" s="7">
        <f t="shared" si="21"/>
        <v>-2857.8252426897452</v>
      </c>
      <c r="W53" s="14">
        <f t="shared" si="31"/>
        <v>1.0090304313103557</v>
      </c>
      <c r="X53" s="14">
        <v>0</v>
      </c>
      <c r="Y53" s="6">
        <f t="shared" si="33"/>
        <v>328.40420551446732</v>
      </c>
      <c r="Z53">
        <f t="shared" si="22"/>
        <v>328.40420551446732</v>
      </c>
      <c r="AA53" s="8">
        <f t="shared" si="34"/>
        <v>5.7078733493084652E-4</v>
      </c>
      <c r="AB53">
        <f t="shared" si="23"/>
        <v>107849.32219958848</v>
      </c>
    </row>
    <row r="54" spans="1:28">
      <c r="A54" t="s">
        <v>57</v>
      </c>
      <c r="B54" t="s">
        <v>4</v>
      </c>
      <c r="C54" s="5">
        <v>573793</v>
      </c>
      <c r="D54" s="5">
        <f t="shared" si="6"/>
        <v>575353</v>
      </c>
      <c r="E54" s="5">
        <f t="shared" si="24"/>
        <v>573793</v>
      </c>
      <c r="F54" s="5">
        <f t="shared" si="25"/>
        <v>-1560</v>
      </c>
      <c r="G54" s="5">
        <f t="shared" si="7"/>
        <v>1560</v>
      </c>
      <c r="H54" s="3">
        <f t="shared" si="26"/>
        <v>2.718750490159343E-3</v>
      </c>
      <c r="I54" s="2">
        <f t="shared" si="8"/>
        <v>2433600</v>
      </c>
      <c r="J54" s="2"/>
      <c r="K54" s="6">
        <f t="shared" si="13"/>
        <v>573340.85078088043</v>
      </c>
      <c r="L54">
        <f t="shared" si="27"/>
        <v>573734.65386367065</v>
      </c>
      <c r="M54" s="2">
        <f t="shared" si="14"/>
        <v>-1888.4215137261981</v>
      </c>
      <c r="N54" s="6">
        <f t="shared" si="28"/>
        <v>-452.14921911957208</v>
      </c>
      <c r="O54">
        <f t="shared" si="15"/>
        <v>452.14921911957208</v>
      </c>
      <c r="P54" s="8">
        <f t="shared" si="29"/>
        <v>7.8800058404262878E-4</v>
      </c>
      <c r="Q54">
        <f t="shared" si="30"/>
        <v>204438.91635043881</v>
      </c>
      <c r="R54" s="14">
        <v>0</v>
      </c>
      <c r="T54" s="6">
        <f t="shared" si="20"/>
        <v>563299.47283363726</v>
      </c>
      <c r="U54" s="6">
        <f t="shared" si="32"/>
        <v>577029.84671460208</v>
      </c>
      <c r="V54" s="7">
        <f t="shared" si="21"/>
        <v>3126.4934675608374</v>
      </c>
      <c r="W54" s="14">
        <f t="shared" si="31"/>
        <v>0.99437529336768504</v>
      </c>
      <c r="X54" s="14">
        <v>0</v>
      </c>
      <c r="Y54" s="6">
        <f t="shared" si="33"/>
        <v>-10493.527166362735</v>
      </c>
      <c r="Z54">
        <f t="shared" si="22"/>
        <v>10493.527166362735</v>
      </c>
      <c r="AA54" s="8">
        <f t="shared" si="34"/>
        <v>1.8288001363492994E-2</v>
      </c>
      <c r="AB54">
        <f t="shared" si="23"/>
        <v>110114112.39119273</v>
      </c>
    </row>
    <row r="55" spans="1:28">
      <c r="A55" t="s">
        <v>58</v>
      </c>
      <c r="B55" t="s">
        <v>4</v>
      </c>
      <c r="C55" s="5">
        <v>572014</v>
      </c>
      <c r="D55" s="5">
        <f t="shared" si="6"/>
        <v>573793</v>
      </c>
      <c r="E55" s="5">
        <f t="shared" si="24"/>
        <v>572014</v>
      </c>
      <c r="F55" s="5">
        <f t="shared" si="25"/>
        <v>-1779</v>
      </c>
      <c r="G55" s="5">
        <f t="shared" si="7"/>
        <v>1779</v>
      </c>
      <c r="H55" s="3">
        <f t="shared" si="26"/>
        <v>3.1100637396986788E-3</v>
      </c>
      <c r="I55" s="2">
        <f t="shared" si="8"/>
        <v>3164841</v>
      </c>
      <c r="J55" s="2"/>
      <c r="K55" s="6">
        <f t="shared" si="13"/>
        <v>571846.23234994442</v>
      </c>
      <c r="L55">
        <f t="shared" si="27"/>
        <v>571992.35096519499</v>
      </c>
      <c r="M55" s="2">
        <f t="shared" si="14"/>
        <v>-1831.5013856653363</v>
      </c>
      <c r="N55" s="6">
        <f t="shared" si="28"/>
        <v>-167.76765005558264</v>
      </c>
      <c r="O55">
        <f t="shared" si="15"/>
        <v>167.76765005558264</v>
      </c>
      <c r="P55" s="8">
        <f t="shared" si="29"/>
        <v>2.9329290901198684E-4</v>
      </c>
      <c r="Q55">
        <f t="shared" si="30"/>
        <v>28145.984405172436</v>
      </c>
      <c r="R55" s="14">
        <v>0</v>
      </c>
      <c r="T55" s="6">
        <f t="shared" si="20"/>
        <v>573766.28797291697</v>
      </c>
      <c r="U55" s="6">
        <f t="shared" si="32"/>
        <v>578532.95577195613</v>
      </c>
      <c r="V55" s="7">
        <f t="shared" si="21"/>
        <v>2123.264953588412</v>
      </c>
      <c r="W55" s="14">
        <f t="shared" si="31"/>
        <v>0.98873445310986163</v>
      </c>
      <c r="X55" s="14">
        <v>0</v>
      </c>
      <c r="Y55" s="6">
        <f t="shared" si="33"/>
        <v>1752.2879729169654</v>
      </c>
      <c r="Z55">
        <f t="shared" si="22"/>
        <v>1752.2879729169654</v>
      </c>
      <c r="AA55" s="8">
        <f t="shared" si="34"/>
        <v>3.063365534614477E-3</v>
      </c>
      <c r="AB55">
        <f t="shared" si="23"/>
        <v>3070513.1400294476</v>
      </c>
    </row>
    <row r="56" spans="1:28">
      <c r="A56" t="s">
        <v>59</v>
      </c>
      <c r="B56" t="s">
        <v>4</v>
      </c>
      <c r="C56" s="5">
        <v>567993</v>
      </c>
      <c r="D56" s="5">
        <f t="shared" si="6"/>
        <v>572014</v>
      </c>
      <c r="E56" s="5">
        <f t="shared" si="24"/>
        <v>567993</v>
      </c>
      <c r="F56" s="5">
        <f t="shared" si="25"/>
        <v>-4021</v>
      </c>
      <c r="G56" s="5">
        <f t="shared" si="7"/>
        <v>4021</v>
      </c>
      <c r="H56" s="3">
        <f t="shared" si="26"/>
        <v>7.0793125971622892E-3</v>
      </c>
      <c r="I56" s="2">
        <f t="shared" si="8"/>
        <v>16168441</v>
      </c>
      <c r="J56" s="2"/>
      <c r="K56" s="6">
        <f t="shared" si="13"/>
        <v>570160.8495795296</v>
      </c>
      <c r="L56">
        <f t="shared" si="27"/>
        <v>568272.74315062421</v>
      </c>
      <c r="M56" s="2">
        <f t="shared" si="14"/>
        <v>-2567.0083540387132</v>
      </c>
      <c r="N56" s="6">
        <f t="shared" si="28"/>
        <v>2167.8495795296039</v>
      </c>
      <c r="O56">
        <f t="shared" si="15"/>
        <v>2167.8495795296039</v>
      </c>
      <c r="P56" s="8">
        <f t="shared" si="29"/>
        <v>3.8166836202727919E-3</v>
      </c>
      <c r="Q56">
        <f t="shared" si="30"/>
        <v>4699571.7994666807</v>
      </c>
      <c r="R56" s="14">
        <v>0</v>
      </c>
      <c r="T56" s="6">
        <f t="shared" si="20"/>
        <v>575567.94603718084</v>
      </c>
      <c r="U56" s="6">
        <f t="shared" si="32"/>
        <v>573654.44973023364</v>
      </c>
      <c r="V56" s="7">
        <f t="shared" si="21"/>
        <v>-2203.7300986224081</v>
      </c>
      <c r="W56" s="14">
        <f t="shared" si="31"/>
        <v>0.9901419504858131</v>
      </c>
      <c r="X56" s="14">
        <v>0</v>
      </c>
      <c r="Y56" s="6">
        <f t="shared" si="33"/>
        <v>7574.9460371808382</v>
      </c>
      <c r="Z56">
        <f t="shared" si="22"/>
        <v>7574.9460371808382</v>
      </c>
      <c r="AA56" s="8">
        <f t="shared" si="34"/>
        <v>1.3336336956935804E-2</v>
      </c>
      <c r="AB56">
        <f t="shared" si="23"/>
        <v>57379807.466201685</v>
      </c>
    </row>
    <row r="57" spans="1:28">
      <c r="A57" t="s">
        <v>60</v>
      </c>
      <c r="B57" t="s">
        <v>4</v>
      </c>
      <c r="C57" s="5">
        <v>566130</v>
      </c>
      <c r="D57" s="5">
        <f t="shared" si="6"/>
        <v>567993</v>
      </c>
      <c r="E57" s="5">
        <f t="shared" si="24"/>
        <v>566130</v>
      </c>
      <c r="F57" s="5">
        <f t="shared" si="25"/>
        <v>-1863</v>
      </c>
      <c r="G57" s="5">
        <f t="shared" si="7"/>
        <v>1863</v>
      </c>
      <c r="H57" s="3">
        <f t="shared" si="26"/>
        <v>3.2907636055322983E-3</v>
      </c>
      <c r="I57" s="2">
        <f t="shared" si="8"/>
        <v>3470769</v>
      </c>
      <c r="J57" s="2"/>
      <c r="K57" s="6">
        <f t="shared" si="13"/>
        <v>565705.73479658552</v>
      </c>
      <c r="L57">
        <f t="shared" si="27"/>
        <v>566075.25206646067</v>
      </c>
      <c r="M57" s="2">
        <f t="shared" si="14"/>
        <v>-2423.0638587673052</v>
      </c>
      <c r="N57" s="6">
        <f t="shared" si="28"/>
        <v>-424.26520341448486</v>
      </c>
      <c r="O57">
        <f t="shared" si="15"/>
        <v>424.26520341448486</v>
      </c>
      <c r="P57" s="8">
        <f t="shared" si="29"/>
        <v>7.4941303837366838E-4</v>
      </c>
      <c r="Q57">
        <f t="shared" si="30"/>
        <v>180000.96282833422</v>
      </c>
      <c r="R57" s="14">
        <v>0</v>
      </c>
      <c r="T57" s="6">
        <f t="shared" si="20"/>
        <v>568274.63576652424</v>
      </c>
      <c r="U57" s="6">
        <f t="shared" si="32"/>
        <v>569474.75151948014</v>
      </c>
      <c r="V57" s="7">
        <f t="shared" si="21"/>
        <v>-3424.8503338091264</v>
      </c>
      <c r="W57" s="14">
        <f t="shared" si="31"/>
        <v>0.99412975252069025</v>
      </c>
      <c r="X57" s="14">
        <v>0</v>
      </c>
      <c r="Y57" s="6">
        <f t="shared" si="33"/>
        <v>2144.6357665242394</v>
      </c>
      <c r="Z57">
        <f t="shared" si="22"/>
        <v>2144.6357665242394</v>
      </c>
      <c r="AA57" s="8">
        <f t="shared" si="34"/>
        <v>3.7882390378963125E-3</v>
      </c>
      <c r="AB57">
        <f t="shared" si="23"/>
        <v>4599462.5710550118</v>
      </c>
    </row>
    <row r="58" spans="1:28">
      <c r="A58" t="s">
        <v>61</v>
      </c>
      <c r="B58" t="s">
        <v>4</v>
      </c>
      <c r="C58" s="5">
        <v>564877</v>
      </c>
      <c r="D58" s="5">
        <f t="shared" si="6"/>
        <v>566130</v>
      </c>
      <c r="E58" s="5">
        <f t="shared" si="24"/>
        <v>564877</v>
      </c>
      <c r="F58" s="5">
        <f t="shared" si="25"/>
        <v>-1253</v>
      </c>
      <c r="G58" s="5">
        <f t="shared" si="7"/>
        <v>1253</v>
      </c>
      <c r="H58" s="3">
        <f t="shared" si="26"/>
        <v>2.2181820113051161E-3</v>
      </c>
      <c r="I58" s="2">
        <f t="shared" si="8"/>
        <v>1570009</v>
      </c>
      <c r="J58" s="2"/>
      <c r="K58" s="6">
        <f t="shared" si="13"/>
        <v>563652.1882076934</v>
      </c>
      <c r="L58">
        <f t="shared" si="27"/>
        <v>564718.94811626372</v>
      </c>
      <c r="M58" s="2">
        <f t="shared" si="14"/>
        <v>-2007.5102997501399</v>
      </c>
      <c r="N58" s="6">
        <f t="shared" si="28"/>
        <v>-1224.811792306602</v>
      </c>
      <c r="O58">
        <f t="shared" si="15"/>
        <v>1224.811792306602</v>
      </c>
      <c r="P58" s="8">
        <f t="shared" si="29"/>
        <v>2.1682805147078071E-3</v>
      </c>
      <c r="Q58">
        <f t="shared" si="30"/>
        <v>1500163.9265733107</v>
      </c>
      <c r="R58" s="14">
        <v>0</v>
      </c>
      <c r="T58" s="6">
        <f t="shared" si="20"/>
        <v>564424.6980728067</v>
      </c>
      <c r="U58" s="6">
        <f t="shared" si="32"/>
        <v>566465.50834799116</v>
      </c>
      <c r="V58" s="7">
        <f t="shared" si="21"/>
        <v>-3168.0110089830237</v>
      </c>
      <c r="W58" s="14">
        <f t="shared" si="31"/>
        <v>0.99719508666557932</v>
      </c>
      <c r="X58" s="14">
        <v>0</v>
      </c>
      <c r="Y58" s="6">
        <f t="shared" si="33"/>
        <v>-452.3019271933008</v>
      </c>
      <c r="Z58">
        <f t="shared" si="22"/>
        <v>452.3019271933008</v>
      </c>
      <c r="AA58" s="8">
        <f t="shared" si="34"/>
        <v>8.0070869798788192E-4</v>
      </c>
      <c r="AB58">
        <f t="shared" si="23"/>
        <v>204577.03334277397</v>
      </c>
    </row>
    <row r="59" spans="1:28">
      <c r="A59" t="s">
        <v>62</v>
      </c>
      <c r="B59" t="s">
        <v>4</v>
      </c>
      <c r="C59" s="5">
        <v>563833</v>
      </c>
      <c r="D59" s="5">
        <f t="shared" si="6"/>
        <v>564877</v>
      </c>
      <c r="E59" s="5">
        <f t="shared" si="24"/>
        <v>563833</v>
      </c>
      <c r="F59" s="5">
        <f t="shared" si="25"/>
        <v>-1044</v>
      </c>
      <c r="G59" s="5">
        <f t="shared" si="7"/>
        <v>1044</v>
      </c>
      <c r="H59" s="3">
        <f t="shared" si="26"/>
        <v>1.8516120908141241E-3</v>
      </c>
      <c r="I59" s="2">
        <f t="shared" si="8"/>
        <v>1089936</v>
      </c>
      <c r="J59" s="2"/>
      <c r="K59" s="6">
        <f t="shared" si="13"/>
        <v>562711.43781651359</v>
      </c>
      <c r="L59">
        <f t="shared" si="27"/>
        <v>563688.27162871812</v>
      </c>
      <c r="M59" s="2">
        <f t="shared" si="14"/>
        <v>-1626.9872186250591</v>
      </c>
      <c r="N59" s="6">
        <f t="shared" si="28"/>
        <v>-1121.5621834864141</v>
      </c>
      <c r="O59">
        <f t="shared" si="15"/>
        <v>1121.5621834864141</v>
      </c>
      <c r="P59" s="8">
        <f t="shared" si="29"/>
        <v>1.9891744248499363E-3</v>
      </c>
      <c r="Q59">
        <f t="shared" si="30"/>
        <v>1257901.7314268129</v>
      </c>
      <c r="R59" s="14">
        <v>0</v>
      </c>
      <c r="T59" s="6">
        <f t="shared" si="20"/>
        <v>563239.79524940299</v>
      </c>
      <c r="U59" s="6">
        <f t="shared" si="32"/>
        <v>563841.06672064378</v>
      </c>
      <c r="V59" s="7">
        <f t="shared" si="21"/>
        <v>-2832.0928496422093</v>
      </c>
      <c r="W59" s="14">
        <f t="shared" si="31"/>
        <v>0.99998481330370215</v>
      </c>
      <c r="X59" s="14">
        <v>0</v>
      </c>
      <c r="Y59" s="6">
        <f t="shared" si="33"/>
        <v>-593.2047505970113</v>
      </c>
      <c r="Z59">
        <f t="shared" si="22"/>
        <v>593.2047505970113</v>
      </c>
      <c r="AA59" s="8">
        <f t="shared" si="34"/>
        <v>1.0520929966798881E-3</v>
      </c>
      <c r="AB59">
        <f t="shared" si="23"/>
        <v>351891.87613086239</v>
      </c>
    </row>
    <row r="60" spans="1:28">
      <c r="A60" t="s">
        <v>63</v>
      </c>
      <c r="B60" t="s">
        <v>4</v>
      </c>
      <c r="C60" s="5">
        <v>561595</v>
      </c>
      <c r="D60" s="5">
        <f t="shared" si="6"/>
        <v>563833</v>
      </c>
      <c r="E60" s="5">
        <f t="shared" si="24"/>
        <v>561595</v>
      </c>
      <c r="F60" s="5">
        <f t="shared" si="25"/>
        <v>-2238</v>
      </c>
      <c r="G60" s="5">
        <f t="shared" si="7"/>
        <v>2238</v>
      </c>
      <c r="H60" s="3">
        <f t="shared" si="26"/>
        <v>3.9850782147276952E-3</v>
      </c>
      <c r="I60" s="2">
        <f t="shared" si="8"/>
        <v>5008644</v>
      </c>
      <c r="J60" s="2"/>
      <c r="K60" s="6">
        <f t="shared" si="13"/>
        <v>562061.2844100931</v>
      </c>
      <c r="L60">
        <f t="shared" si="27"/>
        <v>561655.17016641656</v>
      </c>
      <c r="M60" s="2">
        <f t="shared" si="14"/>
        <v>-1785.187970238894</v>
      </c>
      <c r="N60" s="6">
        <f t="shared" si="28"/>
        <v>466.28441009309608</v>
      </c>
      <c r="O60">
        <f t="shared" si="15"/>
        <v>466.28441009309608</v>
      </c>
      <c r="P60" s="8">
        <f t="shared" si="29"/>
        <v>8.3028590014707412E-4</v>
      </c>
      <c r="Q60">
        <f t="shared" si="30"/>
        <v>217421.1510958666</v>
      </c>
      <c r="R60" s="14">
        <v>0</v>
      </c>
      <c r="T60" s="6">
        <f t="shared" si="20"/>
        <v>561635.18522038625</v>
      </c>
      <c r="U60" s="6">
        <f t="shared" si="32"/>
        <v>560972.19590299542</v>
      </c>
      <c r="V60" s="7">
        <f t="shared" si="21"/>
        <v>-2854.8211116347211</v>
      </c>
      <c r="W60" s="14">
        <f t="shared" si="31"/>
        <v>1.0011102826715377</v>
      </c>
      <c r="X60" s="14">
        <v>0</v>
      </c>
      <c r="Y60" s="6">
        <f t="shared" si="33"/>
        <v>40.185220386250876</v>
      </c>
      <c r="Z60">
        <f t="shared" si="22"/>
        <v>40.185220386250876</v>
      </c>
      <c r="AA60" s="8">
        <f t="shared" si="34"/>
        <v>7.155551667349403E-5</v>
      </c>
      <c r="AB60">
        <f t="shared" si="23"/>
        <v>1614.8519374915529</v>
      </c>
    </row>
    <row r="61" spans="1:28">
      <c r="A61" t="s">
        <v>64</v>
      </c>
      <c r="B61" t="s">
        <v>4</v>
      </c>
      <c r="C61" s="5">
        <v>559159</v>
      </c>
      <c r="D61" s="5">
        <f t="shared" si="6"/>
        <v>561595</v>
      </c>
      <c r="E61" s="5">
        <f t="shared" si="24"/>
        <v>559159</v>
      </c>
      <c r="F61" s="5">
        <f t="shared" si="25"/>
        <v>-2436</v>
      </c>
      <c r="G61" s="5">
        <f t="shared" si="7"/>
        <v>2436</v>
      </c>
      <c r="H61" s="3">
        <f t="shared" si="26"/>
        <v>4.3565425934304911E-3</v>
      </c>
      <c r="I61" s="2">
        <f t="shared" si="8"/>
        <v>5934096</v>
      </c>
      <c r="J61" s="2"/>
      <c r="K61" s="6">
        <f t="shared" si="13"/>
        <v>559869.98219617771</v>
      </c>
      <c r="L61">
        <f t="shared" si="27"/>
        <v>559250.74640227563</v>
      </c>
      <c r="M61" s="2">
        <f t="shared" si="14"/>
        <v>-2026.4096696667159</v>
      </c>
      <c r="N61" s="6">
        <f t="shared" si="28"/>
        <v>710.98219617770519</v>
      </c>
      <c r="O61">
        <f t="shared" si="15"/>
        <v>710.98219617770519</v>
      </c>
      <c r="P61" s="8">
        <f t="shared" si="29"/>
        <v>1.2715206160997233E-3</v>
      </c>
      <c r="Q61">
        <f t="shared" si="30"/>
        <v>505495.68328167289</v>
      </c>
      <c r="R61" s="14">
        <v>0</v>
      </c>
      <c r="T61" s="6">
        <f t="shared" si="20"/>
        <v>559786.75940506835</v>
      </c>
      <c r="U61" s="6">
        <f t="shared" si="32"/>
        <v>557543.91625172575</v>
      </c>
      <c r="V61" s="7">
        <f t="shared" si="21"/>
        <v>-3209.2103462026917</v>
      </c>
      <c r="W61" s="14">
        <f t="shared" si="31"/>
        <v>1.0028977247629058</v>
      </c>
      <c r="X61" s="14">
        <v>0</v>
      </c>
      <c r="Y61" s="6">
        <f t="shared" si="33"/>
        <v>627.75940506835468</v>
      </c>
      <c r="Z61">
        <f t="shared" si="22"/>
        <v>627.75940506835468</v>
      </c>
      <c r="AA61" s="8">
        <f t="shared" si="34"/>
        <v>1.1226849698714582E-3</v>
      </c>
      <c r="AB61">
        <f t="shared" si="23"/>
        <v>394081.87065177463</v>
      </c>
    </row>
    <row r="62" spans="1:28">
      <c r="A62" t="s">
        <v>65</v>
      </c>
      <c r="B62" t="s">
        <v>4</v>
      </c>
      <c r="C62" s="5">
        <v>558090</v>
      </c>
      <c r="D62" s="5">
        <f t="shared" si="6"/>
        <v>559159</v>
      </c>
      <c r="E62" s="5">
        <f t="shared" si="24"/>
        <v>558090</v>
      </c>
      <c r="F62" s="5">
        <f t="shared" si="25"/>
        <v>-1069</v>
      </c>
      <c r="G62" s="5">
        <f t="shared" si="7"/>
        <v>1069</v>
      </c>
      <c r="H62" s="3">
        <f t="shared" si="26"/>
        <v>1.9154616638893368E-3</v>
      </c>
      <c r="I62" s="2">
        <f t="shared" si="8"/>
        <v>1142761</v>
      </c>
      <c r="J62" s="2"/>
      <c r="K62" s="6">
        <f t="shared" si="13"/>
        <v>557224.33673260896</v>
      </c>
      <c r="L62">
        <f t="shared" si="27"/>
        <v>557978.2932782392</v>
      </c>
      <c r="M62" s="2">
        <f t="shared" si="14"/>
        <v>-1732.7078503877729</v>
      </c>
      <c r="N62" s="6">
        <f t="shared" si="28"/>
        <v>-865.66326739103533</v>
      </c>
      <c r="O62">
        <f t="shared" si="15"/>
        <v>865.66326739103533</v>
      </c>
      <c r="P62" s="8">
        <f t="shared" si="29"/>
        <v>1.5511176824365878E-3</v>
      </c>
      <c r="Q62">
        <f t="shared" si="30"/>
        <v>749372.89251012309</v>
      </c>
      <c r="R62" s="14">
        <v>0</v>
      </c>
      <c r="T62" s="6">
        <f t="shared" si="20"/>
        <v>556905.48908429896</v>
      </c>
      <c r="U62" s="6">
        <f t="shared" si="32"/>
        <v>555414.98386178387</v>
      </c>
      <c r="V62" s="7">
        <f t="shared" si="21"/>
        <v>-2541.6139088322934</v>
      </c>
      <c r="W62" s="14">
        <f t="shared" si="31"/>
        <v>1.00481446392178</v>
      </c>
      <c r="X62" s="14">
        <v>0</v>
      </c>
      <c r="Y62" s="6">
        <f t="shared" si="33"/>
        <v>-1184.5109157010447</v>
      </c>
      <c r="Z62">
        <f t="shared" si="22"/>
        <v>1184.5109157010447</v>
      </c>
      <c r="AA62" s="8">
        <f t="shared" si="34"/>
        <v>2.122437090256132E-3</v>
      </c>
      <c r="AB62">
        <f t="shared" si="23"/>
        <v>1403066.1094149274</v>
      </c>
    </row>
    <row r="63" spans="1:28">
      <c r="A63" t="s">
        <v>66</v>
      </c>
      <c r="B63" t="s">
        <v>4</v>
      </c>
      <c r="C63" s="5">
        <v>556304</v>
      </c>
      <c r="D63" s="5">
        <f t="shared" si="6"/>
        <v>558090</v>
      </c>
      <c r="E63" s="5">
        <f t="shared" si="24"/>
        <v>556304</v>
      </c>
      <c r="F63" s="5">
        <f t="shared" si="25"/>
        <v>-1786</v>
      </c>
      <c r="G63" s="5">
        <f t="shared" si="7"/>
        <v>1786</v>
      </c>
      <c r="H63" s="3">
        <f t="shared" si="26"/>
        <v>3.2104748482843911E-3</v>
      </c>
      <c r="I63" s="2">
        <f t="shared" si="8"/>
        <v>3189796</v>
      </c>
      <c r="J63" s="2"/>
      <c r="K63" s="6">
        <f t="shared" si="13"/>
        <v>556245.58542785142</v>
      </c>
      <c r="L63">
        <f t="shared" si="27"/>
        <v>556296.46208011406</v>
      </c>
      <c r="M63" s="2">
        <f t="shared" si="14"/>
        <v>-1712.8889822912515</v>
      </c>
      <c r="N63" s="6">
        <f t="shared" si="28"/>
        <v>-58.414572148583829</v>
      </c>
      <c r="O63">
        <f t="shared" si="15"/>
        <v>58.414572148583829</v>
      </c>
      <c r="P63" s="8">
        <f t="shared" si="29"/>
        <v>1.0500476744474932E-4</v>
      </c>
      <c r="Q63">
        <f t="shared" si="30"/>
        <v>3412.2622393021056</v>
      </c>
      <c r="R63" s="14">
        <v>0</v>
      </c>
      <c r="T63" s="6">
        <f t="shared" si="20"/>
        <v>556311.88179209444</v>
      </c>
      <c r="U63" s="6">
        <f t="shared" si="32"/>
        <v>552866.19303160754</v>
      </c>
      <c r="V63" s="7">
        <f t="shared" si="21"/>
        <v>-2546.049144312934</v>
      </c>
      <c r="W63" s="14">
        <f t="shared" si="31"/>
        <v>1.006218165632359</v>
      </c>
      <c r="X63" s="14">
        <v>0</v>
      </c>
      <c r="Y63" s="6">
        <f t="shared" si="33"/>
        <v>7.8817920944420621</v>
      </c>
      <c r="Z63">
        <f t="shared" si="22"/>
        <v>7.8817920944420621</v>
      </c>
      <c r="AA63" s="8">
        <f t="shared" si="34"/>
        <v>1.4168138453870658E-5</v>
      </c>
      <c r="AB63">
        <f t="shared" si="23"/>
        <v>62.122646620009391</v>
      </c>
    </row>
    <row r="64" spans="1:28">
      <c r="A64" t="s">
        <v>67</v>
      </c>
      <c r="B64" t="s">
        <v>4</v>
      </c>
      <c r="C64" s="5">
        <v>554567</v>
      </c>
      <c r="D64" s="5">
        <f t="shared" si="6"/>
        <v>556304</v>
      </c>
      <c r="E64" s="5">
        <f t="shared" si="24"/>
        <v>554567</v>
      </c>
      <c r="F64" s="5">
        <f t="shared" si="25"/>
        <v>-1737</v>
      </c>
      <c r="G64" s="5">
        <f t="shared" si="7"/>
        <v>1737</v>
      </c>
      <c r="H64" s="3">
        <f t="shared" si="26"/>
        <v>3.1321733893289721E-3</v>
      </c>
      <c r="I64" s="2">
        <f t="shared" si="8"/>
        <v>3017169</v>
      </c>
      <c r="J64" s="2"/>
      <c r="K64" s="6">
        <f t="shared" si="13"/>
        <v>554583.57309782284</v>
      </c>
      <c r="L64">
        <f t="shared" si="27"/>
        <v>554569.1386219064</v>
      </c>
      <c r="M64" s="2">
        <f t="shared" si="14"/>
        <v>-1718.5118949929931</v>
      </c>
      <c r="N64" s="6">
        <f t="shared" si="28"/>
        <v>16.573097822838463</v>
      </c>
      <c r="O64">
        <f t="shared" si="15"/>
        <v>16.573097822838463</v>
      </c>
      <c r="P64" s="8">
        <f t="shared" si="29"/>
        <v>2.9884753010616325E-5</v>
      </c>
      <c r="Q64">
        <f t="shared" si="30"/>
        <v>274.66757144537297</v>
      </c>
      <c r="R64" s="14">
        <v>0</v>
      </c>
      <c r="T64" s="6">
        <f t="shared" si="20"/>
        <v>554597.13505512476</v>
      </c>
      <c r="U64" s="6">
        <f t="shared" si="32"/>
        <v>550292.74608963309</v>
      </c>
      <c r="V64" s="7">
        <f t="shared" si="21"/>
        <v>-2562.980594227859</v>
      </c>
      <c r="W64" s="14">
        <f t="shared" si="31"/>
        <v>1.0077672823165522</v>
      </c>
      <c r="X64" s="14">
        <v>0</v>
      </c>
      <c r="Y64" s="6">
        <f t="shared" si="33"/>
        <v>30.135055124759674</v>
      </c>
      <c r="Z64">
        <f t="shared" si="22"/>
        <v>30.135055124759674</v>
      </c>
      <c r="AA64" s="8">
        <f t="shared" si="34"/>
        <v>5.4339791449472605E-5</v>
      </c>
      <c r="AB64">
        <f t="shared" si="23"/>
        <v>908.12154737230435</v>
      </c>
    </row>
    <row r="65" spans="1:28">
      <c r="A65" t="s">
        <v>68</v>
      </c>
      <c r="B65" t="s">
        <v>4</v>
      </c>
      <c r="C65" s="5">
        <v>552427</v>
      </c>
      <c r="D65" s="5">
        <f t="shared" si="6"/>
        <v>554567</v>
      </c>
      <c r="E65" s="5">
        <f t="shared" si="24"/>
        <v>552427</v>
      </c>
      <c r="F65" s="5">
        <f t="shared" si="25"/>
        <v>-2140</v>
      </c>
      <c r="G65" s="5">
        <f t="shared" si="7"/>
        <v>2140</v>
      </c>
      <c r="H65" s="3">
        <f t="shared" si="26"/>
        <v>3.8738150018011431E-3</v>
      </c>
      <c r="I65" s="2">
        <f t="shared" si="8"/>
        <v>4579600</v>
      </c>
      <c r="J65" s="2"/>
      <c r="K65" s="6">
        <f t="shared" si="13"/>
        <v>552850.62672691338</v>
      </c>
      <c r="L65">
        <f t="shared" si="27"/>
        <v>552481.66554340045</v>
      </c>
      <c r="M65" s="2">
        <f t="shared" si="14"/>
        <v>-1862.2397682625037</v>
      </c>
      <c r="N65" s="6">
        <f t="shared" si="28"/>
        <v>423.6267269133823</v>
      </c>
      <c r="O65">
        <f t="shared" si="15"/>
        <v>423.6267269133823</v>
      </c>
      <c r="P65" s="8">
        <f t="shared" si="29"/>
        <v>7.668465279817646E-4</v>
      </c>
      <c r="Q65">
        <f t="shared" si="30"/>
        <v>179459.60375534539</v>
      </c>
      <c r="R65" s="14">
        <v>0</v>
      </c>
      <c r="T65" s="6">
        <f t="shared" si="20"/>
        <v>552676.00151934871</v>
      </c>
      <c r="U65" s="6">
        <f t="shared" si="32"/>
        <v>547503.66390964063</v>
      </c>
      <c r="V65" s="7">
        <f t="shared" si="21"/>
        <v>-2702.7081636607418</v>
      </c>
      <c r="W65" s="14">
        <f t="shared" si="31"/>
        <v>1.0089927149027034</v>
      </c>
      <c r="X65" s="14">
        <v>0</v>
      </c>
      <c r="Y65" s="6">
        <f t="shared" si="33"/>
        <v>249.00151934870519</v>
      </c>
      <c r="Z65">
        <f t="shared" si="22"/>
        <v>249.00151934870519</v>
      </c>
      <c r="AA65" s="8">
        <f t="shared" si="34"/>
        <v>4.5074103790854756E-4</v>
      </c>
      <c r="AB65">
        <f t="shared" si="23"/>
        <v>62001.756637963605</v>
      </c>
    </row>
    <row r="66" spans="1:28">
      <c r="A66" t="s">
        <v>69</v>
      </c>
      <c r="B66" t="s">
        <v>4</v>
      </c>
      <c r="C66" s="5">
        <v>550395</v>
      </c>
      <c r="D66" s="5">
        <f t="shared" si="6"/>
        <v>552427</v>
      </c>
      <c r="E66" s="5">
        <f t="shared" si="24"/>
        <v>550395</v>
      </c>
      <c r="F66" s="5">
        <f t="shared" si="25"/>
        <v>-2032</v>
      </c>
      <c r="G66" s="5">
        <f t="shared" si="7"/>
        <v>2032</v>
      </c>
      <c r="H66" s="3">
        <f t="shared" si="26"/>
        <v>3.6918940033975598E-3</v>
      </c>
      <c r="I66" s="2">
        <f t="shared" si="8"/>
        <v>4129024</v>
      </c>
      <c r="J66" s="2"/>
      <c r="K66" s="6">
        <f t="shared" si="13"/>
        <v>550619.42577513796</v>
      </c>
      <c r="L66">
        <f t="shared" si="27"/>
        <v>550423.96029964963</v>
      </c>
      <c r="M66" s="2">
        <f t="shared" si="14"/>
        <v>-1938.3828378994303</v>
      </c>
      <c r="N66" s="6">
        <f t="shared" si="28"/>
        <v>224.42577513796277</v>
      </c>
      <c r="O66">
        <f t="shared" si="15"/>
        <v>224.42577513796277</v>
      </c>
      <c r="P66" s="8">
        <f t="shared" si="29"/>
        <v>4.0775402236205413E-4</v>
      </c>
      <c r="Q66">
        <f t="shared" si="30"/>
        <v>50366.928546275427</v>
      </c>
      <c r="R66" s="14">
        <v>0</v>
      </c>
      <c r="T66" s="6">
        <f t="shared" si="20"/>
        <v>541736.61019690393</v>
      </c>
      <c r="U66" s="6">
        <f t="shared" si="32"/>
        <v>552778.9309906204</v>
      </c>
      <c r="V66" s="7">
        <f t="shared" si="21"/>
        <v>2227.5672528500891</v>
      </c>
      <c r="W66" s="14">
        <f t="shared" si="31"/>
        <v>0.9956742690060284</v>
      </c>
      <c r="X66" s="14">
        <v>0</v>
      </c>
      <c r="Y66" s="6">
        <f t="shared" si="33"/>
        <v>-8658.38980309607</v>
      </c>
      <c r="Z66">
        <f t="shared" si="22"/>
        <v>8658.38980309607</v>
      </c>
      <c r="AA66" s="8">
        <f t="shared" si="34"/>
        <v>1.5731229032051652E-2</v>
      </c>
      <c r="AB66">
        <f t="shared" si="23"/>
        <v>74967713.982357994</v>
      </c>
    </row>
    <row r="67" spans="1:28">
      <c r="A67" t="s">
        <v>70</v>
      </c>
      <c r="B67" t="s">
        <v>4</v>
      </c>
      <c r="C67" s="5">
        <v>548754</v>
      </c>
      <c r="D67" s="5">
        <f t="shared" si="6"/>
        <v>550395</v>
      </c>
      <c r="E67" s="5">
        <f t="shared" si="24"/>
        <v>548754</v>
      </c>
      <c r="F67" s="5">
        <f t="shared" si="25"/>
        <v>-1641</v>
      </c>
      <c r="G67" s="5">
        <f t="shared" si="7"/>
        <v>1641</v>
      </c>
      <c r="H67" s="3">
        <f t="shared" si="26"/>
        <v>2.9904110038377852E-3</v>
      </c>
      <c r="I67" s="2">
        <f t="shared" si="8"/>
        <v>2692881</v>
      </c>
      <c r="J67" s="2"/>
      <c r="K67" s="6">
        <f t="shared" si="13"/>
        <v>548485.57746175025</v>
      </c>
      <c r="L67">
        <f t="shared" si="27"/>
        <v>548719.36228008731</v>
      </c>
      <c r="M67" s="2">
        <f t="shared" si="14"/>
        <v>-1847.3125675193139</v>
      </c>
      <c r="N67" s="6">
        <f t="shared" si="28"/>
        <v>-268.42253824975342</v>
      </c>
      <c r="O67">
        <f t="shared" si="15"/>
        <v>268.42253824975342</v>
      </c>
      <c r="P67" s="8">
        <f t="shared" si="29"/>
        <v>4.8914912374170105E-4</v>
      </c>
      <c r="Q67">
        <f t="shared" si="30"/>
        <v>72050.65904044034</v>
      </c>
      <c r="R67" s="14">
        <v>0</v>
      </c>
      <c r="T67" s="6">
        <f t="shared" si="20"/>
        <v>548754.04651317711</v>
      </c>
      <c r="U67" s="6">
        <f t="shared" si="32"/>
        <v>555006.45514099498</v>
      </c>
      <c r="V67" s="7">
        <f t="shared" si="21"/>
        <v>2227.5406161322649</v>
      </c>
      <c r="W67" s="14">
        <f t="shared" si="31"/>
        <v>0.98873444615972517</v>
      </c>
      <c r="X67" s="14">
        <v>0</v>
      </c>
      <c r="Y67" s="6">
        <f t="shared" si="33"/>
        <v>4.6513177105225623E-2</v>
      </c>
      <c r="Z67">
        <f t="shared" si="22"/>
        <v>4.6513177105225623E-2</v>
      </c>
      <c r="AA67" s="8">
        <f t="shared" si="34"/>
        <v>8.476143609928242E-8</v>
      </c>
      <c r="AB67">
        <f t="shared" si="23"/>
        <v>2.1634756444220849E-3</v>
      </c>
    </row>
    <row r="68" spans="1:28">
      <c r="A68" t="s">
        <v>71</v>
      </c>
      <c r="B68" t="s">
        <v>4</v>
      </c>
      <c r="C68" s="5">
        <v>547024</v>
      </c>
      <c r="D68" s="5">
        <f t="shared" si="6"/>
        <v>548754</v>
      </c>
      <c r="E68" s="5">
        <f t="shared" si="24"/>
        <v>547024</v>
      </c>
      <c r="F68" s="5">
        <f t="shared" si="25"/>
        <v>-1730</v>
      </c>
      <c r="G68" s="5">
        <f t="shared" si="7"/>
        <v>1730</v>
      </c>
      <c r="H68" s="3">
        <f t="shared" si="26"/>
        <v>3.1625669074848636E-3</v>
      </c>
      <c r="I68" s="2">
        <f t="shared" si="8"/>
        <v>2992900</v>
      </c>
      <c r="J68" s="2"/>
      <c r="K68" s="6">
        <f t="shared" si="13"/>
        <v>546872.04971256806</v>
      </c>
      <c r="L68">
        <f t="shared" si="27"/>
        <v>547004.39206569223</v>
      </c>
      <c r="M68" s="2">
        <f t="shared" si="14"/>
        <v>-1795.7589466833165</v>
      </c>
      <c r="N68" s="6">
        <f t="shared" si="28"/>
        <v>-151.95028743194416</v>
      </c>
      <c r="O68">
        <f t="shared" si="15"/>
        <v>151.95028743194416</v>
      </c>
      <c r="P68" s="8">
        <f t="shared" si="29"/>
        <v>2.7777627203183801E-4</v>
      </c>
      <c r="Q68">
        <f t="shared" si="30"/>
        <v>23088.889850650448</v>
      </c>
      <c r="R68" s="14">
        <v>0</v>
      </c>
      <c r="T68" s="6">
        <f t="shared" si="20"/>
        <v>551740.75543596537</v>
      </c>
      <c r="U68" s="6">
        <f t="shared" si="32"/>
        <v>552869.3221445434</v>
      </c>
      <c r="V68" s="7">
        <f t="shared" si="21"/>
        <v>-469.76569948607505</v>
      </c>
      <c r="W68" s="14">
        <f t="shared" si="31"/>
        <v>0.98943443455972391</v>
      </c>
      <c r="X68" s="14">
        <v>0</v>
      </c>
      <c r="Y68" s="6">
        <f t="shared" si="33"/>
        <v>4716.7554359653732</v>
      </c>
      <c r="Z68">
        <f t="shared" si="22"/>
        <v>4716.7554359653732</v>
      </c>
      <c r="AA68" s="8">
        <f t="shared" si="34"/>
        <v>8.6225749436320397E-3</v>
      </c>
      <c r="AB68">
        <f t="shared" si="23"/>
        <v>22247781.842708897</v>
      </c>
    </row>
    <row r="69" spans="1:28">
      <c r="A69" t="s">
        <v>72</v>
      </c>
      <c r="B69" t="s">
        <v>4</v>
      </c>
      <c r="C69" s="5">
        <v>545584</v>
      </c>
      <c r="D69" s="5">
        <f t="shared" si="6"/>
        <v>547024</v>
      </c>
      <c r="E69" s="5">
        <f t="shared" si="24"/>
        <v>545584</v>
      </c>
      <c r="F69" s="5">
        <f t="shared" si="25"/>
        <v>-1440</v>
      </c>
      <c r="G69" s="5">
        <f t="shared" si="7"/>
        <v>1440</v>
      </c>
      <c r="H69" s="3">
        <f t="shared" si="26"/>
        <v>2.6393735886682894E-3</v>
      </c>
      <c r="I69" s="2">
        <f t="shared" si="8"/>
        <v>2073600</v>
      </c>
      <c r="J69" s="2"/>
      <c r="K69" s="6">
        <f t="shared" si="13"/>
        <v>545208.63311900885</v>
      </c>
      <c r="L69">
        <f t="shared" si="27"/>
        <v>545535.56199262163</v>
      </c>
      <c r="M69" s="2">
        <f t="shared" si="14"/>
        <v>-1668.4046508537049</v>
      </c>
      <c r="N69" s="6">
        <f t="shared" si="28"/>
        <v>-375.3668809911469</v>
      </c>
      <c r="O69">
        <f t="shared" si="15"/>
        <v>375.3668809911469</v>
      </c>
      <c r="P69" s="8">
        <f t="shared" si="29"/>
        <v>6.8800932760335141E-4</v>
      </c>
      <c r="Q69">
        <f t="shared" si="30"/>
        <v>140900.29534502185</v>
      </c>
      <c r="R69" s="14">
        <v>0</v>
      </c>
      <c r="T69" s="6">
        <f t="shared" si="20"/>
        <v>549156.83434126386</v>
      </c>
      <c r="U69" s="6">
        <f t="shared" si="32"/>
        <v>549106.67811590189</v>
      </c>
      <c r="V69" s="7">
        <f t="shared" si="21"/>
        <v>-2504.7177490932268</v>
      </c>
      <c r="W69" s="14">
        <f t="shared" si="31"/>
        <v>0.993590153058165</v>
      </c>
      <c r="X69" s="14">
        <v>0</v>
      </c>
      <c r="Y69" s="6">
        <f t="shared" si="33"/>
        <v>3572.8343412638642</v>
      </c>
      <c r="Z69">
        <f t="shared" si="22"/>
        <v>3572.8343412638642</v>
      </c>
      <c r="AA69" s="8">
        <f t="shared" si="34"/>
        <v>6.5486420812631311E-3</v>
      </c>
      <c r="AB69">
        <f t="shared" si="23"/>
        <v>12765145.230114391</v>
      </c>
    </row>
    <row r="70" spans="1:28">
      <c r="A70" t="s">
        <v>73</v>
      </c>
      <c r="B70" t="s">
        <v>4</v>
      </c>
      <c r="C70" s="5">
        <v>544979</v>
      </c>
      <c r="D70" s="5">
        <f t="shared" si="6"/>
        <v>545584</v>
      </c>
      <c r="E70" s="5">
        <f t="shared" si="24"/>
        <v>544979</v>
      </c>
      <c r="F70" s="5">
        <f t="shared" si="25"/>
        <v>-605</v>
      </c>
      <c r="G70" s="5">
        <f t="shared" si="7"/>
        <v>605</v>
      </c>
      <c r="H70" s="3">
        <f t="shared" si="26"/>
        <v>1.1101345189447667E-3</v>
      </c>
      <c r="I70" s="2">
        <f t="shared" si="8"/>
        <v>366025</v>
      </c>
      <c r="J70" s="2"/>
      <c r="K70" s="6">
        <f t="shared" si="13"/>
        <v>543867.15734176792</v>
      </c>
      <c r="L70">
        <f t="shared" si="27"/>
        <v>544835.52585347742</v>
      </c>
      <c r="M70" s="2">
        <f t="shared" si="14"/>
        <v>-1291.1792056077056</v>
      </c>
      <c r="N70" s="6">
        <f t="shared" si="28"/>
        <v>-1111.8426582320826</v>
      </c>
      <c r="O70">
        <f t="shared" si="15"/>
        <v>1111.8426582320826</v>
      </c>
      <c r="P70" s="8">
        <f t="shared" si="29"/>
        <v>2.0401568835351136E-3</v>
      </c>
      <c r="Q70">
        <f t="shared" si="30"/>
        <v>1236194.0966645838</v>
      </c>
      <c r="R70" s="14">
        <v>0</v>
      </c>
      <c r="T70" s="6">
        <f t="shared" si="20"/>
        <v>545068.78923955536</v>
      </c>
      <c r="U70" s="6">
        <f t="shared" si="32"/>
        <v>546519.46110948361</v>
      </c>
      <c r="V70" s="7">
        <f t="shared" si="21"/>
        <v>-2555.7011186572418</v>
      </c>
      <c r="W70" s="14">
        <f t="shared" si="31"/>
        <v>0.99718146174385647</v>
      </c>
      <c r="X70" s="14">
        <v>0</v>
      </c>
      <c r="Y70" s="6">
        <f t="shared" si="33"/>
        <v>89.789239555364475</v>
      </c>
      <c r="Z70">
        <f t="shared" si="22"/>
        <v>89.789239555364475</v>
      </c>
      <c r="AA70" s="8">
        <f t="shared" si="34"/>
        <v>1.647572467110925E-4</v>
      </c>
      <c r="AB70">
        <f t="shared" si="23"/>
        <v>8062.1075399306283</v>
      </c>
    </row>
    <row r="71" spans="1:28">
      <c r="A71" t="s">
        <v>74</v>
      </c>
      <c r="B71" t="s">
        <v>4</v>
      </c>
      <c r="C71" s="5">
        <v>545024</v>
      </c>
      <c r="D71" s="5">
        <f t="shared" si="6"/>
        <v>544979</v>
      </c>
      <c r="E71" s="5">
        <f t="shared" ref="E71:E79" si="35">$E$1*C71+(1-$E$1)*D71</f>
        <v>545024</v>
      </c>
      <c r="F71" s="5">
        <f t="shared" ref="F71:F79" si="36">C71-D71</f>
        <v>45</v>
      </c>
      <c r="G71" s="5">
        <f t="shared" si="7"/>
        <v>45</v>
      </c>
      <c r="H71" s="3">
        <f t="shared" ref="H71:H79" si="37">G71/C71</f>
        <v>8.2565171441991551E-5</v>
      </c>
      <c r="I71" s="2">
        <f t="shared" si="8"/>
        <v>2025</v>
      </c>
      <c r="J71" s="2"/>
      <c r="K71" s="6">
        <f t="shared" si="13"/>
        <v>543544.34664786968</v>
      </c>
      <c r="L71">
        <f t="shared" si="27"/>
        <v>544833.06290986924</v>
      </c>
      <c r="M71" s="2">
        <f t="shared" si="14"/>
        <v>-789.16312407450823</v>
      </c>
      <c r="N71" s="6">
        <f t="shared" si="28"/>
        <v>-1479.6533521303209</v>
      </c>
      <c r="O71">
        <f t="shared" si="15"/>
        <v>1479.6533521303209</v>
      </c>
      <c r="P71" s="8">
        <f t="shared" si="29"/>
        <v>2.7148407265190537E-3</v>
      </c>
      <c r="Q71">
        <f t="shared" si="30"/>
        <v>2189374.0424704952</v>
      </c>
      <c r="R71" s="14">
        <v>0</v>
      </c>
      <c r="T71" s="6">
        <f t="shared" si="20"/>
        <v>543955.49897840631</v>
      </c>
      <c r="U71" s="6">
        <f t="shared" si="32"/>
        <v>544942.77063309797</v>
      </c>
      <c r="V71" s="7">
        <f t="shared" si="21"/>
        <v>-1950.6864433689589</v>
      </c>
      <c r="W71" s="14">
        <f t="shared" si="31"/>
        <v>1.000147420364617</v>
      </c>
      <c r="X71" s="14">
        <v>0</v>
      </c>
      <c r="Y71" s="6">
        <f t="shared" si="33"/>
        <v>-1068.5010215936927</v>
      </c>
      <c r="Z71">
        <f t="shared" si="22"/>
        <v>1068.5010215936927</v>
      </c>
      <c r="AA71" s="8">
        <f t="shared" si="34"/>
        <v>1.9604660007516966E-3</v>
      </c>
      <c r="AB71">
        <f t="shared" si="23"/>
        <v>1141694.433146765</v>
      </c>
    </row>
    <row r="72" spans="1:28">
      <c r="A72" t="s">
        <v>75</v>
      </c>
      <c r="B72" t="s">
        <v>4</v>
      </c>
      <c r="C72" s="5">
        <v>544638</v>
      </c>
      <c r="D72" s="5">
        <f t="shared" ref="D72:D80" si="38">E71</f>
        <v>545024</v>
      </c>
      <c r="E72" s="5">
        <f t="shared" si="35"/>
        <v>544638</v>
      </c>
      <c r="F72" s="5">
        <f t="shared" si="36"/>
        <v>-386</v>
      </c>
      <c r="G72" s="5">
        <f t="shared" ref="G72:G79" si="39">ABS(F72)</f>
        <v>386</v>
      </c>
      <c r="H72" s="3">
        <f t="shared" si="37"/>
        <v>7.0872763193166838E-4</v>
      </c>
      <c r="I72" s="2">
        <f t="shared" ref="I72:I79" si="40">G72^2</f>
        <v>148996</v>
      </c>
      <c r="J72" s="2"/>
      <c r="K72" s="6">
        <f t="shared" si="13"/>
        <v>544043.89978579478</v>
      </c>
      <c r="L72">
        <f t="shared" ref="L72:L79" si="41">$L$1*C72+(1-$L$1)*(L71+M71)</f>
        <v>544561.33625576354</v>
      </c>
      <c r="M72" s="2">
        <f t="shared" si="14"/>
        <v>-587.59708758089573</v>
      </c>
      <c r="N72" s="6">
        <f t="shared" ref="N72:N79" si="42">K72-C72</f>
        <v>-594.10021420521662</v>
      </c>
      <c r="O72">
        <f t="shared" si="15"/>
        <v>594.10021420521662</v>
      </c>
      <c r="P72" s="8">
        <f t="shared" ref="P72:P79" si="43">O72/C72</f>
        <v>1.0908166786107775E-3</v>
      </c>
      <c r="Q72">
        <f t="shared" ref="Q72:Q79" si="44">(K72-C72)^2</f>
        <v>352955.06451868429</v>
      </c>
      <c r="R72" s="14">
        <v>0</v>
      </c>
      <c r="T72" s="6">
        <f t="shared" si="20"/>
        <v>543594.9588915871</v>
      </c>
      <c r="U72" s="6">
        <f t="shared" si="32"/>
        <v>543946.69286886684</v>
      </c>
      <c r="V72" s="7">
        <f t="shared" si="21"/>
        <v>-1360.7518347973339</v>
      </c>
      <c r="W72" s="14">
        <f t="shared" si="31"/>
        <v>1.0012693058532232</v>
      </c>
      <c r="X72" s="14">
        <v>0</v>
      </c>
      <c r="Y72" s="6">
        <f t="shared" si="33"/>
        <v>-1043.0411084129009</v>
      </c>
      <c r="Z72">
        <f t="shared" si="22"/>
        <v>1043.0411084129009</v>
      </c>
      <c r="AA72" s="8">
        <f t="shared" si="34"/>
        <v>1.915108950188751E-3</v>
      </c>
      <c r="AB72">
        <f t="shared" si="23"/>
        <v>1087934.7538392129</v>
      </c>
    </row>
    <row r="73" spans="1:28">
      <c r="A73" t="s">
        <v>76</v>
      </c>
      <c r="B73" t="s">
        <v>4</v>
      </c>
      <c r="C73" s="5">
        <v>544474</v>
      </c>
      <c r="D73" s="5">
        <f t="shared" si="38"/>
        <v>544638</v>
      </c>
      <c r="E73" s="5">
        <f t="shared" si="35"/>
        <v>544474</v>
      </c>
      <c r="F73" s="5">
        <f t="shared" si="36"/>
        <v>-164</v>
      </c>
      <c r="G73" s="5">
        <f t="shared" si="39"/>
        <v>164</v>
      </c>
      <c r="H73" s="3">
        <f t="shared" si="37"/>
        <v>3.012081384969714E-4</v>
      </c>
      <c r="I73" s="2">
        <f t="shared" si="40"/>
        <v>26896</v>
      </c>
      <c r="J73" s="2"/>
      <c r="K73" s="6">
        <f t="shared" ref="K73:K79" si="45">L72+M72</f>
        <v>543973.7391681826</v>
      </c>
      <c r="L73">
        <f t="shared" si="41"/>
        <v>544409.44545592647</v>
      </c>
      <c r="M73" s="2">
        <f t="shared" ref="M73:M79" si="46">$L$2*(L73-L72)+(1-$L$2)*M72</f>
        <v>-417.86883185674282</v>
      </c>
      <c r="N73" s="6">
        <f t="shared" si="42"/>
        <v>-500.2608318174025</v>
      </c>
      <c r="O73">
        <f t="shared" ref="O73:O79" si="47">ABS(N73)</f>
        <v>500.2608318174025</v>
      </c>
      <c r="P73" s="8">
        <f t="shared" si="43"/>
        <v>9.187965482601603E-4</v>
      </c>
      <c r="Q73">
        <f t="shared" si="44"/>
        <v>250260.89985063949</v>
      </c>
      <c r="R73" s="14">
        <v>0</v>
      </c>
      <c r="T73" s="6">
        <f t="shared" si="20"/>
        <v>544158.20575140847</v>
      </c>
      <c r="U73" s="6">
        <f t="shared" si="32"/>
        <v>542874.44610145013</v>
      </c>
      <c r="V73" s="7">
        <f t="shared" si="21"/>
        <v>-1182.4597998350757</v>
      </c>
      <c r="W73" s="14">
        <f t="shared" si="31"/>
        <v>1.0029459661926645</v>
      </c>
      <c r="X73" s="14">
        <v>0</v>
      </c>
      <c r="Y73" s="6">
        <f t="shared" si="33"/>
        <v>-315.79424859152641</v>
      </c>
      <c r="Z73">
        <f t="shared" si="22"/>
        <v>315.79424859152641</v>
      </c>
      <c r="AA73" s="8">
        <f t="shared" si="34"/>
        <v>5.7999876686770429E-4</v>
      </c>
      <c r="AB73">
        <f t="shared" si="23"/>
        <v>99726.007443486786</v>
      </c>
    </row>
    <row r="74" spans="1:28">
      <c r="A74" t="s">
        <v>80</v>
      </c>
      <c r="B74" t="s">
        <v>4</v>
      </c>
      <c r="C74" s="5">
        <v>543991</v>
      </c>
      <c r="D74" s="5">
        <f t="shared" si="38"/>
        <v>544474</v>
      </c>
      <c r="E74" s="5">
        <f t="shared" si="35"/>
        <v>543991</v>
      </c>
      <c r="F74" s="5">
        <f t="shared" si="36"/>
        <v>-483</v>
      </c>
      <c r="G74" s="5">
        <f t="shared" si="39"/>
        <v>483</v>
      </c>
      <c r="H74" s="3">
        <f t="shared" si="37"/>
        <v>8.8788233628865187E-4</v>
      </c>
      <c r="I74" s="2">
        <f t="shared" si="40"/>
        <v>233289</v>
      </c>
      <c r="J74" s="2"/>
      <c r="K74" s="6">
        <f t="shared" si="45"/>
        <v>543991.57662406971</v>
      </c>
      <c r="L74">
        <f t="shared" si="41"/>
        <v>543991.07440859161</v>
      </c>
      <c r="M74" s="2">
        <f t="shared" si="46"/>
        <v>-418.06446859529029</v>
      </c>
      <c r="N74" s="6">
        <f t="shared" si="42"/>
        <v>0.57662406971212476</v>
      </c>
      <c r="O74">
        <f t="shared" si="47"/>
        <v>0.57662406971212476</v>
      </c>
      <c r="P74" s="8">
        <f t="shared" si="43"/>
        <v>1.0599882529529436E-6</v>
      </c>
      <c r="Q74">
        <f t="shared" si="44"/>
        <v>0.33249531777137331</v>
      </c>
      <c r="R74" s="14">
        <v>0</v>
      </c>
      <c r="T74" s="6">
        <f t="shared" si="20"/>
        <v>544299.94282638154</v>
      </c>
      <c r="U74" s="6">
        <f t="shared" si="32"/>
        <v>541410.27899396792</v>
      </c>
      <c r="V74" s="7">
        <f t="shared" si="21"/>
        <v>-1356.5509158080349</v>
      </c>
      <c r="W74" s="14">
        <f t="shared" si="31"/>
        <v>1.0047671414988708</v>
      </c>
      <c r="X74" s="14">
        <v>0</v>
      </c>
      <c r="Y74" s="6">
        <f t="shared" si="33"/>
        <v>308.94282638153527</v>
      </c>
      <c r="Z74">
        <f t="shared" si="22"/>
        <v>308.94282638153527</v>
      </c>
      <c r="AA74" s="8">
        <f t="shared" si="34"/>
        <v>5.6791900303779892E-4</v>
      </c>
      <c r="AB74">
        <f t="shared" si="23"/>
        <v>95445.669972611446</v>
      </c>
    </row>
    <row r="75" spans="1:28">
      <c r="A75" t="s">
        <v>81</v>
      </c>
      <c r="B75" t="s">
        <v>4</v>
      </c>
      <c r="C75" s="5">
        <v>544002</v>
      </c>
      <c r="D75" s="5">
        <f t="shared" si="38"/>
        <v>543991</v>
      </c>
      <c r="E75" s="5">
        <f t="shared" si="35"/>
        <v>544002</v>
      </c>
      <c r="F75" s="5">
        <f t="shared" si="36"/>
        <v>11</v>
      </c>
      <c r="G75" s="5">
        <f t="shared" si="39"/>
        <v>11</v>
      </c>
      <c r="H75" s="3">
        <f t="shared" si="37"/>
        <v>2.0220513895169504E-5</v>
      </c>
      <c r="I75" s="2">
        <f t="shared" si="40"/>
        <v>121</v>
      </c>
      <c r="J75" s="2"/>
      <c r="K75" s="6">
        <f t="shared" si="45"/>
        <v>543573.00993999629</v>
      </c>
      <c r="L75">
        <f t="shared" si="41"/>
        <v>543946.64236259507</v>
      </c>
      <c r="M75" s="2">
        <f t="shared" si="46"/>
        <v>-272.51692624042454</v>
      </c>
      <c r="N75" s="6">
        <f t="shared" si="42"/>
        <v>-428.99006000370719</v>
      </c>
      <c r="O75">
        <f t="shared" si="47"/>
        <v>428.99006000370719</v>
      </c>
      <c r="P75" s="8">
        <f t="shared" si="43"/>
        <v>7.8858176992677815E-4</v>
      </c>
      <c r="Q75">
        <f t="shared" si="44"/>
        <v>184032.47158198428</v>
      </c>
      <c r="R75" s="14">
        <v>0</v>
      </c>
      <c r="T75" s="6">
        <f t="shared" si="20"/>
        <v>543411.87160972285</v>
      </c>
      <c r="U75" s="6">
        <f t="shared" si="32"/>
        <v>540591.0817618788</v>
      </c>
      <c r="V75" s="7">
        <f t="shared" si="21"/>
        <v>-1024.473969518855</v>
      </c>
      <c r="W75" s="14">
        <f t="shared" si="31"/>
        <v>1.0063086957293261</v>
      </c>
      <c r="X75" s="14">
        <v>0</v>
      </c>
      <c r="Y75" s="6">
        <f t="shared" si="33"/>
        <v>-590.12839027715381</v>
      </c>
      <c r="Z75">
        <f t="shared" si="22"/>
        <v>590.12839027715381</v>
      </c>
      <c r="AA75" s="8">
        <f t="shared" si="34"/>
        <v>1.0847908468666545E-3</v>
      </c>
      <c r="AB75">
        <f t="shared" si="23"/>
        <v>348251.51701110479</v>
      </c>
    </row>
    <row r="76" spans="1:28">
      <c r="A76" t="s">
        <v>82</v>
      </c>
      <c r="B76" t="s">
        <v>4</v>
      </c>
      <c r="C76" s="5">
        <v>544708</v>
      </c>
      <c r="D76" s="5">
        <f t="shared" si="38"/>
        <v>544002</v>
      </c>
      <c r="E76" s="5">
        <f t="shared" si="35"/>
        <v>544708</v>
      </c>
      <c r="F76" s="5">
        <f t="shared" si="36"/>
        <v>706</v>
      </c>
      <c r="G76" s="5">
        <f t="shared" si="39"/>
        <v>706</v>
      </c>
      <c r="H76" s="3">
        <f t="shared" si="37"/>
        <v>1.2961072721531536E-3</v>
      </c>
      <c r="I76" s="2">
        <f t="shared" si="40"/>
        <v>498436</v>
      </c>
      <c r="J76" s="2"/>
      <c r="K76" s="6">
        <f t="shared" si="45"/>
        <v>543674.12543635466</v>
      </c>
      <c r="L76">
        <f t="shared" si="41"/>
        <v>544574.58699454262</v>
      </c>
      <c r="M76" s="2">
        <f t="shared" si="46"/>
        <v>78.255541169450026</v>
      </c>
      <c r="N76" s="6">
        <f t="shared" si="42"/>
        <v>-1033.8745636453386</v>
      </c>
      <c r="O76">
        <f t="shared" si="47"/>
        <v>1033.8745636453386</v>
      </c>
      <c r="P76" s="8">
        <f t="shared" si="43"/>
        <v>1.8980344765366741E-3</v>
      </c>
      <c r="Q76">
        <f t="shared" si="44"/>
        <v>1068896.6133528394</v>
      </c>
      <c r="R76" s="14">
        <v>0</v>
      </c>
      <c r="T76" s="6">
        <f t="shared" si="20"/>
        <v>543757.5739636675</v>
      </c>
      <c r="U76" s="6">
        <f t="shared" si="32"/>
        <v>540430.70767449099</v>
      </c>
      <c r="V76" s="7">
        <f t="shared" si="21"/>
        <v>-490.47251230167944</v>
      </c>
      <c r="W76" s="14">
        <f t="shared" si="31"/>
        <v>1.007913128027184</v>
      </c>
      <c r="X76" s="14">
        <v>0</v>
      </c>
      <c r="Y76" s="6">
        <f t="shared" si="33"/>
        <v>-950.4260363325011</v>
      </c>
      <c r="Z76">
        <f t="shared" si="22"/>
        <v>950.4260363325011</v>
      </c>
      <c r="AA76" s="8">
        <f t="shared" si="34"/>
        <v>1.7448358319182042E-3</v>
      </c>
      <c r="AB76">
        <f t="shared" si="23"/>
        <v>903309.65053870867</v>
      </c>
    </row>
    <row r="77" spans="1:28">
      <c r="A77" t="s">
        <v>83</v>
      </c>
      <c r="B77" t="s">
        <v>4</v>
      </c>
      <c r="C77" s="5">
        <v>546706</v>
      </c>
      <c r="D77" s="5">
        <f t="shared" si="38"/>
        <v>544708</v>
      </c>
      <c r="E77" s="5">
        <f t="shared" si="35"/>
        <v>546706</v>
      </c>
      <c r="F77" s="5">
        <f t="shared" si="36"/>
        <v>1998</v>
      </c>
      <c r="G77" s="5">
        <f t="shared" si="39"/>
        <v>1998</v>
      </c>
      <c r="H77" s="3">
        <f t="shared" si="37"/>
        <v>3.6546150947675718E-3</v>
      </c>
      <c r="I77" s="2">
        <f t="shared" si="40"/>
        <v>3992004</v>
      </c>
      <c r="J77" s="2"/>
      <c r="K77" s="6">
        <f t="shared" si="45"/>
        <v>544652.84253571206</v>
      </c>
      <c r="L77">
        <f t="shared" si="41"/>
        <v>546441.05692313192</v>
      </c>
      <c r="M77" s="2">
        <f t="shared" si="46"/>
        <v>774.84982354541523</v>
      </c>
      <c r="N77" s="6">
        <f t="shared" si="42"/>
        <v>-2053.1574642879423</v>
      </c>
      <c r="O77">
        <f t="shared" si="47"/>
        <v>2053.1574642879423</v>
      </c>
      <c r="P77" s="8">
        <f t="shared" si="43"/>
        <v>3.7555056360968095E-3</v>
      </c>
      <c r="Q77">
        <f t="shared" si="44"/>
        <v>4215455.5731612928</v>
      </c>
      <c r="R77" s="14">
        <v>0</v>
      </c>
      <c r="T77" s="6">
        <f t="shared" si="20"/>
        <v>544795.76376150153</v>
      </c>
      <c r="U77" s="6">
        <f t="shared" si="32"/>
        <v>541674.85745947785</v>
      </c>
      <c r="V77" s="7">
        <f t="shared" si="21"/>
        <v>581.49943634512204</v>
      </c>
      <c r="W77" s="14">
        <f t="shared" si="31"/>
        <v>1.0092851730711347</v>
      </c>
      <c r="X77" s="14">
        <v>0</v>
      </c>
      <c r="Y77" s="6">
        <f t="shared" si="33"/>
        <v>-1910.2362384984735</v>
      </c>
      <c r="Z77">
        <f t="shared" si="22"/>
        <v>1910.2362384984735</v>
      </c>
      <c r="AA77" s="8">
        <f t="shared" si="34"/>
        <v>3.4940831790733476E-3</v>
      </c>
      <c r="AB77">
        <f t="shared" si="23"/>
        <v>3649002.4868727969</v>
      </c>
    </row>
    <row r="78" spans="1:28">
      <c r="A78" t="s">
        <v>84</v>
      </c>
      <c r="B78" t="s">
        <v>4</v>
      </c>
      <c r="C78" s="5">
        <v>545490</v>
      </c>
      <c r="D78" s="5">
        <f t="shared" si="38"/>
        <v>546706</v>
      </c>
      <c r="E78" s="5">
        <f t="shared" si="35"/>
        <v>545490</v>
      </c>
      <c r="F78" s="5">
        <f t="shared" si="36"/>
        <v>-1216</v>
      </c>
      <c r="G78" s="5">
        <f t="shared" si="39"/>
        <v>1216</v>
      </c>
      <c r="H78" s="3">
        <f t="shared" si="37"/>
        <v>2.229188436084988E-3</v>
      </c>
      <c r="I78" s="2">
        <f t="shared" si="40"/>
        <v>1478656</v>
      </c>
      <c r="J78" s="2"/>
      <c r="K78" s="6">
        <f t="shared" si="45"/>
        <v>547215.90674667736</v>
      </c>
      <c r="L78">
        <f t="shared" si="41"/>
        <v>545712.71406446199</v>
      </c>
      <c r="M78" s="2">
        <f t="shared" si="46"/>
        <v>189.28500810320986</v>
      </c>
      <c r="N78" s="6">
        <f t="shared" si="42"/>
        <v>1725.9067466773558</v>
      </c>
      <c r="O78">
        <f t="shared" si="47"/>
        <v>1725.9067466773558</v>
      </c>
      <c r="P78" s="8">
        <f t="shared" si="43"/>
        <v>3.1639567117222236E-3</v>
      </c>
      <c r="Q78">
        <f t="shared" si="44"/>
        <v>2978754.0982264145</v>
      </c>
      <c r="R78" s="14">
        <v>0</v>
      </c>
      <c r="T78" s="6">
        <f t="shared" si="20"/>
        <v>539910.7017661205</v>
      </c>
      <c r="U78" s="6">
        <f t="shared" si="32"/>
        <v>547390.50234866282</v>
      </c>
      <c r="V78" s="7">
        <f t="shared" si="21"/>
        <v>3754.3284229895617</v>
      </c>
      <c r="W78" s="14">
        <f t="shared" si="31"/>
        <v>0.99651954332157655</v>
      </c>
      <c r="X78" s="14">
        <v>0</v>
      </c>
      <c r="Y78" s="6">
        <f t="shared" si="33"/>
        <v>-5579.2982338794973</v>
      </c>
      <c r="Z78">
        <f t="shared" si="22"/>
        <v>5579.2982338794973</v>
      </c>
      <c r="AA78" s="8">
        <f t="shared" si="34"/>
        <v>1.0228048605619712E-2</v>
      </c>
      <c r="AB78">
        <f t="shared" si="23"/>
        <v>31128568.782570876</v>
      </c>
    </row>
    <row r="79" spans="1:28">
      <c r="A79" t="s">
        <v>85</v>
      </c>
      <c r="B79" t="s">
        <v>4</v>
      </c>
      <c r="C79" s="5">
        <v>545906</v>
      </c>
      <c r="D79" s="5">
        <f t="shared" si="38"/>
        <v>545490</v>
      </c>
      <c r="E79" s="5">
        <f t="shared" si="35"/>
        <v>545906</v>
      </c>
      <c r="F79" s="5">
        <f t="shared" si="36"/>
        <v>416</v>
      </c>
      <c r="G79" s="5">
        <f t="shared" si="39"/>
        <v>416</v>
      </c>
      <c r="H79" s="3">
        <f t="shared" si="37"/>
        <v>7.6203595490798785E-4</v>
      </c>
      <c r="I79" s="2">
        <f t="shared" si="40"/>
        <v>173056</v>
      </c>
      <c r="J79" s="2"/>
      <c r="K79" s="6">
        <f t="shared" si="45"/>
        <v>545901.99907256523</v>
      </c>
      <c r="L79">
        <f t="shared" si="41"/>
        <v>545905.48371323524</v>
      </c>
      <c r="M79" s="2">
        <f t="shared" si="46"/>
        <v>190.64244084950636</v>
      </c>
      <c r="N79" s="6">
        <f t="shared" si="42"/>
        <v>-4.0009274347685277</v>
      </c>
      <c r="O79">
        <f t="shared" si="47"/>
        <v>4.0009274347685277</v>
      </c>
      <c r="P79" s="8">
        <f t="shared" si="43"/>
        <v>7.3289676881524068E-6</v>
      </c>
      <c r="Q79">
        <f t="shared" si="44"/>
        <v>16.00742033828347</v>
      </c>
      <c r="R79" s="14">
        <v>0</v>
      </c>
      <c r="T79" s="6">
        <f>(U78+V78)*W67</f>
        <v>544935.87900680513</v>
      </c>
      <c r="U79" s="6">
        <f t="shared" si="32"/>
        <v>552043.81508485856</v>
      </c>
      <c r="V79" s="7">
        <f t="shared" si="21"/>
        <v>4309.8879632634962</v>
      </c>
      <c r="W79" s="14">
        <f t="shared" si="31"/>
        <v>0.98888018244922582</v>
      </c>
      <c r="X79" s="14">
        <v>0</v>
      </c>
      <c r="Y79" s="6">
        <f t="shared" si="33"/>
        <v>-970.12099319486879</v>
      </c>
      <c r="Z79">
        <f t="shared" si="22"/>
        <v>970.12099319486879</v>
      </c>
      <c r="AA79" s="8">
        <f t="shared" si="34"/>
        <v>1.777084320734465E-3</v>
      </c>
      <c r="AB79">
        <f t="shared" si="23"/>
        <v>941134.7414373986</v>
      </c>
    </row>
    <row r="80" spans="1:28">
      <c r="A80" t="s">
        <v>87</v>
      </c>
      <c r="B80" t="s">
        <v>4</v>
      </c>
      <c r="C80" s="5"/>
      <c r="D80" s="5">
        <f t="shared" si="38"/>
        <v>545906</v>
      </c>
      <c r="E80" s="5"/>
      <c r="F80" s="5"/>
      <c r="G80" s="5"/>
      <c r="H80" s="3"/>
      <c r="I80" s="2"/>
      <c r="J80" s="2"/>
      <c r="K80" s="6">
        <f>$L$79+R80*$M$79</f>
        <v>546096.12615408469</v>
      </c>
      <c r="N80" s="6"/>
      <c r="P80" s="8"/>
      <c r="R80" s="6">
        <v>1</v>
      </c>
      <c r="T80" s="6">
        <f>($U$79+X80*$V$79)*W68</f>
        <v>550475.51159062725</v>
      </c>
      <c r="U80" s="6"/>
      <c r="V80" s="7"/>
      <c r="W80" s="14"/>
      <c r="X80" s="6">
        <v>1</v>
      </c>
      <c r="Y80" s="6"/>
      <c r="AA80" s="8"/>
    </row>
    <row r="81" spans="1:27">
      <c r="A81" t="s">
        <v>88</v>
      </c>
      <c r="B81" t="s">
        <v>4</v>
      </c>
      <c r="C81" s="5"/>
      <c r="D81" s="5">
        <f>D80</f>
        <v>545906</v>
      </c>
      <c r="E81" s="5"/>
      <c r="F81" s="5"/>
      <c r="G81" s="5"/>
      <c r="H81" s="3"/>
      <c r="I81" s="2"/>
      <c r="J81" s="2"/>
      <c r="K81" s="6">
        <f t="shared" ref="K81:K91" si="48">$L$79+R81*$M$79</f>
        <v>546286.76859493426</v>
      </c>
      <c r="N81" s="6"/>
      <c r="P81" s="8"/>
      <c r="R81" s="6">
        <v>2</v>
      </c>
      <c r="T81" s="6">
        <f t="shared" ref="T81:T91" si="49">($U$79+X81*$V$79)*W69</f>
        <v>557069.823207143</v>
      </c>
      <c r="U81" s="6"/>
      <c r="V81" s="7"/>
      <c r="W81" s="14"/>
      <c r="X81" s="6">
        <v>2</v>
      </c>
      <c r="Y81" s="6"/>
      <c r="AA81" s="8"/>
    </row>
    <row r="82" spans="1:27">
      <c r="A82" t="s">
        <v>89</v>
      </c>
      <c r="B82" t="s">
        <v>4</v>
      </c>
      <c r="C82" s="5"/>
      <c r="D82" s="5">
        <f t="shared" ref="D82:D91" si="50">D81</f>
        <v>545906</v>
      </c>
      <c r="E82" s="5"/>
      <c r="F82" s="5"/>
      <c r="G82" s="5"/>
      <c r="H82" s="3"/>
      <c r="I82" s="2"/>
      <c r="J82" s="2"/>
      <c r="K82" s="6">
        <f t="shared" si="48"/>
        <v>546477.41103578371</v>
      </c>
      <c r="N82" s="6"/>
      <c r="P82" s="8"/>
      <c r="R82" s="6">
        <v>3</v>
      </c>
      <c r="T82" s="6">
        <f t="shared" si="49"/>
        <v>563381.07961045252</v>
      </c>
      <c r="U82" s="6"/>
      <c r="V82" s="7"/>
      <c r="W82" s="14"/>
      <c r="X82" s="6">
        <v>3</v>
      </c>
      <c r="Y82" s="6"/>
      <c r="AA82" s="8"/>
    </row>
    <row r="83" spans="1:27">
      <c r="A83" t="s">
        <v>90</v>
      </c>
      <c r="B83" t="s">
        <v>4</v>
      </c>
      <c r="C83" s="5"/>
      <c r="D83" s="5">
        <f t="shared" si="50"/>
        <v>545906</v>
      </c>
      <c r="E83" s="5"/>
      <c r="F83" s="5"/>
      <c r="G83" s="5"/>
      <c r="H83" s="3"/>
      <c r="I83" s="2"/>
      <c r="J83" s="2"/>
      <c r="K83" s="6">
        <f t="shared" si="48"/>
        <v>546668.05347663327</v>
      </c>
      <c r="N83" s="6"/>
      <c r="P83" s="8"/>
      <c r="R83" s="6">
        <v>4</v>
      </c>
      <c r="T83" s="6">
        <f t="shared" si="49"/>
        <v>569367.29089943692</v>
      </c>
      <c r="U83" s="6"/>
      <c r="V83" s="7"/>
      <c r="W83" s="14"/>
      <c r="X83" s="6">
        <v>4</v>
      </c>
      <c r="Y83" s="6"/>
      <c r="AA83" s="8"/>
    </row>
    <row r="84" spans="1:27">
      <c r="A84" t="s">
        <v>91</v>
      </c>
      <c r="B84" t="s">
        <v>4</v>
      </c>
      <c r="C84" s="5"/>
      <c r="D84" s="5">
        <f t="shared" si="50"/>
        <v>545906</v>
      </c>
      <c r="E84" s="5"/>
      <c r="F84" s="5"/>
      <c r="G84" s="5"/>
      <c r="H84" s="3"/>
      <c r="I84" s="2"/>
      <c r="J84" s="2"/>
      <c r="K84" s="6">
        <f t="shared" si="48"/>
        <v>546858.69591748272</v>
      </c>
      <c r="N84" s="6"/>
      <c r="P84" s="8"/>
      <c r="R84" s="6">
        <v>5</v>
      </c>
      <c r="T84" s="6">
        <f t="shared" si="49"/>
        <v>574321.32017699152</v>
      </c>
      <c r="U84" s="6"/>
      <c r="V84" s="7"/>
      <c r="W84" s="14"/>
      <c r="X84" s="6">
        <v>5</v>
      </c>
      <c r="Y84" s="6"/>
      <c r="AA84" s="8"/>
    </row>
    <row r="85" spans="1:27">
      <c r="A85" t="s">
        <v>92</v>
      </c>
      <c r="B85" t="s">
        <v>4</v>
      </c>
      <c r="C85" s="5"/>
      <c r="D85" s="5">
        <f t="shared" si="50"/>
        <v>545906</v>
      </c>
      <c r="E85" s="5"/>
      <c r="F85" s="5"/>
      <c r="G85" s="5"/>
      <c r="H85" s="3"/>
      <c r="I85" s="2"/>
      <c r="J85" s="2"/>
      <c r="K85" s="6">
        <f t="shared" si="48"/>
        <v>547049.33835833229</v>
      </c>
      <c r="N85" s="6"/>
      <c r="P85" s="8"/>
      <c r="R85" s="6">
        <v>6</v>
      </c>
      <c r="T85" s="6">
        <f t="shared" si="49"/>
        <v>579605.62598595268</v>
      </c>
      <c r="U85" s="6"/>
      <c r="V85" s="7"/>
      <c r="W85" s="14"/>
      <c r="X85" s="6">
        <v>6</v>
      </c>
      <c r="Y85" s="6"/>
      <c r="AA85" s="8"/>
    </row>
    <row r="86" spans="1:27">
      <c r="A86" t="s">
        <v>93</v>
      </c>
      <c r="B86" t="s">
        <v>4</v>
      </c>
      <c r="C86" s="5"/>
      <c r="D86" s="5">
        <f t="shared" si="50"/>
        <v>545906</v>
      </c>
      <c r="E86" s="5"/>
      <c r="F86" s="5"/>
      <c r="G86" s="5"/>
      <c r="H86" s="3"/>
      <c r="I86" s="2"/>
      <c r="J86" s="2"/>
      <c r="K86" s="6">
        <f t="shared" si="48"/>
        <v>547239.98079918174</v>
      </c>
      <c r="N86" s="6"/>
      <c r="P86" s="8"/>
      <c r="R86" s="6">
        <v>7</v>
      </c>
      <c r="T86" s="6">
        <f t="shared" si="49"/>
        <v>584988.52272814512</v>
      </c>
      <c r="U86" s="6"/>
      <c r="V86" s="7"/>
      <c r="W86" s="14"/>
      <c r="X86" s="6">
        <v>7</v>
      </c>
      <c r="Y86" s="6"/>
      <c r="AA86" s="8"/>
    </row>
    <row r="87" spans="1:27">
      <c r="A87" t="s">
        <v>94</v>
      </c>
      <c r="B87" t="s">
        <v>4</v>
      </c>
      <c r="C87" s="5"/>
      <c r="D87" s="5">
        <f t="shared" si="50"/>
        <v>545906</v>
      </c>
      <c r="E87" s="5"/>
      <c r="F87" s="5"/>
      <c r="G87" s="5"/>
      <c r="H87" s="3"/>
      <c r="I87" s="2"/>
      <c r="J87" s="2"/>
      <c r="K87" s="6">
        <f t="shared" si="48"/>
        <v>547430.6232400313</v>
      </c>
      <c r="N87" s="6"/>
      <c r="P87" s="8"/>
      <c r="R87" s="6">
        <v>8</v>
      </c>
      <c r="T87" s="6">
        <f t="shared" si="49"/>
        <v>590223.11342389497</v>
      </c>
      <c r="U87" s="6"/>
      <c r="V87" s="7"/>
      <c r="W87" s="14"/>
      <c r="X87" s="6">
        <v>8</v>
      </c>
      <c r="Y87" s="6"/>
      <c r="AA87" s="8"/>
    </row>
    <row r="88" spans="1:27">
      <c r="A88" t="s">
        <v>95</v>
      </c>
      <c r="B88" t="s">
        <v>4</v>
      </c>
      <c r="C88" s="5"/>
      <c r="D88" s="5">
        <f t="shared" si="50"/>
        <v>545906</v>
      </c>
      <c r="E88" s="5"/>
      <c r="F88" s="5"/>
      <c r="G88" s="5"/>
      <c r="H88" s="3"/>
      <c r="I88" s="2"/>
      <c r="J88" s="2"/>
      <c r="K88" s="6">
        <f t="shared" si="48"/>
        <v>547621.26568088075</v>
      </c>
      <c r="N88" s="6"/>
      <c r="P88" s="8"/>
      <c r="R88" s="6">
        <v>9</v>
      </c>
      <c r="T88" s="6">
        <f t="shared" si="49"/>
        <v>595508.14239673677</v>
      </c>
      <c r="U88" s="6"/>
      <c r="V88" s="7"/>
      <c r="W88" s="14"/>
      <c r="X88" s="6">
        <v>9</v>
      </c>
      <c r="Y88" s="6"/>
      <c r="AA88" s="8"/>
    </row>
    <row r="89" spans="1:27">
      <c r="A89" t="s">
        <v>96</v>
      </c>
      <c r="B89" t="s">
        <v>4</v>
      </c>
      <c r="C89" s="5"/>
      <c r="D89" s="5">
        <f t="shared" si="50"/>
        <v>545906</v>
      </c>
      <c r="E89" s="5"/>
      <c r="F89" s="5"/>
      <c r="G89" s="5"/>
      <c r="H89" s="3"/>
      <c r="I89" s="2"/>
      <c r="J89" s="2"/>
      <c r="K89" s="6">
        <f t="shared" si="48"/>
        <v>547811.90812173032</v>
      </c>
      <c r="N89" s="6"/>
      <c r="P89" s="8"/>
      <c r="R89" s="6">
        <v>10</v>
      </c>
      <c r="T89" s="6">
        <f t="shared" si="49"/>
        <v>600668.69763996697</v>
      </c>
      <c r="U89" s="6"/>
      <c r="V89" s="7"/>
      <c r="W89" s="14"/>
      <c r="X89" s="6">
        <v>10</v>
      </c>
      <c r="Y89" s="6"/>
      <c r="AA89" s="8"/>
    </row>
    <row r="90" spans="1:27">
      <c r="A90" t="s">
        <v>97</v>
      </c>
      <c r="B90" t="s">
        <v>4</v>
      </c>
      <c r="C90" s="5"/>
      <c r="D90" s="5">
        <f t="shared" si="50"/>
        <v>545906</v>
      </c>
      <c r="E90" s="5"/>
      <c r="F90" s="5"/>
      <c r="G90" s="5"/>
      <c r="H90" s="3"/>
      <c r="I90" s="2"/>
      <c r="J90" s="2"/>
      <c r="K90" s="6">
        <f t="shared" si="48"/>
        <v>548002.55056257977</v>
      </c>
      <c r="N90" s="6"/>
      <c r="P90" s="8"/>
      <c r="R90" s="6">
        <v>11</v>
      </c>
      <c r="T90" s="6">
        <f t="shared" si="49"/>
        <v>597366.21393596765</v>
      </c>
      <c r="U90" s="6"/>
      <c r="V90" s="7"/>
      <c r="W90" s="14"/>
      <c r="X90" s="6">
        <v>11</v>
      </c>
      <c r="Y90" s="6"/>
      <c r="AA90" s="8"/>
    </row>
    <row r="91" spans="1:27">
      <c r="A91" t="s">
        <v>98</v>
      </c>
      <c r="B91" t="s">
        <v>4</v>
      </c>
      <c r="C91" s="5"/>
      <c r="D91" s="5">
        <f t="shared" si="50"/>
        <v>545906</v>
      </c>
      <c r="E91" s="5"/>
      <c r="F91" s="5"/>
      <c r="G91" s="5"/>
      <c r="H91" s="3"/>
      <c r="I91" s="2"/>
      <c r="J91" s="2"/>
      <c r="K91" s="6">
        <f t="shared" si="48"/>
        <v>548193.19300342933</v>
      </c>
      <c r="N91" s="6"/>
      <c r="P91" s="8"/>
      <c r="R91" s="6">
        <v>12</v>
      </c>
      <c r="T91" s="6">
        <f t="shared" si="49"/>
        <v>597048.74212645437</v>
      </c>
      <c r="U91" s="6"/>
      <c r="V91" s="7"/>
      <c r="W91" s="14"/>
      <c r="X91" s="6">
        <v>12</v>
      </c>
      <c r="Y91" s="6"/>
      <c r="AA91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45"/>
  <sheetViews>
    <sheetView workbookViewId="0">
      <selection activeCell="B1" sqref="B1"/>
    </sheetView>
  </sheetViews>
  <sheetFormatPr defaultColWidth="11.19921875" defaultRowHeight="15.6"/>
  <cols>
    <col min="2" max="2" width="21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593555</v>
      </c>
    </row>
    <row r="3" spans="1:3">
      <c r="A3" t="s">
        <v>3</v>
      </c>
      <c r="B3" t="s">
        <v>5</v>
      </c>
      <c r="C3">
        <v>13970</v>
      </c>
    </row>
    <row r="4" spans="1:3">
      <c r="A4" t="s">
        <v>3</v>
      </c>
      <c r="B4" t="s">
        <v>6</v>
      </c>
      <c r="C4">
        <v>27059</v>
      </c>
    </row>
    <row r="5" spans="1:3">
      <c r="A5" t="s">
        <v>3</v>
      </c>
      <c r="B5" t="s">
        <v>7</v>
      </c>
      <c r="C5">
        <v>17037</v>
      </c>
    </row>
    <row r="6" spans="1:3">
      <c r="A6" t="s">
        <v>3</v>
      </c>
      <c r="B6" t="s">
        <v>8</v>
      </c>
      <c r="C6">
        <v>159854</v>
      </c>
    </row>
    <row r="7" spans="1:3">
      <c r="A7" t="s">
        <v>3</v>
      </c>
      <c r="B7" t="s">
        <v>9</v>
      </c>
      <c r="C7">
        <v>146388</v>
      </c>
    </row>
    <row r="8" spans="1:3">
      <c r="A8" t="s">
        <v>10</v>
      </c>
      <c r="B8" t="s">
        <v>4</v>
      </c>
      <c r="C8">
        <v>594925</v>
      </c>
    </row>
    <row r="9" spans="1:3">
      <c r="A9" t="s">
        <v>10</v>
      </c>
      <c r="B9" t="s">
        <v>5</v>
      </c>
      <c r="C9">
        <v>14033</v>
      </c>
    </row>
    <row r="10" spans="1:3">
      <c r="A10" t="s">
        <v>10</v>
      </c>
      <c r="B10" t="s">
        <v>6</v>
      </c>
      <c r="C10">
        <v>27163</v>
      </c>
    </row>
    <row r="11" spans="1:3">
      <c r="A11" t="s">
        <v>10</v>
      </c>
      <c r="B11" t="s">
        <v>7</v>
      </c>
      <c r="C11">
        <v>17076</v>
      </c>
    </row>
    <row r="12" spans="1:3">
      <c r="A12" t="s">
        <v>10</v>
      </c>
      <c r="B12" t="s">
        <v>8</v>
      </c>
      <c r="C12">
        <v>160105</v>
      </c>
    </row>
    <row r="13" spans="1:3">
      <c r="A13" t="s">
        <v>10</v>
      </c>
      <c r="B13" t="s">
        <v>9</v>
      </c>
      <c r="C13">
        <v>146397</v>
      </c>
    </row>
    <row r="14" spans="1:3">
      <c r="A14" t="s">
        <v>11</v>
      </c>
      <c r="B14" t="s">
        <v>4</v>
      </c>
      <c r="C14">
        <v>596098</v>
      </c>
    </row>
    <row r="15" spans="1:3">
      <c r="A15" t="s">
        <v>11</v>
      </c>
      <c r="B15" t="s">
        <v>5</v>
      </c>
      <c r="C15">
        <v>14164</v>
      </c>
    </row>
    <row r="16" spans="1:3">
      <c r="A16" t="s">
        <v>11</v>
      </c>
      <c r="B16" t="s">
        <v>6</v>
      </c>
      <c r="C16">
        <v>27266</v>
      </c>
    </row>
    <row r="17" spans="1:3">
      <c r="A17" t="s">
        <v>11</v>
      </c>
      <c r="B17" t="s">
        <v>7</v>
      </c>
      <c r="C17">
        <v>17093</v>
      </c>
    </row>
    <row r="18" spans="1:3">
      <c r="A18" t="s">
        <v>11</v>
      </c>
      <c r="B18" t="s">
        <v>8</v>
      </c>
      <c r="C18">
        <v>160223</v>
      </c>
    </row>
    <row r="19" spans="1:3">
      <c r="A19" t="s">
        <v>11</v>
      </c>
      <c r="B19" t="s">
        <v>9</v>
      </c>
      <c r="C19">
        <v>146316</v>
      </c>
    </row>
    <row r="20" spans="1:3">
      <c r="A20" t="s">
        <v>12</v>
      </c>
      <c r="B20" t="s">
        <v>4</v>
      </c>
      <c r="C20">
        <v>597000</v>
      </c>
    </row>
    <row r="21" spans="1:3">
      <c r="A21" t="s">
        <v>12</v>
      </c>
      <c r="B21" t="s">
        <v>5</v>
      </c>
      <c r="C21">
        <v>14250</v>
      </c>
    </row>
    <row r="22" spans="1:3">
      <c r="A22" t="s">
        <v>12</v>
      </c>
      <c r="B22" t="s">
        <v>6</v>
      </c>
      <c r="C22">
        <v>27618</v>
      </c>
    </row>
    <row r="23" spans="1:3">
      <c r="A23" t="s">
        <v>12</v>
      </c>
      <c r="B23" t="s">
        <v>7</v>
      </c>
      <c r="C23">
        <v>17144</v>
      </c>
    </row>
    <row r="24" spans="1:3">
      <c r="A24" t="s">
        <v>12</v>
      </c>
      <c r="B24" t="s">
        <v>8</v>
      </c>
      <c r="C24">
        <v>160394</v>
      </c>
    </row>
    <row r="25" spans="1:3">
      <c r="A25" t="s">
        <v>12</v>
      </c>
      <c r="B25" t="s">
        <v>9</v>
      </c>
      <c r="C25">
        <v>146024</v>
      </c>
    </row>
    <row r="26" spans="1:3">
      <c r="A26" t="s">
        <v>13</v>
      </c>
      <c r="B26" t="s">
        <v>4</v>
      </c>
      <c r="C26">
        <v>598018</v>
      </c>
    </row>
    <row r="27" spans="1:3">
      <c r="A27" t="s">
        <v>13</v>
      </c>
      <c r="B27" t="s">
        <v>5</v>
      </c>
      <c r="C27">
        <v>14312</v>
      </c>
    </row>
    <row r="28" spans="1:3">
      <c r="A28" t="s">
        <v>13</v>
      </c>
      <c r="B28" t="s">
        <v>6</v>
      </c>
      <c r="C28">
        <v>27733</v>
      </c>
    </row>
    <row r="29" spans="1:3">
      <c r="A29" t="s">
        <v>13</v>
      </c>
      <c r="B29" t="s">
        <v>7</v>
      </c>
      <c r="C29">
        <v>17154</v>
      </c>
    </row>
    <row r="30" spans="1:3">
      <c r="A30" t="s">
        <v>13</v>
      </c>
      <c r="B30" t="s">
        <v>8</v>
      </c>
      <c r="C30">
        <v>160441</v>
      </c>
    </row>
    <row r="31" spans="1:3">
      <c r="A31" t="s">
        <v>13</v>
      </c>
      <c r="B31" t="s">
        <v>9</v>
      </c>
      <c r="C31">
        <v>145963</v>
      </c>
    </row>
    <row r="32" spans="1:3">
      <c r="A32" t="s">
        <v>14</v>
      </c>
      <c r="B32" t="s">
        <v>4</v>
      </c>
      <c r="C32">
        <v>599493</v>
      </c>
    </row>
    <row r="33" spans="1:3">
      <c r="A33" t="s">
        <v>14</v>
      </c>
      <c r="B33" t="s">
        <v>5</v>
      </c>
      <c r="C33">
        <v>14349</v>
      </c>
    </row>
    <row r="34" spans="1:3">
      <c r="A34" t="s">
        <v>14</v>
      </c>
      <c r="B34" t="s">
        <v>6</v>
      </c>
      <c r="C34">
        <v>27849</v>
      </c>
    </row>
    <row r="35" spans="1:3">
      <c r="A35" t="s">
        <v>14</v>
      </c>
      <c r="B35" t="s">
        <v>7</v>
      </c>
      <c r="C35">
        <v>17190</v>
      </c>
    </row>
    <row r="36" spans="1:3">
      <c r="A36" t="s">
        <v>14</v>
      </c>
      <c r="B36" t="s">
        <v>8</v>
      </c>
      <c r="C36">
        <v>160492</v>
      </c>
    </row>
    <row r="37" spans="1:3">
      <c r="A37" t="s">
        <v>14</v>
      </c>
      <c r="B37" t="s">
        <v>9</v>
      </c>
      <c r="C37">
        <v>145819</v>
      </c>
    </row>
    <row r="38" spans="1:3">
      <c r="A38" t="s">
        <v>15</v>
      </c>
      <c r="B38" t="s">
        <v>4</v>
      </c>
      <c r="C38">
        <v>600598</v>
      </c>
    </row>
    <row r="39" spans="1:3">
      <c r="A39" t="s">
        <v>15</v>
      </c>
      <c r="B39" t="s">
        <v>5</v>
      </c>
      <c r="C39">
        <v>14430</v>
      </c>
    </row>
    <row r="40" spans="1:3">
      <c r="A40" t="s">
        <v>15</v>
      </c>
      <c r="B40" t="s">
        <v>6</v>
      </c>
      <c r="C40">
        <v>28101</v>
      </c>
    </row>
    <row r="41" spans="1:3">
      <c r="A41" t="s">
        <v>15</v>
      </c>
      <c r="B41" t="s">
        <v>7</v>
      </c>
      <c r="C41">
        <v>17217</v>
      </c>
    </row>
    <row r="42" spans="1:3">
      <c r="A42" t="s">
        <v>15</v>
      </c>
      <c r="B42" t="s">
        <v>8</v>
      </c>
      <c r="C42">
        <v>160580</v>
      </c>
    </row>
    <row r="43" spans="1:3">
      <c r="A43" t="s">
        <v>15</v>
      </c>
      <c r="B43" t="s">
        <v>9</v>
      </c>
      <c r="C43">
        <v>145605</v>
      </c>
    </row>
    <row r="44" spans="1:3">
      <c r="A44" t="s">
        <v>16</v>
      </c>
      <c r="B44" t="s">
        <v>4</v>
      </c>
      <c r="C44">
        <v>601298</v>
      </c>
    </row>
    <row r="45" spans="1:3">
      <c r="A45" t="s">
        <v>16</v>
      </c>
      <c r="B45" t="s">
        <v>5</v>
      </c>
      <c r="C45">
        <v>14540</v>
      </c>
    </row>
    <row r="46" spans="1:3">
      <c r="A46" t="s">
        <v>16</v>
      </c>
      <c r="B46" t="s">
        <v>6</v>
      </c>
      <c r="C46">
        <v>28176</v>
      </c>
    </row>
    <row r="47" spans="1:3">
      <c r="A47" t="s">
        <v>16</v>
      </c>
      <c r="B47" t="s">
        <v>7</v>
      </c>
      <c r="C47">
        <v>17214</v>
      </c>
    </row>
    <row r="48" spans="1:3">
      <c r="A48" t="s">
        <v>16</v>
      </c>
      <c r="B48" t="s">
        <v>8</v>
      </c>
      <c r="C48">
        <v>160555</v>
      </c>
    </row>
    <row r="49" spans="1:3">
      <c r="A49" t="s">
        <v>16</v>
      </c>
      <c r="B49" t="s">
        <v>9</v>
      </c>
      <c r="C49">
        <v>145388</v>
      </c>
    </row>
    <row r="50" spans="1:3">
      <c r="A50" t="s">
        <v>17</v>
      </c>
      <c r="B50" t="s">
        <v>4</v>
      </c>
      <c r="C50">
        <v>602481</v>
      </c>
    </row>
    <row r="51" spans="1:3">
      <c r="A51" t="s">
        <v>17</v>
      </c>
      <c r="B51" t="s">
        <v>5</v>
      </c>
      <c r="C51">
        <v>14585</v>
      </c>
    </row>
    <row r="52" spans="1:3">
      <c r="A52" t="s">
        <v>17</v>
      </c>
      <c r="B52" t="s">
        <v>6</v>
      </c>
      <c r="C52">
        <v>28364</v>
      </c>
    </row>
    <row r="53" spans="1:3">
      <c r="A53" t="s">
        <v>17</v>
      </c>
      <c r="B53" t="s">
        <v>7</v>
      </c>
      <c r="C53">
        <v>17238</v>
      </c>
    </row>
    <row r="54" spans="1:3">
      <c r="A54" t="s">
        <v>17</v>
      </c>
      <c r="B54" t="s">
        <v>8</v>
      </c>
      <c r="C54">
        <v>160551</v>
      </c>
    </row>
    <row r="55" spans="1:3">
      <c r="A55" t="s">
        <v>17</v>
      </c>
      <c r="B55" t="s">
        <v>9</v>
      </c>
      <c r="C55">
        <v>144923</v>
      </c>
    </row>
    <row r="56" spans="1:3">
      <c r="A56" t="s">
        <v>18</v>
      </c>
      <c r="B56" t="s">
        <v>4</v>
      </c>
      <c r="C56">
        <v>603460</v>
      </c>
    </row>
    <row r="57" spans="1:3">
      <c r="A57" t="s">
        <v>18</v>
      </c>
      <c r="B57" t="s">
        <v>5</v>
      </c>
      <c r="C57">
        <v>14664</v>
      </c>
    </row>
    <row r="58" spans="1:3">
      <c r="A58" t="s">
        <v>18</v>
      </c>
      <c r="B58" t="s">
        <v>6</v>
      </c>
      <c r="C58">
        <v>28243</v>
      </c>
    </row>
    <row r="59" spans="1:3">
      <c r="A59" t="s">
        <v>18</v>
      </c>
      <c r="B59" t="s">
        <v>7</v>
      </c>
      <c r="C59">
        <v>17241</v>
      </c>
    </row>
    <row r="60" spans="1:3">
      <c r="A60" t="s">
        <v>18</v>
      </c>
      <c r="B60" t="s">
        <v>8</v>
      </c>
      <c r="C60">
        <v>160440</v>
      </c>
    </row>
    <row r="61" spans="1:3">
      <c r="A61" t="s">
        <v>18</v>
      </c>
      <c r="B61" t="s">
        <v>9</v>
      </c>
      <c r="C61">
        <v>144588</v>
      </c>
    </row>
    <row r="62" spans="1:3">
      <c r="A62" t="s">
        <v>19</v>
      </c>
      <c r="B62" t="s">
        <v>4</v>
      </c>
      <c r="C62">
        <v>604311</v>
      </c>
    </row>
    <row r="63" spans="1:3">
      <c r="A63" t="s">
        <v>19</v>
      </c>
      <c r="B63" t="s">
        <v>5</v>
      </c>
      <c r="C63">
        <v>14784</v>
      </c>
    </row>
    <row r="64" spans="1:3">
      <c r="A64" t="s">
        <v>19</v>
      </c>
      <c r="B64" t="s">
        <v>6</v>
      </c>
      <c r="C64">
        <v>28187</v>
      </c>
    </row>
    <row r="65" spans="1:3">
      <c r="A65" t="s">
        <v>19</v>
      </c>
      <c r="B65" t="s">
        <v>7</v>
      </c>
      <c r="C65">
        <v>17223</v>
      </c>
    </row>
    <row r="66" spans="1:3">
      <c r="A66" t="s">
        <v>19</v>
      </c>
      <c r="B66" t="s">
        <v>8</v>
      </c>
      <c r="C66">
        <v>160423</v>
      </c>
    </row>
    <row r="67" spans="1:3">
      <c r="A67" t="s">
        <v>19</v>
      </c>
      <c r="B67" t="s">
        <v>9</v>
      </c>
      <c r="C67">
        <v>144332</v>
      </c>
    </row>
    <row r="68" spans="1:3">
      <c r="A68" t="s">
        <v>20</v>
      </c>
      <c r="B68" t="s">
        <v>4</v>
      </c>
      <c r="C68">
        <v>605149</v>
      </c>
    </row>
    <row r="69" spans="1:3">
      <c r="A69" t="s">
        <v>20</v>
      </c>
      <c r="B69" t="s">
        <v>5</v>
      </c>
      <c r="C69">
        <v>14862</v>
      </c>
    </row>
    <row r="70" spans="1:3">
      <c r="A70" t="s">
        <v>20</v>
      </c>
      <c r="B70" t="s">
        <v>6</v>
      </c>
      <c r="C70">
        <v>28210</v>
      </c>
    </row>
    <row r="71" spans="1:3">
      <c r="A71" t="s">
        <v>20</v>
      </c>
      <c r="B71" t="s">
        <v>7</v>
      </c>
      <c r="C71">
        <v>17162</v>
      </c>
    </row>
    <row r="72" spans="1:3">
      <c r="A72" t="s">
        <v>20</v>
      </c>
      <c r="B72" t="s">
        <v>8</v>
      </c>
      <c r="C72">
        <v>160417</v>
      </c>
    </row>
    <row r="73" spans="1:3">
      <c r="A73" t="s">
        <v>20</v>
      </c>
      <c r="B73" t="s">
        <v>9</v>
      </c>
      <c r="C73">
        <v>144110</v>
      </c>
    </row>
    <row r="74" spans="1:3">
      <c r="A74" t="s">
        <v>21</v>
      </c>
      <c r="B74" t="s">
        <v>4</v>
      </c>
      <c r="C74">
        <v>605947</v>
      </c>
    </row>
    <row r="75" spans="1:3">
      <c r="A75" t="s">
        <v>21</v>
      </c>
      <c r="B75" t="s">
        <v>5</v>
      </c>
      <c r="C75">
        <v>14915</v>
      </c>
    </row>
    <row r="76" spans="1:3">
      <c r="A76" t="s">
        <v>21</v>
      </c>
      <c r="B76" t="s">
        <v>6</v>
      </c>
      <c r="C76">
        <v>28297</v>
      </c>
    </row>
    <row r="77" spans="1:3">
      <c r="A77" t="s">
        <v>21</v>
      </c>
      <c r="B77" t="s">
        <v>7</v>
      </c>
      <c r="C77">
        <v>17182</v>
      </c>
    </row>
    <row r="78" spans="1:3">
      <c r="A78" t="s">
        <v>21</v>
      </c>
      <c r="B78" t="s">
        <v>8</v>
      </c>
      <c r="C78">
        <v>160278</v>
      </c>
    </row>
    <row r="79" spans="1:3">
      <c r="A79" t="s">
        <v>21</v>
      </c>
      <c r="B79" t="s">
        <v>9</v>
      </c>
      <c r="C79">
        <v>143681</v>
      </c>
    </row>
    <row r="80" spans="1:3">
      <c r="A80" t="s">
        <v>22</v>
      </c>
      <c r="B80" t="s">
        <v>4</v>
      </c>
      <c r="C80">
        <v>605961</v>
      </c>
    </row>
    <row r="81" spans="1:3">
      <c r="A81" t="s">
        <v>22</v>
      </c>
      <c r="B81" t="s">
        <v>5</v>
      </c>
      <c r="C81">
        <v>14990</v>
      </c>
    </row>
    <row r="82" spans="1:3">
      <c r="A82" t="s">
        <v>22</v>
      </c>
      <c r="B82" t="s">
        <v>6</v>
      </c>
      <c r="C82">
        <v>28245</v>
      </c>
    </row>
    <row r="83" spans="1:3">
      <c r="A83" t="s">
        <v>22</v>
      </c>
      <c r="B83" t="s">
        <v>7</v>
      </c>
      <c r="C83">
        <v>17226</v>
      </c>
    </row>
    <row r="84" spans="1:3">
      <c r="A84" t="s">
        <v>22</v>
      </c>
      <c r="B84" t="s">
        <v>8</v>
      </c>
      <c r="C84">
        <v>160099</v>
      </c>
    </row>
    <row r="85" spans="1:3">
      <c r="A85" t="s">
        <v>22</v>
      </c>
      <c r="B85" t="s">
        <v>9</v>
      </c>
      <c r="C85">
        <v>143596</v>
      </c>
    </row>
    <row r="86" spans="1:3">
      <c r="A86" t="s">
        <v>23</v>
      </c>
      <c r="B86" t="s">
        <v>4</v>
      </c>
      <c r="C86">
        <v>606026</v>
      </c>
    </row>
    <row r="87" spans="1:3">
      <c r="A87" t="s">
        <v>23</v>
      </c>
      <c r="B87" t="s">
        <v>5</v>
      </c>
      <c r="C87">
        <v>15046</v>
      </c>
    </row>
    <row r="88" spans="1:3">
      <c r="A88" t="s">
        <v>23</v>
      </c>
      <c r="B88" t="s">
        <v>6</v>
      </c>
      <c r="C88">
        <v>28075</v>
      </c>
    </row>
    <row r="89" spans="1:3">
      <c r="A89" t="s">
        <v>23</v>
      </c>
      <c r="B89" t="s">
        <v>7</v>
      </c>
      <c r="C89">
        <v>17244</v>
      </c>
    </row>
    <row r="90" spans="1:3">
      <c r="A90" t="s">
        <v>23</v>
      </c>
      <c r="B90" t="s">
        <v>8</v>
      </c>
      <c r="C90">
        <v>159913</v>
      </c>
    </row>
    <row r="91" spans="1:3">
      <c r="A91" t="s">
        <v>23</v>
      </c>
      <c r="B91" t="s">
        <v>9</v>
      </c>
      <c r="C91">
        <v>143424</v>
      </c>
    </row>
    <row r="92" spans="1:3">
      <c r="A92" t="s">
        <v>24</v>
      </c>
      <c r="B92" t="s">
        <v>4</v>
      </c>
      <c r="C92">
        <v>605754</v>
      </c>
    </row>
    <row r="93" spans="1:3">
      <c r="A93" t="s">
        <v>24</v>
      </c>
      <c r="B93" t="s">
        <v>5</v>
      </c>
      <c r="C93">
        <v>15164</v>
      </c>
    </row>
    <row r="94" spans="1:3">
      <c r="A94" t="s">
        <v>24</v>
      </c>
      <c r="B94" t="s">
        <v>6</v>
      </c>
      <c r="C94">
        <v>27911</v>
      </c>
    </row>
    <row r="95" spans="1:3">
      <c r="A95" t="s">
        <v>24</v>
      </c>
      <c r="B95" t="s">
        <v>7</v>
      </c>
      <c r="C95">
        <v>17296</v>
      </c>
    </row>
    <row r="96" spans="1:3">
      <c r="A96" t="s">
        <v>24</v>
      </c>
      <c r="B96" t="s">
        <v>8</v>
      </c>
      <c r="C96">
        <v>159912</v>
      </c>
    </row>
    <row r="97" spans="1:3">
      <c r="A97" t="s">
        <v>24</v>
      </c>
      <c r="B97" t="s">
        <v>9</v>
      </c>
      <c r="C97">
        <v>143134</v>
      </c>
    </row>
    <row r="98" spans="1:3">
      <c r="A98" t="s">
        <v>25</v>
      </c>
      <c r="B98" t="s">
        <v>4</v>
      </c>
      <c r="C98">
        <v>605882</v>
      </c>
    </row>
    <row r="99" spans="1:3">
      <c r="A99" t="s">
        <v>25</v>
      </c>
      <c r="B99" t="s">
        <v>5</v>
      </c>
      <c r="C99">
        <v>15257</v>
      </c>
    </row>
    <row r="100" spans="1:3">
      <c r="A100" t="s">
        <v>25</v>
      </c>
      <c r="B100" t="s">
        <v>6</v>
      </c>
      <c r="C100">
        <v>27719</v>
      </c>
    </row>
    <row r="101" spans="1:3">
      <c r="A101" t="s">
        <v>25</v>
      </c>
      <c r="B101" t="s">
        <v>7</v>
      </c>
      <c r="C101">
        <v>17314</v>
      </c>
    </row>
    <row r="102" spans="1:3">
      <c r="A102" t="s">
        <v>25</v>
      </c>
      <c r="B102" t="s">
        <v>8</v>
      </c>
      <c r="C102">
        <v>159993</v>
      </c>
    </row>
    <row r="103" spans="1:3">
      <c r="A103" t="s">
        <v>25</v>
      </c>
      <c r="B103" t="s">
        <v>9</v>
      </c>
      <c r="C103">
        <v>143307</v>
      </c>
    </row>
    <row r="104" spans="1:3">
      <c r="A104" t="s">
        <v>26</v>
      </c>
      <c r="B104" t="s">
        <v>4</v>
      </c>
      <c r="C104">
        <v>606373</v>
      </c>
    </row>
    <row r="105" spans="1:3">
      <c r="A105" t="s">
        <v>26</v>
      </c>
      <c r="B105" t="s">
        <v>5</v>
      </c>
      <c r="C105">
        <v>15392</v>
      </c>
    </row>
    <row r="106" spans="1:3">
      <c r="A106" t="s">
        <v>26</v>
      </c>
      <c r="B106" t="s">
        <v>6</v>
      </c>
      <c r="C106">
        <v>27781</v>
      </c>
    </row>
    <row r="107" spans="1:3">
      <c r="A107" t="s">
        <v>26</v>
      </c>
      <c r="B107" t="s">
        <v>7</v>
      </c>
      <c r="C107">
        <v>17330</v>
      </c>
    </row>
    <row r="108" spans="1:3">
      <c r="A108" t="s">
        <v>26</v>
      </c>
      <c r="B108" t="s">
        <v>8</v>
      </c>
      <c r="C108">
        <v>159953</v>
      </c>
    </row>
    <row r="109" spans="1:3">
      <c r="A109" t="s">
        <v>26</v>
      </c>
      <c r="B109" t="s">
        <v>9</v>
      </c>
      <c r="C109">
        <v>143307</v>
      </c>
    </row>
    <row r="110" spans="1:3">
      <c r="A110" t="s">
        <v>27</v>
      </c>
      <c r="B110" t="s">
        <v>4</v>
      </c>
      <c r="C110">
        <v>606492</v>
      </c>
    </row>
    <row r="111" spans="1:3">
      <c r="A111" t="s">
        <v>27</v>
      </c>
      <c r="B111" t="s">
        <v>5</v>
      </c>
      <c r="C111">
        <v>15469</v>
      </c>
    </row>
    <row r="112" spans="1:3">
      <c r="A112" t="s">
        <v>27</v>
      </c>
      <c r="B112" t="s">
        <v>6</v>
      </c>
      <c r="C112">
        <v>27707</v>
      </c>
    </row>
    <row r="113" spans="1:3">
      <c r="A113" t="s">
        <v>27</v>
      </c>
      <c r="B113" t="s">
        <v>7</v>
      </c>
      <c r="C113">
        <v>17321</v>
      </c>
    </row>
    <row r="114" spans="1:3">
      <c r="A114" t="s">
        <v>27</v>
      </c>
      <c r="B114" t="s">
        <v>8</v>
      </c>
      <c r="C114">
        <v>160035</v>
      </c>
    </row>
    <row r="115" spans="1:3">
      <c r="A115" t="s">
        <v>27</v>
      </c>
      <c r="B115" t="s">
        <v>9</v>
      </c>
      <c r="C115">
        <v>143616</v>
      </c>
    </row>
    <row r="116" spans="1:3">
      <c r="A116" t="s">
        <v>28</v>
      </c>
      <c r="B116" t="s">
        <v>4</v>
      </c>
      <c r="C116">
        <v>606722</v>
      </c>
    </row>
    <row r="117" spans="1:3">
      <c r="A117" t="s">
        <v>28</v>
      </c>
      <c r="B117" t="s">
        <v>5</v>
      </c>
      <c r="C117">
        <v>15706</v>
      </c>
    </row>
    <row r="118" spans="1:3">
      <c r="A118" t="s">
        <v>28</v>
      </c>
      <c r="B118" t="s">
        <v>6</v>
      </c>
      <c r="C118">
        <v>27471</v>
      </c>
    </row>
    <row r="119" spans="1:3">
      <c r="A119" t="s">
        <v>28</v>
      </c>
      <c r="B119" t="s">
        <v>7</v>
      </c>
      <c r="C119">
        <v>17341</v>
      </c>
    </row>
    <row r="120" spans="1:3">
      <c r="A120" t="s">
        <v>28</v>
      </c>
      <c r="B120" t="s">
        <v>8</v>
      </c>
      <c r="C120">
        <v>160128</v>
      </c>
    </row>
    <row r="121" spans="1:3">
      <c r="A121" t="s">
        <v>28</v>
      </c>
      <c r="B121" t="s">
        <v>9</v>
      </c>
      <c r="C121">
        <v>143821</v>
      </c>
    </row>
    <row r="122" spans="1:3">
      <c r="A122" t="s">
        <v>29</v>
      </c>
      <c r="B122" t="s">
        <v>4</v>
      </c>
      <c r="C122">
        <v>607191</v>
      </c>
    </row>
    <row r="123" spans="1:3">
      <c r="A123" t="s">
        <v>29</v>
      </c>
      <c r="B123" t="s">
        <v>5</v>
      </c>
      <c r="C123">
        <v>15825</v>
      </c>
    </row>
    <row r="124" spans="1:3">
      <c r="A124" t="s">
        <v>29</v>
      </c>
      <c r="B124" t="s">
        <v>6</v>
      </c>
      <c r="C124">
        <v>27475</v>
      </c>
    </row>
    <row r="125" spans="1:3">
      <c r="A125" t="s">
        <v>29</v>
      </c>
      <c r="B125" t="s">
        <v>7</v>
      </c>
      <c r="C125">
        <v>17354</v>
      </c>
    </row>
    <row r="126" spans="1:3">
      <c r="A126" t="s">
        <v>29</v>
      </c>
      <c r="B126" t="s">
        <v>8</v>
      </c>
      <c r="C126">
        <v>160192</v>
      </c>
    </row>
    <row r="127" spans="1:3">
      <c r="A127" t="s">
        <v>29</v>
      </c>
      <c r="B127" t="s">
        <v>9</v>
      </c>
      <c r="C127">
        <v>144116</v>
      </c>
    </row>
    <row r="128" spans="1:3">
      <c r="A128" t="s">
        <v>30</v>
      </c>
      <c r="B128" t="s">
        <v>4</v>
      </c>
      <c r="C128">
        <v>607104</v>
      </c>
    </row>
    <row r="129" spans="1:3">
      <c r="A129" t="s">
        <v>30</v>
      </c>
      <c r="B129" t="s">
        <v>5</v>
      </c>
      <c r="C129">
        <v>15996</v>
      </c>
    </row>
    <row r="130" spans="1:3">
      <c r="A130" t="s">
        <v>30</v>
      </c>
      <c r="B130" t="s">
        <v>6</v>
      </c>
      <c r="C130">
        <v>27516</v>
      </c>
    </row>
    <row r="131" spans="1:3">
      <c r="A131" t="s">
        <v>30</v>
      </c>
      <c r="B131" t="s">
        <v>7</v>
      </c>
      <c r="C131">
        <v>17383</v>
      </c>
    </row>
    <row r="132" spans="1:3">
      <c r="A132" t="s">
        <v>30</v>
      </c>
      <c r="B132" t="s">
        <v>8</v>
      </c>
      <c r="C132">
        <v>160235</v>
      </c>
    </row>
    <row r="133" spans="1:3">
      <c r="A133" t="s">
        <v>30</v>
      </c>
      <c r="B133" t="s">
        <v>9</v>
      </c>
      <c r="C133">
        <v>144442</v>
      </c>
    </row>
    <row r="134" spans="1:3">
      <c r="A134" t="s">
        <v>31</v>
      </c>
      <c r="B134" t="s">
        <v>4</v>
      </c>
      <c r="C134">
        <v>607079</v>
      </c>
    </row>
    <row r="135" spans="1:3">
      <c r="A135" t="s">
        <v>31</v>
      </c>
      <c r="B135" t="s">
        <v>5</v>
      </c>
      <c r="C135">
        <v>16144</v>
      </c>
    </row>
    <row r="136" spans="1:3">
      <c r="A136" t="s">
        <v>31</v>
      </c>
      <c r="B136" t="s">
        <v>6</v>
      </c>
      <c r="C136">
        <v>27492</v>
      </c>
    </row>
    <row r="137" spans="1:3">
      <c r="A137" t="s">
        <v>31</v>
      </c>
      <c r="B137" t="s">
        <v>7</v>
      </c>
      <c r="C137">
        <v>17387</v>
      </c>
    </row>
    <row r="138" spans="1:3">
      <c r="A138" t="s">
        <v>31</v>
      </c>
      <c r="B138" t="s">
        <v>8</v>
      </c>
      <c r="C138">
        <v>160109</v>
      </c>
    </row>
    <row r="139" spans="1:3">
      <c r="A139" t="s">
        <v>31</v>
      </c>
      <c r="B139" t="s">
        <v>9</v>
      </c>
      <c r="C139">
        <v>144529</v>
      </c>
    </row>
    <row r="140" spans="1:3">
      <c r="A140" t="s">
        <v>32</v>
      </c>
      <c r="B140" t="s">
        <v>4</v>
      </c>
      <c r="C140">
        <v>607292</v>
      </c>
    </row>
    <row r="141" spans="1:3">
      <c r="A141" t="s">
        <v>32</v>
      </c>
      <c r="B141" t="s">
        <v>5</v>
      </c>
      <c r="C141">
        <v>16396</v>
      </c>
    </row>
    <row r="142" spans="1:3">
      <c r="A142" t="s">
        <v>32</v>
      </c>
      <c r="B142" t="s">
        <v>6</v>
      </c>
      <c r="C142">
        <v>27695</v>
      </c>
    </row>
    <row r="143" spans="1:3">
      <c r="A143" t="s">
        <v>32</v>
      </c>
      <c r="B143" t="s">
        <v>7</v>
      </c>
      <c r="C143">
        <v>17509</v>
      </c>
    </row>
    <row r="144" spans="1:3">
      <c r="A144" t="s">
        <v>32</v>
      </c>
      <c r="B144" t="s">
        <v>8</v>
      </c>
      <c r="C144">
        <v>160344</v>
      </c>
    </row>
    <row r="145" spans="1:3">
      <c r="A145" t="s">
        <v>32</v>
      </c>
      <c r="B145" t="s">
        <v>9</v>
      </c>
      <c r="C145">
        <v>144934</v>
      </c>
    </row>
    <row r="146" spans="1:3">
      <c r="A146" t="s">
        <v>33</v>
      </c>
      <c r="B146" t="s">
        <v>4</v>
      </c>
      <c r="C146">
        <v>607225</v>
      </c>
    </row>
    <row r="147" spans="1:3">
      <c r="A147" t="s">
        <v>33</v>
      </c>
      <c r="B147" t="s">
        <v>5</v>
      </c>
      <c r="C147">
        <v>16604</v>
      </c>
    </row>
    <row r="148" spans="1:3">
      <c r="A148" t="s">
        <v>33</v>
      </c>
      <c r="B148" t="s">
        <v>6</v>
      </c>
      <c r="C148">
        <v>27779</v>
      </c>
    </row>
    <row r="149" spans="1:3">
      <c r="A149" t="s">
        <v>33</v>
      </c>
      <c r="B149" t="s">
        <v>7</v>
      </c>
      <c r="C149">
        <v>17500</v>
      </c>
    </row>
    <row r="150" spans="1:3">
      <c r="A150" t="s">
        <v>33</v>
      </c>
      <c r="B150" t="s">
        <v>8</v>
      </c>
      <c r="C150">
        <v>160178</v>
      </c>
    </row>
    <row r="151" spans="1:3">
      <c r="A151" t="s">
        <v>33</v>
      </c>
      <c r="B151" t="s">
        <v>9</v>
      </c>
      <c r="C151">
        <v>145209</v>
      </c>
    </row>
    <row r="152" spans="1:3">
      <c r="A152" t="s">
        <v>34</v>
      </c>
      <c r="B152" t="s">
        <v>4</v>
      </c>
      <c r="C152">
        <v>606938</v>
      </c>
    </row>
    <row r="153" spans="1:3">
      <c r="A153" t="s">
        <v>34</v>
      </c>
      <c r="B153" t="s">
        <v>5</v>
      </c>
      <c r="C153">
        <v>16726</v>
      </c>
    </row>
    <row r="154" spans="1:3">
      <c r="A154" t="s">
        <v>34</v>
      </c>
      <c r="B154" t="s">
        <v>6</v>
      </c>
      <c r="C154">
        <v>27698</v>
      </c>
    </row>
    <row r="155" spans="1:3">
      <c r="A155" t="s">
        <v>34</v>
      </c>
      <c r="B155" t="s">
        <v>7</v>
      </c>
      <c r="C155">
        <v>17449</v>
      </c>
    </row>
    <row r="156" spans="1:3">
      <c r="A156" t="s">
        <v>34</v>
      </c>
      <c r="B156" t="s">
        <v>8</v>
      </c>
      <c r="C156">
        <v>160015</v>
      </c>
    </row>
    <row r="157" spans="1:3">
      <c r="A157" t="s">
        <v>34</v>
      </c>
      <c r="B157" t="s">
        <v>9</v>
      </c>
      <c r="C157">
        <v>145269</v>
      </c>
    </row>
    <row r="158" spans="1:3">
      <c r="A158" t="s">
        <v>35</v>
      </c>
      <c r="B158" t="s">
        <v>4</v>
      </c>
      <c r="C158">
        <v>605982</v>
      </c>
    </row>
    <row r="159" spans="1:3">
      <c r="A159" t="s">
        <v>35</v>
      </c>
      <c r="B159" t="s">
        <v>5</v>
      </c>
      <c r="C159">
        <v>17008</v>
      </c>
    </row>
    <row r="160" spans="1:3">
      <c r="A160" t="s">
        <v>35</v>
      </c>
      <c r="B160" t="s">
        <v>6</v>
      </c>
      <c r="C160">
        <v>27700</v>
      </c>
    </row>
    <row r="161" spans="1:3">
      <c r="A161" t="s">
        <v>35</v>
      </c>
      <c r="B161" t="s">
        <v>7</v>
      </c>
      <c r="C161">
        <v>17363</v>
      </c>
    </row>
    <row r="162" spans="1:3">
      <c r="A162" t="s">
        <v>35</v>
      </c>
      <c r="B162" t="s">
        <v>8</v>
      </c>
      <c r="C162">
        <v>159415</v>
      </c>
    </row>
    <row r="163" spans="1:3">
      <c r="A163" t="s">
        <v>35</v>
      </c>
      <c r="B163" t="s">
        <v>9</v>
      </c>
      <c r="C163">
        <v>145059</v>
      </c>
    </row>
    <row r="164" spans="1:3">
      <c r="A164" t="s">
        <v>36</v>
      </c>
      <c r="B164" t="s">
        <v>4</v>
      </c>
      <c r="C164">
        <v>605184</v>
      </c>
    </row>
    <row r="165" spans="1:3">
      <c r="A165" t="s">
        <v>36</v>
      </c>
      <c r="B165" t="s">
        <v>5</v>
      </c>
      <c r="C165">
        <v>17164</v>
      </c>
    </row>
    <row r="166" spans="1:3">
      <c r="A166" t="s">
        <v>36</v>
      </c>
      <c r="B166" t="s">
        <v>6</v>
      </c>
      <c r="C166">
        <v>27754</v>
      </c>
    </row>
    <row r="167" spans="1:3">
      <c r="A167" t="s">
        <v>36</v>
      </c>
      <c r="B167" t="s">
        <v>7</v>
      </c>
      <c r="C167">
        <v>17304</v>
      </c>
    </row>
    <row r="168" spans="1:3">
      <c r="A168" t="s">
        <v>36</v>
      </c>
      <c r="B168" t="s">
        <v>8</v>
      </c>
      <c r="C168">
        <v>159011</v>
      </c>
    </row>
    <row r="169" spans="1:3">
      <c r="A169" t="s">
        <v>36</v>
      </c>
      <c r="B169" t="s">
        <v>9</v>
      </c>
      <c r="C169">
        <v>144888</v>
      </c>
    </row>
    <row r="170" spans="1:3">
      <c r="A170" t="s">
        <v>37</v>
      </c>
      <c r="B170" t="s">
        <v>4</v>
      </c>
      <c r="C170">
        <v>604780</v>
      </c>
    </row>
    <row r="171" spans="1:3">
      <c r="A171" t="s">
        <v>37</v>
      </c>
      <c r="B171" t="s">
        <v>5</v>
      </c>
      <c r="C171">
        <v>17327</v>
      </c>
    </row>
    <row r="172" spans="1:3">
      <c r="A172" t="s">
        <v>37</v>
      </c>
      <c r="B172" t="s">
        <v>6</v>
      </c>
      <c r="C172">
        <v>27709</v>
      </c>
    </row>
    <row r="173" spans="1:3">
      <c r="A173" t="s">
        <v>37</v>
      </c>
      <c r="B173" t="s">
        <v>7</v>
      </c>
      <c r="C173">
        <v>17328</v>
      </c>
    </row>
    <row r="174" spans="1:3">
      <c r="A174" t="s">
        <v>37</v>
      </c>
      <c r="B174" t="s">
        <v>8</v>
      </c>
      <c r="C174">
        <v>159302</v>
      </c>
    </row>
    <row r="175" spans="1:3">
      <c r="A175" t="s">
        <v>37</v>
      </c>
      <c r="B175" t="s">
        <v>9</v>
      </c>
      <c r="C175">
        <v>144839</v>
      </c>
    </row>
    <row r="176" spans="1:3">
      <c r="A176" t="s">
        <v>38</v>
      </c>
      <c r="B176" t="s">
        <v>4</v>
      </c>
      <c r="C176">
        <v>604633</v>
      </c>
    </row>
    <row r="177" spans="1:3">
      <c r="A177" t="s">
        <v>38</v>
      </c>
      <c r="B177" t="s">
        <v>5</v>
      </c>
      <c r="C177">
        <v>17458</v>
      </c>
    </row>
    <row r="178" spans="1:3">
      <c r="A178" t="s">
        <v>38</v>
      </c>
      <c r="B178" t="s">
        <v>6</v>
      </c>
      <c r="C178">
        <v>27865</v>
      </c>
    </row>
    <row r="179" spans="1:3">
      <c r="A179" t="s">
        <v>38</v>
      </c>
      <c r="B179" t="s">
        <v>7</v>
      </c>
      <c r="C179">
        <v>17358</v>
      </c>
    </row>
    <row r="180" spans="1:3">
      <c r="A180" t="s">
        <v>38</v>
      </c>
      <c r="B180" t="s">
        <v>8</v>
      </c>
      <c r="C180">
        <v>159742</v>
      </c>
    </row>
    <row r="181" spans="1:3">
      <c r="A181" t="s">
        <v>38</v>
      </c>
      <c r="B181" t="s">
        <v>9</v>
      </c>
      <c r="C181">
        <v>144815</v>
      </c>
    </row>
    <row r="182" spans="1:3">
      <c r="A182" t="s">
        <v>39</v>
      </c>
      <c r="B182" t="s">
        <v>4</v>
      </c>
      <c r="C182">
        <v>604022</v>
      </c>
    </row>
    <row r="183" spans="1:3">
      <c r="A183" t="s">
        <v>39</v>
      </c>
      <c r="B183" t="s">
        <v>5</v>
      </c>
      <c r="C183">
        <v>17583</v>
      </c>
    </row>
    <row r="184" spans="1:3">
      <c r="A184" t="s">
        <v>39</v>
      </c>
      <c r="B184" t="s">
        <v>6</v>
      </c>
      <c r="C184">
        <v>27937</v>
      </c>
    </row>
    <row r="185" spans="1:3">
      <c r="A185" t="s">
        <v>39</v>
      </c>
      <c r="B185" t="s">
        <v>7</v>
      </c>
      <c r="C185">
        <v>17414</v>
      </c>
    </row>
    <row r="186" spans="1:3">
      <c r="A186" t="s">
        <v>39</v>
      </c>
      <c r="B186" t="s">
        <v>8</v>
      </c>
      <c r="C186">
        <v>160333</v>
      </c>
    </row>
    <row r="187" spans="1:3">
      <c r="A187" t="s">
        <v>39</v>
      </c>
      <c r="B187" t="s">
        <v>9</v>
      </c>
      <c r="C187">
        <v>144790</v>
      </c>
    </row>
    <row r="188" spans="1:3">
      <c r="A188" t="s">
        <v>40</v>
      </c>
      <c r="B188" t="s">
        <v>4</v>
      </c>
      <c r="C188">
        <v>603749</v>
      </c>
    </row>
    <row r="189" spans="1:3">
      <c r="A189" t="s">
        <v>40</v>
      </c>
      <c r="B189" t="s">
        <v>5</v>
      </c>
      <c r="C189">
        <v>17786</v>
      </c>
    </row>
    <row r="190" spans="1:3">
      <c r="A190" t="s">
        <v>40</v>
      </c>
      <c r="B190" t="s">
        <v>6</v>
      </c>
      <c r="C190">
        <v>27970</v>
      </c>
    </row>
    <row r="191" spans="1:3">
      <c r="A191" t="s">
        <v>40</v>
      </c>
      <c r="B191" t="s">
        <v>7</v>
      </c>
      <c r="C191">
        <v>17419</v>
      </c>
    </row>
    <row r="192" spans="1:3">
      <c r="A192" t="s">
        <v>40</v>
      </c>
      <c r="B192" t="s">
        <v>8</v>
      </c>
      <c r="C192">
        <v>160708</v>
      </c>
    </row>
    <row r="193" spans="1:3">
      <c r="A193" t="s">
        <v>40</v>
      </c>
      <c r="B193" t="s">
        <v>9</v>
      </c>
      <c r="C193">
        <v>144806</v>
      </c>
    </row>
    <row r="194" spans="1:3">
      <c r="A194" t="s">
        <v>41</v>
      </c>
      <c r="B194" t="s">
        <v>4</v>
      </c>
      <c r="C194">
        <v>603262</v>
      </c>
    </row>
    <row r="195" spans="1:3">
      <c r="A195" t="s">
        <v>41</v>
      </c>
      <c r="B195" t="s">
        <v>5</v>
      </c>
      <c r="C195">
        <v>18009</v>
      </c>
    </row>
    <row r="196" spans="1:3">
      <c r="A196" t="s">
        <v>41</v>
      </c>
      <c r="B196" t="s">
        <v>6</v>
      </c>
      <c r="C196">
        <v>28119</v>
      </c>
    </row>
    <row r="197" spans="1:3">
      <c r="A197" t="s">
        <v>41</v>
      </c>
      <c r="B197" t="s">
        <v>7</v>
      </c>
      <c r="C197">
        <v>17465</v>
      </c>
    </row>
    <row r="198" spans="1:3">
      <c r="A198" t="s">
        <v>41</v>
      </c>
      <c r="B198" t="s">
        <v>8</v>
      </c>
      <c r="C198">
        <v>161105</v>
      </c>
    </row>
    <row r="199" spans="1:3">
      <c r="A199" t="s">
        <v>41</v>
      </c>
      <c r="B199" t="s">
        <v>9</v>
      </c>
      <c r="C199">
        <v>145044</v>
      </c>
    </row>
    <row r="200" spans="1:3">
      <c r="A200" t="s">
        <v>42</v>
      </c>
      <c r="B200" t="s">
        <v>4</v>
      </c>
      <c r="C200">
        <v>602336</v>
      </c>
    </row>
    <row r="201" spans="1:3">
      <c r="A201" t="s">
        <v>42</v>
      </c>
      <c r="B201" t="s">
        <v>5</v>
      </c>
      <c r="C201">
        <v>18186</v>
      </c>
    </row>
    <row r="202" spans="1:3">
      <c r="A202" t="s">
        <v>42</v>
      </c>
      <c r="B202" t="s">
        <v>6</v>
      </c>
      <c r="C202">
        <v>28329</v>
      </c>
    </row>
    <row r="203" spans="1:3">
      <c r="A203" t="s">
        <v>42</v>
      </c>
      <c r="B203" t="s">
        <v>7</v>
      </c>
      <c r="C203">
        <v>17514</v>
      </c>
    </row>
    <row r="204" spans="1:3">
      <c r="A204" t="s">
        <v>42</v>
      </c>
      <c r="B204" t="s">
        <v>8</v>
      </c>
      <c r="C204">
        <v>161530</v>
      </c>
    </row>
    <row r="205" spans="1:3">
      <c r="A205" t="s">
        <v>42</v>
      </c>
      <c r="B205" t="s">
        <v>9</v>
      </c>
      <c r="C205">
        <v>144945</v>
      </c>
    </row>
    <row r="206" spans="1:3">
      <c r="A206" t="s">
        <v>43</v>
      </c>
      <c r="B206" t="s">
        <v>4</v>
      </c>
      <c r="C206">
        <v>601435</v>
      </c>
    </row>
    <row r="207" spans="1:3">
      <c r="A207" t="s">
        <v>43</v>
      </c>
      <c r="B207" t="s">
        <v>5</v>
      </c>
      <c r="C207">
        <v>18488</v>
      </c>
    </row>
    <row r="208" spans="1:3">
      <c r="A208" t="s">
        <v>43</v>
      </c>
      <c r="B208" t="s">
        <v>6</v>
      </c>
      <c r="C208">
        <v>28512</v>
      </c>
    </row>
    <row r="209" spans="1:3">
      <c r="A209" t="s">
        <v>43</v>
      </c>
      <c r="B209" t="s">
        <v>7</v>
      </c>
      <c r="C209">
        <v>17526</v>
      </c>
    </row>
    <row r="210" spans="1:3">
      <c r="A210" t="s">
        <v>43</v>
      </c>
      <c r="B210" t="s">
        <v>8</v>
      </c>
      <c r="C210">
        <v>161700</v>
      </c>
    </row>
    <row r="211" spans="1:3">
      <c r="A211" t="s">
        <v>43</v>
      </c>
      <c r="B211" t="s">
        <v>9</v>
      </c>
      <c r="C211">
        <v>144890</v>
      </c>
    </row>
    <row r="212" spans="1:3">
      <c r="A212" t="s">
        <v>44</v>
      </c>
      <c r="B212" t="s">
        <v>4</v>
      </c>
      <c r="C212">
        <v>600176</v>
      </c>
    </row>
    <row r="213" spans="1:3">
      <c r="A213" t="s">
        <v>44</v>
      </c>
      <c r="B213" t="s">
        <v>5</v>
      </c>
      <c r="C213">
        <v>18847</v>
      </c>
    </row>
    <row r="214" spans="1:3">
      <c r="A214" t="s">
        <v>44</v>
      </c>
      <c r="B214" t="s">
        <v>6</v>
      </c>
      <c r="C214">
        <v>28736</v>
      </c>
    </row>
    <row r="215" spans="1:3">
      <c r="A215" t="s">
        <v>44</v>
      </c>
      <c r="B215" t="s">
        <v>7</v>
      </c>
      <c r="C215">
        <v>17554</v>
      </c>
    </row>
    <row r="216" spans="1:3">
      <c r="A216" t="s">
        <v>44</v>
      </c>
      <c r="B216" t="s">
        <v>8</v>
      </c>
      <c r="C216">
        <v>161698</v>
      </c>
    </row>
    <row r="217" spans="1:3">
      <c r="A217" t="s">
        <v>44</v>
      </c>
      <c r="B217" t="s">
        <v>9</v>
      </c>
      <c r="C217">
        <v>145026</v>
      </c>
    </row>
    <row r="218" spans="1:3">
      <c r="A218" t="s">
        <v>45</v>
      </c>
      <c r="B218" t="s">
        <v>4</v>
      </c>
      <c r="C218">
        <v>598219</v>
      </c>
    </row>
    <row r="219" spans="1:3">
      <c r="A219" t="s">
        <v>45</v>
      </c>
      <c r="B219" t="s">
        <v>5</v>
      </c>
      <c r="C219">
        <v>19060</v>
      </c>
    </row>
    <row r="220" spans="1:3">
      <c r="A220" t="s">
        <v>45</v>
      </c>
      <c r="B220" t="s">
        <v>6</v>
      </c>
      <c r="C220">
        <v>28515</v>
      </c>
    </row>
    <row r="221" spans="1:3">
      <c r="A221" t="s">
        <v>45</v>
      </c>
      <c r="B221" t="s">
        <v>7</v>
      </c>
      <c r="C221">
        <v>17595</v>
      </c>
    </row>
    <row r="222" spans="1:3">
      <c r="A222" t="s">
        <v>45</v>
      </c>
      <c r="B222" t="s">
        <v>8</v>
      </c>
      <c r="C222">
        <v>161660</v>
      </c>
    </row>
    <row r="223" spans="1:3">
      <c r="A223" t="s">
        <v>45</v>
      </c>
      <c r="B223" t="s">
        <v>9</v>
      </c>
      <c r="C223">
        <v>145003</v>
      </c>
    </row>
    <row r="224" spans="1:3">
      <c r="A224" t="s">
        <v>46</v>
      </c>
      <c r="B224" t="s">
        <v>4</v>
      </c>
      <c r="C224">
        <v>597152</v>
      </c>
    </row>
    <row r="225" spans="1:3">
      <c r="A225" t="s">
        <v>46</v>
      </c>
      <c r="B225" t="s">
        <v>5</v>
      </c>
      <c r="C225">
        <v>19400</v>
      </c>
    </row>
    <row r="226" spans="1:3">
      <c r="A226" t="s">
        <v>46</v>
      </c>
      <c r="B226" t="s">
        <v>6</v>
      </c>
      <c r="C226">
        <v>28537</v>
      </c>
    </row>
    <row r="227" spans="1:3">
      <c r="A227" t="s">
        <v>46</v>
      </c>
      <c r="B227" t="s">
        <v>7</v>
      </c>
      <c r="C227">
        <v>17604</v>
      </c>
    </row>
    <row r="228" spans="1:3">
      <c r="A228" t="s">
        <v>46</v>
      </c>
      <c r="B228" t="s">
        <v>8</v>
      </c>
      <c r="C228">
        <v>161455</v>
      </c>
    </row>
    <row r="229" spans="1:3">
      <c r="A229" t="s">
        <v>46</v>
      </c>
      <c r="B229" t="s">
        <v>9</v>
      </c>
      <c r="C229">
        <v>144871</v>
      </c>
    </row>
    <row r="230" spans="1:3">
      <c r="A230" t="s">
        <v>47</v>
      </c>
      <c r="B230" t="s">
        <v>4</v>
      </c>
      <c r="C230">
        <v>594357</v>
      </c>
    </row>
    <row r="231" spans="1:3">
      <c r="A231" t="s">
        <v>47</v>
      </c>
      <c r="B231" t="s">
        <v>5</v>
      </c>
      <c r="C231">
        <v>19665</v>
      </c>
    </row>
    <row r="232" spans="1:3">
      <c r="A232" t="s">
        <v>47</v>
      </c>
      <c r="B232" t="s">
        <v>6</v>
      </c>
      <c r="C232">
        <v>28672</v>
      </c>
    </row>
    <row r="233" spans="1:3">
      <c r="A233" t="s">
        <v>47</v>
      </c>
      <c r="B233" t="s">
        <v>7</v>
      </c>
      <c r="C233">
        <v>17612</v>
      </c>
    </row>
    <row r="234" spans="1:3">
      <c r="A234" t="s">
        <v>47</v>
      </c>
      <c r="B234" t="s">
        <v>8</v>
      </c>
      <c r="C234">
        <v>169867</v>
      </c>
    </row>
    <row r="235" spans="1:3">
      <c r="A235" t="s">
        <v>47</v>
      </c>
      <c r="B235" t="s">
        <v>9</v>
      </c>
      <c r="C235">
        <v>144737</v>
      </c>
    </row>
    <row r="236" spans="1:3">
      <c r="A236" t="s">
        <v>48</v>
      </c>
      <c r="B236" t="s">
        <v>4</v>
      </c>
      <c r="C236">
        <v>591731</v>
      </c>
    </row>
    <row r="237" spans="1:3">
      <c r="A237" t="s">
        <v>48</v>
      </c>
      <c r="B237" t="s">
        <v>5</v>
      </c>
      <c r="C237">
        <v>20219</v>
      </c>
    </row>
    <row r="238" spans="1:3">
      <c r="A238" t="s">
        <v>48</v>
      </c>
      <c r="B238" t="s">
        <v>6</v>
      </c>
      <c r="C238">
        <v>28606</v>
      </c>
    </row>
    <row r="239" spans="1:3">
      <c r="A239" t="s">
        <v>48</v>
      </c>
      <c r="B239" t="s">
        <v>7</v>
      </c>
      <c r="C239">
        <v>17667</v>
      </c>
    </row>
    <row r="240" spans="1:3">
      <c r="A240" t="s">
        <v>48</v>
      </c>
      <c r="B240" t="s">
        <v>8</v>
      </c>
      <c r="C240">
        <v>160861</v>
      </c>
    </row>
    <row r="241" spans="1:3">
      <c r="A241" t="s">
        <v>48</v>
      </c>
      <c r="B241" t="s">
        <v>9</v>
      </c>
      <c r="C241">
        <v>144627</v>
      </c>
    </row>
    <row r="242" spans="1:3">
      <c r="A242" t="s">
        <v>49</v>
      </c>
      <c r="B242" t="s">
        <v>4</v>
      </c>
      <c r="C242">
        <v>589863</v>
      </c>
    </row>
    <row r="243" spans="1:3">
      <c r="A243" t="s">
        <v>49</v>
      </c>
      <c r="B243" t="s">
        <v>5</v>
      </c>
      <c r="C243">
        <v>20838</v>
      </c>
    </row>
    <row r="244" spans="1:3">
      <c r="A244" t="s">
        <v>49</v>
      </c>
      <c r="B244" t="s">
        <v>6</v>
      </c>
      <c r="C244">
        <v>28792</v>
      </c>
    </row>
    <row r="245" spans="1:3">
      <c r="A245" t="s">
        <v>49</v>
      </c>
      <c r="B245" t="s">
        <v>7</v>
      </c>
      <c r="C245">
        <v>17708</v>
      </c>
    </row>
    <row r="246" spans="1:3">
      <c r="A246" t="s">
        <v>49</v>
      </c>
      <c r="B246" t="s">
        <v>8</v>
      </c>
      <c r="C246">
        <v>161123</v>
      </c>
    </row>
    <row r="247" spans="1:3">
      <c r="A247" t="s">
        <v>49</v>
      </c>
      <c r="B247" t="s">
        <v>9</v>
      </c>
      <c r="C247">
        <v>144432</v>
      </c>
    </row>
    <row r="248" spans="1:3">
      <c r="A248" t="s">
        <v>50</v>
      </c>
      <c r="B248" t="s">
        <v>4</v>
      </c>
      <c r="C248">
        <v>589615</v>
      </c>
    </row>
    <row r="249" spans="1:3">
      <c r="A249" t="s">
        <v>50</v>
      </c>
      <c r="B249" t="s">
        <v>5</v>
      </c>
      <c r="C249">
        <v>21949</v>
      </c>
    </row>
    <row r="250" spans="1:3">
      <c r="A250" t="s">
        <v>50</v>
      </c>
      <c r="B250" t="s">
        <v>6</v>
      </c>
      <c r="C250">
        <v>28686</v>
      </c>
    </row>
    <row r="251" spans="1:3">
      <c r="A251" t="s">
        <v>50</v>
      </c>
      <c r="B251" t="s">
        <v>7</v>
      </c>
      <c r="C251">
        <v>17787</v>
      </c>
    </row>
    <row r="252" spans="1:3">
      <c r="A252" t="s">
        <v>50</v>
      </c>
      <c r="B252" t="s">
        <v>8</v>
      </c>
      <c r="C252">
        <v>161390</v>
      </c>
    </row>
    <row r="253" spans="1:3">
      <c r="A253" t="s">
        <v>50</v>
      </c>
      <c r="B253" t="s">
        <v>9</v>
      </c>
      <c r="C253">
        <v>144332</v>
      </c>
    </row>
    <row r="254" spans="1:3">
      <c r="A254" t="s">
        <v>51</v>
      </c>
      <c r="B254" t="s">
        <v>4</v>
      </c>
      <c r="C254">
        <v>585384</v>
      </c>
    </row>
    <row r="255" spans="1:3">
      <c r="A255" t="s">
        <v>51</v>
      </c>
      <c r="B255" t="s">
        <v>5</v>
      </c>
      <c r="C255">
        <v>23163</v>
      </c>
    </row>
    <row r="256" spans="1:3">
      <c r="A256" t="s">
        <v>51</v>
      </c>
      <c r="B256" t="s">
        <v>6</v>
      </c>
      <c r="C256">
        <v>28557</v>
      </c>
    </row>
    <row r="257" spans="1:3">
      <c r="A257" t="s">
        <v>51</v>
      </c>
      <c r="B257" t="s">
        <v>7</v>
      </c>
      <c r="C257">
        <v>17837</v>
      </c>
    </row>
    <row r="258" spans="1:3">
      <c r="A258" t="s">
        <v>51</v>
      </c>
      <c r="B258" t="s">
        <v>8</v>
      </c>
      <c r="C258">
        <v>161700</v>
      </c>
    </row>
    <row r="259" spans="1:3">
      <c r="A259" t="s">
        <v>51</v>
      </c>
      <c r="B259" t="s">
        <v>9</v>
      </c>
      <c r="C259">
        <v>144232</v>
      </c>
    </row>
    <row r="260" spans="1:3">
      <c r="A260" t="s">
        <v>52</v>
      </c>
      <c r="B260" t="s">
        <v>4</v>
      </c>
      <c r="C260">
        <v>583470</v>
      </c>
    </row>
    <row r="261" spans="1:3">
      <c r="A261" t="s">
        <v>52</v>
      </c>
      <c r="B261" t="s">
        <v>5</v>
      </c>
      <c r="C261">
        <v>24573</v>
      </c>
    </row>
    <row r="262" spans="1:3">
      <c r="A262" t="s">
        <v>52</v>
      </c>
      <c r="B262" t="s">
        <v>6</v>
      </c>
      <c r="C262">
        <v>28572</v>
      </c>
    </row>
    <row r="263" spans="1:3">
      <c r="A263" t="s">
        <v>52</v>
      </c>
      <c r="B263" t="s">
        <v>7</v>
      </c>
      <c r="C263">
        <v>17895</v>
      </c>
    </row>
    <row r="264" spans="1:3">
      <c r="A264" t="s">
        <v>52</v>
      </c>
      <c r="B264" t="s">
        <v>8</v>
      </c>
      <c r="C264">
        <v>161510</v>
      </c>
    </row>
    <row r="265" spans="1:3">
      <c r="A265" t="s">
        <v>52</v>
      </c>
      <c r="B265" t="s">
        <v>9</v>
      </c>
      <c r="C265">
        <v>144176</v>
      </c>
    </row>
    <row r="266" spans="1:3">
      <c r="A266" t="s">
        <v>53</v>
      </c>
      <c r="B266" t="s">
        <v>4</v>
      </c>
      <c r="C266">
        <v>581208</v>
      </c>
    </row>
    <row r="267" spans="1:3">
      <c r="A267" t="s">
        <v>53</v>
      </c>
      <c r="B267" t="s">
        <v>5</v>
      </c>
      <c r="C267">
        <v>26013</v>
      </c>
    </row>
    <row r="268" spans="1:3">
      <c r="A268" t="s">
        <v>53</v>
      </c>
      <c r="B268" t="s">
        <v>6</v>
      </c>
      <c r="C268">
        <v>28479</v>
      </c>
    </row>
    <row r="269" spans="1:3">
      <c r="A269" t="s">
        <v>53</v>
      </c>
      <c r="B269" t="s">
        <v>7</v>
      </c>
      <c r="C269">
        <v>17956</v>
      </c>
    </row>
    <row r="270" spans="1:3">
      <c r="A270" t="s">
        <v>53</v>
      </c>
      <c r="B270" t="s">
        <v>8</v>
      </c>
      <c r="C270">
        <v>161549</v>
      </c>
    </row>
    <row r="271" spans="1:3">
      <c r="A271" t="s">
        <v>53</v>
      </c>
      <c r="B271" t="s">
        <v>9</v>
      </c>
      <c r="C271">
        <v>144109</v>
      </c>
    </row>
    <row r="272" spans="1:3">
      <c r="A272" t="s">
        <v>54</v>
      </c>
      <c r="B272" t="s">
        <v>4</v>
      </c>
      <c r="C272">
        <v>579199</v>
      </c>
    </row>
    <row r="273" spans="1:3">
      <c r="A273" t="s">
        <v>54</v>
      </c>
      <c r="B273" t="s">
        <v>5</v>
      </c>
      <c r="C273">
        <v>27097</v>
      </c>
    </row>
    <row r="274" spans="1:3">
      <c r="A274" t="s">
        <v>54</v>
      </c>
      <c r="B274" t="s">
        <v>6</v>
      </c>
      <c r="C274">
        <v>28558</v>
      </c>
    </row>
    <row r="275" spans="1:3">
      <c r="A275" t="s">
        <v>54</v>
      </c>
      <c r="B275" t="s">
        <v>7</v>
      </c>
      <c r="C275">
        <v>17989</v>
      </c>
    </row>
    <row r="276" spans="1:3">
      <c r="A276" t="s">
        <v>54</v>
      </c>
      <c r="B276" t="s">
        <v>8</v>
      </c>
      <c r="C276">
        <v>161796</v>
      </c>
    </row>
    <row r="277" spans="1:3">
      <c r="A277" t="s">
        <v>54</v>
      </c>
      <c r="B277" t="s">
        <v>9</v>
      </c>
      <c r="C277">
        <v>144012</v>
      </c>
    </row>
    <row r="278" spans="1:3">
      <c r="A278" t="s">
        <v>55</v>
      </c>
      <c r="B278" t="s">
        <v>4</v>
      </c>
      <c r="C278">
        <v>577631</v>
      </c>
    </row>
    <row r="279" spans="1:3">
      <c r="A279" t="s">
        <v>55</v>
      </c>
      <c r="B279" t="s">
        <v>5</v>
      </c>
      <c r="C279">
        <v>27988</v>
      </c>
    </row>
    <row r="280" spans="1:3">
      <c r="A280" t="s">
        <v>55</v>
      </c>
      <c r="B280" t="s">
        <v>6</v>
      </c>
      <c r="C280">
        <v>28402</v>
      </c>
    </row>
    <row r="281" spans="1:3">
      <c r="A281" t="s">
        <v>55</v>
      </c>
      <c r="B281" t="s">
        <v>7</v>
      </c>
      <c r="C281">
        <v>18075</v>
      </c>
    </row>
    <row r="282" spans="1:3">
      <c r="A282" t="s">
        <v>55</v>
      </c>
      <c r="B282" t="s">
        <v>8</v>
      </c>
      <c r="C282">
        <v>161901</v>
      </c>
    </row>
    <row r="283" spans="1:3">
      <c r="A283" t="s">
        <v>55</v>
      </c>
      <c r="B283" t="s">
        <v>9</v>
      </c>
      <c r="C283">
        <v>143934</v>
      </c>
    </row>
    <row r="284" spans="1:3">
      <c r="A284" t="s">
        <v>56</v>
      </c>
      <c r="B284" t="s">
        <v>4</v>
      </c>
      <c r="C284">
        <v>575353</v>
      </c>
    </row>
    <row r="285" spans="1:3">
      <c r="A285" t="s">
        <v>56</v>
      </c>
      <c r="B285" t="s">
        <v>5</v>
      </c>
      <c r="C285">
        <v>29369</v>
      </c>
    </row>
    <row r="286" spans="1:3">
      <c r="A286" t="s">
        <v>56</v>
      </c>
      <c r="B286" t="s">
        <v>6</v>
      </c>
      <c r="C286">
        <v>28259</v>
      </c>
    </row>
    <row r="287" spans="1:3">
      <c r="A287" t="s">
        <v>56</v>
      </c>
      <c r="B287" t="s">
        <v>7</v>
      </c>
      <c r="C287">
        <v>18183</v>
      </c>
    </row>
    <row r="288" spans="1:3">
      <c r="A288" t="s">
        <v>56</v>
      </c>
      <c r="B288" t="s">
        <v>8</v>
      </c>
      <c r="C288">
        <v>162182</v>
      </c>
    </row>
    <row r="289" spans="1:3">
      <c r="A289" t="s">
        <v>56</v>
      </c>
      <c r="B289" t="s">
        <v>9</v>
      </c>
      <c r="C289">
        <v>143900</v>
      </c>
    </row>
    <row r="290" spans="1:3">
      <c r="A290" t="s">
        <v>57</v>
      </c>
      <c r="B290" t="s">
        <v>4</v>
      </c>
      <c r="C290">
        <v>573793</v>
      </c>
    </row>
    <row r="291" spans="1:3">
      <c r="A291" t="s">
        <v>57</v>
      </c>
      <c r="B291" t="s">
        <v>5</v>
      </c>
      <c r="C291">
        <v>30433</v>
      </c>
    </row>
    <row r="292" spans="1:3">
      <c r="A292" t="s">
        <v>57</v>
      </c>
      <c r="B292" t="s">
        <v>6</v>
      </c>
      <c r="C292">
        <v>28258</v>
      </c>
    </row>
    <row r="293" spans="1:3">
      <c r="A293" t="s">
        <v>57</v>
      </c>
      <c r="B293" t="s">
        <v>7</v>
      </c>
      <c r="C293">
        <v>18259</v>
      </c>
    </row>
    <row r="294" spans="1:3">
      <c r="A294" t="s">
        <v>57</v>
      </c>
      <c r="B294" t="s">
        <v>8</v>
      </c>
      <c r="C294">
        <v>162365</v>
      </c>
    </row>
    <row r="295" spans="1:3">
      <c r="A295" t="s">
        <v>57</v>
      </c>
      <c r="B295" t="s">
        <v>9</v>
      </c>
      <c r="C295">
        <v>143858</v>
      </c>
    </row>
    <row r="296" spans="1:3">
      <c r="A296" t="s">
        <v>58</v>
      </c>
      <c r="B296" t="s">
        <v>4</v>
      </c>
      <c r="C296">
        <v>572014</v>
      </c>
    </row>
    <row r="297" spans="1:3">
      <c r="A297" t="s">
        <v>58</v>
      </c>
      <c r="B297" t="s">
        <v>5</v>
      </c>
      <c r="C297">
        <v>31257</v>
      </c>
    </row>
    <row r="298" spans="1:3">
      <c r="A298" t="s">
        <v>58</v>
      </c>
      <c r="B298" t="s">
        <v>6</v>
      </c>
      <c r="C298">
        <v>28212</v>
      </c>
    </row>
    <row r="299" spans="1:3">
      <c r="A299" t="s">
        <v>58</v>
      </c>
      <c r="B299" t="s">
        <v>7</v>
      </c>
      <c r="C299">
        <v>18328</v>
      </c>
    </row>
    <row r="300" spans="1:3">
      <c r="A300" t="s">
        <v>58</v>
      </c>
      <c r="B300" t="s">
        <v>8</v>
      </c>
      <c r="C300">
        <v>162405</v>
      </c>
    </row>
    <row r="301" spans="1:3">
      <c r="A301" t="s">
        <v>58</v>
      </c>
      <c r="B301" t="s">
        <v>9</v>
      </c>
      <c r="C301">
        <v>143650</v>
      </c>
    </row>
    <row r="302" spans="1:3">
      <c r="A302" t="s">
        <v>59</v>
      </c>
      <c r="B302" t="s">
        <v>4</v>
      </c>
      <c r="C302">
        <v>567993</v>
      </c>
    </row>
    <row r="303" spans="1:3">
      <c r="A303" t="s">
        <v>59</v>
      </c>
      <c r="B303" t="s">
        <v>5</v>
      </c>
      <c r="C303">
        <v>32545</v>
      </c>
    </row>
    <row r="304" spans="1:3">
      <c r="A304" t="s">
        <v>59</v>
      </c>
      <c r="B304" t="s">
        <v>6</v>
      </c>
      <c r="C304">
        <v>28286</v>
      </c>
    </row>
    <row r="305" spans="1:3">
      <c r="A305" t="s">
        <v>59</v>
      </c>
      <c r="B305" t="s">
        <v>7</v>
      </c>
      <c r="C305">
        <v>18388</v>
      </c>
    </row>
    <row r="306" spans="1:3">
      <c r="A306" t="s">
        <v>59</v>
      </c>
      <c r="B306" t="s">
        <v>8</v>
      </c>
      <c r="C306">
        <v>162205</v>
      </c>
    </row>
    <row r="307" spans="1:3">
      <c r="A307" t="s">
        <v>59</v>
      </c>
      <c r="B307" t="s">
        <v>9</v>
      </c>
      <c r="C307">
        <v>143314</v>
      </c>
    </row>
    <row r="308" spans="1:3">
      <c r="A308" t="s">
        <v>60</v>
      </c>
      <c r="B308" t="s">
        <v>4</v>
      </c>
      <c r="C308">
        <v>566130</v>
      </c>
    </row>
    <row r="309" spans="1:3">
      <c r="A309" t="s">
        <v>60</v>
      </c>
      <c r="B309" t="s">
        <v>5</v>
      </c>
      <c r="C309">
        <v>33997</v>
      </c>
    </row>
    <row r="310" spans="1:3">
      <c r="A310" t="s">
        <v>60</v>
      </c>
      <c r="B310" t="s">
        <v>6</v>
      </c>
      <c r="C310">
        <v>28280</v>
      </c>
    </row>
    <row r="311" spans="1:3">
      <c r="A311" t="s">
        <v>60</v>
      </c>
      <c r="B311" t="s">
        <v>7</v>
      </c>
      <c r="C311">
        <v>18399</v>
      </c>
    </row>
    <row r="312" spans="1:3">
      <c r="A312" t="s">
        <v>60</v>
      </c>
      <c r="B312" t="s">
        <v>8</v>
      </c>
      <c r="C312">
        <v>161712</v>
      </c>
    </row>
    <row r="313" spans="1:3">
      <c r="A313" t="s">
        <v>60</v>
      </c>
      <c r="B313" t="s">
        <v>9</v>
      </c>
      <c r="C313">
        <v>143347</v>
      </c>
    </row>
    <row r="314" spans="1:3">
      <c r="A314" t="s">
        <v>61</v>
      </c>
      <c r="B314" t="s">
        <v>4</v>
      </c>
      <c r="C314">
        <v>564877</v>
      </c>
    </row>
    <row r="315" spans="1:3">
      <c r="A315" t="s">
        <v>61</v>
      </c>
      <c r="B315" t="s">
        <v>5</v>
      </c>
      <c r="C315">
        <v>36002</v>
      </c>
    </row>
    <row r="316" spans="1:3">
      <c r="A316" t="s">
        <v>61</v>
      </c>
      <c r="B316" t="s">
        <v>6</v>
      </c>
      <c r="C316">
        <v>28211</v>
      </c>
    </row>
    <row r="317" spans="1:3">
      <c r="A317" t="s">
        <v>61</v>
      </c>
      <c r="B317" t="s">
        <v>7</v>
      </c>
      <c r="C317">
        <v>18459</v>
      </c>
    </row>
    <row r="318" spans="1:3">
      <c r="A318" t="s">
        <v>61</v>
      </c>
      <c r="B318" t="s">
        <v>8</v>
      </c>
      <c r="C318">
        <v>162306</v>
      </c>
    </row>
    <row r="319" spans="1:3">
      <c r="A319" t="s">
        <v>61</v>
      </c>
      <c r="B319" t="s">
        <v>9</v>
      </c>
      <c r="C319">
        <v>143255</v>
      </c>
    </row>
    <row r="320" spans="1:3">
      <c r="A320" t="s">
        <v>62</v>
      </c>
      <c r="B320" t="s">
        <v>4</v>
      </c>
      <c r="C320">
        <v>563833</v>
      </c>
    </row>
    <row r="321" spans="1:3">
      <c r="A321" t="s">
        <v>62</v>
      </c>
      <c r="B321" t="s">
        <v>5</v>
      </c>
      <c r="C321">
        <v>38353</v>
      </c>
    </row>
    <row r="322" spans="1:3">
      <c r="A322" t="s">
        <v>62</v>
      </c>
      <c r="B322" t="s">
        <v>6</v>
      </c>
      <c r="C322">
        <v>28193</v>
      </c>
    </row>
    <row r="323" spans="1:3">
      <c r="A323" t="s">
        <v>62</v>
      </c>
      <c r="B323" t="s">
        <v>7</v>
      </c>
      <c r="C323">
        <v>18529</v>
      </c>
    </row>
    <row r="324" spans="1:3">
      <c r="A324" t="s">
        <v>62</v>
      </c>
      <c r="B324" t="s">
        <v>8</v>
      </c>
      <c r="C324">
        <v>162617</v>
      </c>
    </row>
    <row r="325" spans="1:3">
      <c r="A325" t="s">
        <v>62</v>
      </c>
      <c r="B325" t="s">
        <v>9</v>
      </c>
      <c r="C325">
        <v>143192</v>
      </c>
    </row>
    <row r="326" spans="1:3">
      <c r="A326" t="s">
        <v>63</v>
      </c>
      <c r="B326" t="s">
        <v>4</v>
      </c>
      <c r="C326">
        <v>561595</v>
      </c>
    </row>
    <row r="327" spans="1:3">
      <c r="A327" t="s">
        <v>63</v>
      </c>
      <c r="B327" t="s">
        <v>5</v>
      </c>
      <c r="C327">
        <v>40604</v>
      </c>
    </row>
    <row r="328" spans="1:3">
      <c r="A328" t="s">
        <v>63</v>
      </c>
      <c r="B328" t="s">
        <v>6</v>
      </c>
      <c r="C328">
        <v>28054</v>
      </c>
    </row>
    <row r="329" spans="1:3">
      <c r="A329" t="s">
        <v>63</v>
      </c>
      <c r="B329" t="s">
        <v>7</v>
      </c>
      <c r="C329">
        <v>18562</v>
      </c>
    </row>
    <row r="330" spans="1:3">
      <c r="A330" t="s">
        <v>63</v>
      </c>
      <c r="B330" t="s">
        <v>8</v>
      </c>
      <c r="C330">
        <v>162876</v>
      </c>
    </row>
    <row r="331" spans="1:3">
      <c r="A331" t="s">
        <v>63</v>
      </c>
      <c r="B331" t="s">
        <v>9</v>
      </c>
      <c r="C331">
        <v>143228</v>
      </c>
    </row>
    <row r="332" spans="1:3">
      <c r="A332" t="s">
        <v>64</v>
      </c>
      <c r="B332" t="s">
        <v>4</v>
      </c>
      <c r="C332">
        <v>559159</v>
      </c>
    </row>
    <row r="333" spans="1:3">
      <c r="A333" t="s">
        <v>64</v>
      </c>
      <c r="B333" t="s">
        <v>5</v>
      </c>
      <c r="C333">
        <v>43462</v>
      </c>
    </row>
    <row r="334" spans="1:3">
      <c r="A334" t="s">
        <v>64</v>
      </c>
      <c r="B334" t="s">
        <v>6</v>
      </c>
      <c r="C334">
        <v>27890</v>
      </c>
    </row>
    <row r="335" spans="1:3">
      <c r="A335" t="s">
        <v>64</v>
      </c>
      <c r="B335" t="s">
        <v>7</v>
      </c>
      <c r="C335">
        <v>18663</v>
      </c>
    </row>
    <row r="336" spans="1:3">
      <c r="A336" t="s">
        <v>64</v>
      </c>
      <c r="B336" t="s">
        <v>8</v>
      </c>
      <c r="C336">
        <v>163038</v>
      </c>
    </row>
    <row r="337" spans="1:3">
      <c r="A337" t="s">
        <v>64</v>
      </c>
      <c r="B337" t="s">
        <v>9</v>
      </c>
      <c r="C337">
        <v>143338</v>
      </c>
    </row>
    <row r="338" spans="1:3">
      <c r="A338" t="s">
        <v>65</v>
      </c>
      <c r="B338" t="s">
        <v>4</v>
      </c>
      <c r="C338">
        <v>558090</v>
      </c>
    </row>
    <row r="339" spans="1:3">
      <c r="A339" t="s">
        <v>65</v>
      </c>
      <c r="B339" t="s">
        <v>5</v>
      </c>
      <c r="C339">
        <v>45917</v>
      </c>
    </row>
    <row r="340" spans="1:3">
      <c r="A340" t="s">
        <v>65</v>
      </c>
      <c r="B340" t="s">
        <v>6</v>
      </c>
      <c r="C340">
        <v>27708</v>
      </c>
    </row>
    <row r="341" spans="1:3">
      <c r="A341" t="s">
        <v>65</v>
      </c>
      <c r="B341" t="s">
        <v>7</v>
      </c>
      <c r="C341">
        <v>18715</v>
      </c>
    </row>
    <row r="342" spans="1:3">
      <c r="A342" t="s">
        <v>65</v>
      </c>
      <c r="B342" t="s">
        <v>8</v>
      </c>
      <c r="C342">
        <v>162958</v>
      </c>
    </row>
    <row r="343" spans="1:3">
      <c r="A343" t="s">
        <v>65</v>
      </c>
      <c r="B343" t="s">
        <v>9</v>
      </c>
      <c r="C343">
        <v>143331</v>
      </c>
    </row>
    <row r="344" spans="1:3">
      <c r="A344" t="s">
        <v>66</v>
      </c>
      <c r="B344" t="s">
        <v>4</v>
      </c>
      <c r="C344">
        <v>556304</v>
      </c>
    </row>
    <row r="345" spans="1:3">
      <c r="A345" t="s">
        <v>66</v>
      </c>
      <c r="B345" t="s">
        <v>5</v>
      </c>
      <c r="C345">
        <v>48150</v>
      </c>
    </row>
    <row r="346" spans="1:3">
      <c r="A346" t="s">
        <v>66</v>
      </c>
      <c r="B346" t="s">
        <v>6</v>
      </c>
      <c r="C346">
        <v>27532</v>
      </c>
    </row>
    <row r="347" spans="1:3">
      <c r="A347" t="s">
        <v>66</v>
      </c>
      <c r="B347" t="s">
        <v>7</v>
      </c>
      <c r="C347">
        <v>18774</v>
      </c>
    </row>
    <row r="348" spans="1:3">
      <c r="A348" t="s">
        <v>66</v>
      </c>
      <c r="B348" t="s">
        <v>8</v>
      </c>
      <c r="C348">
        <v>163104</v>
      </c>
    </row>
    <row r="349" spans="1:3">
      <c r="A349" t="s">
        <v>66</v>
      </c>
      <c r="B349" t="s">
        <v>9</v>
      </c>
      <c r="C349">
        <v>143166</v>
      </c>
    </row>
    <row r="350" spans="1:3">
      <c r="A350" t="s">
        <v>67</v>
      </c>
      <c r="B350" t="s">
        <v>4</v>
      </c>
      <c r="C350">
        <v>554567</v>
      </c>
    </row>
    <row r="351" spans="1:3">
      <c r="A351" t="s">
        <v>67</v>
      </c>
      <c r="B351" t="s">
        <v>5</v>
      </c>
      <c r="C351">
        <v>49785</v>
      </c>
    </row>
    <row r="352" spans="1:3">
      <c r="A352" t="s">
        <v>67</v>
      </c>
      <c r="B352" t="s">
        <v>6</v>
      </c>
      <c r="C352">
        <v>27495</v>
      </c>
    </row>
    <row r="353" spans="1:3">
      <c r="A353" t="s">
        <v>67</v>
      </c>
      <c r="B353" t="s">
        <v>7</v>
      </c>
      <c r="C353">
        <v>18792</v>
      </c>
    </row>
    <row r="354" spans="1:3">
      <c r="A354" t="s">
        <v>67</v>
      </c>
      <c r="B354" t="s">
        <v>8</v>
      </c>
      <c r="C354">
        <v>163251</v>
      </c>
    </row>
    <row r="355" spans="1:3">
      <c r="A355" t="s">
        <v>67</v>
      </c>
      <c r="B355" t="s">
        <v>9</v>
      </c>
      <c r="C355">
        <v>143031</v>
      </c>
    </row>
    <row r="356" spans="1:3">
      <c r="A356" t="s">
        <v>68</v>
      </c>
      <c r="B356" t="s">
        <v>4</v>
      </c>
      <c r="C356">
        <v>552427</v>
      </c>
    </row>
    <row r="357" spans="1:3">
      <c r="A357" t="s">
        <v>68</v>
      </c>
      <c r="B357" t="s">
        <v>5</v>
      </c>
      <c r="C357">
        <v>51336</v>
      </c>
    </row>
    <row r="358" spans="1:3">
      <c r="A358" t="s">
        <v>68</v>
      </c>
      <c r="B358" t="s">
        <v>6</v>
      </c>
      <c r="C358">
        <v>27534</v>
      </c>
    </row>
    <row r="359" spans="1:3">
      <c r="A359" t="s">
        <v>68</v>
      </c>
      <c r="B359" t="s">
        <v>7</v>
      </c>
      <c r="C359">
        <v>18804</v>
      </c>
    </row>
    <row r="360" spans="1:3">
      <c r="A360" t="s">
        <v>68</v>
      </c>
      <c r="B360" t="s">
        <v>8</v>
      </c>
      <c r="C360">
        <v>163277</v>
      </c>
    </row>
    <row r="361" spans="1:3">
      <c r="A361" t="s">
        <v>68</v>
      </c>
      <c r="B361" t="s">
        <v>9</v>
      </c>
      <c r="C361">
        <v>143052</v>
      </c>
    </row>
    <row r="362" spans="1:3">
      <c r="A362" t="s">
        <v>69</v>
      </c>
      <c r="B362" t="s">
        <v>4</v>
      </c>
      <c r="C362">
        <v>550395</v>
      </c>
    </row>
    <row r="363" spans="1:3">
      <c r="A363" t="s">
        <v>69</v>
      </c>
      <c r="B363" t="s">
        <v>5</v>
      </c>
      <c r="C363">
        <v>53589</v>
      </c>
    </row>
    <row r="364" spans="1:3">
      <c r="A364" t="s">
        <v>69</v>
      </c>
      <c r="B364" t="s">
        <v>6</v>
      </c>
      <c r="C364">
        <v>27202</v>
      </c>
    </row>
    <row r="365" spans="1:3">
      <c r="A365" t="s">
        <v>69</v>
      </c>
      <c r="B365" t="s">
        <v>7</v>
      </c>
      <c r="C365">
        <v>18805</v>
      </c>
    </row>
    <row r="366" spans="1:3">
      <c r="A366" t="s">
        <v>69</v>
      </c>
      <c r="B366" t="s">
        <v>8</v>
      </c>
      <c r="C366">
        <v>163041</v>
      </c>
    </row>
    <row r="367" spans="1:3">
      <c r="A367" t="s">
        <v>69</v>
      </c>
      <c r="B367" t="s">
        <v>9</v>
      </c>
      <c r="C367">
        <v>142856</v>
      </c>
    </row>
    <row r="368" spans="1:3">
      <c r="A368" t="s">
        <v>70</v>
      </c>
      <c r="B368" t="s">
        <v>4</v>
      </c>
      <c r="C368">
        <v>548754</v>
      </c>
    </row>
    <row r="369" spans="1:3">
      <c r="A369" t="s">
        <v>70</v>
      </c>
      <c r="B369" t="s">
        <v>5</v>
      </c>
      <c r="C369">
        <v>55224</v>
      </c>
    </row>
    <row r="370" spans="1:3">
      <c r="A370" t="s">
        <v>70</v>
      </c>
      <c r="B370" t="s">
        <v>6</v>
      </c>
      <c r="C370">
        <v>26986</v>
      </c>
    </row>
    <row r="371" spans="1:3">
      <c r="A371" t="s">
        <v>70</v>
      </c>
      <c r="B371" t="s">
        <v>7</v>
      </c>
      <c r="C371">
        <v>18788</v>
      </c>
    </row>
    <row r="372" spans="1:3">
      <c r="A372" t="s">
        <v>70</v>
      </c>
      <c r="B372" t="s">
        <v>8</v>
      </c>
      <c r="C372">
        <v>162604</v>
      </c>
    </row>
    <row r="373" spans="1:3">
      <c r="A373" t="s">
        <v>70</v>
      </c>
      <c r="B373" t="s">
        <v>9</v>
      </c>
      <c r="C373">
        <v>142914</v>
      </c>
    </row>
    <row r="374" spans="1:3">
      <c r="A374" t="s">
        <v>71</v>
      </c>
      <c r="B374" t="s">
        <v>4</v>
      </c>
      <c r="C374">
        <v>547024</v>
      </c>
    </row>
    <row r="375" spans="1:3">
      <c r="A375" t="s">
        <v>71</v>
      </c>
      <c r="B375" t="s">
        <v>5</v>
      </c>
      <c r="C375">
        <v>58027</v>
      </c>
    </row>
    <row r="376" spans="1:3">
      <c r="A376" t="s">
        <v>71</v>
      </c>
      <c r="B376" t="s">
        <v>6</v>
      </c>
      <c r="C376">
        <v>26734</v>
      </c>
    </row>
    <row r="377" spans="1:3">
      <c r="A377" t="s">
        <v>71</v>
      </c>
      <c r="B377" t="s">
        <v>7</v>
      </c>
      <c r="C377">
        <v>18569</v>
      </c>
    </row>
    <row r="378" spans="1:3">
      <c r="A378" t="s">
        <v>71</v>
      </c>
      <c r="B378" t="s">
        <v>8</v>
      </c>
      <c r="C378">
        <v>157524</v>
      </c>
    </row>
    <row r="379" spans="1:3">
      <c r="A379" t="s">
        <v>71</v>
      </c>
      <c r="B379" t="s">
        <v>9</v>
      </c>
      <c r="C379">
        <v>142704</v>
      </c>
    </row>
    <row r="380" spans="1:3">
      <c r="A380" t="s">
        <v>72</v>
      </c>
      <c r="B380" t="s">
        <v>4</v>
      </c>
      <c r="C380">
        <v>545584</v>
      </c>
    </row>
    <row r="381" spans="1:3">
      <c r="A381" t="s">
        <v>72</v>
      </c>
      <c r="B381" t="s">
        <v>5</v>
      </c>
      <c r="C381">
        <v>59753</v>
      </c>
    </row>
    <row r="382" spans="1:3">
      <c r="A382" t="s">
        <v>72</v>
      </c>
      <c r="B382" t="s">
        <v>6</v>
      </c>
      <c r="C382">
        <v>26476</v>
      </c>
    </row>
    <row r="383" spans="1:3">
      <c r="A383" t="s">
        <v>72</v>
      </c>
      <c r="B383" t="s">
        <v>7</v>
      </c>
      <c r="C383">
        <v>18558</v>
      </c>
    </row>
    <row r="384" spans="1:3">
      <c r="A384" t="s">
        <v>72</v>
      </c>
      <c r="B384" t="s">
        <v>8</v>
      </c>
      <c r="C384">
        <v>156682</v>
      </c>
    </row>
    <row r="385" spans="1:3">
      <c r="A385" t="s">
        <v>72</v>
      </c>
      <c r="B385" t="s">
        <v>9</v>
      </c>
      <c r="C385">
        <v>142311</v>
      </c>
    </row>
    <row r="386" spans="1:3">
      <c r="A386" t="s">
        <v>73</v>
      </c>
      <c r="B386" t="s">
        <v>4</v>
      </c>
      <c r="C386">
        <v>544979</v>
      </c>
    </row>
    <row r="387" spans="1:3">
      <c r="A387" t="s">
        <v>73</v>
      </c>
      <c r="B387" t="s">
        <v>5</v>
      </c>
      <c r="C387">
        <v>61732</v>
      </c>
    </row>
    <row r="388" spans="1:3">
      <c r="A388" t="s">
        <v>73</v>
      </c>
      <c r="B388" t="s">
        <v>6</v>
      </c>
      <c r="C388">
        <v>26172</v>
      </c>
    </row>
    <row r="389" spans="1:3">
      <c r="A389" t="s">
        <v>73</v>
      </c>
      <c r="B389" t="s">
        <v>7</v>
      </c>
      <c r="C389">
        <v>18589</v>
      </c>
    </row>
    <row r="390" spans="1:3">
      <c r="A390" t="s">
        <v>73</v>
      </c>
      <c r="B390" t="s">
        <v>8</v>
      </c>
      <c r="C390">
        <v>157470</v>
      </c>
    </row>
    <row r="391" spans="1:3">
      <c r="A391" t="s">
        <v>73</v>
      </c>
      <c r="B391" t="s">
        <v>9</v>
      </c>
      <c r="C391">
        <v>142207</v>
      </c>
    </row>
    <row r="392" spans="1:3">
      <c r="A392" t="s">
        <v>74</v>
      </c>
      <c r="B392" t="s">
        <v>4</v>
      </c>
      <c r="C392">
        <v>545024</v>
      </c>
    </row>
    <row r="393" spans="1:3">
      <c r="A393" t="s">
        <v>74</v>
      </c>
      <c r="B393" t="s">
        <v>5</v>
      </c>
      <c r="C393">
        <v>63259</v>
      </c>
    </row>
    <row r="394" spans="1:3">
      <c r="A394" t="s">
        <v>74</v>
      </c>
      <c r="B394" t="s">
        <v>6</v>
      </c>
      <c r="C394">
        <v>25699</v>
      </c>
    </row>
    <row r="395" spans="1:3">
      <c r="A395" t="s">
        <v>74</v>
      </c>
      <c r="B395" t="s">
        <v>7</v>
      </c>
      <c r="C395">
        <v>18632</v>
      </c>
    </row>
    <row r="396" spans="1:3">
      <c r="A396" t="s">
        <v>74</v>
      </c>
      <c r="B396" t="s">
        <v>8</v>
      </c>
      <c r="C396">
        <v>158365</v>
      </c>
    </row>
    <row r="397" spans="1:3">
      <c r="A397" t="s">
        <v>74</v>
      </c>
      <c r="B397" t="s">
        <v>9</v>
      </c>
      <c r="C397">
        <v>142118</v>
      </c>
    </row>
    <row r="398" spans="1:3">
      <c r="A398" t="s">
        <v>75</v>
      </c>
      <c r="B398" t="s">
        <v>4</v>
      </c>
      <c r="C398">
        <v>544638</v>
      </c>
    </row>
    <row r="399" spans="1:3">
      <c r="A399" t="s">
        <v>75</v>
      </c>
      <c r="B399" t="s">
        <v>5</v>
      </c>
      <c r="C399">
        <v>64401</v>
      </c>
    </row>
    <row r="400" spans="1:3">
      <c r="A400" t="s">
        <v>75</v>
      </c>
      <c r="B400" t="s">
        <v>6</v>
      </c>
      <c r="C400">
        <v>25325</v>
      </c>
    </row>
    <row r="401" spans="1:3">
      <c r="A401" t="s">
        <v>75</v>
      </c>
      <c r="B401" t="s">
        <v>7</v>
      </c>
      <c r="C401">
        <v>18695</v>
      </c>
    </row>
    <row r="402" spans="1:3">
      <c r="A402" t="s">
        <v>75</v>
      </c>
      <c r="B402" t="s">
        <v>8</v>
      </c>
      <c r="C402">
        <v>159006</v>
      </c>
    </row>
    <row r="403" spans="1:3">
      <c r="A403" t="s">
        <v>75</v>
      </c>
      <c r="B403" t="s">
        <v>9</v>
      </c>
      <c r="C403">
        <v>142144</v>
      </c>
    </row>
    <row r="404" spans="1:3">
      <c r="A404" t="s">
        <v>76</v>
      </c>
      <c r="B404" t="s">
        <v>77</v>
      </c>
      <c r="C404">
        <v>544474</v>
      </c>
    </row>
    <row r="405" spans="1:3">
      <c r="A405" t="s">
        <v>76</v>
      </c>
      <c r="B405" t="s">
        <v>78</v>
      </c>
      <c r="C405">
        <v>65603</v>
      </c>
    </row>
    <row r="406" spans="1:3">
      <c r="A406" t="s">
        <v>76</v>
      </c>
      <c r="B406" t="s">
        <v>6</v>
      </c>
      <c r="C406">
        <v>24863</v>
      </c>
    </row>
    <row r="407" spans="1:3">
      <c r="A407" t="s">
        <v>76</v>
      </c>
      <c r="B407" t="s">
        <v>7</v>
      </c>
      <c r="C407">
        <v>18778</v>
      </c>
    </row>
    <row r="408" spans="1:3">
      <c r="A408" t="s">
        <v>76</v>
      </c>
      <c r="B408" t="s">
        <v>8</v>
      </c>
      <c r="C408">
        <v>159912</v>
      </c>
    </row>
    <row r="409" spans="1:3">
      <c r="A409" t="s">
        <v>76</v>
      </c>
      <c r="B409" t="s">
        <v>79</v>
      </c>
      <c r="C409">
        <v>141924</v>
      </c>
    </row>
    <row r="410" spans="1:3">
      <c r="A410" t="s">
        <v>80</v>
      </c>
      <c r="B410" t="s">
        <v>77</v>
      </c>
      <c r="C410">
        <v>543991</v>
      </c>
    </row>
    <row r="411" spans="1:3">
      <c r="A411" t="s">
        <v>80</v>
      </c>
      <c r="B411" t="s">
        <v>78</v>
      </c>
      <c r="C411">
        <v>65470</v>
      </c>
    </row>
    <row r="412" spans="1:3">
      <c r="A412" t="s">
        <v>80</v>
      </c>
      <c r="B412" t="s">
        <v>6</v>
      </c>
      <c r="C412">
        <v>24468</v>
      </c>
    </row>
    <row r="413" spans="1:3">
      <c r="A413" t="s">
        <v>80</v>
      </c>
      <c r="B413" t="s">
        <v>7</v>
      </c>
      <c r="C413">
        <v>18827</v>
      </c>
    </row>
    <row r="414" spans="1:3">
      <c r="A414" t="s">
        <v>80</v>
      </c>
      <c r="B414" t="s">
        <v>8</v>
      </c>
      <c r="C414">
        <v>160507</v>
      </c>
    </row>
    <row r="415" spans="1:3">
      <c r="A415" t="s">
        <v>80</v>
      </c>
      <c r="B415" t="s">
        <v>79</v>
      </c>
      <c r="C415">
        <v>141893</v>
      </c>
    </row>
    <row r="416" spans="1:3">
      <c r="A416" t="s">
        <v>81</v>
      </c>
      <c r="B416" t="s">
        <v>77</v>
      </c>
      <c r="C416">
        <v>544002</v>
      </c>
    </row>
    <row r="417" spans="1:3">
      <c r="A417" t="s">
        <v>81</v>
      </c>
      <c r="B417" t="s">
        <v>78</v>
      </c>
      <c r="C417">
        <v>66001</v>
      </c>
    </row>
    <row r="418" spans="1:3">
      <c r="A418" t="s">
        <v>81</v>
      </c>
      <c r="B418" t="s">
        <v>6</v>
      </c>
      <c r="C418">
        <v>23944</v>
      </c>
    </row>
    <row r="419" spans="1:3">
      <c r="A419" t="s">
        <v>81</v>
      </c>
      <c r="B419" t="s">
        <v>7</v>
      </c>
      <c r="C419">
        <v>18953</v>
      </c>
    </row>
    <row r="420" spans="1:3">
      <c r="A420" t="s">
        <v>81</v>
      </c>
      <c r="B420" t="s">
        <v>8</v>
      </c>
      <c r="C420">
        <v>160935</v>
      </c>
    </row>
    <row r="421" spans="1:3">
      <c r="A421" t="s">
        <v>81</v>
      </c>
      <c r="B421" t="s">
        <v>79</v>
      </c>
      <c r="C421">
        <v>141707</v>
      </c>
    </row>
    <row r="422" spans="1:3">
      <c r="A422" t="s">
        <v>82</v>
      </c>
      <c r="B422" t="s">
        <v>77</v>
      </c>
      <c r="C422">
        <v>544708</v>
      </c>
    </row>
    <row r="423" spans="1:3">
      <c r="A423" t="s">
        <v>82</v>
      </c>
      <c r="B423" t="s">
        <v>78</v>
      </c>
      <c r="C423">
        <v>66658</v>
      </c>
    </row>
    <row r="424" spans="1:3">
      <c r="A424" t="s">
        <v>82</v>
      </c>
      <c r="B424" t="s">
        <v>6</v>
      </c>
      <c r="C424">
        <v>23439</v>
      </c>
    </row>
    <row r="425" spans="1:3">
      <c r="A425" t="s">
        <v>82</v>
      </c>
      <c r="B425" t="s">
        <v>7</v>
      </c>
      <c r="C425">
        <v>19032</v>
      </c>
    </row>
    <row r="426" spans="1:3">
      <c r="A426" t="s">
        <v>82</v>
      </c>
      <c r="B426" t="s">
        <v>8</v>
      </c>
      <c r="C426">
        <v>161406</v>
      </c>
    </row>
    <row r="427" spans="1:3">
      <c r="A427" t="s">
        <v>82</v>
      </c>
      <c r="B427" t="s">
        <v>79</v>
      </c>
      <c r="C427">
        <v>141718</v>
      </c>
    </row>
    <row r="428" spans="1:3">
      <c r="A428" t="s">
        <v>83</v>
      </c>
      <c r="B428" t="s">
        <v>77</v>
      </c>
      <c r="C428">
        <v>546706</v>
      </c>
    </row>
    <row r="429" spans="1:3">
      <c r="A429" t="s">
        <v>83</v>
      </c>
      <c r="B429" t="s">
        <v>78</v>
      </c>
      <c r="C429">
        <v>68083</v>
      </c>
    </row>
    <row r="430" spans="1:3">
      <c r="A430" t="s">
        <v>83</v>
      </c>
      <c r="B430" t="s">
        <v>6</v>
      </c>
      <c r="C430">
        <v>23140</v>
      </c>
    </row>
    <row r="431" spans="1:3">
      <c r="A431" t="s">
        <v>83</v>
      </c>
      <c r="B431" t="s">
        <v>7</v>
      </c>
      <c r="C431">
        <v>19285</v>
      </c>
    </row>
    <row r="432" spans="1:3">
      <c r="A432" t="s">
        <v>83</v>
      </c>
      <c r="B432" t="s">
        <v>8</v>
      </c>
      <c r="C432">
        <v>162712</v>
      </c>
    </row>
    <row r="433" spans="1:3">
      <c r="A433" t="s">
        <v>83</v>
      </c>
      <c r="B433" t="s">
        <v>79</v>
      </c>
      <c r="C433">
        <v>141916</v>
      </c>
    </row>
    <row r="434" spans="1:3">
      <c r="A434" t="s">
        <v>84</v>
      </c>
      <c r="B434" t="s">
        <v>77</v>
      </c>
      <c r="C434">
        <v>545490</v>
      </c>
    </row>
    <row r="435" spans="1:3">
      <c r="A435" t="s">
        <v>84</v>
      </c>
      <c r="B435" t="s">
        <v>78</v>
      </c>
      <c r="C435">
        <v>67834</v>
      </c>
    </row>
    <row r="436" spans="1:3">
      <c r="A436" t="s">
        <v>84</v>
      </c>
      <c r="B436" t="s">
        <v>6</v>
      </c>
      <c r="C436">
        <v>22891</v>
      </c>
    </row>
    <row r="437" spans="1:3">
      <c r="A437" t="s">
        <v>84</v>
      </c>
      <c r="B437" t="s">
        <v>7</v>
      </c>
      <c r="C437">
        <v>19262</v>
      </c>
    </row>
    <row r="438" spans="1:3">
      <c r="A438" t="s">
        <v>84</v>
      </c>
      <c r="B438" t="s">
        <v>8</v>
      </c>
      <c r="C438">
        <v>162366</v>
      </c>
    </row>
    <row r="439" spans="1:3">
      <c r="A439" t="s">
        <v>84</v>
      </c>
      <c r="B439" t="s">
        <v>79</v>
      </c>
      <c r="C439">
        <v>141384</v>
      </c>
    </row>
    <row r="440" spans="1:3">
      <c r="A440" t="s">
        <v>85</v>
      </c>
      <c r="B440" t="s">
        <v>77</v>
      </c>
      <c r="C440">
        <v>545906</v>
      </c>
    </row>
    <row r="441" spans="1:3">
      <c r="A441" t="s">
        <v>85</v>
      </c>
      <c r="B441" t="s">
        <v>78</v>
      </c>
      <c r="C441">
        <v>67931</v>
      </c>
    </row>
    <row r="442" spans="1:3">
      <c r="A442" t="s">
        <v>85</v>
      </c>
      <c r="B442" t="s">
        <v>6</v>
      </c>
      <c r="C442">
        <v>22440</v>
      </c>
    </row>
    <row r="443" spans="1:3">
      <c r="A443" t="s">
        <v>85</v>
      </c>
      <c r="B443" t="s">
        <v>7</v>
      </c>
      <c r="C443">
        <v>19251</v>
      </c>
    </row>
    <row r="444" spans="1:3">
      <c r="A444" t="s">
        <v>85</v>
      </c>
      <c r="B444" t="s">
        <v>8</v>
      </c>
      <c r="C444">
        <v>162148</v>
      </c>
    </row>
    <row r="445" spans="1:3">
      <c r="A445" t="s">
        <v>85</v>
      </c>
      <c r="B445" t="s">
        <v>79</v>
      </c>
      <c r="C445">
        <v>140864</v>
      </c>
    </row>
  </sheetData>
  <autoFilter ref="A1:C445" xr:uid="{C3B8D535-21CA-4F94-B5FF-46E2C780A1E1}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Working Sheet</vt:lpstr>
      <vt:lpstr>Comments</vt:lpstr>
      <vt:lpstr>clean data</vt:lpstr>
      <vt:lpstr>Cars Test</vt:lpstr>
      <vt:lpstr>monthly-motor-vehicle-populatio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 Oliveira</dc:creator>
  <cp:lastModifiedBy>Daniel Yuan</cp:lastModifiedBy>
  <dcterms:created xsi:type="dcterms:W3CDTF">2019-01-18T00:24:46Z</dcterms:created>
  <dcterms:modified xsi:type="dcterms:W3CDTF">2019-01-23T12:38:51Z</dcterms:modified>
</cp:coreProperties>
</file>