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0. 202504开始的项目\2025_4-8\5. 8月已发投稿项目\P849_wk_\P849_原始实验数据\"/>
    </mc:Choice>
  </mc:AlternateContent>
  <xr:revisionPtr revIDLastSave="0" documentId="13_ncr:1_{3303DF56-BD03-4C76-A63F-CE438D95A2D1}" xr6:coauthVersionLast="47" xr6:coauthVersionMax="47" xr10:uidLastSave="{00000000-0000-0000-0000-000000000000}"/>
  <bookViews>
    <workbookView xWindow="9045" yWindow="2190" windowWidth="18585" windowHeight="12705" activeTab="3" xr2:uid="{00000000-000D-0000-FFFF-FFFF00000000}"/>
  </bookViews>
  <sheets>
    <sheet name="result_PCR" sheetId="1" r:id="rId1"/>
    <sheet name="raw data_PCR" sheetId="2" r:id="rId2"/>
    <sheet name="wound" sheetId="4" r:id="rId3"/>
    <sheet name="invas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J2" i="4"/>
  <c r="H6" i="4" s="1"/>
  <c r="I6" i="4" s="1"/>
  <c r="H2" i="4"/>
  <c r="C2" i="4"/>
  <c r="C5" i="4" s="1"/>
  <c r="D5" i="4" s="1"/>
  <c r="E2" i="3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H7" i="4" l="1"/>
  <c r="I7" i="4" s="1"/>
  <c r="C6" i="4"/>
  <c r="D6" i="4" s="1"/>
  <c r="H5" i="4"/>
  <c r="I5" i="4" s="1"/>
  <c r="C7" i="4"/>
  <c r="D7" i="4" s="1"/>
  <c r="G8" i="1"/>
  <c r="G9" i="1" s="1"/>
  <c r="G10" i="1" s="1"/>
  <c r="G11" i="1" s="1"/>
  <c r="G2" i="1"/>
  <c r="G3" i="1" s="1"/>
  <c r="G4" i="1" s="1"/>
  <c r="G5" i="1" s="1"/>
  <c r="G6" i="1" s="1"/>
  <c r="G7" i="1" s="1"/>
  <c r="H7" i="1" s="1"/>
  <c r="I7" i="1" s="1"/>
  <c r="K5" i="4" l="1"/>
  <c r="H8" i="1"/>
  <c r="I8" i="1" s="1"/>
  <c r="H11" i="1"/>
  <c r="I11" i="1" s="1"/>
  <c r="G12" i="1"/>
  <c r="H9" i="1"/>
  <c r="I9" i="1" s="1"/>
  <c r="H10" i="1"/>
  <c r="I10" i="1" s="1"/>
  <c r="H6" i="1"/>
  <c r="I6" i="1" s="1"/>
  <c r="H3" i="1"/>
  <c r="I3" i="1" s="1"/>
  <c r="H5" i="1"/>
  <c r="I5" i="1" s="1"/>
  <c r="H2" i="1"/>
  <c r="I2" i="1" s="1"/>
  <c r="L5" i="1" s="1"/>
  <c r="H4" i="1"/>
  <c r="I4" i="1" s="1"/>
  <c r="G13" i="1" l="1"/>
  <c r="H13" i="1" s="1"/>
  <c r="I13" i="1" s="1"/>
  <c r="H12" i="1"/>
  <c r="I12" i="1" s="1"/>
  <c r="L11" i="1" s="1"/>
  <c r="K8" i="1"/>
  <c r="J8" i="1"/>
  <c r="K2" i="1"/>
  <c r="J2" i="1"/>
  <c r="J5" i="1"/>
  <c r="K5" i="1"/>
  <c r="J11" i="1" l="1"/>
  <c r="K11" i="1"/>
</calcChain>
</file>

<file path=xl/sharedStrings.xml><?xml version="1.0" encoding="utf-8"?>
<sst xmlns="http://schemas.openxmlformats.org/spreadsheetml/2006/main" count="122" uniqueCount="47">
  <si>
    <t xml:space="preserve">Cq   </t>
  </si>
  <si>
    <t>Cq Mean</t>
  </si>
  <si>
    <t>target gene</t>
  </si>
  <si>
    <t>expression</t>
  </si>
  <si>
    <t>average</t>
  </si>
  <si>
    <t>p value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</si>
  <si>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</si>
  <si>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</si>
  <si>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</si>
  <si>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</si>
  <si>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</si>
  <si>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</si>
  <si>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</si>
  <si>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</si>
  <si>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</si>
  <si>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</si>
  <si>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</si>
  <si>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</si>
  <si>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</si>
  <si>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</si>
  <si>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</si>
  <si>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</si>
  <si>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</si>
  <si>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</si>
  <si>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</si>
  <si>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</si>
  <si>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GAPDH</t>
    <phoneticPr fontId="1" type="noConversion"/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</si>
  <si>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</si>
  <si>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</si>
  <si>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</si>
  <si>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</si>
  <si>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</si>
  <si>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</si>
  <si>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</si>
  <si>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</si>
  <si>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</si>
  <si>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</si>
  <si>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</si>
  <si>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</si>
  <si>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HAC</t>
    <phoneticPr fontId="1" type="noConversion"/>
  </si>
  <si>
    <t>93T449</t>
  </si>
  <si>
    <t>93T449</t>
    <phoneticPr fontId="1" type="noConversion"/>
  </si>
  <si>
    <t>KNTC1</t>
  </si>
  <si>
    <t>KNTC1</t>
    <phoneticPr fontId="1" type="noConversion"/>
  </si>
  <si>
    <t>PRC1</t>
  </si>
  <si>
    <t>PRC1</t>
    <phoneticPr fontId="1" type="noConversion"/>
  </si>
  <si>
    <t>si-KNTC1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</si>
</sst>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  <xf numFmtId="9" fontId="0" fillId="0" borderId="0" xfId="2" applyFont="1" applyAlignment="1"/>
    <xf numFmtId="0" fontId="8" fillId="0" borderId="0" xfId="0" applyFont="1"/>
    <xf numFmtId="0" fontId="0" fillId="0" borderId="0" xfId="0" applyAlignment="1">
      <alignment horizontal="center" vertical="center"/>
    </xf>
  </cellXfs>
  <cellStyles count="3">
    <cellStyle name="Normal" xfId="1" xr:uid="{35383C33-3018-4BD8-819F-013AC27CEC6B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K15" sqref="K15"/>
    </sheetView>
  </sheetViews>
  <sheetFormatPr defaultRowHeight="14.25" x14ac:dyDescent="0.2"/>
  <sheetData>
    <row r="1" spans="1:19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O1" s="4"/>
      <c r="P1" s="4"/>
      <c r="Q1" s="4"/>
      <c r="R1" s="4"/>
      <c r="S1" s="4"/>
    </row>
    <row r="2" spans="1:19" s="2" customFormat="1" x14ac:dyDescent="0.2">
      <c r="A2" s="2" t="s">
        <v>39</v>
      </c>
      <c r="B2" t="s">
        <v>6</v>
      </c>
      <c r="C2" s="2">
        <v>15.16</v>
      </c>
      <c r="D2" s="1">
        <f>AVERAGE(C2:C4)</f>
        <v>15.196666666666667</v>
      </c>
      <c r="E2" s="2">
        <v>26.81</v>
      </c>
      <c r="F2" s="1">
        <f>E2-D2</f>
        <v>11.613333333333332</v>
      </c>
      <c r="G2" s="1">
        <f>AVERAGE(F2:F4)</f>
        <v>11.693333333333333</v>
      </c>
      <c r="H2" s="1">
        <f>F2-G2</f>
        <v>-8.0000000000001847E-2</v>
      </c>
      <c r="I2">
        <f>POWER(2,-H2)</f>
        <v>1.0570180405613818</v>
      </c>
      <c r="J2">
        <f>AVERAGE(I2:I4)</f>
        <v>1.002334318906555</v>
      </c>
      <c r="K2">
        <f>STDEV(I2:I4)</f>
        <v>8.243408667612509E-2</v>
      </c>
      <c r="L2"/>
      <c r="M2" s="10" t="s">
        <v>43</v>
      </c>
      <c r="Q2" s="4"/>
      <c r="R2" s="4"/>
      <c r="S2" s="4"/>
    </row>
    <row r="3" spans="1:19" s="2" customFormat="1" x14ac:dyDescent="0.2">
      <c r="A3" s="2" t="s">
        <v>39</v>
      </c>
      <c r="B3" t="s">
        <v>6</v>
      </c>
      <c r="C3" s="2">
        <v>15.15</v>
      </c>
      <c r="D3" s="1">
        <f>AVERAGE(C2:C4)</f>
        <v>15.196666666666667</v>
      </c>
      <c r="E3" s="2">
        <v>26.83</v>
      </c>
      <c r="F3" s="1">
        <f t="shared" ref="F3:F7" si="0">E3-D3</f>
        <v>11.633333333333331</v>
      </c>
      <c r="G3" s="1">
        <f>G2</f>
        <v>11.693333333333333</v>
      </c>
      <c r="H3" s="1">
        <f t="shared" ref="H3:H7" si="1">F3-G3</f>
        <v>-6.0000000000002274E-2</v>
      </c>
      <c r="I3">
        <f t="shared" ref="I3:I7" si="2">POWER(2,-H3)</f>
        <v>1.042465760841123</v>
      </c>
      <c r="J3"/>
      <c r="K3"/>
      <c r="L3"/>
      <c r="M3" s="10"/>
      <c r="Q3" s="4"/>
      <c r="R3" s="4"/>
      <c r="S3" s="4"/>
    </row>
    <row r="4" spans="1:19" s="2" customFormat="1" x14ac:dyDescent="0.2">
      <c r="A4" s="2" t="s">
        <v>39</v>
      </c>
      <c r="B4" t="s">
        <v>6</v>
      </c>
      <c r="C4" s="2">
        <v>15.28</v>
      </c>
      <c r="D4" s="1">
        <f>AVERAGE(C2:C4)</f>
        <v>15.196666666666667</v>
      </c>
      <c r="E4" s="2">
        <v>27.03</v>
      </c>
      <c r="F4" s="1">
        <f t="shared" si="0"/>
        <v>11.833333333333334</v>
      </c>
      <c r="G4" s="1">
        <f t="shared" ref="G4:G7" si="3">G3</f>
        <v>11.693333333333333</v>
      </c>
      <c r="H4" s="1">
        <f t="shared" si="1"/>
        <v>0.14000000000000057</v>
      </c>
      <c r="I4">
        <f t="shared" si="2"/>
        <v>0.90751915531716054</v>
      </c>
      <c r="J4"/>
      <c r="K4"/>
      <c r="L4"/>
      <c r="M4" s="10"/>
      <c r="Q4" s="4"/>
      <c r="R4" s="4"/>
      <c r="S4" s="4"/>
    </row>
    <row r="5" spans="1:19" s="2" customFormat="1" ht="15.75" x14ac:dyDescent="0.2">
      <c r="A5" s="5" t="s">
        <v>41</v>
      </c>
      <c r="B5" t="s">
        <v>6</v>
      </c>
      <c r="C5" s="2">
        <v>15.38</v>
      </c>
      <c r="D5" s="1">
        <f>AVERAGE(C5:C7)</f>
        <v>15.386666666666665</v>
      </c>
      <c r="E5" s="2">
        <v>25.93</v>
      </c>
      <c r="F5" s="1">
        <f t="shared" si="0"/>
        <v>10.543333333333335</v>
      </c>
      <c r="G5" s="1">
        <f t="shared" si="3"/>
        <v>11.693333333333333</v>
      </c>
      <c r="H5" s="1">
        <f t="shared" si="1"/>
        <v>-1.1499999999999986</v>
      </c>
      <c r="I5">
        <f t="shared" si="2"/>
        <v>2.2191389441356879</v>
      </c>
      <c r="J5">
        <f>AVERAGE(I5:I7)</f>
        <v>2.1808968757623046</v>
      </c>
      <c r="K5">
        <f>STDEV(I5:I7)</f>
        <v>0.12424687195760357</v>
      </c>
      <c r="L5" s="6">
        <f>IF(_xlfn.F.TEST(I2:I4,I5:I7)&gt;0.05,_xlfn.T.TEST(I2:I4,I5:I7,2,2),_xlfn.T.TEST(I2:I4,I5:I7,2,3))</f>
        <v>1.6488816701069574E-4</v>
      </c>
      <c r="M5" s="10"/>
      <c r="O5" s="4"/>
      <c r="P5" s="4"/>
      <c r="Q5" s="4"/>
      <c r="R5" s="4"/>
      <c r="S5" s="4"/>
    </row>
    <row r="6" spans="1:19" s="2" customFormat="1" ht="15.75" x14ac:dyDescent="0.2">
      <c r="A6" s="5" t="s">
        <v>41</v>
      </c>
      <c r="B6" t="s">
        <v>6</v>
      </c>
      <c r="C6" s="2">
        <v>15.37</v>
      </c>
      <c r="D6" s="1">
        <f>AVERAGE(C5:C7)</f>
        <v>15.386666666666665</v>
      </c>
      <c r="E6" s="2">
        <v>26.05</v>
      </c>
      <c r="F6" s="1">
        <f t="shared" si="0"/>
        <v>10.663333333333336</v>
      </c>
      <c r="G6" s="1">
        <f t="shared" si="3"/>
        <v>11.693333333333333</v>
      </c>
      <c r="H6" s="1">
        <f t="shared" si="1"/>
        <v>-1.0299999999999976</v>
      </c>
      <c r="I6">
        <f t="shared" si="2"/>
        <v>2.0420242514143832</v>
      </c>
      <c r="J6"/>
      <c r="K6"/>
      <c r="L6"/>
      <c r="M6" s="10"/>
      <c r="O6" s="4"/>
      <c r="P6" s="4"/>
      <c r="Q6" s="4"/>
      <c r="R6" s="4"/>
      <c r="S6" s="4"/>
    </row>
    <row r="7" spans="1:19" s="2" customFormat="1" ht="15.75" x14ac:dyDescent="0.2">
      <c r="A7" s="5" t="s">
        <v>40</v>
      </c>
      <c r="B7" t="s">
        <v>6</v>
      </c>
      <c r="C7" s="2">
        <v>15.41</v>
      </c>
      <c r="D7" s="1">
        <f>AVERAGE(C5:C7)</f>
        <v>15.386666666666665</v>
      </c>
      <c r="E7" s="2">
        <v>25.89</v>
      </c>
      <c r="F7" s="1">
        <f t="shared" si="0"/>
        <v>10.503333333333336</v>
      </c>
      <c r="G7" s="1">
        <f t="shared" si="3"/>
        <v>11.693333333333333</v>
      </c>
      <c r="H7" s="1">
        <f t="shared" si="1"/>
        <v>-1.1899999999999977</v>
      </c>
      <c r="I7">
        <f t="shared" si="2"/>
        <v>2.2815274317368437</v>
      </c>
      <c r="J7"/>
      <c r="K7"/>
      <c r="L7"/>
      <c r="M7" s="10"/>
      <c r="O7" s="4"/>
      <c r="P7" s="4"/>
      <c r="Q7" s="4"/>
      <c r="R7" s="4"/>
    </row>
    <row r="8" spans="1:19" s="2" customFormat="1" x14ac:dyDescent="0.2">
      <c r="A8" s="2" t="s">
        <v>39</v>
      </c>
      <c r="B8" t="s">
        <v>6</v>
      </c>
      <c r="C8" s="2">
        <v>15.16</v>
      </c>
      <c r="D8" s="1">
        <f>AVERAGE(C8:C10)</f>
        <v>15.196666666666667</v>
      </c>
      <c r="E8" s="2">
        <v>21.58</v>
      </c>
      <c r="F8" s="1">
        <f>E8-D8</f>
        <v>6.3833333333333311</v>
      </c>
      <c r="G8" s="1">
        <f>AVERAGE(F8:F10)</f>
        <v>6.3933333333333309</v>
      </c>
      <c r="H8" s="1">
        <f>F8-G8</f>
        <v>-9.9999999999997868E-3</v>
      </c>
      <c r="I8">
        <f>POWER(2,-H8)</f>
        <v>1.0069555500567187</v>
      </c>
      <c r="J8">
        <f>AVERAGE(I8:I10)</f>
        <v>1.0017723581611273</v>
      </c>
      <c r="K8">
        <f>STDEV(I8:I10)</f>
        <v>7.273134983519261E-2</v>
      </c>
      <c r="L8"/>
      <c r="M8" s="10" t="s">
        <v>45</v>
      </c>
      <c r="P8" s="4"/>
      <c r="Q8" s="4"/>
      <c r="R8" s="4"/>
    </row>
    <row r="9" spans="1:19" s="2" customFormat="1" x14ac:dyDescent="0.2">
      <c r="A9" s="2" t="s">
        <v>39</v>
      </c>
      <c r="B9" t="s">
        <v>6</v>
      </c>
      <c r="C9" s="2">
        <v>15.15</v>
      </c>
      <c r="D9" s="1">
        <f>AVERAGE(C8:C10)</f>
        <v>15.196666666666667</v>
      </c>
      <c r="E9" s="2">
        <v>21.7</v>
      </c>
      <c r="F9" s="1">
        <f t="shared" ref="F9:F13" si="4">E9-D9</f>
        <v>6.5033333333333321</v>
      </c>
      <c r="G9" s="1">
        <f>G8</f>
        <v>6.3933333333333309</v>
      </c>
      <c r="H9" s="1">
        <f t="shared" ref="H9:H13" si="5">F9-G9</f>
        <v>0.11000000000000121</v>
      </c>
      <c r="I9">
        <f t="shared" ref="I9:I13" si="6">POWER(2,-H9)</f>
        <v>0.92658806189037013</v>
      </c>
      <c r="J9"/>
      <c r="K9"/>
      <c r="L9"/>
      <c r="M9" s="10"/>
      <c r="P9" s="4"/>
      <c r="Q9" s="4"/>
      <c r="R9" s="4"/>
    </row>
    <row r="10" spans="1:19" s="2" customFormat="1" x14ac:dyDescent="0.2">
      <c r="A10" s="2" t="s">
        <v>39</v>
      </c>
      <c r="B10" t="s">
        <v>6</v>
      </c>
      <c r="C10" s="2">
        <v>15.28</v>
      </c>
      <c r="D10" s="1">
        <f>AVERAGE(C8:C10)</f>
        <v>15.196666666666667</v>
      </c>
      <c r="E10" s="2">
        <v>21.49</v>
      </c>
      <c r="F10" s="1">
        <f t="shared" si="4"/>
        <v>6.2933333333333312</v>
      </c>
      <c r="G10" s="1">
        <f t="shared" ref="G10:G13" si="7">G9</f>
        <v>6.3933333333333309</v>
      </c>
      <c r="H10" s="1">
        <f t="shared" si="5"/>
        <v>-9.9999999999999645E-2</v>
      </c>
      <c r="I10">
        <f t="shared" si="6"/>
        <v>1.0717734625362929</v>
      </c>
      <c r="J10"/>
      <c r="K10"/>
      <c r="L10"/>
      <c r="M10" s="10"/>
      <c r="P10" s="4"/>
      <c r="Q10" s="4"/>
      <c r="R10" s="4"/>
    </row>
    <row r="11" spans="1:19" s="2" customFormat="1" ht="15.75" x14ac:dyDescent="0.2">
      <c r="A11" s="5" t="s">
        <v>41</v>
      </c>
      <c r="B11" t="s">
        <v>6</v>
      </c>
      <c r="C11" s="2">
        <v>15.38</v>
      </c>
      <c r="D11" s="1">
        <f>AVERAGE(C11:C13)</f>
        <v>15.386666666666665</v>
      </c>
      <c r="E11" s="2">
        <v>20.3</v>
      </c>
      <c r="F11" s="1">
        <f t="shared" si="4"/>
        <v>4.9133333333333358</v>
      </c>
      <c r="G11" s="1">
        <f t="shared" si="7"/>
        <v>6.3933333333333309</v>
      </c>
      <c r="H11" s="1">
        <f t="shared" si="5"/>
        <v>-1.4799999999999951</v>
      </c>
      <c r="I11">
        <f t="shared" si="6"/>
        <v>2.789487332700801</v>
      </c>
      <c r="J11">
        <f>AVERAGE(I11:I13)</f>
        <v>2.7261405467211799</v>
      </c>
      <c r="K11">
        <f>STDEV(I11:I13)</f>
        <v>5.4859925906447497E-2</v>
      </c>
      <c r="L11" s="6">
        <f>IF(_xlfn.F.TEST(I8:I10,I11:I13)&gt;0.05,_xlfn.T.TEST(I8:I10,I11:I13,2,2),_xlfn.T.TEST(I8:I10,I11:I13,2,3))</f>
        <v>5.1617800427291197E-6</v>
      </c>
      <c r="M11" s="10"/>
      <c r="O11" s="4"/>
      <c r="P11" s="4"/>
      <c r="Q11" s="4"/>
      <c r="R11" s="4"/>
    </row>
    <row r="12" spans="1:19" s="2" customFormat="1" ht="15.75" x14ac:dyDescent="0.2">
      <c r="A12" s="5" t="s">
        <v>41</v>
      </c>
      <c r="B12" t="s">
        <v>6</v>
      </c>
      <c r="C12" s="2">
        <v>15.37</v>
      </c>
      <c r="D12" s="1">
        <f>AVERAGE(C11:C13)</f>
        <v>15.386666666666665</v>
      </c>
      <c r="E12" s="2">
        <v>20.350000000000001</v>
      </c>
      <c r="F12" s="1">
        <f t="shared" si="4"/>
        <v>4.9633333333333365</v>
      </c>
      <c r="G12" s="1">
        <f t="shared" si="7"/>
        <v>6.3933333333333309</v>
      </c>
      <c r="H12" s="1">
        <f t="shared" si="5"/>
        <v>-1.4299999999999944</v>
      </c>
      <c r="I12">
        <f t="shared" si="6"/>
        <v>2.6944671537313698</v>
      </c>
      <c r="J12"/>
      <c r="K12"/>
      <c r="L12"/>
      <c r="M12" s="10"/>
      <c r="O12" s="4"/>
      <c r="P12" s="4"/>
      <c r="Q12" s="4"/>
      <c r="R12" s="4"/>
    </row>
    <row r="13" spans="1:19" s="2" customFormat="1" ht="15.75" x14ac:dyDescent="0.2">
      <c r="A13" s="5" t="s">
        <v>40</v>
      </c>
      <c r="B13" t="s">
        <v>6</v>
      </c>
      <c r="C13" s="2">
        <v>15.41</v>
      </c>
      <c r="D13" s="1">
        <f>AVERAGE(C11:C13)</f>
        <v>15.386666666666665</v>
      </c>
      <c r="E13" s="2">
        <v>20.350000000000001</v>
      </c>
      <c r="F13" s="1">
        <f t="shared" si="4"/>
        <v>4.9633333333333365</v>
      </c>
      <c r="G13" s="1">
        <f t="shared" si="7"/>
        <v>6.3933333333333309</v>
      </c>
      <c r="H13" s="1">
        <f t="shared" si="5"/>
        <v>-1.4299999999999944</v>
      </c>
      <c r="I13">
        <f t="shared" si="6"/>
        <v>2.6944671537313698</v>
      </c>
      <c r="J13"/>
      <c r="K13"/>
      <c r="L13"/>
      <c r="M13" s="10"/>
      <c r="O13" s="4"/>
      <c r="P13" s="4"/>
      <c r="Q13" s="4"/>
      <c r="R13" s="4"/>
      <c r="S13" s="4"/>
    </row>
  </sheetData>
  <mergeCells count="2">
    <mergeCell ref="M2:M7"/>
    <mergeCell ref="M8:M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19"/>
  <sheetViews>
    <sheetView workbookViewId="0">
      <selection activeCell="I15" sqref="I15"/>
    </sheetView>
  </sheetViews>
  <sheetFormatPr defaultRowHeight="14.25" x14ac:dyDescent="0.2"/>
  <sheetData>
    <row r="1" spans="1:6" s="2" customFormat="1" x14ac:dyDescent="0.2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s="2" customFormat="1" x14ac:dyDescent="0.2">
      <c r="A2" s="2" t="s">
        <v>7</v>
      </c>
      <c r="B2" s="2" t="s">
        <v>8</v>
      </c>
      <c r="C2" s="2">
        <v>26.81</v>
      </c>
      <c r="D2" s="2">
        <v>86.5</v>
      </c>
      <c r="E2" s="2" t="s">
        <v>43</v>
      </c>
      <c r="F2" s="2" t="s">
        <v>39</v>
      </c>
    </row>
    <row r="3" spans="1:6" s="2" customFormat="1" x14ac:dyDescent="0.2">
      <c r="A3" s="2" t="s">
        <v>9</v>
      </c>
      <c r="B3" s="2" t="s">
        <v>8</v>
      </c>
      <c r="C3" s="2">
        <v>26.83</v>
      </c>
      <c r="D3" s="2">
        <v>86.5</v>
      </c>
      <c r="E3" s="2" t="s">
        <v>43</v>
      </c>
      <c r="F3" s="2" t="s">
        <v>39</v>
      </c>
    </row>
    <row r="4" spans="1:6" s="2" customFormat="1" x14ac:dyDescent="0.2">
      <c r="A4" s="2" t="s">
        <v>10</v>
      </c>
      <c r="B4" s="2" t="s">
        <v>8</v>
      </c>
      <c r="C4" s="2">
        <v>27.03</v>
      </c>
      <c r="D4" s="2">
        <v>86.5</v>
      </c>
      <c r="E4" s="2" t="s">
        <v>42</v>
      </c>
      <c r="F4" s="2" t="s">
        <v>39</v>
      </c>
    </row>
    <row r="5" spans="1:6" s="2" customFormat="1" ht="15.75" x14ac:dyDescent="0.2">
      <c r="A5" s="2" t="s">
        <v>11</v>
      </c>
      <c r="B5" s="2" t="s">
        <v>8</v>
      </c>
      <c r="C5" s="2">
        <v>25.93</v>
      </c>
      <c r="D5" s="2">
        <v>86.5</v>
      </c>
      <c r="E5" s="2" t="s">
        <v>42</v>
      </c>
      <c r="F5" s="5" t="s">
        <v>41</v>
      </c>
    </row>
    <row r="6" spans="1:6" s="2" customFormat="1" ht="15.75" x14ac:dyDescent="0.2">
      <c r="A6" s="2" t="s">
        <v>12</v>
      </c>
      <c r="B6" s="2" t="s">
        <v>8</v>
      </c>
      <c r="C6" s="2">
        <v>26.05</v>
      </c>
      <c r="D6" s="2">
        <v>86.5</v>
      </c>
      <c r="E6" s="2" t="s">
        <v>42</v>
      </c>
      <c r="F6" s="5" t="s">
        <v>41</v>
      </c>
    </row>
    <row r="7" spans="1:6" s="2" customFormat="1" ht="15.75" x14ac:dyDescent="0.2">
      <c r="A7" s="2" t="s">
        <v>13</v>
      </c>
      <c r="B7" s="2" t="s">
        <v>8</v>
      </c>
      <c r="C7" s="2">
        <v>25.89</v>
      </c>
      <c r="D7" s="2">
        <v>86.5</v>
      </c>
      <c r="E7" s="2" t="s">
        <v>42</v>
      </c>
      <c r="F7" s="5" t="s">
        <v>40</v>
      </c>
    </row>
    <row r="8" spans="1:6" s="2" customFormat="1" x14ac:dyDescent="0.2">
      <c r="A8" s="2" t="s">
        <v>14</v>
      </c>
      <c r="B8" s="2" t="s">
        <v>8</v>
      </c>
      <c r="C8" s="2">
        <v>21.58</v>
      </c>
      <c r="D8" s="2">
        <v>85.5</v>
      </c>
      <c r="E8" s="2" t="s">
        <v>45</v>
      </c>
      <c r="F8" s="2" t="s">
        <v>39</v>
      </c>
    </row>
    <row r="9" spans="1:6" s="2" customFormat="1" x14ac:dyDescent="0.2">
      <c r="A9" s="2" t="s">
        <v>15</v>
      </c>
      <c r="B9" s="2" t="s">
        <v>8</v>
      </c>
      <c r="C9" s="2">
        <v>21.7</v>
      </c>
      <c r="D9" s="2">
        <v>85.5</v>
      </c>
      <c r="E9" s="2" t="s">
        <v>45</v>
      </c>
      <c r="F9" s="2" t="s">
        <v>39</v>
      </c>
    </row>
    <row r="10" spans="1:6" s="2" customFormat="1" x14ac:dyDescent="0.2">
      <c r="A10" s="2" t="s">
        <v>16</v>
      </c>
      <c r="B10" s="2" t="s">
        <v>8</v>
      </c>
      <c r="C10" s="2">
        <v>21.49</v>
      </c>
      <c r="D10" s="2">
        <v>85.5</v>
      </c>
      <c r="E10" s="2" t="s">
        <v>44</v>
      </c>
      <c r="F10" s="2" t="s">
        <v>39</v>
      </c>
    </row>
    <row r="11" spans="1:6" s="2" customFormat="1" ht="15.75" x14ac:dyDescent="0.2">
      <c r="A11" s="2" t="s">
        <v>17</v>
      </c>
      <c r="B11" s="2" t="s">
        <v>8</v>
      </c>
      <c r="C11" s="2">
        <v>20.3</v>
      </c>
      <c r="D11" s="2">
        <v>85.5</v>
      </c>
      <c r="E11" s="2" t="s">
        <v>44</v>
      </c>
      <c r="F11" s="5" t="s">
        <v>41</v>
      </c>
    </row>
    <row r="12" spans="1:6" s="2" customFormat="1" ht="15.75" x14ac:dyDescent="0.2">
      <c r="A12" s="2" t="s">
        <v>18</v>
      </c>
      <c r="B12" s="2" t="s">
        <v>8</v>
      </c>
      <c r="C12" s="2">
        <v>20.350000000000001</v>
      </c>
      <c r="D12" s="2">
        <v>85.5</v>
      </c>
      <c r="E12" s="2" t="s">
        <v>44</v>
      </c>
      <c r="F12" s="5" t="s">
        <v>41</v>
      </c>
    </row>
    <row r="13" spans="1:6" s="2" customFormat="1" ht="15.75" x14ac:dyDescent="0.2">
      <c r="A13" s="2" t="s">
        <v>19</v>
      </c>
      <c r="B13" s="2" t="s">
        <v>8</v>
      </c>
      <c r="C13" s="2">
        <v>20.350000000000001</v>
      </c>
      <c r="D13" s="2">
        <v>85.5</v>
      </c>
      <c r="E13" s="2" t="s">
        <v>44</v>
      </c>
      <c r="F13" s="5" t="s">
        <v>40</v>
      </c>
    </row>
    <row r="14" spans="1:6" s="2" customFormat="1" x14ac:dyDescent="0.2">
      <c r="A14" s="2" t="s">
        <v>20</v>
      </c>
      <c r="B14" s="2" t="s">
        <v>8</v>
      </c>
      <c r="C14" s="2">
        <v>15.16</v>
      </c>
      <c r="D14" s="2">
        <v>87.5</v>
      </c>
      <c r="E14" s="2" t="s">
        <v>26</v>
      </c>
      <c r="F14" s="2" t="s">
        <v>39</v>
      </c>
    </row>
    <row r="15" spans="1:6" s="2" customFormat="1" x14ac:dyDescent="0.2">
      <c r="A15" s="2" t="s">
        <v>21</v>
      </c>
      <c r="B15" s="2" t="s">
        <v>8</v>
      </c>
      <c r="C15" s="2">
        <v>15.15</v>
      </c>
      <c r="D15" s="2">
        <v>87.5</v>
      </c>
      <c r="E15" s="2" t="s">
        <v>26</v>
      </c>
      <c r="F15" s="2" t="s">
        <v>39</v>
      </c>
    </row>
    <row r="16" spans="1:6" s="2" customFormat="1" x14ac:dyDescent="0.2">
      <c r="A16" s="2" t="s">
        <v>22</v>
      </c>
      <c r="B16" s="2" t="s">
        <v>8</v>
      </c>
      <c r="C16" s="2">
        <v>15.28</v>
      </c>
      <c r="D16" s="2">
        <v>87.5</v>
      </c>
      <c r="E16" s="2" t="s">
        <v>26</v>
      </c>
      <c r="F16" s="2" t="s">
        <v>39</v>
      </c>
    </row>
    <row r="17" spans="1:6" s="2" customFormat="1" ht="15.75" x14ac:dyDescent="0.2">
      <c r="A17" s="2" t="s">
        <v>23</v>
      </c>
      <c r="B17" s="2" t="s">
        <v>8</v>
      </c>
      <c r="C17" s="2">
        <v>15.38</v>
      </c>
      <c r="D17" s="2">
        <v>87.5</v>
      </c>
      <c r="E17" s="2" t="s">
        <v>26</v>
      </c>
      <c r="F17" s="5" t="s">
        <v>41</v>
      </c>
    </row>
    <row r="18" spans="1:6" s="2" customFormat="1" ht="15.75" x14ac:dyDescent="0.2">
      <c r="A18" s="2" t="s">
        <v>24</v>
      </c>
      <c r="B18" s="2" t="s">
        <v>8</v>
      </c>
      <c r="C18" s="2">
        <v>15.37</v>
      </c>
      <c r="D18" s="2">
        <v>87.5</v>
      </c>
      <c r="E18" s="2" t="s">
        <v>26</v>
      </c>
      <c r="F18" s="5" t="s">
        <v>41</v>
      </c>
    </row>
    <row r="19" spans="1:6" s="2" customFormat="1" ht="15.75" x14ac:dyDescent="0.2">
      <c r="A19" s="2" t="s">
        <v>25</v>
      </c>
      <c r="B19" s="2" t="s">
        <v>8</v>
      </c>
      <c r="C19" s="2">
        <v>15.41</v>
      </c>
      <c r="D19" s="2">
        <v>87.5</v>
      </c>
      <c r="E19" s="2" t="s">
        <v>26</v>
      </c>
      <c r="F19" s="5" t="s"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K7"/>
  <sheetViews>
    <sheetView workbookViewId="0">
      <selection activeCell="I9" sqref="I9"/>
    </sheetView>
  </sheetViews>
  <sheetFormatPr defaultRowHeight="14.25" x14ac:dyDescent="0.2"/>
  <sheetData>
    <row r="1" spans="1:11" ht="15.75" x14ac:dyDescent="0.25">
      <c r="A1" t="s">
        <v>33</v>
      </c>
      <c r="B1" t="s">
        <v>36</v>
      </c>
      <c r="D1" t="s">
        <v>37</v>
      </c>
      <c r="F1" s="9" t="s">
        <v>46</v>
      </c>
      <c r="G1" t="s">
        <v>36</v>
      </c>
      <c r="I1" t="s">
        <v>37</v>
      </c>
      <c r="K1" t="s">
        <v>38</v>
      </c>
    </row>
    <row r="2" spans="1:11" x14ac:dyDescent="0.2">
      <c r="A2">
        <v>1</v>
      </c>
      <c r="B2">
        <v>1106665</v>
      </c>
      <c r="C2">
        <f>AVERAGE(B2:B4)</f>
        <v>1089199</v>
      </c>
      <c r="F2">
        <v>1</v>
      </c>
      <c r="G2">
        <v>1140250</v>
      </c>
      <c r="H2">
        <f>G2/G2</f>
        <v>1</v>
      </c>
      <c r="J2">
        <f>AVERAGE(G2:G4)</f>
        <v>1185880.3333333333</v>
      </c>
    </row>
    <row r="3" spans="1:11" x14ac:dyDescent="0.2">
      <c r="A3">
        <v>1</v>
      </c>
      <c r="B3">
        <v>1040940</v>
      </c>
      <c r="F3">
        <v>1</v>
      </c>
      <c r="G3">
        <v>1221414</v>
      </c>
      <c r="H3">
        <f t="shared" ref="H3:H4" si="0">G3/G3</f>
        <v>1</v>
      </c>
    </row>
    <row r="4" spans="1:11" x14ac:dyDescent="0.2">
      <c r="A4">
        <v>1</v>
      </c>
      <c r="B4">
        <v>1119992</v>
      </c>
      <c r="F4">
        <v>1</v>
      </c>
      <c r="G4">
        <v>1195977</v>
      </c>
      <c r="H4">
        <f t="shared" si="0"/>
        <v>1</v>
      </c>
    </row>
    <row r="5" spans="1:11" x14ac:dyDescent="0.2">
      <c r="A5">
        <v>1</v>
      </c>
      <c r="B5">
        <v>609598</v>
      </c>
      <c r="C5" s="8">
        <f>B5/C2</f>
        <v>0.55967550465984639</v>
      </c>
      <c r="D5" s="8">
        <f>1-C5</f>
        <v>0.44032449534015361</v>
      </c>
      <c r="F5">
        <v>1</v>
      </c>
      <c r="G5">
        <v>801781</v>
      </c>
      <c r="H5" s="8">
        <f>G5/J2</f>
        <v>0.67610616135804602</v>
      </c>
      <c r="I5" s="8">
        <f>1-H5</f>
        <v>0.32389383864195398</v>
      </c>
      <c r="K5">
        <f>_xlfn.T.TEST(D5:D7,I5:I7,2,3)</f>
        <v>8.9399749699525903E-3</v>
      </c>
    </row>
    <row r="6" spans="1:11" x14ac:dyDescent="0.2">
      <c r="A6">
        <v>1</v>
      </c>
      <c r="B6">
        <v>534390</v>
      </c>
      <c r="C6" s="8">
        <f>B6/C2</f>
        <v>0.49062659807803716</v>
      </c>
      <c r="D6" s="8">
        <f t="shared" ref="D6:D7" si="1">1-C6</f>
        <v>0.5093734019219629</v>
      </c>
      <c r="F6">
        <v>1</v>
      </c>
      <c r="G6">
        <v>794567</v>
      </c>
      <c r="H6" s="8">
        <f>G6/J2</f>
        <v>0.67002291687103899</v>
      </c>
      <c r="I6" s="8">
        <f t="shared" ref="I6:I7" si="2">1-H6</f>
        <v>0.32997708312896101</v>
      </c>
    </row>
    <row r="7" spans="1:11" x14ac:dyDescent="0.2">
      <c r="A7">
        <v>1</v>
      </c>
      <c r="B7">
        <v>586945</v>
      </c>
      <c r="C7" s="8">
        <f>B7/C2</f>
        <v>0.53887765229310713</v>
      </c>
      <c r="D7" s="8">
        <f t="shared" si="1"/>
        <v>0.46112234770689287</v>
      </c>
      <c r="F7">
        <v>1</v>
      </c>
      <c r="G7">
        <v>748771</v>
      </c>
      <c r="H7" s="8">
        <f>G7/J2</f>
        <v>0.63140519237326087</v>
      </c>
      <c r="I7" s="8">
        <f t="shared" si="2"/>
        <v>0.36859480762673913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4"/>
  <sheetViews>
    <sheetView tabSelected="1" workbookViewId="0">
      <selection activeCell="G3" sqref="G3"/>
    </sheetView>
  </sheetViews>
  <sheetFormatPr defaultRowHeight="14.25" x14ac:dyDescent="0.2"/>
  <sheetData>
    <row r="1" spans="1:5" ht="15.75" x14ac:dyDescent="0.2">
      <c r="A1" s="5" t="s">
        <v>41</v>
      </c>
      <c r="C1" s="3" t="s">
        <v>33</v>
      </c>
      <c r="D1" s="3" t="s">
        <v>46</v>
      </c>
      <c r="E1" s="3" t="s">
        <v>34</v>
      </c>
    </row>
    <row r="2" spans="1:5" x14ac:dyDescent="0.2">
      <c r="B2" s="3" t="s">
        <v>35</v>
      </c>
      <c r="C2" s="7">
        <v>781</v>
      </c>
      <c r="D2" s="7">
        <v>141</v>
      </c>
      <c r="E2" s="3">
        <f>_xlfn.T.TEST(C2:C4,D2:D4,2,3)</f>
        <v>7.1849631456740882E-3</v>
      </c>
    </row>
    <row r="3" spans="1:5" x14ac:dyDescent="0.2">
      <c r="B3" s="3"/>
      <c r="C3" s="7">
        <v>604</v>
      </c>
      <c r="D3" s="7">
        <v>117</v>
      </c>
      <c r="E3" s="3"/>
    </row>
    <row r="4" spans="1:5" x14ac:dyDescent="0.2">
      <c r="B4" s="3"/>
      <c r="C4" s="7">
        <v>710</v>
      </c>
      <c r="D4" s="7">
        <v>137</v>
      </c>
      <c r="E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result_PCR</vt:lpstr>
      <vt:lpstr>raw data_PCR</vt:lpstr>
      <vt:lpstr>wound</vt:lpstr>
      <vt:lpstr>invasion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charlie</cp:lastModifiedBy>
  <dcterms:created xsi:type="dcterms:W3CDTF">2015-06-05T18:19:34Z</dcterms:created>
  <dcterms:modified xsi:type="dcterms:W3CDTF">2025-08-07T09:12:44Z</dcterms:modified>
</cp:coreProperties>
</file>