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Viktor/Documents/АKeep Solid/проекты/проект ОНАС/"/>
    </mc:Choice>
  </mc:AlternateContent>
  <bookViews>
    <workbookView xWindow="640" yWindow="460" windowWidth="28160" windowHeight="1646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62" i="1" l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X62" i="1"/>
  <c r="BY62" i="1"/>
  <c r="CB62" i="1"/>
  <c r="CC62" i="1"/>
  <c r="CF62" i="1"/>
  <c r="CG62" i="1"/>
  <c r="CJ62" i="1"/>
  <c r="CK62" i="1"/>
  <c r="CN62" i="1"/>
  <c r="CO62" i="1"/>
  <c r="CR62" i="1"/>
  <c r="CS62" i="1"/>
  <c r="CV62" i="1"/>
  <c r="CW62" i="1"/>
  <c r="CX62" i="1"/>
  <c r="AK62" i="1"/>
  <c r="AM62" i="1"/>
  <c r="CY62" i="1"/>
  <c r="DA62" i="1"/>
  <c r="DC62" i="1"/>
  <c r="DE62" i="1"/>
  <c r="DG62" i="1"/>
  <c r="AN63" i="1"/>
  <c r="AO63" i="1"/>
  <c r="AP63" i="1"/>
  <c r="AS63" i="1"/>
  <c r="AT63" i="1"/>
  <c r="AW63" i="1"/>
  <c r="AX63" i="1"/>
  <c r="BA63" i="1"/>
  <c r="BB63" i="1"/>
  <c r="BE63" i="1"/>
  <c r="BF63" i="1"/>
  <c r="BI63" i="1"/>
  <c r="BJ63" i="1"/>
  <c r="BM63" i="1"/>
  <c r="BN63" i="1"/>
  <c r="BQ63" i="1"/>
  <c r="BR63" i="1"/>
  <c r="BS63" i="1"/>
  <c r="BT63" i="1"/>
  <c r="BU63" i="1"/>
  <c r="BX63" i="1"/>
  <c r="BY63" i="1"/>
  <c r="CB63" i="1"/>
  <c r="CC63" i="1"/>
  <c r="CF63" i="1"/>
  <c r="CG63" i="1"/>
  <c r="CJ63" i="1"/>
  <c r="CK63" i="1"/>
  <c r="CN63" i="1"/>
  <c r="CO63" i="1"/>
  <c r="CR63" i="1"/>
  <c r="CS63" i="1"/>
  <c r="CV63" i="1"/>
  <c r="CW63" i="1"/>
  <c r="CX63" i="1"/>
  <c r="AK63" i="1"/>
  <c r="AM63" i="1"/>
  <c r="CY63" i="1"/>
  <c r="DA63" i="1"/>
  <c r="DC63" i="1"/>
  <c r="DE63" i="1"/>
  <c r="DG63" i="1"/>
  <c r="AN64" i="1"/>
  <c r="AO64" i="1"/>
  <c r="AP64" i="1"/>
  <c r="AS64" i="1"/>
  <c r="AT64" i="1"/>
  <c r="AW64" i="1"/>
  <c r="AX64" i="1"/>
  <c r="BA64" i="1"/>
  <c r="BB64" i="1"/>
  <c r="BE64" i="1"/>
  <c r="BF64" i="1"/>
  <c r="BI64" i="1"/>
  <c r="BJ64" i="1"/>
  <c r="BM64" i="1"/>
  <c r="BN64" i="1"/>
  <c r="BQ64" i="1"/>
  <c r="BR64" i="1"/>
  <c r="BS64" i="1"/>
  <c r="BT64" i="1"/>
  <c r="BU64" i="1"/>
  <c r="BX64" i="1"/>
  <c r="BY64" i="1"/>
  <c r="CB64" i="1"/>
  <c r="CC64" i="1"/>
  <c r="CF64" i="1"/>
  <c r="CG64" i="1"/>
  <c r="CJ64" i="1"/>
  <c r="CK64" i="1"/>
  <c r="CN64" i="1"/>
  <c r="CO64" i="1"/>
  <c r="CR64" i="1"/>
  <c r="CS64" i="1"/>
  <c r="CV64" i="1"/>
  <c r="CW64" i="1"/>
  <c r="CX64" i="1"/>
  <c r="AK64" i="1"/>
  <c r="AM64" i="1"/>
  <c r="CY64" i="1"/>
  <c r="DA64" i="1"/>
  <c r="DC64" i="1"/>
  <c r="DE64" i="1"/>
  <c r="DG64" i="1"/>
  <c r="AN65" i="1"/>
  <c r="AO65" i="1"/>
  <c r="AP65" i="1"/>
  <c r="AS65" i="1"/>
  <c r="AT65" i="1"/>
  <c r="AW65" i="1"/>
  <c r="AX65" i="1"/>
  <c r="BA65" i="1"/>
  <c r="BB65" i="1"/>
  <c r="BE65" i="1"/>
  <c r="BF65" i="1"/>
  <c r="BI65" i="1"/>
  <c r="BJ65" i="1"/>
  <c r="BM65" i="1"/>
  <c r="BN65" i="1"/>
  <c r="BQ65" i="1"/>
  <c r="BR65" i="1"/>
  <c r="BS65" i="1"/>
  <c r="BT65" i="1"/>
  <c r="BU65" i="1"/>
  <c r="BX65" i="1"/>
  <c r="BY65" i="1"/>
  <c r="CB65" i="1"/>
  <c r="CC65" i="1"/>
  <c r="CF65" i="1"/>
  <c r="CG65" i="1"/>
  <c r="CJ65" i="1"/>
  <c r="CK65" i="1"/>
  <c r="CN65" i="1"/>
  <c r="CO65" i="1"/>
  <c r="CR65" i="1"/>
  <c r="CS65" i="1"/>
  <c r="CV65" i="1"/>
  <c r="CW65" i="1"/>
  <c r="CX65" i="1"/>
  <c r="AK65" i="1"/>
  <c r="AM65" i="1"/>
  <c r="CY65" i="1"/>
  <c r="DA65" i="1"/>
  <c r="DC65" i="1"/>
  <c r="DE65" i="1"/>
  <c r="DG65" i="1"/>
  <c r="AN66" i="1"/>
  <c r="AS66" i="1"/>
  <c r="AT66" i="1"/>
  <c r="AW66" i="1"/>
  <c r="AX66" i="1"/>
  <c r="BA66" i="1"/>
  <c r="BB66" i="1"/>
  <c r="BE66" i="1"/>
  <c r="BQ66" i="1"/>
  <c r="BR66" i="1"/>
  <c r="BS66" i="1"/>
  <c r="BU66" i="1"/>
  <c r="BX66" i="1"/>
  <c r="BY66" i="1"/>
  <c r="CB66" i="1"/>
  <c r="CC66" i="1"/>
  <c r="CF66" i="1"/>
  <c r="CG66" i="1"/>
  <c r="CV66" i="1"/>
  <c r="CW66" i="1"/>
  <c r="CX66" i="1"/>
  <c r="AK66" i="1"/>
  <c r="AM66" i="1"/>
  <c r="CY66" i="1"/>
  <c r="DA66" i="1"/>
  <c r="DC66" i="1"/>
  <c r="DE66" i="1"/>
  <c r="DG66" i="1"/>
  <c r="AN67" i="1"/>
  <c r="AO67" i="1"/>
  <c r="AP67" i="1"/>
  <c r="AS67" i="1"/>
  <c r="AT67" i="1"/>
  <c r="AW67" i="1"/>
  <c r="AX67" i="1"/>
  <c r="BA67" i="1"/>
  <c r="BB67" i="1"/>
  <c r="BE67" i="1"/>
  <c r="BF67" i="1"/>
  <c r="BI67" i="1"/>
  <c r="BJ67" i="1"/>
  <c r="BM67" i="1"/>
  <c r="BN67" i="1"/>
  <c r="BQ67" i="1"/>
  <c r="BR67" i="1"/>
  <c r="BS67" i="1"/>
  <c r="BT67" i="1"/>
  <c r="BU67" i="1"/>
  <c r="BX67" i="1"/>
  <c r="BY67" i="1"/>
  <c r="CB67" i="1"/>
  <c r="CC67" i="1"/>
  <c r="CF67" i="1"/>
  <c r="CG67" i="1"/>
  <c r="CJ67" i="1"/>
  <c r="CK67" i="1"/>
  <c r="CN67" i="1"/>
  <c r="CO67" i="1"/>
  <c r="CR67" i="1"/>
  <c r="CS67" i="1"/>
  <c r="CV67" i="1"/>
  <c r="CW67" i="1"/>
  <c r="CX67" i="1"/>
  <c r="AK67" i="1"/>
  <c r="AM67" i="1"/>
  <c r="CY67" i="1"/>
  <c r="DA67" i="1"/>
  <c r="DC67" i="1"/>
  <c r="DE67" i="1"/>
  <c r="DG67" i="1"/>
  <c r="AN68" i="1"/>
  <c r="AO68" i="1"/>
  <c r="AP68" i="1"/>
  <c r="AS68" i="1"/>
  <c r="AT68" i="1"/>
  <c r="AW68" i="1"/>
  <c r="AX68" i="1"/>
  <c r="BA68" i="1"/>
  <c r="BB68" i="1"/>
  <c r="BE68" i="1"/>
  <c r="BF68" i="1"/>
  <c r="BI68" i="1"/>
  <c r="BJ68" i="1"/>
  <c r="BM68" i="1"/>
  <c r="BN68" i="1"/>
  <c r="BQ68" i="1"/>
  <c r="BR68" i="1"/>
  <c r="BS68" i="1"/>
  <c r="BT68" i="1"/>
  <c r="BU68" i="1"/>
  <c r="BX68" i="1"/>
  <c r="BY68" i="1"/>
  <c r="CB68" i="1"/>
  <c r="CC68" i="1"/>
  <c r="CF68" i="1"/>
  <c r="CG68" i="1"/>
  <c r="CJ68" i="1"/>
  <c r="CK68" i="1"/>
  <c r="CN68" i="1"/>
  <c r="CO68" i="1"/>
  <c r="CR68" i="1"/>
  <c r="CS68" i="1"/>
  <c r="CV68" i="1"/>
  <c r="CW68" i="1"/>
  <c r="CX68" i="1"/>
  <c r="AK68" i="1"/>
  <c r="AM68" i="1"/>
  <c r="CY68" i="1"/>
  <c r="DA68" i="1"/>
  <c r="DC68" i="1"/>
  <c r="DE68" i="1"/>
  <c r="DG68" i="1"/>
  <c r="AN69" i="1"/>
  <c r="AO69" i="1"/>
  <c r="AP69" i="1"/>
  <c r="AS69" i="1"/>
  <c r="AT69" i="1"/>
  <c r="AW69" i="1"/>
  <c r="AX69" i="1"/>
  <c r="BA69" i="1"/>
  <c r="BB69" i="1"/>
  <c r="BE69" i="1"/>
  <c r="BF69" i="1"/>
  <c r="BI69" i="1"/>
  <c r="BJ69" i="1"/>
  <c r="BM69" i="1"/>
  <c r="BN69" i="1"/>
  <c r="BQ69" i="1"/>
  <c r="BR69" i="1"/>
  <c r="BS69" i="1"/>
  <c r="BT69" i="1"/>
  <c r="BU69" i="1"/>
  <c r="BX69" i="1"/>
  <c r="BY69" i="1"/>
  <c r="CB69" i="1"/>
  <c r="CC69" i="1"/>
  <c r="CF69" i="1"/>
  <c r="CG69" i="1"/>
  <c r="CJ69" i="1"/>
  <c r="CK69" i="1"/>
  <c r="CN69" i="1"/>
  <c r="CO69" i="1"/>
  <c r="CR69" i="1"/>
  <c r="CS69" i="1"/>
  <c r="CV69" i="1"/>
  <c r="CW69" i="1"/>
  <c r="CX69" i="1"/>
  <c r="AK69" i="1"/>
  <c r="AM69" i="1"/>
  <c r="CY69" i="1"/>
  <c r="DA69" i="1"/>
  <c r="DC69" i="1"/>
  <c r="DE69" i="1"/>
  <c r="DG69" i="1"/>
  <c r="AN70" i="1"/>
  <c r="AO70" i="1"/>
  <c r="AP70" i="1"/>
  <c r="AS70" i="1"/>
  <c r="AT70" i="1"/>
  <c r="AW70" i="1"/>
  <c r="AX70" i="1"/>
  <c r="BA70" i="1"/>
  <c r="BB70" i="1"/>
  <c r="BE70" i="1"/>
  <c r="BF70" i="1"/>
  <c r="BI70" i="1"/>
  <c r="BJ70" i="1"/>
  <c r="BM70" i="1"/>
  <c r="BN70" i="1"/>
  <c r="BQ70" i="1"/>
  <c r="BR70" i="1"/>
  <c r="BS70" i="1"/>
  <c r="BT70" i="1"/>
  <c r="BU70" i="1"/>
  <c r="BX70" i="1"/>
  <c r="BY70" i="1"/>
  <c r="CB70" i="1"/>
  <c r="CC70" i="1"/>
  <c r="CF70" i="1"/>
  <c r="CG70" i="1"/>
  <c r="CJ70" i="1"/>
  <c r="CK70" i="1"/>
  <c r="CN70" i="1"/>
  <c r="CO70" i="1"/>
  <c r="CR70" i="1"/>
  <c r="CS70" i="1"/>
  <c r="CV70" i="1"/>
  <c r="CW70" i="1"/>
  <c r="CX70" i="1"/>
  <c r="AK70" i="1"/>
  <c r="AM70" i="1"/>
  <c r="CY70" i="1"/>
  <c r="DA70" i="1"/>
  <c r="DC70" i="1"/>
  <c r="DE70" i="1"/>
  <c r="DG70" i="1"/>
  <c r="AN71" i="1"/>
  <c r="AO71" i="1"/>
  <c r="AP71" i="1"/>
  <c r="AS71" i="1"/>
  <c r="AT71" i="1"/>
  <c r="AW71" i="1"/>
  <c r="AX71" i="1"/>
  <c r="BA71" i="1"/>
  <c r="BB71" i="1"/>
  <c r="BE71" i="1"/>
  <c r="BF71" i="1"/>
  <c r="BI71" i="1"/>
  <c r="BJ71" i="1"/>
  <c r="BM71" i="1"/>
  <c r="BN71" i="1"/>
  <c r="BQ71" i="1"/>
  <c r="BR71" i="1"/>
  <c r="BS71" i="1"/>
  <c r="BT71" i="1"/>
  <c r="BU71" i="1"/>
  <c r="BX71" i="1"/>
  <c r="BY71" i="1"/>
  <c r="CB71" i="1"/>
  <c r="CC71" i="1"/>
  <c r="CF71" i="1"/>
  <c r="CG71" i="1"/>
  <c r="CJ71" i="1"/>
  <c r="CK71" i="1"/>
  <c r="CN71" i="1"/>
  <c r="CO71" i="1"/>
  <c r="CR71" i="1"/>
  <c r="CS71" i="1"/>
  <c r="CV71" i="1"/>
  <c r="CW71" i="1"/>
  <c r="CX71" i="1"/>
  <c r="AK71" i="1"/>
  <c r="AM71" i="1"/>
  <c r="CY71" i="1"/>
  <c r="DA71" i="1"/>
  <c r="DC71" i="1"/>
  <c r="DE71" i="1"/>
  <c r="DG71" i="1"/>
  <c r="AN72" i="1"/>
  <c r="AO72" i="1"/>
  <c r="AP72" i="1"/>
  <c r="AS72" i="1"/>
  <c r="AT72" i="1"/>
  <c r="AW72" i="1"/>
  <c r="AX72" i="1"/>
  <c r="BA72" i="1"/>
  <c r="BB72" i="1"/>
  <c r="BE72" i="1"/>
  <c r="BF72" i="1"/>
  <c r="BI72" i="1"/>
  <c r="BJ72" i="1"/>
  <c r="BM72" i="1"/>
  <c r="BN72" i="1"/>
  <c r="BQ72" i="1"/>
  <c r="BR72" i="1"/>
  <c r="BS72" i="1"/>
  <c r="BT72" i="1"/>
  <c r="BU72" i="1"/>
  <c r="BX72" i="1"/>
  <c r="BY72" i="1"/>
  <c r="CB72" i="1"/>
  <c r="CC72" i="1"/>
  <c r="CF72" i="1"/>
  <c r="CG72" i="1"/>
  <c r="CJ72" i="1"/>
  <c r="CK72" i="1"/>
  <c r="CN72" i="1"/>
  <c r="CO72" i="1"/>
  <c r="CR72" i="1"/>
  <c r="CS72" i="1"/>
  <c r="CV72" i="1"/>
  <c r="CW72" i="1"/>
  <c r="CX72" i="1"/>
  <c r="AK72" i="1"/>
  <c r="AM72" i="1"/>
  <c r="CY72" i="1"/>
  <c r="DA72" i="1"/>
  <c r="DC72" i="1"/>
  <c r="DE72" i="1"/>
  <c r="DG72" i="1"/>
  <c r="AN73" i="1"/>
  <c r="AO73" i="1"/>
  <c r="AP73" i="1"/>
  <c r="AS73" i="1"/>
  <c r="AT73" i="1"/>
  <c r="AW73" i="1"/>
  <c r="AX73" i="1"/>
  <c r="BA73" i="1"/>
  <c r="BB73" i="1"/>
  <c r="BE73" i="1"/>
  <c r="BF73" i="1"/>
  <c r="BI73" i="1"/>
  <c r="BJ73" i="1"/>
  <c r="BM73" i="1"/>
  <c r="BN73" i="1"/>
  <c r="BQ73" i="1"/>
  <c r="BR73" i="1"/>
  <c r="BS73" i="1"/>
  <c r="BT73" i="1"/>
  <c r="BU73" i="1"/>
  <c r="BX73" i="1"/>
  <c r="BY73" i="1"/>
  <c r="CB73" i="1"/>
  <c r="CC73" i="1"/>
  <c r="CF73" i="1"/>
  <c r="CG73" i="1"/>
  <c r="CJ73" i="1"/>
  <c r="CK73" i="1"/>
  <c r="CN73" i="1"/>
  <c r="CO73" i="1"/>
  <c r="CR73" i="1"/>
  <c r="CS73" i="1"/>
  <c r="CV73" i="1"/>
  <c r="CW73" i="1"/>
  <c r="CX73" i="1"/>
  <c r="AK73" i="1"/>
  <c r="AM73" i="1"/>
  <c r="CY73" i="1"/>
  <c r="DA73" i="1"/>
  <c r="DC73" i="1"/>
  <c r="DE73" i="1"/>
  <c r="DG73" i="1"/>
  <c r="AN75" i="1"/>
  <c r="AO75" i="1"/>
  <c r="AP75" i="1"/>
  <c r="AS75" i="1"/>
  <c r="AT75" i="1"/>
  <c r="AW75" i="1"/>
  <c r="AX75" i="1"/>
  <c r="BA75" i="1"/>
  <c r="BB75" i="1"/>
  <c r="BE75" i="1"/>
  <c r="BF75" i="1"/>
  <c r="BI75" i="1"/>
  <c r="BJ75" i="1"/>
  <c r="BM75" i="1"/>
  <c r="BN75" i="1"/>
  <c r="BQ75" i="1"/>
  <c r="BR75" i="1"/>
  <c r="BS75" i="1"/>
  <c r="BT75" i="1"/>
  <c r="BU75" i="1"/>
  <c r="BX75" i="1"/>
  <c r="BY75" i="1"/>
  <c r="CB75" i="1"/>
  <c r="CC75" i="1"/>
  <c r="CF75" i="1"/>
  <c r="CG75" i="1"/>
  <c r="CJ75" i="1"/>
  <c r="CK75" i="1"/>
  <c r="CN75" i="1"/>
  <c r="CO75" i="1"/>
  <c r="CR75" i="1"/>
  <c r="CS75" i="1"/>
  <c r="CV75" i="1"/>
  <c r="CW75" i="1"/>
  <c r="CX75" i="1"/>
  <c r="AK75" i="1"/>
  <c r="AM75" i="1"/>
  <c r="CY75" i="1"/>
  <c r="DA75" i="1"/>
  <c r="DC75" i="1"/>
  <c r="DE75" i="1"/>
  <c r="DG75" i="1"/>
  <c r="AN76" i="1"/>
  <c r="AO76" i="1"/>
  <c r="AP76" i="1"/>
  <c r="AS76" i="1"/>
  <c r="AT76" i="1"/>
  <c r="AW76" i="1"/>
  <c r="AX76" i="1"/>
  <c r="BA76" i="1"/>
  <c r="BB76" i="1"/>
  <c r="BE76" i="1"/>
  <c r="BF76" i="1"/>
  <c r="BI76" i="1"/>
  <c r="BJ76" i="1"/>
  <c r="BM76" i="1"/>
  <c r="BN76" i="1"/>
  <c r="BQ76" i="1"/>
  <c r="BR76" i="1"/>
  <c r="BS76" i="1"/>
  <c r="BT76" i="1"/>
  <c r="BU76" i="1"/>
  <c r="BX76" i="1"/>
  <c r="BY76" i="1"/>
  <c r="CB76" i="1"/>
  <c r="CC76" i="1"/>
  <c r="CF76" i="1"/>
  <c r="CG76" i="1"/>
  <c r="CJ76" i="1"/>
  <c r="CK76" i="1"/>
  <c r="CN76" i="1"/>
  <c r="CO76" i="1"/>
  <c r="CR76" i="1"/>
  <c r="CS76" i="1"/>
  <c r="CV76" i="1"/>
  <c r="CW76" i="1"/>
  <c r="CX76" i="1"/>
  <c r="AK76" i="1"/>
  <c r="AM76" i="1"/>
  <c r="CY76" i="1"/>
  <c r="DA76" i="1"/>
  <c r="DC76" i="1"/>
  <c r="DE76" i="1"/>
  <c r="DG76" i="1"/>
  <c r="AN77" i="1"/>
  <c r="DE77" i="1"/>
  <c r="DG77" i="1"/>
  <c r="AN78" i="1"/>
  <c r="AO78" i="1"/>
  <c r="AP78" i="1"/>
  <c r="BE78" i="1"/>
  <c r="BF78" i="1"/>
  <c r="BI78" i="1"/>
  <c r="BJ78" i="1"/>
  <c r="BM78" i="1"/>
  <c r="BN78" i="1"/>
  <c r="BQ78" i="1"/>
  <c r="BR78" i="1"/>
  <c r="BS78" i="1"/>
  <c r="CJ78" i="1"/>
  <c r="CK78" i="1"/>
  <c r="CN78" i="1"/>
  <c r="CO78" i="1"/>
  <c r="CR78" i="1"/>
  <c r="CS78" i="1"/>
  <c r="CV78" i="1"/>
  <c r="CW78" i="1"/>
  <c r="CX78" i="1"/>
  <c r="AK78" i="1"/>
  <c r="AM78" i="1"/>
  <c r="CY78" i="1"/>
  <c r="DA78" i="1"/>
  <c r="DC78" i="1"/>
  <c r="DE78" i="1"/>
  <c r="DG78" i="1"/>
  <c r="AN79" i="1"/>
  <c r="AO79" i="1"/>
  <c r="AP79" i="1"/>
  <c r="AS79" i="1"/>
  <c r="AT79" i="1"/>
  <c r="AW79" i="1"/>
  <c r="AX79" i="1"/>
  <c r="BA79" i="1"/>
  <c r="BB79" i="1"/>
  <c r="BQ79" i="1"/>
  <c r="BR79" i="1"/>
  <c r="BS79" i="1"/>
  <c r="BT79" i="1"/>
  <c r="BU79" i="1"/>
  <c r="BX79" i="1"/>
  <c r="BY79" i="1"/>
  <c r="CB79" i="1"/>
  <c r="CC79" i="1"/>
  <c r="CF79" i="1"/>
  <c r="CG79" i="1"/>
  <c r="CV79" i="1"/>
  <c r="CW79" i="1"/>
  <c r="CX79" i="1"/>
  <c r="AK79" i="1"/>
  <c r="AM79" i="1"/>
  <c r="CY79" i="1"/>
  <c r="DA79" i="1"/>
  <c r="DC79" i="1"/>
  <c r="DE79" i="1"/>
  <c r="DG79" i="1"/>
  <c r="AN80" i="1"/>
  <c r="AO80" i="1"/>
  <c r="AP80" i="1"/>
  <c r="AS80" i="1"/>
  <c r="AT80" i="1"/>
  <c r="AW80" i="1"/>
  <c r="AX80" i="1"/>
  <c r="BA80" i="1"/>
  <c r="BB80" i="1"/>
  <c r="BE80" i="1"/>
  <c r="BF80" i="1"/>
  <c r="BI80" i="1"/>
  <c r="BJ80" i="1"/>
  <c r="BM80" i="1"/>
  <c r="BN80" i="1"/>
  <c r="BQ80" i="1"/>
  <c r="BR80" i="1"/>
  <c r="BS80" i="1"/>
  <c r="BT80" i="1"/>
  <c r="BU80" i="1"/>
  <c r="BX80" i="1"/>
  <c r="BY80" i="1"/>
  <c r="CB80" i="1"/>
  <c r="CC80" i="1"/>
  <c r="CF80" i="1"/>
  <c r="CG80" i="1"/>
  <c r="CJ80" i="1"/>
  <c r="CK80" i="1"/>
  <c r="CN80" i="1"/>
  <c r="CO80" i="1"/>
  <c r="CR80" i="1"/>
  <c r="CS80" i="1"/>
  <c r="CV80" i="1"/>
  <c r="CW80" i="1"/>
  <c r="CX80" i="1"/>
  <c r="AK80" i="1"/>
  <c r="AM80" i="1"/>
  <c r="CY80" i="1"/>
  <c r="DA80" i="1"/>
  <c r="DC80" i="1"/>
  <c r="DG80" i="1"/>
  <c r="AN82" i="1"/>
  <c r="DA82" i="1"/>
  <c r="DC82" i="1"/>
  <c r="DG82" i="1"/>
  <c r="DG83" i="1"/>
  <c r="DI83" i="1"/>
  <c r="DF83" i="1"/>
  <c r="DI82" i="1"/>
  <c r="DB82" i="1"/>
  <c r="DI80" i="1"/>
  <c r="DB80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DI79" i="1"/>
  <c r="DB79" i="1"/>
  <c r="DI78" i="1"/>
  <c r="DB78" i="1"/>
  <c r="DI77" i="1"/>
  <c r="AK77" i="1"/>
  <c r="AM77" i="1"/>
  <c r="DA77" i="1"/>
  <c r="CY77" i="1"/>
  <c r="BT77" i="1"/>
  <c r="BU77" i="1"/>
  <c r="CF77" i="1"/>
  <c r="CG77" i="1"/>
  <c r="CJ77" i="1"/>
  <c r="CK77" i="1"/>
  <c r="CN77" i="1"/>
  <c r="CO77" i="1"/>
  <c r="CR77" i="1"/>
  <c r="CS77" i="1"/>
  <c r="CV77" i="1"/>
  <c r="CW77" i="1"/>
  <c r="CX77" i="1"/>
  <c r="AO77" i="1"/>
  <c r="AP77" i="1"/>
  <c r="BA77" i="1"/>
  <c r="BB77" i="1"/>
  <c r="BE77" i="1"/>
  <c r="BF77" i="1"/>
  <c r="BI77" i="1"/>
  <c r="BJ77" i="1"/>
  <c r="BM77" i="1"/>
  <c r="BN77" i="1"/>
  <c r="BQ77" i="1"/>
  <c r="BR77" i="1"/>
  <c r="BS77" i="1"/>
  <c r="DI76" i="1"/>
  <c r="DB76" i="1"/>
  <c r="DI75" i="1"/>
  <c r="DB75" i="1"/>
  <c r="DI74" i="1"/>
  <c r="AN74" i="1"/>
  <c r="DE74" i="1"/>
  <c r="AK74" i="1"/>
  <c r="AM74" i="1"/>
  <c r="AH54" i="1"/>
  <c r="BS74" i="1"/>
  <c r="CX74" i="1"/>
  <c r="CY74" i="1"/>
  <c r="DA74" i="1"/>
  <c r="DC74" i="1"/>
  <c r="DB74" i="1"/>
  <c r="AS74" i="1"/>
  <c r="DI73" i="1"/>
  <c r="DB73" i="1"/>
  <c r="DI72" i="1"/>
  <c r="DB72" i="1"/>
  <c r="DI71" i="1"/>
  <c r="DB71" i="1"/>
  <c r="DI70" i="1"/>
  <c r="DB70" i="1"/>
  <c r="DI69" i="1"/>
  <c r="DB69" i="1"/>
  <c r="DI68" i="1"/>
  <c r="DB68" i="1"/>
  <c r="DI67" i="1"/>
  <c r="DB67" i="1"/>
  <c r="DI66" i="1"/>
  <c r="DB66" i="1"/>
  <c r="DI65" i="1"/>
  <c r="DB65" i="1"/>
  <c r="DI64" i="1"/>
  <c r="DB64" i="1"/>
  <c r="DI63" i="1"/>
  <c r="DB63" i="1"/>
  <c r="DI62" i="1"/>
  <c r="DB62" i="1"/>
  <c r="AH55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AK13" i="1"/>
  <c r="AM13" i="1"/>
  <c r="CY13" i="1"/>
  <c r="DA13" i="1"/>
  <c r="DC13" i="1"/>
  <c r="DE13" i="1"/>
  <c r="DG13" i="1"/>
  <c r="DG50" i="1"/>
  <c r="DF50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50" i="1"/>
  <c r="AK14" i="1"/>
  <c r="AM14" i="1"/>
  <c r="AK15" i="1"/>
  <c r="AM15" i="1"/>
  <c r="AK16" i="1"/>
  <c r="AM16" i="1"/>
  <c r="AK17" i="1"/>
  <c r="AM17" i="1"/>
  <c r="AK18" i="1"/>
  <c r="AM18" i="1"/>
  <c r="AK19" i="1"/>
  <c r="AM19" i="1"/>
  <c r="AK20" i="1"/>
  <c r="AM20" i="1"/>
  <c r="AK21" i="1"/>
  <c r="AM21" i="1"/>
  <c r="AK22" i="1"/>
  <c r="AM22" i="1"/>
  <c r="AK23" i="1"/>
  <c r="AM23" i="1"/>
  <c r="AK24" i="1"/>
  <c r="AM24" i="1"/>
  <c r="AK25" i="1"/>
  <c r="AM25" i="1"/>
  <c r="AK26" i="1"/>
  <c r="AM26" i="1"/>
  <c r="AK27" i="1"/>
  <c r="AM27" i="1"/>
  <c r="AK28" i="1"/>
  <c r="AM28" i="1"/>
  <c r="AK29" i="1"/>
  <c r="AM29" i="1"/>
  <c r="AK30" i="1"/>
  <c r="AM30" i="1"/>
  <c r="AK31" i="1"/>
  <c r="AM31" i="1"/>
  <c r="AK32" i="1"/>
  <c r="AM32" i="1"/>
  <c r="AK33" i="1"/>
  <c r="AM33" i="1"/>
  <c r="AK34" i="1"/>
  <c r="AM34" i="1"/>
  <c r="AK35" i="1"/>
  <c r="AM35" i="1"/>
  <c r="AK36" i="1"/>
  <c r="AM36" i="1"/>
  <c r="AK37" i="1"/>
  <c r="AM37" i="1"/>
  <c r="AK38" i="1"/>
  <c r="AM38" i="1"/>
  <c r="AK39" i="1"/>
  <c r="AM39" i="1"/>
  <c r="AK40" i="1"/>
  <c r="AM40" i="1"/>
  <c r="AK41" i="1"/>
  <c r="AM41" i="1"/>
  <c r="AK42" i="1"/>
  <c r="AM42" i="1"/>
  <c r="AK43" i="1"/>
  <c r="AM43" i="1"/>
  <c r="AK44" i="1"/>
  <c r="AM44" i="1"/>
  <c r="AK45" i="1"/>
  <c r="AM45" i="1"/>
  <c r="AK46" i="1"/>
  <c r="AM46" i="1"/>
  <c r="AK47" i="1"/>
  <c r="AM47" i="1"/>
  <c r="AM50" i="1"/>
  <c r="DI49" i="1"/>
  <c r="DI48" i="1"/>
  <c r="BS47" i="1"/>
  <c r="BR47" i="1"/>
  <c r="BQ47" i="1"/>
  <c r="BN47" i="1"/>
  <c r="BM47" i="1"/>
  <c r="BJ47" i="1"/>
  <c r="BI47" i="1"/>
  <c r="BF47" i="1"/>
  <c r="BE47" i="1"/>
  <c r="BB47" i="1"/>
  <c r="BA47" i="1"/>
  <c r="AX47" i="1"/>
  <c r="AW47" i="1"/>
  <c r="AT47" i="1"/>
  <c r="AS47" i="1"/>
  <c r="AP47" i="1"/>
  <c r="AO47" i="1"/>
  <c r="BS46" i="1"/>
  <c r="CY46" i="1"/>
  <c r="DA46" i="1"/>
  <c r="DC46" i="1"/>
  <c r="DE46" i="1"/>
  <c r="DG46" i="1"/>
  <c r="DB46" i="1"/>
  <c r="CJ46" i="1"/>
  <c r="CN46" i="1"/>
  <c r="CO46" i="1"/>
  <c r="CR46" i="1"/>
  <c r="CS46" i="1"/>
  <c r="CV46" i="1"/>
  <c r="CW46" i="1"/>
  <c r="CX46" i="1"/>
  <c r="BR46" i="1"/>
  <c r="BQ46" i="1"/>
  <c r="BN46" i="1"/>
  <c r="BM46" i="1"/>
  <c r="BJ46" i="1"/>
  <c r="BI46" i="1"/>
  <c r="BF46" i="1"/>
  <c r="BE46" i="1"/>
  <c r="BB46" i="1"/>
  <c r="BA46" i="1"/>
  <c r="AX46" i="1"/>
  <c r="AW46" i="1"/>
  <c r="AT46" i="1"/>
  <c r="AS46" i="1"/>
  <c r="AP46" i="1"/>
  <c r="AO46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BS45" i="1"/>
  <c r="CY45" i="1"/>
  <c r="DA45" i="1"/>
  <c r="DC45" i="1"/>
  <c r="DE45" i="1"/>
  <c r="DG45" i="1"/>
  <c r="DI45" i="1"/>
  <c r="DB45" i="1"/>
  <c r="BT45" i="1"/>
  <c r="BU45" i="1"/>
  <c r="BX45" i="1"/>
  <c r="BY45" i="1"/>
  <c r="CB45" i="1"/>
  <c r="CC45" i="1"/>
  <c r="CF45" i="1"/>
  <c r="CG45" i="1"/>
  <c r="CK45" i="1"/>
  <c r="CN45" i="1"/>
  <c r="CO45" i="1"/>
  <c r="CR45" i="1"/>
  <c r="CS45" i="1"/>
  <c r="CV45" i="1"/>
  <c r="CW45" i="1"/>
  <c r="CX45" i="1"/>
  <c r="BR45" i="1"/>
  <c r="BQ45" i="1"/>
  <c r="BN45" i="1"/>
  <c r="BM45" i="1"/>
  <c r="BJ45" i="1"/>
  <c r="BI45" i="1"/>
  <c r="BF45" i="1"/>
  <c r="BE45" i="1"/>
  <c r="BA45" i="1"/>
  <c r="AX45" i="1"/>
  <c r="AW45" i="1"/>
  <c r="AT45" i="1"/>
  <c r="AS45" i="1"/>
  <c r="AP45" i="1"/>
  <c r="AO45" i="1"/>
  <c r="BS44" i="1"/>
  <c r="CY44" i="1"/>
  <c r="DA44" i="1"/>
  <c r="DC44" i="1"/>
  <c r="DE44" i="1"/>
  <c r="DG44" i="1"/>
  <c r="DI44" i="1"/>
  <c r="DB44" i="1"/>
  <c r="CO44" i="1"/>
  <c r="CR44" i="1"/>
  <c r="CS44" i="1"/>
  <c r="CV44" i="1"/>
  <c r="CW44" i="1"/>
  <c r="CX44" i="1"/>
  <c r="BR44" i="1"/>
  <c r="BQ44" i="1"/>
  <c r="BN44" i="1"/>
  <c r="BM44" i="1"/>
  <c r="BJ44" i="1"/>
  <c r="BI44" i="1"/>
  <c r="BF44" i="1"/>
  <c r="BB44" i="1"/>
  <c r="BA44" i="1"/>
  <c r="AX44" i="1"/>
  <c r="AW44" i="1"/>
  <c r="AT44" i="1"/>
  <c r="AS44" i="1"/>
  <c r="AP44" i="1"/>
  <c r="AO44" i="1"/>
  <c r="BS43" i="1"/>
  <c r="CY43" i="1"/>
  <c r="DA43" i="1"/>
  <c r="DC43" i="1"/>
  <c r="DE43" i="1"/>
  <c r="DG43" i="1"/>
  <c r="DI43" i="1"/>
  <c r="DB43" i="1"/>
  <c r="BT43" i="1"/>
  <c r="BU43" i="1"/>
  <c r="BX43" i="1"/>
  <c r="BY43" i="1"/>
  <c r="CB43" i="1"/>
  <c r="CC43" i="1"/>
  <c r="CF43" i="1"/>
  <c r="CG43" i="1"/>
  <c r="CJ43" i="1"/>
  <c r="CK43" i="1"/>
  <c r="CN43" i="1"/>
  <c r="CO43" i="1"/>
  <c r="CR43" i="1"/>
  <c r="CS43" i="1"/>
  <c r="CV43" i="1"/>
  <c r="CW43" i="1"/>
  <c r="CX43" i="1"/>
  <c r="BR43" i="1"/>
  <c r="BQ43" i="1"/>
  <c r="BN43" i="1"/>
  <c r="BM43" i="1"/>
  <c r="BJ43" i="1"/>
  <c r="BI43" i="1"/>
  <c r="BF43" i="1"/>
  <c r="BE43" i="1"/>
  <c r="BB43" i="1"/>
  <c r="BA43" i="1"/>
  <c r="AX43" i="1"/>
  <c r="AW43" i="1"/>
  <c r="AT43" i="1"/>
  <c r="AS43" i="1"/>
  <c r="AP43" i="1"/>
  <c r="AO43" i="1"/>
  <c r="BS42" i="1"/>
  <c r="CY42" i="1"/>
  <c r="DA42" i="1"/>
  <c r="DC42" i="1"/>
  <c r="DE42" i="1"/>
  <c r="DG42" i="1"/>
  <c r="DI42" i="1"/>
  <c r="DB42" i="1"/>
  <c r="BT42" i="1"/>
  <c r="BU42" i="1"/>
  <c r="BX42" i="1"/>
  <c r="BY42" i="1"/>
  <c r="CB42" i="1"/>
  <c r="CC42" i="1"/>
  <c r="CF42" i="1"/>
  <c r="CG42" i="1"/>
  <c r="CJ42" i="1"/>
  <c r="CK42" i="1"/>
  <c r="CN42" i="1"/>
  <c r="CO42" i="1"/>
  <c r="CR42" i="1"/>
  <c r="CS42" i="1"/>
  <c r="CV42" i="1"/>
  <c r="CW42" i="1"/>
  <c r="CX42" i="1"/>
  <c r="BR42" i="1"/>
  <c r="BQ42" i="1"/>
  <c r="BN42" i="1"/>
  <c r="BM42" i="1"/>
  <c r="BJ42" i="1"/>
  <c r="BI42" i="1"/>
  <c r="BF42" i="1"/>
  <c r="BE42" i="1"/>
  <c r="BB42" i="1"/>
  <c r="BA42" i="1"/>
  <c r="AX42" i="1"/>
  <c r="AW42" i="1"/>
  <c r="AT42" i="1"/>
  <c r="AS42" i="1"/>
  <c r="AP42" i="1"/>
  <c r="AO42" i="1"/>
  <c r="BS41" i="1"/>
  <c r="CY41" i="1"/>
  <c r="DA41" i="1"/>
  <c r="DC41" i="1"/>
  <c r="DE41" i="1"/>
  <c r="DG41" i="1"/>
  <c r="DI41" i="1"/>
  <c r="DB41" i="1"/>
  <c r="BT41" i="1"/>
  <c r="BU41" i="1"/>
  <c r="BX41" i="1"/>
  <c r="BY41" i="1"/>
  <c r="CB41" i="1"/>
  <c r="CC41" i="1"/>
  <c r="CF41" i="1"/>
  <c r="CG41" i="1"/>
  <c r="CJ41" i="1"/>
  <c r="CK41" i="1"/>
  <c r="CN41" i="1"/>
  <c r="CO41" i="1"/>
  <c r="CR41" i="1"/>
  <c r="CS41" i="1"/>
  <c r="CV41" i="1"/>
  <c r="CW41" i="1"/>
  <c r="CX41" i="1"/>
  <c r="BR41" i="1"/>
  <c r="BQ41" i="1"/>
  <c r="BN41" i="1"/>
  <c r="BM41" i="1"/>
  <c r="BJ41" i="1"/>
  <c r="BI41" i="1"/>
  <c r="BF41" i="1"/>
  <c r="BE41" i="1"/>
  <c r="BB41" i="1"/>
  <c r="BA41" i="1"/>
  <c r="AX41" i="1"/>
  <c r="AW41" i="1"/>
  <c r="AT41" i="1"/>
  <c r="AS41" i="1"/>
  <c r="AP41" i="1"/>
  <c r="AO41" i="1"/>
  <c r="DE40" i="1"/>
  <c r="DG40" i="1"/>
  <c r="DI40" i="1"/>
  <c r="DA40" i="1"/>
  <c r="CY40" i="1"/>
  <c r="BT40" i="1"/>
  <c r="BU40" i="1"/>
  <c r="BX40" i="1"/>
  <c r="BY40" i="1"/>
  <c r="CB40" i="1"/>
  <c r="CC40" i="1"/>
  <c r="CF40" i="1"/>
  <c r="CG40" i="1"/>
  <c r="CJ40" i="1"/>
  <c r="CK40" i="1"/>
  <c r="CN40" i="1"/>
  <c r="CO40" i="1"/>
  <c r="CR40" i="1"/>
  <c r="CS40" i="1"/>
  <c r="CV40" i="1"/>
  <c r="CW40" i="1"/>
  <c r="CX40" i="1"/>
  <c r="BS40" i="1"/>
  <c r="BR40" i="1"/>
  <c r="BQ40" i="1"/>
  <c r="BN40" i="1"/>
  <c r="BM40" i="1"/>
  <c r="BJ40" i="1"/>
  <c r="BI40" i="1"/>
  <c r="BF40" i="1"/>
  <c r="BE40" i="1"/>
  <c r="BB40" i="1"/>
  <c r="BA40" i="1"/>
  <c r="AX40" i="1"/>
  <c r="AW40" i="1"/>
  <c r="AT40" i="1"/>
  <c r="AS40" i="1"/>
  <c r="AP40" i="1"/>
  <c r="AO40" i="1"/>
  <c r="BS39" i="1"/>
  <c r="CY39" i="1"/>
  <c r="DA39" i="1"/>
  <c r="DC39" i="1"/>
  <c r="DE39" i="1"/>
  <c r="DG39" i="1"/>
  <c r="DI39" i="1"/>
  <c r="DB39" i="1"/>
  <c r="BT39" i="1"/>
  <c r="BU39" i="1"/>
  <c r="BX39" i="1"/>
  <c r="BY39" i="1"/>
  <c r="CB39" i="1"/>
  <c r="CC39" i="1"/>
  <c r="CF39" i="1"/>
  <c r="CG39" i="1"/>
  <c r="CJ39" i="1"/>
  <c r="CK39" i="1"/>
  <c r="CN39" i="1"/>
  <c r="CO39" i="1"/>
  <c r="CR39" i="1"/>
  <c r="CS39" i="1"/>
  <c r="CV39" i="1"/>
  <c r="CW39" i="1"/>
  <c r="CX39" i="1"/>
  <c r="BR39" i="1"/>
  <c r="BQ39" i="1"/>
  <c r="BN39" i="1"/>
  <c r="BM39" i="1"/>
  <c r="BJ39" i="1"/>
  <c r="BI39" i="1"/>
  <c r="BF39" i="1"/>
  <c r="BE39" i="1"/>
  <c r="BB39" i="1"/>
  <c r="BA39" i="1"/>
  <c r="AX39" i="1"/>
  <c r="AW39" i="1"/>
  <c r="AT39" i="1"/>
  <c r="AS39" i="1"/>
  <c r="AP39" i="1"/>
  <c r="AO39" i="1"/>
  <c r="BS38" i="1"/>
  <c r="CY38" i="1"/>
  <c r="DA38" i="1"/>
  <c r="DC38" i="1"/>
  <c r="DE38" i="1"/>
  <c r="DG38" i="1"/>
  <c r="DI38" i="1"/>
  <c r="DB38" i="1"/>
  <c r="CF38" i="1"/>
  <c r="CG38" i="1"/>
  <c r="CJ38" i="1"/>
  <c r="CK38" i="1"/>
  <c r="CN38" i="1"/>
  <c r="CO38" i="1"/>
  <c r="CS38" i="1"/>
  <c r="CV38" i="1"/>
  <c r="CW38" i="1"/>
  <c r="CX38" i="1"/>
  <c r="BR38" i="1"/>
  <c r="BQ38" i="1"/>
  <c r="BN38" i="1"/>
  <c r="BM38" i="1"/>
  <c r="BJ38" i="1"/>
  <c r="BI38" i="1"/>
  <c r="BF38" i="1"/>
  <c r="BE38" i="1"/>
  <c r="BB38" i="1"/>
  <c r="BA38" i="1"/>
  <c r="AX38" i="1"/>
  <c r="AW38" i="1"/>
  <c r="AT38" i="1"/>
  <c r="AS38" i="1"/>
  <c r="AP38" i="1"/>
  <c r="AO38" i="1"/>
  <c r="BS37" i="1"/>
  <c r="CY37" i="1"/>
  <c r="DA37" i="1"/>
  <c r="DC37" i="1"/>
  <c r="DE37" i="1"/>
  <c r="DG37" i="1"/>
  <c r="DI37" i="1"/>
  <c r="DB37" i="1"/>
  <c r="BT37" i="1"/>
  <c r="BU37" i="1"/>
  <c r="BX37" i="1"/>
  <c r="BY37" i="1"/>
  <c r="CB37" i="1"/>
  <c r="CC37" i="1"/>
  <c r="CF37" i="1"/>
  <c r="CG37" i="1"/>
  <c r="CJ37" i="1"/>
  <c r="CK37" i="1"/>
  <c r="CN37" i="1"/>
  <c r="CO37" i="1"/>
  <c r="CR37" i="1"/>
  <c r="CS37" i="1"/>
  <c r="CV37" i="1"/>
  <c r="CW37" i="1"/>
  <c r="CX37" i="1"/>
  <c r="BR37" i="1"/>
  <c r="BQ37" i="1"/>
  <c r="BN37" i="1"/>
  <c r="BM37" i="1"/>
  <c r="BJ37" i="1"/>
  <c r="BI37" i="1"/>
  <c r="BF37" i="1"/>
  <c r="BE37" i="1"/>
  <c r="BB37" i="1"/>
  <c r="BA37" i="1"/>
  <c r="AX37" i="1"/>
  <c r="AW37" i="1"/>
  <c r="AT37" i="1"/>
  <c r="AS37" i="1"/>
  <c r="AP37" i="1"/>
  <c r="AO37" i="1"/>
  <c r="BS36" i="1"/>
  <c r="CY36" i="1"/>
  <c r="DA36" i="1"/>
  <c r="DC36" i="1"/>
  <c r="DE36" i="1"/>
  <c r="DG36" i="1"/>
  <c r="DB36" i="1"/>
  <c r="BT36" i="1"/>
  <c r="CX36" i="1"/>
  <c r="BR36" i="1"/>
  <c r="BQ36" i="1"/>
  <c r="BN36" i="1"/>
  <c r="BM36" i="1"/>
  <c r="BJ36" i="1"/>
  <c r="BB36" i="1"/>
  <c r="BA36" i="1"/>
  <c r="AX36" i="1"/>
  <c r="AW36" i="1"/>
  <c r="AT36" i="1"/>
  <c r="AS36" i="1"/>
  <c r="AP36" i="1"/>
  <c r="AO36" i="1"/>
  <c r="BS35" i="1"/>
  <c r="CY35" i="1"/>
  <c r="DA35" i="1"/>
  <c r="DC35" i="1"/>
  <c r="DE35" i="1"/>
  <c r="DG35" i="1"/>
  <c r="DI35" i="1"/>
  <c r="DB35" i="1"/>
  <c r="CX35" i="1"/>
  <c r="BR35" i="1"/>
  <c r="BQ35" i="1"/>
  <c r="BN35" i="1"/>
  <c r="BM35" i="1"/>
  <c r="BJ35" i="1"/>
  <c r="BB35" i="1"/>
  <c r="BA35" i="1"/>
  <c r="AX35" i="1"/>
  <c r="AW35" i="1"/>
  <c r="AT35" i="1"/>
  <c r="AS35" i="1"/>
  <c r="AP35" i="1"/>
  <c r="AO35" i="1"/>
  <c r="BS34" i="1"/>
  <c r="CY34" i="1"/>
  <c r="DA34" i="1"/>
  <c r="DC34" i="1"/>
  <c r="DE34" i="1"/>
  <c r="DG34" i="1"/>
  <c r="DI34" i="1"/>
  <c r="DB34" i="1"/>
  <c r="BT34" i="1"/>
  <c r="BU34" i="1"/>
  <c r="BX34" i="1"/>
  <c r="BY34" i="1"/>
  <c r="CB34" i="1"/>
  <c r="CC34" i="1"/>
  <c r="CF34" i="1"/>
  <c r="CG34" i="1"/>
  <c r="CJ34" i="1"/>
  <c r="CK34" i="1"/>
  <c r="CN34" i="1"/>
  <c r="CO34" i="1"/>
  <c r="CR34" i="1"/>
  <c r="CS34" i="1"/>
  <c r="CV34" i="1"/>
  <c r="CW34" i="1"/>
  <c r="CX34" i="1"/>
  <c r="BR34" i="1"/>
  <c r="BQ34" i="1"/>
  <c r="BN34" i="1"/>
  <c r="BM34" i="1"/>
  <c r="BJ34" i="1"/>
  <c r="BI34" i="1"/>
  <c r="BF34" i="1"/>
  <c r="BE34" i="1"/>
  <c r="BB34" i="1"/>
  <c r="BA34" i="1"/>
  <c r="AX34" i="1"/>
  <c r="AW34" i="1"/>
  <c r="AT34" i="1"/>
  <c r="AS34" i="1"/>
  <c r="AP34" i="1"/>
  <c r="AO34" i="1"/>
  <c r="BS33" i="1"/>
  <c r="CY33" i="1"/>
  <c r="DA33" i="1"/>
  <c r="DC33" i="1"/>
  <c r="DE33" i="1"/>
  <c r="DG33" i="1"/>
  <c r="DI33" i="1"/>
  <c r="DB33" i="1"/>
  <c r="BT33" i="1"/>
  <c r="BU33" i="1"/>
  <c r="BX33" i="1"/>
  <c r="BY33" i="1"/>
  <c r="CB33" i="1"/>
  <c r="CC33" i="1"/>
  <c r="CF33" i="1"/>
  <c r="CG33" i="1"/>
  <c r="CJ33" i="1"/>
  <c r="CK33" i="1"/>
  <c r="CN33" i="1"/>
  <c r="CO33" i="1"/>
  <c r="CR33" i="1"/>
  <c r="CS33" i="1"/>
  <c r="CV33" i="1"/>
  <c r="CW33" i="1"/>
  <c r="CX33" i="1"/>
  <c r="BR33" i="1"/>
  <c r="BQ33" i="1"/>
  <c r="BN33" i="1"/>
  <c r="BM33" i="1"/>
  <c r="BJ33" i="1"/>
  <c r="BI33" i="1"/>
  <c r="BF33" i="1"/>
  <c r="BE33" i="1"/>
  <c r="BB33" i="1"/>
  <c r="BA33" i="1"/>
  <c r="AX33" i="1"/>
  <c r="AW33" i="1"/>
  <c r="AT33" i="1"/>
  <c r="AS33" i="1"/>
  <c r="AP33" i="1"/>
  <c r="AO33" i="1"/>
  <c r="BS32" i="1"/>
  <c r="CY32" i="1"/>
  <c r="DA32" i="1"/>
  <c r="DC32" i="1"/>
  <c r="DE32" i="1"/>
  <c r="DG32" i="1"/>
  <c r="DI32" i="1"/>
  <c r="DB32" i="1"/>
  <c r="BT32" i="1"/>
  <c r="BU32" i="1"/>
  <c r="BX32" i="1"/>
  <c r="BY32" i="1"/>
  <c r="CB32" i="1"/>
  <c r="CC32" i="1"/>
  <c r="CF32" i="1"/>
  <c r="CG32" i="1"/>
  <c r="CJ32" i="1"/>
  <c r="CK32" i="1"/>
  <c r="CN32" i="1"/>
  <c r="CO32" i="1"/>
  <c r="CR32" i="1"/>
  <c r="CS32" i="1"/>
  <c r="CV32" i="1"/>
  <c r="CW32" i="1"/>
  <c r="CX32" i="1"/>
  <c r="BR32" i="1"/>
  <c r="BQ32" i="1"/>
  <c r="BN32" i="1"/>
  <c r="BM32" i="1"/>
  <c r="BJ32" i="1"/>
  <c r="BI32" i="1"/>
  <c r="BF32" i="1"/>
  <c r="BE32" i="1"/>
  <c r="BB32" i="1"/>
  <c r="BA32" i="1"/>
  <c r="AX32" i="1"/>
  <c r="AW32" i="1"/>
  <c r="AT32" i="1"/>
  <c r="AS32" i="1"/>
  <c r="AP32" i="1"/>
  <c r="AO32" i="1"/>
  <c r="BS31" i="1"/>
  <c r="CY31" i="1"/>
  <c r="DA31" i="1"/>
  <c r="DC31" i="1"/>
  <c r="DE31" i="1"/>
  <c r="DG31" i="1"/>
  <c r="DI31" i="1"/>
  <c r="DB31" i="1"/>
  <c r="BT31" i="1"/>
  <c r="BU31" i="1"/>
  <c r="BX31" i="1"/>
  <c r="BY31" i="1"/>
  <c r="CB31" i="1"/>
  <c r="CC31" i="1"/>
  <c r="CF31" i="1"/>
  <c r="CG31" i="1"/>
  <c r="CJ31" i="1"/>
  <c r="CK31" i="1"/>
  <c r="CN31" i="1"/>
  <c r="CO31" i="1"/>
  <c r="CR31" i="1"/>
  <c r="CS31" i="1"/>
  <c r="CV31" i="1"/>
  <c r="CW31" i="1"/>
  <c r="CX31" i="1"/>
  <c r="BR31" i="1"/>
  <c r="BQ31" i="1"/>
  <c r="BN31" i="1"/>
  <c r="BM31" i="1"/>
  <c r="BJ31" i="1"/>
  <c r="BI31" i="1"/>
  <c r="BF31" i="1"/>
  <c r="BE31" i="1"/>
  <c r="BB31" i="1"/>
  <c r="BA31" i="1"/>
  <c r="AX31" i="1"/>
  <c r="AW31" i="1"/>
  <c r="AT31" i="1"/>
  <c r="AS31" i="1"/>
  <c r="AP31" i="1"/>
  <c r="AO31" i="1"/>
  <c r="BS30" i="1"/>
  <c r="CY30" i="1"/>
  <c r="DA30" i="1"/>
  <c r="DC30" i="1"/>
  <c r="DE30" i="1"/>
  <c r="DG30" i="1"/>
  <c r="DI30" i="1"/>
  <c r="DB30" i="1"/>
  <c r="BT30" i="1"/>
  <c r="BU30" i="1"/>
  <c r="BX30" i="1"/>
  <c r="BY30" i="1"/>
  <c r="CB30" i="1"/>
  <c r="CC30" i="1"/>
  <c r="CF30" i="1"/>
  <c r="CG30" i="1"/>
  <c r="CJ30" i="1"/>
  <c r="CK30" i="1"/>
  <c r="CN30" i="1"/>
  <c r="CO30" i="1"/>
  <c r="CR30" i="1"/>
  <c r="CS30" i="1"/>
  <c r="CV30" i="1"/>
  <c r="CW30" i="1"/>
  <c r="CX30" i="1"/>
  <c r="BR30" i="1"/>
  <c r="BQ30" i="1"/>
  <c r="BN30" i="1"/>
  <c r="BM30" i="1"/>
  <c r="BJ30" i="1"/>
  <c r="BI30" i="1"/>
  <c r="BF30" i="1"/>
  <c r="BE30" i="1"/>
  <c r="BB30" i="1"/>
  <c r="BA30" i="1"/>
  <c r="AX30" i="1"/>
  <c r="AW30" i="1"/>
  <c r="AT30" i="1"/>
  <c r="AS30" i="1"/>
  <c r="AP30" i="1"/>
  <c r="AO30" i="1"/>
  <c r="BS29" i="1"/>
  <c r="CY29" i="1"/>
  <c r="DA29" i="1"/>
  <c r="DC29" i="1"/>
  <c r="DE29" i="1"/>
  <c r="DG29" i="1"/>
  <c r="DI29" i="1"/>
  <c r="DB29" i="1"/>
  <c r="BT29" i="1"/>
  <c r="BU29" i="1"/>
  <c r="BX29" i="1"/>
  <c r="BY29" i="1"/>
  <c r="CB29" i="1"/>
  <c r="CC29" i="1"/>
  <c r="CF29" i="1"/>
  <c r="CG29" i="1"/>
  <c r="CJ29" i="1"/>
  <c r="CK29" i="1"/>
  <c r="CN29" i="1"/>
  <c r="CO29" i="1"/>
  <c r="CR29" i="1"/>
  <c r="CS29" i="1"/>
  <c r="CV29" i="1"/>
  <c r="CW29" i="1"/>
  <c r="CX29" i="1"/>
  <c r="BR29" i="1"/>
  <c r="BQ29" i="1"/>
  <c r="BN29" i="1"/>
  <c r="BM29" i="1"/>
  <c r="BJ29" i="1"/>
  <c r="BI29" i="1"/>
  <c r="BF29" i="1"/>
  <c r="BE29" i="1"/>
  <c r="BB29" i="1"/>
  <c r="BA29" i="1"/>
  <c r="AX29" i="1"/>
  <c r="AW29" i="1"/>
  <c r="AT29" i="1"/>
  <c r="AS29" i="1"/>
  <c r="AP29" i="1"/>
  <c r="AO29" i="1"/>
  <c r="BS28" i="1"/>
  <c r="CY28" i="1"/>
  <c r="DA28" i="1"/>
  <c r="DC28" i="1"/>
  <c r="DE28" i="1"/>
  <c r="DG28" i="1"/>
  <c r="DI28" i="1"/>
  <c r="DB28" i="1"/>
  <c r="BU28" i="1"/>
  <c r="BX28" i="1"/>
  <c r="BY28" i="1"/>
  <c r="CB28" i="1"/>
  <c r="CC28" i="1"/>
  <c r="CF28" i="1"/>
  <c r="CG28" i="1"/>
  <c r="CO28" i="1"/>
  <c r="CX28" i="1"/>
  <c r="BR28" i="1"/>
  <c r="BQ28" i="1"/>
  <c r="BN28" i="1"/>
  <c r="BM28" i="1"/>
  <c r="BJ28" i="1"/>
  <c r="BB28" i="1"/>
  <c r="BA28" i="1"/>
  <c r="AX28" i="1"/>
  <c r="AW28" i="1"/>
  <c r="AT28" i="1"/>
  <c r="AS28" i="1"/>
  <c r="AP28" i="1"/>
  <c r="AO28" i="1"/>
  <c r="BS27" i="1"/>
  <c r="CY27" i="1"/>
  <c r="DA27" i="1"/>
  <c r="DC27" i="1"/>
  <c r="DE27" i="1"/>
  <c r="DG27" i="1"/>
  <c r="DI27" i="1"/>
  <c r="DB27" i="1"/>
  <c r="BT27" i="1"/>
  <c r="BU27" i="1"/>
  <c r="BX27" i="1"/>
  <c r="BY27" i="1"/>
  <c r="CB27" i="1"/>
  <c r="CC27" i="1"/>
  <c r="CF27" i="1"/>
  <c r="CG27" i="1"/>
  <c r="CJ27" i="1"/>
  <c r="CK27" i="1"/>
  <c r="CN27" i="1"/>
  <c r="CO27" i="1"/>
  <c r="CR27" i="1"/>
  <c r="CS27" i="1"/>
  <c r="CV27" i="1"/>
  <c r="CW27" i="1"/>
  <c r="CX27" i="1"/>
  <c r="BR27" i="1"/>
  <c r="BQ27" i="1"/>
  <c r="BN27" i="1"/>
  <c r="BM27" i="1"/>
  <c r="BJ27" i="1"/>
  <c r="BI27" i="1"/>
  <c r="BF27" i="1"/>
  <c r="BE27" i="1"/>
  <c r="BB27" i="1"/>
  <c r="BA27" i="1"/>
  <c r="AX27" i="1"/>
  <c r="AW27" i="1"/>
  <c r="AT27" i="1"/>
  <c r="AS27" i="1"/>
  <c r="AP27" i="1"/>
  <c r="AO27" i="1"/>
  <c r="BS26" i="1"/>
  <c r="CY26" i="1"/>
  <c r="DA26" i="1"/>
  <c r="DC26" i="1"/>
  <c r="DE26" i="1"/>
  <c r="DG26" i="1"/>
  <c r="DI26" i="1"/>
  <c r="DB26" i="1"/>
  <c r="BT26" i="1"/>
  <c r="BU26" i="1"/>
  <c r="BX26" i="1"/>
  <c r="BY26" i="1"/>
  <c r="CB26" i="1"/>
  <c r="CC26" i="1"/>
  <c r="CF26" i="1"/>
  <c r="CG26" i="1"/>
  <c r="CJ26" i="1"/>
  <c r="CK26" i="1"/>
  <c r="CN26" i="1"/>
  <c r="CO26" i="1"/>
  <c r="CR26" i="1"/>
  <c r="CS26" i="1"/>
  <c r="CV26" i="1"/>
  <c r="CW26" i="1"/>
  <c r="CX26" i="1"/>
  <c r="BR26" i="1"/>
  <c r="BQ26" i="1"/>
  <c r="BN26" i="1"/>
  <c r="BM26" i="1"/>
  <c r="BJ26" i="1"/>
  <c r="BI26" i="1"/>
  <c r="BF26" i="1"/>
  <c r="BE26" i="1"/>
  <c r="BB26" i="1"/>
  <c r="BA26" i="1"/>
  <c r="AX26" i="1"/>
  <c r="AW26" i="1"/>
  <c r="AT26" i="1"/>
  <c r="AS26" i="1"/>
  <c r="AP26" i="1"/>
  <c r="AO26" i="1"/>
  <c r="BS25" i="1"/>
  <c r="CY25" i="1"/>
  <c r="DA25" i="1"/>
  <c r="DC25" i="1"/>
  <c r="DG25" i="1"/>
  <c r="DI25" i="1"/>
  <c r="DB25" i="1"/>
  <c r="BT25" i="1"/>
  <c r="BU25" i="1"/>
  <c r="BX25" i="1"/>
  <c r="BY25" i="1"/>
  <c r="CB25" i="1"/>
  <c r="CC25" i="1"/>
  <c r="CF25" i="1"/>
  <c r="CG25" i="1"/>
  <c r="CJ25" i="1"/>
  <c r="CK25" i="1"/>
  <c r="CN25" i="1"/>
  <c r="CO25" i="1"/>
  <c r="CR25" i="1"/>
  <c r="CS25" i="1"/>
  <c r="CV25" i="1"/>
  <c r="CW25" i="1"/>
  <c r="CX25" i="1"/>
  <c r="BR25" i="1"/>
  <c r="BQ25" i="1"/>
  <c r="BN25" i="1"/>
  <c r="BM25" i="1"/>
  <c r="BJ25" i="1"/>
  <c r="BI25" i="1"/>
  <c r="BF25" i="1"/>
  <c r="BE25" i="1"/>
  <c r="BB25" i="1"/>
  <c r="BA25" i="1"/>
  <c r="AX25" i="1"/>
  <c r="AW25" i="1"/>
  <c r="AT25" i="1"/>
  <c r="AS25" i="1"/>
  <c r="AP25" i="1"/>
  <c r="AO25" i="1"/>
  <c r="BS24" i="1"/>
  <c r="CY24" i="1"/>
  <c r="DA24" i="1"/>
  <c r="DC24" i="1"/>
  <c r="DG24" i="1"/>
  <c r="DI24" i="1"/>
  <c r="DB24" i="1"/>
  <c r="BT24" i="1"/>
  <c r="BU24" i="1"/>
  <c r="BX24" i="1"/>
  <c r="BY24" i="1"/>
  <c r="CB24" i="1"/>
  <c r="CC24" i="1"/>
  <c r="CF24" i="1"/>
  <c r="CG24" i="1"/>
  <c r="CJ24" i="1"/>
  <c r="CK24" i="1"/>
  <c r="CN24" i="1"/>
  <c r="CO24" i="1"/>
  <c r="CR24" i="1"/>
  <c r="CS24" i="1"/>
  <c r="CV24" i="1"/>
  <c r="CW24" i="1"/>
  <c r="CX24" i="1"/>
  <c r="BR24" i="1"/>
  <c r="BQ24" i="1"/>
  <c r="BN24" i="1"/>
  <c r="BM24" i="1"/>
  <c r="BJ24" i="1"/>
  <c r="BI24" i="1"/>
  <c r="BF24" i="1"/>
  <c r="BE24" i="1"/>
  <c r="BB24" i="1"/>
  <c r="BA24" i="1"/>
  <c r="AX24" i="1"/>
  <c r="AW24" i="1"/>
  <c r="AT24" i="1"/>
  <c r="AS24" i="1"/>
  <c r="AP24" i="1"/>
  <c r="AO24" i="1"/>
  <c r="BS23" i="1"/>
  <c r="CY23" i="1"/>
  <c r="DA23" i="1"/>
  <c r="DC23" i="1"/>
  <c r="DG23" i="1"/>
  <c r="DI23" i="1"/>
  <c r="DB23" i="1"/>
  <c r="BT23" i="1"/>
  <c r="BU23" i="1"/>
  <c r="BX23" i="1"/>
  <c r="BY23" i="1"/>
  <c r="CB23" i="1"/>
  <c r="CC23" i="1"/>
  <c r="CF23" i="1"/>
  <c r="CG23" i="1"/>
  <c r="CJ23" i="1"/>
  <c r="CK23" i="1"/>
  <c r="CN23" i="1"/>
  <c r="CX23" i="1"/>
  <c r="BR23" i="1"/>
  <c r="BQ23" i="1"/>
  <c r="BN23" i="1"/>
  <c r="BM23" i="1"/>
  <c r="BJ23" i="1"/>
  <c r="BI23" i="1"/>
  <c r="BF23" i="1"/>
  <c r="BE23" i="1"/>
  <c r="BB23" i="1"/>
  <c r="BA23" i="1"/>
  <c r="AX23" i="1"/>
  <c r="AW23" i="1"/>
  <c r="AT23" i="1"/>
  <c r="AS23" i="1"/>
  <c r="AP23" i="1"/>
  <c r="AO23" i="1"/>
  <c r="BS22" i="1"/>
  <c r="CY22" i="1"/>
  <c r="DA22" i="1"/>
  <c r="DC22" i="1"/>
  <c r="DE22" i="1"/>
  <c r="DG22" i="1"/>
  <c r="DB22" i="1"/>
  <c r="BT22" i="1"/>
  <c r="BU22" i="1"/>
  <c r="BX22" i="1"/>
  <c r="BY22" i="1"/>
  <c r="CB22" i="1"/>
  <c r="CC22" i="1"/>
  <c r="CF22" i="1"/>
  <c r="CN22" i="1"/>
  <c r="CO22" i="1"/>
  <c r="CR22" i="1"/>
  <c r="CS22" i="1"/>
  <c r="CV22" i="1"/>
  <c r="CW22" i="1"/>
  <c r="CX22" i="1"/>
  <c r="BR22" i="1"/>
  <c r="BQ22" i="1"/>
  <c r="BN22" i="1"/>
  <c r="BM22" i="1"/>
  <c r="BJ22" i="1"/>
  <c r="BI22" i="1"/>
  <c r="BA22" i="1"/>
  <c r="AX22" i="1"/>
  <c r="AW22" i="1"/>
  <c r="AT22" i="1"/>
  <c r="AS22" i="1"/>
  <c r="AP22" i="1"/>
  <c r="AO22" i="1"/>
  <c r="BS21" i="1"/>
  <c r="CY21" i="1"/>
  <c r="DA21" i="1"/>
  <c r="DC21" i="1"/>
  <c r="DE21" i="1"/>
  <c r="DG21" i="1"/>
  <c r="DB21" i="1"/>
  <c r="BT21" i="1"/>
  <c r="BU21" i="1"/>
  <c r="BX21" i="1"/>
  <c r="BY21" i="1"/>
  <c r="CB21" i="1"/>
  <c r="CC21" i="1"/>
  <c r="CF21" i="1"/>
  <c r="CG21" i="1"/>
  <c r="CJ21" i="1"/>
  <c r="CK21" i="1"/>
  <c r="CN21" i="1"/>
  <c r="CO21" i="1"/>
  <c r="CR21" i="1"/>
  <c r="CS21" i="1"/>
  <c r="CV21" i="1"/>
  <c r="CW21" i="1"/>
  <c r="CX21" i="1"/>
  <c r="BR21" i="1"/>
  <c r="BQ21" i="1"/>
  <c r="BN21" i="1"/>
  <c r="BM21" i="1"/>
  <c r="BJ21" i="1"/>
  <c r="BI21" i="1"/>
  <c r="BF21" i="1"/>
  <c r="BE21" i="1"/>
  <c r="BB21" i="1"/>
  <c r="BA21" i="1"/>
  <c r="AX21" i="1"/>
  <c r="AW21" i="1"/>
  <c r="AT21" i="1"/>
  <c r="AS21" i="1"/>
  <c r="AP21" i="1"/>
  <c r="AO21" i="1"/>
  <c r="BS20" i="1"/>
  <c r="CY20" i="1"/>
  <c r="DA20" i="1"/>
  <c r="DC20" i="1"/>
  <c r="DE20" i="1"/>
  <c r="DG20" i="1"/>
  <c r="DB20" i="1"/>
  <c r="BT20" i="1"/>
  <c r="BU20" i="1"/>
  <c r="BX20" i="1"/>
  <c r="BY20" i="1"/>
  <c r="CB20" i="1"/>
  <c r="CC20" i="1"/>
  <c r="CF20" i="1"/>
  <c r="CG20" i="1"/>
  <c r="CJ20" i="1"/>
  <c r="CK20" i="1"/>
  <c r="CN20" i="1"/>
  <c r="CO20" i="1"/>
  <c r="CR20" i="1"/>
  <c r="CS20" i="1"/>
  <c r="CV20" i="1"/>
  <c r="CW20" i="1"/>
  <c r="CX20" i="1"/>
  <c r="BR20" i="1"/>
  <c r="BQ20" i="1"/>
  <c r="BN20" i="1"/>
  <c r="BM20" i="1"/>
  <c r="BJ20" i="1"/>
  <c r="BI20" i="1"/>
  <c r="BF20" i="1"/>
  <c r="BE20" i="1"/>
  <c r="BB20" i="1"/>
  <c r="BA20" i="1"/>
  <c r="AX20" i="1"/>
  <c r="AW20" i="1"/>
  <c r="AT20" i="1"/>
  <c r="AS20" i="1"/>
  <c r="AP20" i="1"/>
  <c r="AO20" i="1"/>
  <c r="BS19" i="1"/>
  <c r="CY19" i="1"/>
  <c r="DA19" i="1"/>
  <c r="DC19" i="1"/>
  <c r="DE19" i="1"/>
  <c r="DG19" i="1"/>
  <c r="DB19" i="1"/>
  <c r="BT19" i="1"/>
  <c r="BU19" i="1"/>
  <c r="BX19" i="1"/>
  <c r="BY19" i="1"/>
  <c r="CC19" i="1"/>
  <c r="CF19" i="1"/>
  <c r="CG19" i="1"/>
  <c r="CJ19" i="1"/>
  <c r="CK19" i="1"/>
  <c r="CN19" i="1"/>
  <c r="CO19" i="1"/>
  <c r="CR19" i="1"/>
  <c r="CS19" i="1"/>
  <c r="CV19" i="1"/>
  <c r="CW19" i="1"/>
  <c r="CX19" i="1"/>
  <c r="BR19" i="1"/>
  <c r="BQ19" i="1"/>
  <c r="BN19" i="1"/>
  <c r="BM19" i="1"/>
  <c r="BJ19" i="1"/>
  <c r="BI19" i="1"/>
  <c r="BF19" i="1"/>
  <c r="BE19" i="1"/>
  <c r="BB19" i="1"/>
  <c r="BA19" i="1"/>
  <c r="AX19" i="1"/>
  <c r="AW19" i="1"/>
  <c r="AT19" i="1"/>
  <c r="AS19" i="1"/>
  <c r="AP19" i="1"/>
  <c r="AO19" i="1"/>
  <c r="BS18" i="1"/>
  <c r="CY18" i="1"/>
  <c r="DA18" i="1"/>
  <c r="DC18" i="1"/>
  <c r="DG18" i="1"/>
  <c r="DI18" i="1"/>
  <c r="DB18" i="1"/>
  <c r="BT18" i="1"/>
  <c r="BU18" i="1"/>
  <c r="BX18" i="1"/>
  <c r="BY18" i="1"/>
  <c r="CC18" i="1"/>
  <c r="CF18" i="1"/>
  <c r="CG18" i="1"/>
  <c r="CX18" i="1"/>
  <c r="BR18" i="1"/>
  <c r="BQ18" i="1"/>
  <c r="BN18" i="1"/>
  <c r="BM18" i="1"/>
  <c r="BJ18" i="1"/>
  <c r="BB18" i="1"/>
  <c r="BA18" i="1"/>
  <c r="AX18" i="1"/>
  <c r="AW18" i="1"/>
  <c r="AT18" i="1"/>
  <c r="AS18" i="1"/>
  <c r="AP18" i="1"/>
  <c r="AO18" i="1"/>
  <c r="BS17" i="1"/>
  <c r="CY17" i="1"/>
  <c r="DA17" i="1"/>
  <c r="DC17" i="1"/>
  <c r="DE17" i="1"/>
  <c r="DG17" i="1"/>
  <c r="DI17" i="1"/>
  <c r="DB17" i="1"/>
  <c r="BT17" i="1"/>
  <c r="BU17" i="1"/>
  <c r="BX17" i="1"/>
  <c r="BY17" i="1"/>
  <c r="CB17" i="1"/>
  <c r="CC17" i="1"/>
  <c r="CF17" i="1"/>
  <c r="CG17" i="1"/>
  <c r="CJ17" i="1"/>
  <c r="CK17" i="1"/>
  <c r="CN17" i="1"/>
  <c r="CO17" i="1"/>
  <c r="CR17" i="1"/>
  <c r="CS17" i="1"/>
  <c r="CV17" i="1"/>
  <c r="CW17" i="1"/>
  <c r="CX17" i="1"/>
  <c r="BR17" i="1"/>
  <c r="BQ17" i="1"/>
  <c r="BN17" i="1"/>
  <c r="BM17" i="1"/>
  <c r="BJ17" i="1"/>
  <c r="BI17" i="1"/>
  <c r="BF17" i="1"/>
  <c r="BE17" i="1"/>
  <c r="BB17" i="1"/>
  <c r="BA17" i="1"/>
  <c r="AX17" i="1"/>
  <c r="AW17" i="1"/>
  <c r="AT17" i="1"/>
  <c r="AS17" i="1"/>
  <c r="AP17" i="1"/>
  <c r="AO17" i="1"/>
  <c r="BS16" i="1"/>
  <c r="CY16" i="1"/>
  <c r="DA16" i="1"/>
  <c r="DC16" i="1"/>
  <c r="DE16" i="1"/>
  <c r="DG16" i="1"/>
  <c r="DI16" i="1"/>
  <c r="DB16" i="1"/>
  <c r="BT16" i="1"/>
  <c r="BU16" i="1"/>
  <c r="BX16" i="1"/>
  <c r="BY16" i="1"/>
  <c r="CB16" i="1"/>
  <c r="CC16" i="1"/>
  <c r="CF16" i="1"/>
  <c r="CG16" i="1"/>
  <c r="CJ16" i="1"/>
  <c r="CK16" i="1"/>
  <c r="CN16" i="1"/>
  <c r="CO16" i="1"/>
  <c r="CR16" i="1"/>
  <c r="CS16" i="1"/>
  <c r="CV16" i="1"/>
  <c r="CW16" i="1"/>
  <c r="CX16" i="1"/>
  <c r="BR16" i="1"/>
  <c r="BQ16" i="1"/>
  <c r="BN16" i="1"/>
  <c r="BM16" i="1"/>
  <c r="BJ16" i="1"/>
  <c r="BI16" i="1"/>
  <c r="BF16" i="1"/>
  <c r="BE16" i="1"/>
  <c r="BB16" i="1"/>
  <c r="BA16" i="1"/>
  <c r="AX16" i="1"/>
  <c r="AW16" i="1"/>
  <c r="AT16" i="1"/>
  <c r="AS16" i="1"/>
  <c r="AP16" i="1"/>
  <c r="AO16" i="1"/>
  <c r="BS15" i="1"/>
  <c r="CY15" i="1"/>
  <c r="DA15" i="1"/>
  <c r="DC15" i="1"/>
  <c r="DE15" i="1"/>
  <c r="DG15" i="1"/>
  <c r="DI15" i="1"/>
  <c r="DB15" i="1"/>
  <c r="BT15" i="1"/>
  <c r="BU15" i="1"/>
  <c r="BX15" i="1"/>
  <c r="BY15" i="1"/>
  <c r="CB15" i="1"/>
  <c r="CC15" i="1"/>
  <c r="CF15" i="1"/>
  <c r="CG15" i="1"/>
  <c r="CJ15" i="1"/>
  <c r="CK15" i="1"/>
  <c r="CN15" i="1"/>
  <c r="CO15" i="1"/>
  <c r="CR15" i="1"/>
  <c r="CS15" i="1"/>
  <c r="CV15" i="1"/>
  <c r="CW15" i="1"/>
  <c r="CX15" i="1"/>
  <c r="BR15" i="1"/>
  <c r="BQ15" i="1"/>
  <c r="BN15" i="1"/>
  <c r="BM15" i="1"/>
  <c r="BJ15" i="1"/>
  <c r="BI15" i="1"/>
  <c r="BF15" i="1"/>
  <c r="BE15" i="1"/>
  <c r="BB15" i="1"/>
  <c r="BA15" i="1"/>
  <c r="AX15" i="1"/>
  <c r="AW15" i="1"/>
  <c r="AT15" i="1"/>
  <c r="AS15" i="1"/>
  <c r="AP15" i="1"/>
  <c r="AO15" i="1"/>
  <c r="BS14" i="1"/>
  <c r="CY14" i="1"/>
  <c r="DA14" i="1"/>
  <c r="DC14" i="1"/>
  <c r="DE14" i="1"/>
  <c r="DG14" i="1"/>
  <c r="DI14" i="1"/>
  <c r="DB14" i="1"/>
  <c r="BT14" i="1"/>
  <c r="BU14" i="1"/>
  <c r="BX14" i="1"/>
  <c r="BY14" i="1"/>
  <c r="CB14" i="1"/>
  <c r="CC14" i="1"/>
  <c r="CF14" i="1"/>
  <c r="CG14" i="1"/>
  <c r="CJ14" i="1"/>
  <c r="CK14" i="1"/>
  <c r="CN14" i="1"/>
  <c r="CO14" i="1"/>
  <c r="CR14" i="1"/>
  <c r="CS14" i="1"/>
  <c r="CV14" i="1"/>
  <c r="CW14" i="1"/>
  <c r="CX14" i="1"/>
  <c r="BR14" i="1"/>
  <c r="BQ14" i="1"/>
  <c r="BN14" i="1"/>
  <c r="BM14" i="1"/>
  <c r="BJ14" i="1"/>
  <c r="BI14" i="1"/>
  <c r="BF14" i="1"/>
  <c r="BE14" i="1"/>
  <c r="BB14" i="1"/>
  <c r="BA14" i="1"/>
  <c r="AX14" i="1"/>
  <c r="AW14" i="1"/>
  <c r="AT14" i="1"/>
  <c r="AS14" i="1"/>
  <c r="AP14" i="1"/>
  <c r="AO14" i="1"/>
  <c r="DI13" i="1"/>
  <c r="DB13" i="1"/>
  <c r="BT13" i="1"/>
  <c r="BU13" i="1"/>
  <c r="BX13" i="1"/>
  <c r="BY13" i="1"/>
  <c r="CB13" i="1"/>
  <c r="CC13" i="1"/>
  <c r="CF13" i="1"/>
  <c r="CG13" i="1"/>
  <c r="CJ13" i="1"/>
  <c r="CK13" i="1"/>
  <c r="CN13" i="1"/>
  <c r="CO13" i="1"/>
  <c r="CR13" i="1"/>
  <c r="CS13" i="1"/>
  <c r="CV13" i="1"/>
  <c r="CW13" i="1"/>
  <c r="CX1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</calcChain>
</file>

<file path=xl/sharedStrings.xml><?xml version="1.0" encoding="utf-8"?>
<sst xmlns="http://schemas.openxmlformats.org/spreadsheetml/2006/main" count="428" uniqueCount="117">
  <si>
    <t>Табель обліку робочого часу лінії №1, зміни А-1 за червень 2012 року</t>
  </si>
  <si>
    <t>Цель</t>
  </si>
  <si>
    <t>Факт</t>
  </si>
  <si>
    <t xml:space="preserve">KPI1 Выпуск готовой продукции </t>
  </si>
  <si>
    <t>KPI2 % ВО</t>
  </si>
  <si>
    <t>KPI3 % брака</t>
  </si>
  <si>
    <t xml:space="preserve">KPI4 санитарное состояние </t>
  </si>
  <si>
    <t>KPI5 производительность</t>
  </si>
  <si>
    <t>115 кор/чел/см</t>
  </si>
  <si>
    <t>KPI 6 дисциплина</t>
  </si>
  <si>
    <t>KPI 1: выполнение плана по производству ГП</t>
  </si>
  <si>
    <t>KPI 2: возвратные отходы</t>
  </si>
  <si>
    <t>№п/п</t>
  </si>
  <si>
    <t>П.І.П.</t>
  </si>
  <si>
    <t>професія</t>
  </si>
  <si>
    <t>Часовой тариф</t>
  </si>
  <si>
    <t>Норма змін на травень</t>
  </si>
  <si>
    <t>Фактично відпрацьовані зміни</t>
  </si>
  <si>
    <t>База П1</t>
  </si>
  <si>
    <t xml:space="preserve">П1 за травень по змінам </t>
  </si>
  <si>
    <t>ТС</t>
  </si>
  <si>
    <t>KPI1</t>
  </si>
  <si>
    <t>KPI2</t>
  </si>
  <si>
    <t>KPI3</t>
  </si>
  <si>
    <t>KPI4</t>
  </si>
  <si>
    <t>Факт П1</t>
  </si>
  <si>
    <t>Начислено по ТС + KPIs</t>
  </si>
  <si>
    <t>Ночные</t>
  </si>
  <si>
    <t>Доплата за условия труда</t>
  </si>
  <si>
    <t>Дополнительная мотивация (П2)</t>
  </si>
  <si>
    <t>Итого (gross)</t>
  </si>
  <si>
    <t>Бодунов Сергій Юрієвич</t>
  </si>
  <si>
    <t>опер п\м</t>
  </si>
  <si>
    <t>Дрига Роман Андрійович</t>
  </si>
  <si>
    <t>опер ТММ</t>
  </si>
  <si>
    <t>Дорошев Дмитро Олегович</t>
  </si>
  <si>
    <t>опер розк</t>
  </si>
  <si>
    <t>Грищенко Іван Олександрович</t>
  </si>
  <si>
    <t>опер фрит</t>
  </si>
  <si>
    <t>Неділько Сергій Іванович</t>
  </si>
  <si>
    <t>опер рум</t>
  </si>
  <si>
    <t>Тищенко Роман Юрійович</t>
  </si>
  <si>
    <t>б</t>
  </si>
  <si>
    <t>Салаев Дмитро Ельманович</t>
  </si>
  <si>
    <t>н</t>
  </si>
  <si>
    <t>Здоренко Олексій Олександрович</t>
  </si>
  <si>
    <t>Чудінов Микола  Дмитрович</t>
  </si>
  <si>
    <t>Рисак Микола Миколайович</t>
  </si>
  <si>
    <t>оператор</t>
  </si>
  <si>
    <t>переведений в А 4</t>
  </si>
  <si>
    <t>Шаталов Едуард Вячеславович</t>
  </si>
  <si>
    <t>вантажник</t>
  </si>
  <si>
    <t>в</t>
  </si>
  <si>
    <t>Шосталь Дмитро  Олександрович</t>
  </si>
  <si>
    <t>Козішкурт Олександр Анатолійович</t>
  </si>
  <si>
    <t>Халявінська Меланія Павлівна</t>
  </si>
  <si>
    <t>суш</t>
  </si>
  <si>
    <t>Хроленко Галина Валерівна                           суш</t>
  </si>
  <si>
    <t>Руденко Ольга Сергіівна</t>
  </si>
  <si>
    <t>уклад.</t>
  </si>
  <si>
    <t>а</t>
  </si>
  <si>
    <t>звільнена</t>
  </si>
  <si>
    <t>Архіпчук Наталія Вікторівна</t>
  </si>
  <si>
    <t>Бобраніцька Катерина Володимир        уклад</t>
  </si>
  <si>
    <t>Яровенко Вікторія Олександрівна</t>
  </si>
  <si>
    <t>Семченко Людмила Валентинівна</t>
  </si>
  <si>
    <t>Лук"янець Альона Володимирівна</t>
  </si>
  <si>
    <t>Остапчук Тетяна Вікторівна</t>
  </si>
  <si>
    <t>Кравчук Руслана Василівна</t>
  </si>
  <si>
    <t>Цімох Юлія Миколаівна</t>
  </si>
  <si>
    <t>Горюнова Катерина Петрівна</t>
  </si>
  <si>
    <t>Коменотрус Оксана Валерівна</t>
  </si>
  <si>
    <t>на</t>
  </si>
  <si>
    <t>Курська Наталія Володимирівна</t>
  </si>
  <si>
    <t>Тарасенко Галина Валентинівна</t>
  </si>
  <si>
    <t>Бабенко Наталія Володимирівна</t>
  </si>
  <si>
    <t>Шкулій Вікторія Володимирівна</t>
  </si>
  <si>
    <t xml:space="preserve">Задорожня Оксана </t>
  </si>
  <si>
    <t>Смазнова Юлія Анатолієвна</t>
  </si>
  <si>
    <t>Ніколаев Роман</t>
  </si>
  <si>
    <t>наладчик</t>
  </si>
  <si>
    <t xml:space="preserve">Дончевський Андрій </t>
  </si>
  <si>
    <t>ст. налад</t>
  </si>
  <si>
    <t>Ляшенко</t>
  </si>
  <si>
    <t>Табель обліку робочого часу дільниці №5, зміни А-1 лінії ЛЯ за  червень  місяць 2012 року.</t>
  </si>
  <si>
    <t>KPI1 Выпуск готовой продукции</t>
  </si>
  <si>
    <t>90</t>
  </si>
  <si>
    <t>0,6</t>
  </si>
  <si>
    <t>1%</t>
  </si>
  <si>
    <t>KPI4 санитарное состояние</t>
  </si>
  <si>
    <t>55 кор/чел/см</t>
  </si>
  <si>
    <t>П.І.Б.</t>
  </si>
  <si>
    <t>посада</t>
  </si>
  <si>
    <t>начислено</t>
  </si>
  <si>
    <t>ночные</t>
  </si>
  <si>
    <t>Дополнительная мотивация</t>
  </si>
  <si>
    <t>Донченко Тетяна Петрівна</t>
  </si>
  <si>
    <t>Жарчінська Тетяна Іванівна</t>
  </si>
  <si>
    <t>Маринченко Світлана Миколаївна</t>
  </si>
  <si>
    <t>Свириденко Інна Євгеніївна</t>
  </si>
  <si>
    <t>Ратушна Ірина Анатоліївна</t>
  </si>
  <si>
    <t>Лисюк Тамара Филимонівна</t>
  </si>
  <si>
    <t>Каленик Альона Анатоліївна</t>
  </si>
  <si>
    <t>Ковальчук Олена В'ячеславівна</t>
  </si>
  <si>
    <t>Лигір Алла Володимирівна</t>
  </si>
  <si>
    <t>Колиханова Світлана Петрівна</t>
  </si>
  <si>
    <t>Максименко Інна Анатоліївна</t>
  </si>
  <si>
    <t>Трачук Світлана Анатоліївна</t>
  </si>
  <si>
    <t>Шевчук Світлана</t>
  </si>
  <si>
    <t>Білик Світлана Василівна</t>
  </si>
  <si>
    <t>Бутко Олег Іванович</t>
  </si>
  <si>
    <t xml:space="preserve">Шутенко Олександр Володимирович </t>
  </si>
  <si>
    <t>опер. розк.</t>
  </si>
  <si>
    <t>Марущак Віталій Васильович</t>
  </si>
  <si>
    <t>опер. пар.</t>
  </si>
  <si>
    <t xml:space="preserve">Чорноморець Вадим </t>
  </si>
  <si>
    <t>Томащук Руслан Михайлович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</si>
</sst>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₴_-;\-* #,##0.00\ _₴_-;_-* &quot;-&quot;??\ _₴_-;_-@_-"/>
    <numFmt numFmtId="164" formatCode="_-* #,##0.00_р_._-;\-* #,##0.00_р_._-;_-* &quot;-&quot;??_р_._-;_-@_-"/>
    <numFmt numFmtId="165" formatCode="0.0"/>
    <numFmt numFmtId="166" formatCode="_-* #,##0_р_._-;\-* #,##0_р_._-;_-* &quot;-&quot;??_р_._-;_-@_-"/>
    <numFmt numFmtId="167" formatCode="#,##0.00_ ;\-#,##0.00\ "/>
    <numFmt numFmtId="168" formatCode="_-* #,##0.0_р_._-;\-* #,##0.0_р_._-;_-* &quot;-&quot;??_р_._-;_-@_-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sz val="11"/>
      <color rgb="FFFFC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5" borderId="1" xfId="0" applyNumberFormat="1" applyFill="1" applyBorder="1" applyAlignment="1">
      <alignment horizontal="center" vertical="center"/>
    </xf>
    <xf numFmtId="10" fontId="5" fillId="2" borderId="0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10" fontId="8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8" fillId="5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wrapText="1"/>
    </xf>
    <xf numFmtId="0" fontId="4" fillId="6" borderId="1" xfId="0" applyNumberFormat="1" applyFont="1" applyFill="1" applyBorder="1" applyAlignment="1">
      <alignment wrapText="1"/>
    </xf>
    <xf numFmtId="0" fontId="4" fillId="2" borderId="1" xfId="0" applyNumberFormat="1" applyFont="1" applyFill="1" applyBorder="1" applyAlignment="1">
      <alignment wrapText="1"/>
    </xf>
    <xf numFmtId="0" fontId="10" fillId="6" borderId="1" xfId="0" applyNumberFormat="1" applyFont="1" applyFill="1" applyBorder="1" applyAlignment="1">
      <alignment wrapText="1"/>
    </xf>
    <xf numFmtId="0" fontId="10" fillId="0" borderId="1" xfId="0" applyFont="1" applyBorder="1" applyAlignment="1">
      <alignment vertical="center" wrapText="1"/>
    </xf>
    <xf numFmtId="0" fontId="6" fillId="0" borderId="1" xfId="0" applyNumberFormat="1" applyFont="1" applyBorder="1" applyAlignment="1"/>
    <xf numFmtId="0" fontId="6" fillId="0" borderId="1" xfId="0" applyNumberFormat="1" applyFont="1" applyBorder="1" applyAlignment="1">
      <alignment wrapText="1"/>
    </xf>
    <xf numFmtId="0" fontId="6" fillId="2" borderId="1" xfId="0" applyNumberFormat="1" applyFont="1" applyFill="1" applyBorder="1" applyAlignment="1">
      <alignment horizont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10" fillId="2" borderId="2" xfId="0" applyNumberFormat="1" applyFont="1" applyFill="1" applyBorder="1" applyAlignment="1">
      <alignment horizontal="center" vertical="center" wrapText="1"/>
    </xf>
    <xf numFmtId="2" fontId="10" fillId="4" borderId="1" xfId="0" applyNumberFormat="1" applyFont="1" applyFill="1" applyBorder="1" applyAlignment="1">
      <alignment horizontal="center" vertical="center" wrapText="1"/>
    </xf>
    <xf numFmtId="165" fontId="10" fillId="4" borderId="1" xfId="0" applyNumberFormat="1" applyFont="1" applyFill="1" applyBorder="1" applyAlignment="1">
      <alignment horizontal="center" vertical="center" wrapText="1"/>
    </xf>
    <xf numFmtId="166" fontId="6" fillId="4" borderId="1" xfId="1" applyNumberFormat="1" applyFont="1" applyFill="1" applyBorder="1" applyAlignment="1">
      <alignment horizontal="center" vertical="center" wrapText="1"/>
    </xf>
    <xf numFmtId="166" fontId="10" fillId="7" borderId="1" xfId="1" applyNumberFormat="1" applyFont="1" applyFill="1" applyBorder="1" applyAlignment="1">
      <alignment vertical="center"/>
    </xf>
    <xf numFmtId="2" fontId="6" fillId="2" borderId="1" xfId="0" applyNumberFormat="1" applyFont="1" applyFill="1" applyBorder="1" applyAlignment="1">
      <alignment horizontal="center" wrapText="1"/>
    </xf>
    <xf numFmtId="166" fontId="6" fillId="0" borderId="1" xfId="1" applyNumberFormat="1" applyFont="1" applyBorder="1" applyAlignment="1">
      <alignment vertical="center"/>
    </xf>
    <xf numFmtId="167" fontId="9" fillId="0" borderId="1" xfId="1" applyNumberFormat="1" applyFont="1" applyBorder="1" applyAlignment="1">
      <alignment vertical="center"/>
    </xf>
    <xf numFmtId="166" fontId="6" fillId="4" borderId="1" xfId="1" applyNumberFormat="1" applyFont="1" applyFill="1" applyBorder="1" applyAlignment="1">
      <alignment vertical="center"/>
    </xf>
    <xf numFmtId="168" fontId="6" fillId="4" borderId="1" xfId="1" applyNumberFormat="1" applyFont="1" applyFill="1" applyBorder="1" applyAlignment="1">
      <alignment vertical="center"/>
    </xf>
    <xf numFmtId="166" fontId="10" fillId="8" borderId="1" xfId="1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166" fontId="6" fillId="0" borderId="0" xfId="1" applyNumberFormat="1" applyFont="1" applyAlignment="1">
      <alignment vertical="center"/>
    </xf>
    <xf numFmtId="0" fontId="6" fillId="0" borderId="5" xfId="0" applyNumberFormat="1" applyFont="1" applyFill="1" applyBorder="1" applyAlignment="1"/>
    <xf numFmtId="0" fontId="6" fillId="0" borderId="0" xfId="0" applyFont="1"/>
    <xf numFmtId="0" fontId="6" fillId="0" borderId="5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6" fillId="0" borderId="1" xfId="0" applyNumberFormat="1" applyFont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66" fontId="6" fillId="9" borderId="1" xfId="1" applyNumberFormat="1" applyFont="1" applyFill="1" applyBorder="1" applyAlignment="1">
      <alignment vertical="center"/>
    </xf>
    <xf numFmtId="49" fontId="6" fillId="0" borderId="1" xfId="0" applyNumberFormat="1" applyFont="1" applyBorder="1" applyAlignment="1"/>
    <xf numFmtId="0" fontId="6" fillId="0" borderId="0" xfId="0" applyFont="1" applyFill="1" applyAlignment="1">
      <alignment vertical="center"/>
    </xf>
    <xf numFmtId="0" fontId="6" fillId="0" borderId="2" xfId="0" applyNumberFormat="1" applyFont="1" applyFill="1" applyBorder="1" applyAlignment="1">
      <alignment vertical="center" wrapText="1"/>
    </xf>
    <xf numFmtId="0" fontId="6" fillId="0" borderId="3" xfId="0" applyNumberFormat="1" applyFont="1" applyFill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wrapText="1"/>
    </xf>
    <xf numFmtId="0" fontId="6" fillId="2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/>
    <xf numFmtId="0" fontId="6" fillId="10" borderId="1" xfId="0" applyNumberFormat="1" applyFont="1" applyFill="1" applyBorder="1" applyAlignment="1">
      <alignment horizontal="center" wrapText="1"/>
    </xf>
    <xf numFmtId="49" fontId="6" fillId="10" borderId="1" xfId="0" applyNumberFormat="1" applyFont="1" applyFill="1" applyBorder="1" applyAlignment="1">
      <alignment horizontal="center" vertical="center" wrapText="1"/>
    </xf>
    <xf numFmtId="0" fontId="6" fillId="10" borderId="1" xfId="0" applyNumberFormat="1" applyFont="1" applyFill="1" applyBorder="1" applyAlignment="1">
      <alignment horizontal="center" vertical="center" wrapText="1"/>
    </xf>
    <xf numFmtId="0" fontId="6" fillId="10" borderId="1" xfId="0" applyNumberFormat="1" applyFont="1" applyFill="1" applyBorder="1" applyAlignment="1">
      <alignment horizontal="center" vertical="center"/>
    </xf>
    <xf numFmtId="0" fontId="10" fillId="10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vertical="center"/>
    </xf>
    <xf numFmtId="0" fontId="6" fillId="2" borderId="1" xfId="0" applyNumberFormat="1" applyFont="1" applyFill="1" applyBorder="1" applyAlignment="1"/>
    <xf numFmtId="0" fontId="6" fillId="2" borderId="1" xfId="0" applyNumberFormat="1" applyFont="1" applyFill="1" applyBorder="1" applyAlignment="1">
      <alignment wrapText="1"/>
    </xf>
    <xf numFmtId="0" fontId="6" fillId="2" borderId="1" xfId="0" applyFont="1" applyFill="1" applyBorder="1"/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166" fontId="9" fillId="0" borderId="1" xfId="1" applyNumberFormat="1" applyFont="1" applyBorder="1" applyAlignment="1">
      <alignment vertical="center"/>
    </xf>
    <xf numFmtId="166" fontId="4" fillId="7" borderId="1" xfId="1" applyNumberFormat="1" applyFont="1" applyFill="1" applyBorder="1" applyAlignment="1">
      <alignment vertical="center"/>
    </xf>
    <xf numFmtId="166" fontId="9" fillId="4" borderId="1" xfId="1" applyNumberFormat="1" applyFont="1" applyFill="1" applyBorder="1" applyAlignment="1">
      <alignment vertical="center"/>
    </xf>
    <xf numFmtId="166" fontId="9" fillId="8" borderId="1" xfId="1" applyNumberFormat="1" applyFont="1" applyFill="1" applyBorder="1" applyAlignment="1">
      <alignment vertical="center"/>
    </xf>
    <xf numFmtId="166" fontId="9" fillId="0" borderId="0" xfId="1" applyNumberFormat="1" applyFont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 wrapText="1"/>
    </xf>
    <xf numFmtId="166" fontId="9" fillId="4" borderId="1" xfId="1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vertical="center" wrapText="1"/>
    </xf>
    <xf numFmtId="0" fontId="11" fillId="10" borderId="1" xfId="0" applyNumberFormat="1" applyFont="1" applyFill="1" applyBorder="1" applyAlignment="1">
      <alignment vertical="center"/>
    </xf>
    <xf numFmtId="49" fontId="11" fillId="10" borderId="1" xfId="0" applyNumberFormat="1" applyFont="1" applyFill="1" applyBorder="1" applyAlignment="1">
      <alignment vertical="center" wrapText="1"/>
    </xf>
    <xf numFmtId="0" fontId="11" fillId="10" borderId="2" xfId="0" applyNumberFormat="1" applyFont="1" applyFill="1" applyBorder="1" applyAlignment="1">
      <alignment horizontal="center" vertical="center" wrapText="1"/>
    </xf>
    <xf numFmtId="0" fontId="11" fillId="10" borderId="1" xfId="0" applyNumberFormat="1" applyFont="1" applyFill="1" applyBorder="1" applyAlignment="1">
      <alignment horizontal="center" vertical="center" wrapText="1"/>
    </xf>
    <xf numFmtId="166" fontId="6" fillId="10" borderId="1" xfId="1" applyNumberFormat="1" applyFont="1" applyFill="1" applyBorder="1" applyAlignment="1">
      <alignment vertical="center"/>
    </xf>
    <xf numFmtId="0" fontId="11" fillId="10" borderId="1" xfId="0" applyNumberFormat="1" applyFont="1" applyFill="1" applyBorder="1" applyAlignment="1">
      <alignment horizontal="center" vertical="center"/>
    </xf>
    <xf numFmtId="166" fontId="12" fillId="10" borderId="1" xfId="1" applyNumberFormat="1" applyFont="1" applyFill="1" applyBorder="1" applyAlignment="1">
      <alignment vertical="center"/>
    </xf>
    <xf numFmtId="166" fontId="11" fillId="10" borderId="1" xfId="1" applyNumberFormat="1" applyFont="1" applyFill="1" applyBorder="1" applyAlignment="1">
      <alignment vertical="center"/>
    </xf>
    <xf numFmtId="166" fontId="6" fillId="8" borderId="1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49" fontId="4" fillId="0" borderId="0" xfId="0" applyNumberFormat="1" applyFont="1" applyBorder="1" applyAlignment="1">
      <alignment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2" borderId="0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 wrapText="1"/>
    </xf>
    <xf numFmtId="43" fontId="4" fillId="5" borderId="1" xfId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vertical="center" wrapText="1"/>
    </xf>
    <xf numFmtId="0" fontId="4" fillId="6" borderId="1" xfId="0" applyNumberFormat="1" applyFont="1" applyFill="1" applyBorder="1" applyAlignment="1">
      <alignment vertical="center" wrapText="1"/>
    </xf>
    <xf numFmtId="0" fontId="10" fillId="2" borderId="1" xfId="0" applyNumberFormat="1" applyFont="1" applyFill="1" applyBorder="1" applyAlignment="1">
      <alignment vertical="center" wrapText="1"/>
    </xf>
    <xf numFmtId="0" fontId="4" fillId="2" borderId="2" xfId="0" applyNumberFormat="1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justify" vertical="center"/>
    </xf>
    <xf numFmtId="0" fontId="7" fillId="3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164" fontId="9" fillId="4" borderId="1" xfId="1" applyNumberFormat="1" applyFont="1" applyFill="1" applyBorder="1" applyAlignment="1">
      <alignment horizontal="center" vertical="center" wrapText="1"/>
    </xf>
    <xf numFmtId="168" fontId="9" fillId="4" borderId="1" xfId="1" applyNumberFormat="1" applyFont="1" applyFill="1" applyBorder="1" applyAlignment="1">
      <alignment vertical="center"/>
    </xf>
    <xf numFmtId="166" fontId="4" fillId="8" borderId="1" xfId="1" applyNumberFormat="1" applyFont="1" applyFill="1" applyBorder="1" applyAlignment="1">
      <alignment vertical="center"/>
    </xf>
    <xf numFmtId="166" fontId="0" fillId="0" borderId="0" xfId="0" applyNumberFormat="1" applyAlignment="1">
      <alignment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/>
    </xf>
    <xf numFmtId="0" fontId="10" fillId="2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6" fontId="9" fillId="9" borderId="1" xfId="1" applyNumberFormat="1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/>
    <xf numFmtId="0" fontId="0" fillId="0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9" fillId="4" borderId="1" xfId="1" applyNumberFormat="1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4" fillId="10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/>
    </xf>
    <xf numFmtId="2" fontId="0" fillId="10" borderId="1" xfId="0" applyNumberFormat="1" applyFill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2" fontId="0" fillId="2" borderId="0" xfId="0" applyNumberFormat="1" applyFill="1" applyBorder="1" applyAlignment="1">
      <alignment vertic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" fillId="3" borderId="2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84"/>
  <sheetViews>
    <sheetView tabSelected="1" topLeftCell="CR1" workbookViewId="0">
      <selection activeCell="DB13" sqref="DB13"/>
    </sheetView>
  </sheetViews>
  <sheetFormatPr baseColWidth="10" defaultColWidth="9.1640625" defaultRowHeight="16" outlineLevelCol="1" x14ac:dyDescent="0.2"/>
  <cols>
    <col min="1" max="1" width="3.83203125" style="1" customWidth="1"/>
    <col min="2" max="2" width="35.5" style="1" customWidth="1"/>
    <col min="3" max="3" width="15.33203125" style="1" customWidth="1"/>
    <col min="4" max="4" width="6.5" style="1" customWidth="1" outlineLevel="1"/>
    <col min="5" max="5" width="5" style="1" customWidth="1" outlineLevel="1"/>
    <col min="6" max="7" width="4.1640625" style="1" customWidth="1" outlineLevel="1"/>
    <col min="8" max="9" width="5" style="1" customWidth="1" outlineLevel="1"/>
    <col min="10" max="11" width="4.1640625" style="1" customWidth="1" outlineLevel="1"/>
    <col min="12" max="12" width="5" style="1" customWidth="1" outlineLevel="1"/>
    <col min="13" max="13" width="4.5" style="1" customWidth="1" outlineLevel="1"/>
    <col min="14" max="15" width="4.1640625" style="1" customWidth="1" outlineLevel="1"/>
    <col min="16" max="16" width="6" style="1" customWidth="1" outlineLevel="1"/>
    <col min="17" max="17" width="5.5" style="1" customWidth="1" outlineLevel="1"/>
    <col min="18" max="19" width="4.1640625" style="1" customWidth="1" outlineLevel="1"/>
    <col min="20" max="20" width="4.83203125" style="1" customWidth="1" outlineLevel="1"/>
    <col min="21" max="21" width="6.1640625" style="1" customWidth="1" outlineLevel="1"/>
    <col min="22" max="33" width="4.1640625" style="1" customWidth="1" outlineLevel="1"/>
    <col min="34" max="34" width="9.6640625" style="1" customWidth="1"/>
    <col min="35" max="36" width="10.1640625" style="1" customWidth="1"/>
    <col min="37" max="37" width="14.5" style="1" customWidth="1"/>
    <col min="38" max="38" width="10.83203125" style="1" customWidth="1"/>
    <col min="39" max="39" width="11.5" style="1" customWidth="1"/>
    <col min="40" max="40" width="13" style="1" bestFit="1" customWidth="1"/>
    <col min="41" max="41" width="8.5" style="1" customWidth="1" outlineLevel="1"/>
    <col min="42" max="42" width="9.33203125" style="1" customWidth="1" outlineLevel="1"/>
    <col min="43" max="43" width="9.5" style="1" customWidth="1" outlineLevel="1"/>
    <col min="44" max="44" width="10.6640625" style="1" customWidth="1" outlineLevel="1"/>
    <col min="45" max="45" width="10.83203125" style="1" customWidth="1" outlineLevel="1"/>
    <col min="46" max="46" width="8.83203125" style="1" customWidth="1" outlineLevel="1"/>
    <col min="47" max="47" width="9.33203125" style="1" customWidth="1" outlineLevel="1"/>
    <col min="48" max="48" width="8.83203125" style="1" customWidth="1" outlineLevel="1"/>
    <col min="49" max="49" width="7.6640625" style="1" customWidth="1" outlineLevel="1"/>
    <col min="50" max="50" width="9.33203125" style="1" customWidth="1" outlineLevel="1"/>
    <col min="51" max="51" width="5.6640625" style="1" customWidth="1" outlineLevel="1"/>
    <col min="52" max="52" width="9.33203125" style="1" customWidth="1" outlineLevel="1"/>
    <col min="53" max="53" width="7" style="1" customWidth="1" outlineLevel="1"/>
    <col min="54" max="54" width="9.5" style="1" customWidth="1" outlineLevel="1"/>
    <col min="55" max="70" width="9.1640625" style="1" customWidth="1" outlineLevel="1"/>
    <col min="71" max="71" width="9.33203125" style="1" bestFit="1" customWidth="1"/>
    <col min="72" max="72" width="10.33203125" style="1" customWidth="1" outlineLevel="1"/>
    <col min="73" max="102" width="9.1640625" style="1" customWidth="1" outlineLevel="1"/>
    <col min="103" max="105" width="9.1640625" style="1"/>
    <col min="106" max="106" width="14.1640625" style="1" customWidth="1"/>
    <col min="107" max="107" width="11.6640625" style="1" customWidth="1"/>
    <col min="108" max="16384" width="9.1640625" style="1"/>
  </cols>
  <sheetData>
    <row r="2" spans="1:113" ht="19" x14ac:dyDescent="0.2">
      <c r="B2" s="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13" x14ac:dyDescent="0.2">
      <c r="A3" s="3"/>
      <c r="B3" s="4"/>
      <c r="C3" s="3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6"/>
      <c r="AI3" s="6"/>
      <c r="AJ3" s="6"/>
      <c r="AK3" s="6"/>
      <c r="AL3" s="6"/>
      <c r="AM3" s="6"/>
      <c r="AN3" s="7"/>
      <c r="AO3" s="7"/>
      <c r="AP3" s="8"/>
      <c r="AQ3" s="8"/>
      <c r="AR3" s="8"/>
      <c r="AS3" s="8"/>
      <c r="AT3" s="8"/>
      <c r="AU3" s="8"/>
    </row>
    <row r="4" spans="1:113" x14ac:dyDescent="0.2">
      <c r="A4" s="3"/>
      <c r="B4" s="4"/>
      <c r="C4" s="9" t="s">
        <v>1</v>
      </c>
      <c r="D4" s="10">
        <v>1</v>
      </c>
      <c r="E4" s="10">
        <f>D4+1</f>
        <v>2</v>
      </c>
      <c r="F4" s="10">
        <f t="shared" ref="F4:AG4" si="0">E4+1</f>
        <v>3</v>
      </c>
      <c r="G4" s="10">
        <f t="shared" si="0"/>
        <v>4</v>
      </c>
      <c r="H4" s="10">
        <f t="shared" si="0"/>
        <v>5</v>
      </c>
      <c r="I4" s="10">
        <f t="shared" si="0"/>
        <v>6</v>
      </c>
      <c r="J4" s="10">
        <f t="shared" si="0"/>
        <v>7</v>
      </c>
      <c r="K4" s="10">
        <f t="shared" si="0"/>
        <v>8</v>
      </c>
      <c r="L4" s="10">
        <f t="shared" si="0"/>
        <v>9</v>
      </c>
      <c r="M4" s="10">
        <f t="shared" si="0"/>
        <v>10</v>
      </c>
      <c r="N4" s="10">
        <f t="shared" si="0"/>
        <v>11</v>
      </c>
      <c r="O4" s="10">
        <f t="shared" si="0"/>
        <v>12</v>
      </c>
      <c r="P4" s="10">
        <f t="shared" si="0"/>
        <v>13</v>
      </c>
      <c r="Q4" s="10">
        <f t="shared" si="0"/>
        <v>14</v>
      </c>
      <c r="R4" s="10">
        <f t="shared" si="0"/>
        <v>15</v>
      </c>
      <c r="S4" s="10">
        <f t="shared" si="0"/>
        <v>16</v>
      </c>
      <c r="T4" s="10">
        <f t="shared" si="0"/>
        <v>17</v>
      </c>
      <c r="U4" s="10">
        <f t="shared" si="0"/>
        <v>18</v>
      </c>
      <c r="V4" s="10">
        <f t="shared" si="0"/>
        <v>19</v>
      </c>
      <c r="W4" s="10">
        <f t="shared" si="0"/>
        <v>20</v>
      </c>
      <c r="X4" s="10">
        <f t="shared" si="0"/>
        <v>21</v>
      </c>
      <c r="Y4" s="10">
        <f t="shared" si="0"/>
        <v>22</v>
      </c>
      <c r="Z4" s="10">
        <f t="shared" si="0"/>
        <v>23</v>
      </c>
      <c r="AA4" s="10">
        <f t="shared" si="0"/>
        <v>24</v>
      </c>
      <c r="AB4" s="10">
        <f t="shared" si="0"/>
        <v>25</v>
      </c>
      <c r="AC4" s="10">
        <f t="shared" si="0"/>
        <v>26</v>
      </c>
      <c r="AD4" s="10">
        <f t="shared" si="0"/>
        <v>27</v>
      </c>
      <c r="AE4" s="10">
        <f t="shared" si="0"/>
        <v>28</v>
      </c>
      <c r="AF4" s="10">
        <f t="shared" si="0"/>
        <v>29</v>
      </c>
      <c r="AG4" s="10">
        <f t="shared" si="0"/>
        <v>30</v>
      </c>
      <c r="AH4" s="9" t="s">
        <v>2</v>
      </c>
      <c r="AI4" s="6"/>
      <c r="AJ4" s="6"/>
      <c r="AK4" s="6"/>
      <c r="AL4" s="6"/>
      <c r="AM4" s="6"/>
      <c r="AN4" s="7"/>
      <c r="AO4" s="7"/>
      <c r="AP4" s="8"/>
      <c r="AQ4" s="8"/>
      <c r="AR4" s="8"/>
      <c r="AS4" s="8"/>
      <c r="AT4" s="8"/>
      <c r="AU4" s="8"/>
    </row>
    <row r="5" spans="1:113" x14ac:dyDescent="0.2">
      <c r="A5" s="3"/>
      <c r="B5" s="11" t="s">
        <v>3</v>
      </c>
      <c r="C5" s="12">
        <v>0.95</v>
      </c>
      <c r="D5" s="13">
        <v>112</v>
      </c>
      <c r="E5" s="13">
        <v>107</v>
      </c>
      <c r="F5" s="13"/>
      <c r="G5" s="13"/>
      <c r="H5" s="13">
        <v>98</v>
      </c>
      <c r="I5" s="13">
        <v>110</v>
      </c>
      <c r="J5" s="13"/>
      <c r="K5" s="13"/>
      <c r="L5" s="13">
        <v>92</v>
      </c>
      <c r="M5" s="13">
        <v>91</v>
      </c>
      <c r="N5" s="13"/>
      <c r="O5" s="13"/>
      <c r="P5" s="13">
        <v>108</v>
      </c>
      <c r="Q5" s="13">
        <v>117</v>
      </c>
      <c r="R5" s="13"/>
      <c r="S5" s="13"/>
      <c r="T5" s="13">
        <v>104</v>
      </c>
      <c r="U5" s="13">
        <v>109</v>
      </c>
      <c r="V5" s="13"/>
      <c r="W5" s="13"/>
      <c r="X5" s="13">
        <v>73</v>
      </c>
      <c r="Y5" s="13">
        <v>100</v>
      </c>
      <c r="Z5" s="13"/>
      <c r="AA5" s="13"/>
      <c r="AB5" s="13">
        <v>72</v>
      </c>
      <c r="AC5" s="13">
        <v>94</v>
      </c>
      <c r="AD5" s="13"/>
      <c r="AE5" s="13"/>
      <c r="AF5" s="13"/>
      <c r="AG5" s="13"/>
      <c r="AH5" s="14">
        <v>0.95</v>
      </c>
      <c r="AI5" s="15">
        <v>0.84499999999999997</v>
      </c>
      <c r="AJ5" s="15"/>
      <c r="AK5" s="15"/>
      <c r="AL5" s="15"/>
      <c r="AM5" s="6"/>
      <c r="AN5" s="7"/>
      <c r="AO5" s="7"/>
      <c r="AP5" s="8"/>
      <c r="AQ5" s="8"/>
      <c r="AR5" s="8"/>
      <c r="AS5" s="8"/>
      <c r="AT5" s="8"/>
      <c r="AU5" s="8"/>
    </row>
    <row r="6" spans="1:113" x14ac:dyDescent="0.2">
      <c r="A6" s="3"/>
      <c r="B6" s="11" t="s">
        <v>4</v>
      </c>
      <c r="C6" s="16">
        <v>3</v>
      </c>
      <c r="D6" s="17">
        <v>2.6</v>
      </c>
      <c r="E6" s="13">
        <v>2.1</v>
      </c>
      <c r="F6" s="13"/>
      <c r="G6" s="13"/>
      <c r="H6" s="13">
        <v>2.2000000000000002</v>
      </c>
      <c r="I6" s="13">
        <v>2.2999999999999998</v>
      </c>
      <c r="J6" s="13"/>
      <c r="K6" s="13"/>
      <c r="L6" s="13">
        <v>1.6</v>
      </c>
      <c r="M6" s="13">
        <v>2.7</v>
      </c>
      <c r="N6" s="13"/>
      <c r="O6" s="13"/>
      <c r="P6" s="13">
        <v>2.6</v>
      </c>
      <c r="Q6" s="13">
        <v>3.2</v>
      </c>
      <c r="R6" s="13"/>
      <c r="S6" s="13"/>
      <c r="T6" s="13">
        <v>2.4</v>
      </c>
      <c r="U6" s="13">
        <v>3</v>
      </c>
      <c r="V6" s="13"/>
      <c r="W6" s="13"/>
      <c r="X6" s="13">
        <v>7</v>
      </c>
      <c r="Y6" s="13">
        <v>3.1</v>
      </c>
      <c r="Z6" s="13"/>
      <c r="AA6" s="13"/>
      <c r="AB6" s="13">
        <v>4.9000000000000004</v>
      </c>
      <c r="AC6" s="13">
        <v>4.5999999999999996</v>
      </c>
      <c r="AD6" s="13"/>
      <c r="AE6" s="13"/>
      <c r="AF6" s="13"/>
      <c r="AG6" s="13"/>
      <c r="AH6" s="18">
        <v>0.04</v>
      </c>
      <c r="AI6" s="15">
        <v>4.2000000000000003E-2</v>
      </c>
      <c r="AJ6" s="15"/>
      <c r="AK6" s="15"/>
      <c r="AL6" s="15"/>
      <c r="AM6" s="15"/>
      <c r="AN6" s="7"/>
      <c r="AO6" s="7"/>
      <c r="AP6" s="8"/>
      <c r="AQ6" s="8"/>
      <c r="AR6" s="8"/>
      <c r="AS6" s="8"/>
      <c r="AT6" s="8"/>
      <c r="AU6" s="8"/>
    </row>
    <row r="7" spans="1:113" x14ac:dyDescent="0.2">
      <c r="B7" s="11" t="s">
        <v>5</v>
      </c>
      <c r="C7" s="12">
        <v>0.02</v>
      </c>
      <c r="D7" s="13">
        <v>2</v>
      </c>
      <c r="E7" s="17">
        <v>2.33</v>
      </c>
      <c r="F7" s="17"/>
      <c r="G7" s="17"/>
      <c r="H7" s="17">
        <v>2.5</v>
      </c>
      <c r="I7" s="17">
        <v>2.5</v>
      </c>
      <c r="J7" s="17"/>
      <c r="K7" s="17"/>
      <c r="L7" s="17">
        <v>2.38</v>
      </c>
      <c r="M7" s="17">
        <v>4.4400000000000004</v>
      </c>
      <c r="N7" s="17"/>
      <c r="O7" s="17"/>
      <c r="P7" s="17">
        <v>11.1</v>
      </c>
      <c r="Q7" s="17">
        <v>7.5</v>
      </c>
      <c r="R7" s="17"/>
      <c r="S7" s="17"/>
      <c r="T7" s="17">
        <v>1.88</v>
      </c>
      <c r="U7" s="17">
        <v>9.11</v>
      </c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8">
        <v>0.03</v>
      </c>
      <c r="AI7" s="15">
        <v>4.8000000000000001E-2</v>
      </c>
      <c r="AJ7" s="15"/>
      <c r="AK7" s="15"/>
      <c r="AL7" s="15"/>
    </row>
    <row r="8" spans="1:113" x14ac:dyDescent="0.2">
      <c r="B8" s="11" t="s">
        <v>6</v>
      </c>
      <c r="C8" s="19">
        <v>8</v>
      </c>
      <c r="D8" s="13">
        <v>8</v>
      </c>
      <c r="E8" s="17">
        <v>9</v>
      </c>
      <c r="F8" s="17"/>
      <c r="G8" s="17"/>
      <c r="H8" s="17">
        <v>8</v>
      </c>
      <c r="I8" s="17">
        <v>8</v>
      </c>
      <c r="J8" s="17"/>
      <c r="K8" s="17"/>
      <c r="L8" s="17">
        <v>8</v>
      </c>
      <c r="M8" s="17">
        <v>8</v>
      </c>
      <c r="N8" s="17"/>
      <c r="O8" s="17"/>
      <c r="P8" s="17">
        <v>8</v>
      </c>
      <c r="Q8" s="17">
        <v>8</v>
      </c>
      <c r="R8" s="17"/>
      <c r="S8" s="17"/>
      <c r="T8" s="17">
        <v>9</v>
      </c>
      <c r="U8" s="17">
        <v>10</v>
      </c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20">
        <v>7</v>
      </c>
      <c r="AI8" s="15"/>
      <c r="AJ8" s="15"/>
      <c r="AK8" s="15"/>
      <c r="AL8" s="15"/>
    </row>
    <row r="9" spans="1:113" x14ac:dyDescent="0.2">
      <c r="B9" s="11" t="s">
        <v>7</v>
      </c>
      <c r="C9" s="19" t="s">
        <v>8</v>
      </c>
      <c r="D9" s="13">
        <v>124</v>
      </c>
      <c r="E9" s="13">
        <v>110</v>
      </c>
      <c r="F9" s="13"/>
      <c r="G9" s="13"/>
      <c r="H9" s="13">
        <v>118</v>
      </c>
      <c r="I9" s="13">
        <v>111</v>
      </c>
      <c r="J9" s="13"/>
      <c r="K9" s="13"/>
      <c r="L9" s="13">
        <v>120</v>
      </c>
      <c r="M9" s="13">
        <v>103</v>
      </c>
      <c r="N9" s="13"/>
      <c r="O9" s="13"/>
      <c r="P9" s="13">
        <v>103</v>
      </c>
      <c r="Q9" s="13">
        <v>119</v>
      </c>
      <c r="R9" s="13"/>
      <c r="S9" s="13"/>
      <c r="T9" s="13">
        <v>139</v>
      </c>
      <c r="U9" s="13">
        <v>147</v>
      </c>
      <c r="V9" s="13"/>
      <c r="W9" s="13"/>
      <c r="X9" s="13">
        <v>0</v>
      </c>
      <c r="Y9" s="13"/>
      <c r="Z9" s="13"/>
      <c r="AA9" s="13"/>
      <c r="AB9" s="13"/>
      <c r="AC9" s="13"/>
      <c r="AD9" s="13"/>
      <c r="AE9" s="13"/>
      <c r="AF9" s="13"/>
      <c r="AG9" s="13"/>
      <c r="AH9" s="21">
        <v>108.1</v>
      </c>
    </row>
    <row r="10" spans="1:113" x14ac:dyDescent="0.2">
      <c r="B10" s="11" t="s">
        <v>9</v>
      </c>
      <c r="C10" s="19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21"/>
    </row>
    <row r="11" spans="1:113" ht="19" x14ac:dyDescent="0.2">
      <c r="A11" s="191"/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3"/>
      <c r="AI11" s="22"/>
      <c r="AJ11" s="22"/>
      <c r="AK11" s="22"/>
      <c r="AL11" s="22"/>
      <c r="AM11" s="22"/>
      <c r="AO11" s="194" t="s">
        <v>10</v>
      </c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94"/>
      <c r="BB11" s="194"/>
      <c r="BC11" s="194"/>
      <c r="BD11" s="194"/>
      <c r="BE11" s="194"/>
      <c r="BF11" s="194"/>
      <c r="BG11" s="194"/>
      <c r="BH11" s="194"/>
      <c r="BI11" s="194"/>
      <c r="BJ11" s="194"/>
      <c r="BK11" s="194"/>
      <c r="BL11" s="194"/>
      <c r="BM11" s="194"/>
      <c r="BN11" s="194"/>
      <c r="BO11" s="194"/>
      <c r="BP11" s="194"/>
      <c r="BQ11" s="194"/>
      <c r="BR11" s="194"/>
      <c r="BS11" s="194"/>
      <c r="BT11" s="194" t="s">
        <v>11</v>
      </c>
      <c r="BU11" s="194"/>
      <c r="BV11" s="194"/>
      <c r="BW11" s="194"/>
      <c r="BX11" s="194"/>
      <c r="BY11" s="194"/>
      <c r="BZ11" s="194"/>
      <c r="CA11" s="194"/>
      <c r="CB11" s="194"/>
      <c r="CC11" s="194"/>
      <c r="CD11" s="194"/>
      <c r="CE11" s="194"/>
      <c r="CF11" s="194"/>
      <c r="CG11" s="194"/>
      <c r="CH11" s="194"/>
      <c r="CI11" s="194"/>
      <c r="CJ11" s="194"/>
      <c r="CK11" s="194"/>
      <c r="CL11" s="194"/>
      <c r="CM11" s="194"/>
      <c r="CN11" s="194"/>
      <c r="CO11" s="194"/>
      <c r="CP11" s="194"/>
      <c r="CQ11" s="194"/>
      <c r="CR11" s="194"/>
      <c r="CS11" s="194"/>
      <c r="CT11" s="194"/>
      <c r="CU11" s="194"/>
      <c r="CV11" s="194"/>
      <c r="CW11" s="194"/>
      <c r="CX11" s="194"/>
    </row>
    <row r="12" spans="1:113" ht="60" x14ac:dyDescent="0.2">
      <c r="A12" s="23" t="s">
        <v>12</v>
      </c>
      <c r="B12" s="9" t="s">
        <v>13</v>
      </c>
      <c r="C12" s="9" t="s">
        <v>14</v>
      </c>
      <c r="D12" s="24">
        <v>1</v>
      </c>
      <c r="E12" s="25">
        <v>2</v>
      </c>
      <c r="F12" s="26">
        <v>3</v>
      </c>
      <c r="G12" s="26">
        <v>4</v>
      </c>
      <c r="H12" s="26">
        <v>5</v>
      </c>
      <c r="I12" s="25">
        <v>6</v>
      </c>
      <c r="J12" s="26">
        <v>7</v>
      </c>
      <c r="K12" s="26">
        <v>8</v>
      </c>
      <c r="L12" s="26">
        <v>9</v>
      </c>
      <c r="M12" s="27">
        <v>10</v>
      </c>
      <c r="N12" s="26">
        <v>11</v>
      </c>
      <c r="O12" s="26">
        <v>12</v>
      </c>
      <c r="P12" s="26">
        <v>13</v>
      </c>
      <c r="Q12" s="25">
        <v>14</v>
      </c>
      <c r="R12" s="26">
        <v>15</v>
      </c>
      <c r="S12" s="26">
        <v>16</v>
      </c>
      <c r="T12" s="26">
        <v>17</v>
      </c>
      <c r="U12" s="25">
        <v>18</v>
      </c>
      <c r="V12" s="26">
        <v>19</v>
      </c>
      <c r="W12" s="26">
        <v>20</v>
      </c>
      <c r="X12" s="26">
        <v>21</v>
      </c>
      <c r="Y12" s="25">
        <v>22</v>
      </c>
      <c r="Z12" s="26">
        <v>23</v>
      </c>
      <c r="AA12" s="26">
        <v>24</v>
      </c>
      <c r="AB12" s="26">
        <v>25</v>
      </c>
      <c r="AC12" s="25">
        <v>26</v>
      </c>
      <c r="AD12" s="26">
        <v>27</v>
      </c>
      <c r="AE12" s="26">
        <v>28</v>
      </c>
      <c r="AF12" s="26">
        <v>29</v>
      </c>
      <c r="AG12" s="25">
        <v>30</v>
      </c>
      <c r="AH12" s="26">
        <v>31</v>
      </c>
      <c r="AI12" s="9" t="s">
        <v>15</v>
      </c>
      <c r="AJ12" s="9" t="s">
        <v>16</v>
      </c>
      <c r="AK12" s="9" t="s">
        <v>17</v>
      </c>
      <c r="AL12" s="9" t="s">
        <v>18</v>
      </c>
      <c r="AM12" s="9" t="s">
        <v>19</v>
      </c>
      <c r="AN12" s="9" t="s">
        <v>20</v>
      </c>
      <c r="AO12" s="24">
        <v>1</v>
      </c>
      <c r="AP12" s="25">
        <v>2</v>
      </c>
      <c r="AQ12" s="26">
        <v>3</v>
      </c>
      <c r="AR12" s="26">
        <v>4</v>
      </c>
      <c r="AS12" s="26">
        <v>5</v>
      </c>
      <c r="AT12" s="25">
        <v>6</v>
      </c>
      <c r="AU12" s="26">
        <v>7</v>
      </c>
      <c r="AV12" s="26">
        <v>8</v>
      </c>
      <c r="AW12" s="26">
        <v>9</v>
      </c>
      <c r="AX12" s="27">
        <v>10</v>
      </c>
      <c r="AY12" s="26">
        <v>11</v>
      </c>
      <c r="AZ12" s="26">
        <v>12</v>
      </c>
      <c r="BA12" s="26">
        <v>13</v>
      </c>
      <c r="BB12" s="25">
        <v>14</v>
      </c>
      <c r="BC12" s="26">
        <v>15</v>
      </c>
      <c r="BD12" s="26">
        <v>16</v>
      </c>
      <c r="BE12" s="26">
        <v>17</v>
      </c>
      <c r="BF12" s="25">
        <v>18</v>
      </c>
      <c r="BG12" s="26">
        <v>19</v>
      </c>
      <c r="BH12" s="26">
        <v>20</v>
      </c>
      <c r="BI12" s="26">
        <v>21</v>
      </c>
      <c r="BJ12" s="25">
        <v>22</v>
      </c>
      <c r="BK12" s="26">
        <v>23</v>
      </c>
      <c r="BL12" s="26">
        <v>24</v>
      </c>
      <c r="BM12" s="26">
        <v>25</v>
      </c>
      <c r="BN12" s="25">
        <v>26</v>
      </c>
      <c r="BO12" s="26">
        <v>27</v>
      </c>
      <c r="BP12" s="26">
        <v>28</v>
      </c>
      <c r="BQ12" s="26">
        <v>29</v>
      </c>
      <c r="BR12" s="25">
        <v>30</v>
      </c>
      <c r="BS12" s="9" t="s">
        <v>21</v>
      </c>
      <c r="BT12" s="24">
        <v>1</v>
      </c>
      <c r="BU12" s="25">
        <v>2</v>
      </c>
      <c r="BV12" s="26">
        <v>3</v>
      </c>
      <c r="BW12" s="26">
        <v>4</v>
      </c>
      <c r="BX12" s="26">
        <v>5</v>
      </c>
      <c r="BY12" s="25">
        <v>6</v>
      </c>
      <c r="BZ12" s="26">
        <v>7</v>
      </c>
      <c r="CA12" s="26">
        <v>8</v>
      </c>
      <c r="CB12" s="26">
        <v>9</v>
      </c>
      <c r="CC12" s="27">
        <v>10</v>
      </c>
      <c r="CD12" s="26">
        <v>11</v>
      </c>
      <c r="CE12" s="26">
        <v>12</v>
      </c>
      <c r="CF12" s="26">
        <v>13</v>
      </c>
      <c r="CG12" s="25">
        <v>14</v>
      </c>
      <c r="CH12" s="26">
        <v>15</v>
      </c>
      <c r="CI12" s="26">
        <v>16</v>
      </c>
      <c r="CJ12" s="26">
        <v>17</v>
      </c>
      <c r="CK12" s="25">
        <v>18</v>
      </c>
      <c r="CL12" s="26">
        <v>19</v>
      </c>
      <c r="CM12" s="26">
        <v>20</v>
      </c>
      <c r="CN12" s="26">
        <v>21</v>
      </c>
      <c r="CO12" s="25">
        <v>22</v>
      </c>
      <c r="CP12" s="26">
        <v>23</v>
      </c>
      <c r="CQ12" s="26">
        <v>24</v>
      </c>
      <c r="CR12" s="26">
        <v>25</v>
      </c>
      <c r="CS12" s="25">
        <v>26</v>
      </c>
      <c r="CT12" s="26">
        <v>27</v>
      </c>
      <c r="CU12" s="26">
        <v>28</v>
      </c>
      <c r="CV12" s="26">
        <v>29</v>
      </c>
      <c r="CW12" s="25">
        <v>30</v>
      </c>
      <c r="CX12" s="9" t="s">
        <v>22</v>
      </c>
      <c r="CY12" s="9" t="s">
        <v>23</v>
      </c>
      <c r="CZ12" s="195" t="s">
        <v>24</v>
      </c>
      <c r="DA12" s="196"/>
      <c r="DB12" s="9" t="s">
        <v>25</v>
      </c>
      <c r="DC12" s="9" t="s">
        <v>26</v>
      </c>
      <c r="DD12" s="9" t="s">
        <v>27</v>
      </c>
      <c r="DE12" s="9" t="s">
        <v>28</v>
      </c>
      <c r="DF12" s="9" t="s">
        <v>29</v>
      </c>
      <c r="DG12" s="9" t="s">
        <v>30</v>
      </c>
    </row>
    <row r="13" spans="1:113" s="45" customFormat="1" ht="15" x14ac:dyDescent="0.2">
      <c r="A13" s="28">
        <v>1</v>
      </c>
      <c r="B13" s="29" t="s">
        <v>31</v>
      </c>
      <c r="C13" s="30" t="s">
        <v>32</v>
      </c>
      <c r="D13" s="31">
        <v>12</v>
      </c>
      <c r="E13" s="31">
        <v>12</v>
      </c>
      <c r="F13" s="31"/>
      <c r="G13" s="31"/>
      <c r="H13" s="31">
        <v>12</v>
      </c>
      <c r="I13" s="31">
        <v>12</v>
      </c>
      <c r="J13" s="31"/>
      <c r="K13" s="31"/>
      <c r="L13" s="31">
        <v>12</v>
      </c>
      <c r="M13" s="31">
        <v>12</v>
      </c>
      <c r="N13" s="32"/>
      <c r="O13" s="32"/>
      <c r="P13" s="32">
        <v>12</v>
      </c>
      <c r="Q13" s="32">
        <v>12</v>
      </c>
      <c r="R13" s="32"/>
      <c r="S13" s="32"/>
      <c r="T13" s="32">
        <v>12</v>
      </c>
      <c r="U13" s="32">
        <v>12</v>
      </c>
      <c r="V13" s="32"/>
      <c r="W13" s="32"/>
      <c r="X13" s="32">
        <v>12</v>
      </c>
      <c r="Y13" s="32">
        <v>12</v>
      </c>
      <c r="Z13" s="32"/>
      <c r="AA13" s="32"/>
      <c r="AB13" s="33">
        <v>12</v>
      </c>
      <c r="AC13" s="33">
        <v>12</v>
      </c>
      <c r="AD13" s="33"/>
      <c r="AE13" s="33"/>
      <c r="AF13" s="33">
        <v>12</v>
      </c>
      <c r="AG13" s="33">
        <v>12</v>
      </c>
      <c r="AH13" s="34"/>
      <c r="AI13" s="35">
        <v>11.42</v>
      </c>
      <c r="AJ13" s="36">
        <v>16</v>
      </c>
      <c r="AK13" s="36">
        <f>SUM(D13:AH13)/12</f>
        <v>16</v>
      </c>
      <c r="AL13" s="35">
        <v>1973.76</v>
      </c>
      <c r="AM13" s="37">
        <f>AL13/AJ13*AK13</f>
        <v>1973.76</v>
      </c>
      <c r="AN13" s="38">
        <f>SUM(D13:AH13)*AI13</f>
        <v>2192.64</v>
      </c>
      <c r="AO13" s="39">
        <f>($AL$13*0.4/$AJ$13)*(D5/100)*IF(D5&lt;60%,60%,IF(D5&lt;110%,D5,120%))</f>
        <v>66.318336000000002</v>
      </c>
      <c r="AP13" s="39">
        <f>(AL13*0.4/AJ13)*($E$5/100)*IF($E$5&lt;60%,60%,IF($E$5&lt;110%,$E$5,120%))</f>
        <v>63.357696000000004</v>
      </c>
      <c r="AQ13" s="39">
        <f t="shared" ref="AQ13:BP13" si="1">($AL$13*0.4/$AJ$13)*(F5/100)*IF(F5&lt;60%,60%,IF(F5&lt;110%,F5,120%))</f>
        <v>0</v>
      </c>
      <c r="AR13" s="39">
        <f t="shared" si="1"/>
        <v>0</v>
      </c>
      <c r="AS13" s="39">
        <f>(AL13*0.4/AJ13)*($H$5/100)*IF($H$5&lt;60%,60%,IF($H$5&lt;110%,$H$5,120%))</f>
        <v>58.028543999999997</v>
      </c>
      <c r="AT13" s="39">
        <f>(AL13*0.4/AJ13)*($I$5/100)*IF($I$5&lt;60%,60%,IF($I$5&lt;110%,$I$5,120%))</f>
        <v>65.134079999999997</v>
      </c>
      <c r="AU13" s="39">
        <f t="shared" si="1"/>
        <v>0</v>
      </c>
      <c r="AV13" s="39">
        <f t="shared" si="1"/>
        <v>0</v>
      </c>
      <c r="AW13" s="39">
        <f>(AL13*0.4/AJ13)*($L$5/100)*IF($L$5&lt;60%,60%,IF($L$5&lt;110%,$L$5,120%))</f>
        <v>54.475776000000003</v>
      </c>
      <c r="AX13" s="39">
        <f>(AL13*0.4/AJ13)*($M$5/100)*IF($M$5&lt;60%,60%,IF($M$5&lt;110%,$M$5,120%))</f>
        <v>53.883648000000001</v>
      </c>
      <c r="AY13" s="39">
        <f t="shared" si="1"/>
        <v>0</v>
      </c>
      <c r="AZ13" s="39">
        <f t="shared" si="1"/>
        <v>0</v>
      </c>
      <c r="BA13" s="39">
        <f>(AL13*0.4/AJ13)*($P$5/100)*IF($P$5&lt;60%,60%,IF($P$5&lt;110%,$P$5,120%))</f>
        <v>63.949824000000007</v>
      </c>
      <c r="BB13" s="39">
        <f>(AL13*0.4/AJ13)*($Q$5/100)*IF($Q$5&lt;60%,60%,IF($Q$5&lt;110%,$Q$5,120%))</f>
        <v>69.278975999999986</v>
      </c>
      <c r="BC13" s="39">
        <f t="shared" si="1"/>
        <v>0</v>
      </c>
      <c r="BD13" s="39">
        <f t="shared" si="1"/>
        <v>0</v>
      </c>
      <c r="BE13" s="39">
        <f>(AL13*0.4/AJ13)*($T$5/100)*IF($T$5&lt;60%,60%,IF($T$5&lt;110%,$T$5,120%))</f>
        <v>61.581311999999997</v>
      </c>
      <c r="BF13" s="39">
        <f>(AL13*0.4/AJ13)*($U$5/100)*IF($U$5&lt;60%,60%,IF($U$5&lt;110%,$U$5,120%))</f>
        <v>64.541952000000009</v>
      </c>
      <c r="BG13" s="39">
        <f t="shared" si="1"/>
        <v>0</v>
      </c>
      <c r="BH13" s="39">
        <f t="shared" si="1"/>
        <v>0</v>
      </c>
      <c r="BI13" s="39">
        <f>(AL13*0.4/AJ13)*($X$5/100)*IF($X$5&lt;60%,60%,IF($X$5&lt;110%,$X$5,120%))</f>
        <v>43.225344</v>
      </c>
      <c r="BJ13" s="39">
        <f>(AL13*0.4/AJ13)*($Y$5/100)*IF($Y$5&lt;60%,60%,IF($Y$5&lt;110%,$Y$5,120%))</f>
        <v>59.212800000000001</v>
      </c>
      <c r="BK13" s="39">
        <f t="shared" si="1"/>
        <v>0</v>
      </c>
      <c r="BL13" s="39">
        <f t="shared" si="1"/>
        <v>0</v>
      </c>
      <c r="BM13" s="39">
        <f>(AL13*0.4/AJ13)*($AB$5/100)*IF($AB$5&lt;60%,60%,IF($AB$5&lt;110%,$AB$5,120%))</f>
        <v>42.633215999999997</v>
      </c>
      <c r="BN13" s="39">
        <f>(AL13*0.4/AJ13)*($AC$5/100)*IF($AC$5&lt;60%,60%,IF($AC$5&lt;110%,$AC$5,120%))</f>
        <v>55.660031999999994</v>
      </c>
      <c r="BO13" s="39">
        <f t="shared" si="1"/>
        <v>0</v>
      </c>
      <c r="BP13" s="39">
        <f t="shared" si="1"/>
        <v>0</v>
      </c>
      <c r="BQ13" s="39">
        <f>(AL13*0.4/AJ13)*($AF$5/100)*IF($AF$5&lt;60%,60%,IF($AF$5&lt;110%,$AF$5,120%))</f>
        <v>0</v>
      </c>
      <c r="BR13" s="39">
        <f>(AL13*0.4/AJ13)*($AG$5/100)*IF($AG$5&lt;60%,60%,IF($AG$5&lt;110%,$AG$5,120%))</f>
        <v>0</v>
      </c>
      <c r="BS13" s="40">
        <f>SUM(AO13:BR13)</f>
        <v>821.28153599999996</v>
      </c>
      <c r="BT13" s="41">
        <f>($AL13*0.15/$AJ13)*IF($D$6/$C$6&lt;80%,120%,IF($D$6/$C$6&lt;120%,200%-$D$6/$C$6,60%))</f>
        <v>20.971199999999996</v>
      </c>
      <c r="BU13" s="41">
        <f>($AL13*0.15/$AJ13)*IF($E$6/$C$6&lt;80%,120%,IF($E$6/$C$6&lt;120%,200%-$E$6/$C$6,60%))</f>
        <v>22.204799999999995</v>
      </c>
      <c r="BV13" s="41"/>
      <c r="BW13" s="41"/>
      <c r="BX13" s="41">
        <f>($AL13*0.15/$AJ13)*IF($H$6/$C$6&lt;80%,120%,IF($H$6/$C$6&lt;120%,200%-$H$6/$C$6,60%))</f>
        <v>22.204799999999995</v>
      </c>
      <c r="BY13" s="41">
        <f>($AL13*0.15/$AJ13)*IF($I$6/$C$6&lt;80%,120%,IF($I$6/$C$6&lt;120%,200%-$I$6/$C$6,60%))</f>
        <v>22.204799999999995</v>
      </c>
      <c r="BZ13" s="41"/>
      <c r="CA13" s="41"/>
      <c r="CB13" s="41">
        <f>($AL13*0.15/$AJ13)*IF($L$6/$C$6&lt;80%,120%,IF($L$6/$C$6&lt;120%,200%-$L$6/$C$6,60%))</f>
        <v>22.204799999999995</v>
      </c>
      <c r="CC13" s="41">
        <f>($AL13*0.15/$AJ13)*IF($M$6/$C$6&lt;80%,120%,IF($M$6/$C$6&lt;120%,200%-$M$6/$C$6,60%))</f>
        <v>20.354399999999998</v>
      </c>
      <c r="CD13" s="41"/>
      <c r="CE13" s="41"/>
      <c r="CF13" s="41">
        <f>($AL13*0.15/$AJ13)*IF($P$6/$C$6&lt;80%,120%,IF($P$6/$C$6&lt;120%,200%-$P$6/$C$6,60%))</f>
        <v>20.971199999999996</v>
      </c>
      <c r="CG13" s="41">
        <f>($AL13*0.15/$AJ13)*IF($Q$6/$C$6&lt;80%,120%,IF($Q$6/$C$6&lt;120%,200%-$Q$6/$C$6,60%))</f>
        <v>17.270399999999999</v>
      </c>
      <c r="CH13" s="41"/>
      <c r="CI13" s="41"/>
      <c r="CJ13" s="41">
        <f>($AL13*0.15/$AJ13)*IF($T$6/$C$6&lt;80%,120%,IF($T$6/$C$6&lt;120%,200%-$T$6/$C$6,60%))</f>
        <v>22.204800000000002</v>
      </c>
      <c r="CK13" s="41">
        <f>($AL13*0.15/$AJ13)*IF($U$6/$C$6&lt;80%,120%,IF($U$6/$C$6&lt;120%,200%-$U$6/$C$6,60%))</f>
        <v>18.503999999999998</v>
      </c>
      <c r="CL13" s="41"/>
      <c r="CM13" s="41"/>
      <c r="CN13" s="41">
        <f>($AL13*0.15/$AJ13)*IF($X$6/$C$6&lt;80%,120%,IF($X$6/$C$6&lt;120%,200%-$X$6/$C$6,60%))</f>
        <v>11.102399999999998</v>
      </c>
      <c r="CO13" s="41">
        <f>($AL13*0.15/$AJ13)*IF($Y$6/$C$6&lt;80%,120%,IF($Y$6/$C$6&lt;120%,200%-$Y$6/$C$6,60%))</f>
        <v>17.887199999999996</v>
      </c>
      <c r="CP13" s="41"/>
      <c r="CQ13" s="41"/>
      <c r="CR13" s="41">
        <f>($AL13*0.15/$AJ13)*IF($AB$6/$C$6&lt;80%,120%,IF($AB$6/$C$6&lt;120%,200%-$AB$6/$C$6,60%))</f>
        <v>11.102399999999998</v>
      </c>
      <c r="CS13" s="41">
        <f>($AL13*0.15/$AJ13)*IF($AC$6/$C$6&lt;80%,120%,IF($AC$6/$C$6&lt;120%,200%-$AC$6/$C$6,60%))</f>
        <v>11.102399999999998</v>
      </c>
      <c r="CT13" s="41"/>
      <c r="CU13" s="41"/>
      <c r="CV13" s="41">
        <f>($AL13*0.15/$AJ13)*IF($AF$6/$C$6&lt;80%,120%,IF($AF$6/$C$6&lt;120%,200%-$AF$6/$C$6,60%))</f>
        <v>22.204799999999995</v>
      </c>
      <c r="CW13" s="41">
        <f>($AL13*0.15/$AJ13)*IF($AG$6/$C$6&lt;80%,120%,IF($AG$6/$C$6&lt;120%,200%-$AG$6/$C$6,60%))</f>
        <v>22.204799999999995</v>
      </c>
      <c r="CX13" s="40">
        <f>SUM(BT13:CW13)</f>
        <v>304.69919999999991</v>
      </c>
      <c r="CY13" s="40">
        <f>AM13*0.2*IF($AH$7/$C$7&lt;80%,120%,IF($AH$7/$C$7&lt;120%,200%-$AH$7/$C$7,60%))</f>
        <v>236.85120000000001</v>
      </c>
      <c r="CZ13" s="40">
        <v>7</v>
      </c>
      <c r="DA13" s="40">
        <f t="shared" ref="DA13:DA46" si="2">AM13*0.2*IF(CZ13&lt;=5,0,IF(CZ13&lt;=6,60%,IF(CZ13&lt;=7,80%,IF(CZ13&lt;=8,100%,IF(CZ13&lt;=9,110%,120%)))))</f>
        <v>315.80160000000001</v>
      </c>
      <c r="DB13" s="38" t="e">
        <f>BS13+#REF!+CY13+DA13</f>
        <v>#REF!</v>
      </c>
      <c r="DC13" s="38" t="e">
        <f>AN13+BS13+#REF!+CY13+DA13</f>
        <v>#REF!</v>
      </c>
      <c r="DD13" s="42"/>
      <c r="DE13" s="43">
        <f>AN13*4%</f>
        <v>87.70559999999999</v>
      </c>
      <c r="DF13" s="42"/>
      <c r="DG13" s="44" t="e">
        <f t="shared" ref="DG13:DG45" si="3">DC13+DD13+DE13+DF13</f>
        <v>#REF!</v>
      </c>
      <c r="DI13" s="46" t="e">
        <f>DG13/1.22</f>
        <v>#REF!</v>
      </c>
    </row>
    <row r="14" spans="1:113" s="45" customFormat="1" ht="15" x14ac:dyDescent="0.2">
      <c r="A14" s="28">
        <f>A13+1</f>
        <v>2</v>
      </c>
      <c r="B14" s="47" t="s">
        <v>33</v>
      </c>
      <c r="C14" s="30" t="s">
        <v>34</v>
      </c>
      <c r="D14" s="31">
        <v>12</v>
      </c>
      <c r="E14" s="31">
        <v>12</v>
      </c>
      <c r="F14" s="31"/>
      <c r="G14" s="31"/>
      <c r="H14" s="31">
        <v>12</v>
      </c>
      <c r="I14" s="31">
        <v>12</v>
      </c>
      <c r="J14" s="31"/>
      <c r="K14" s="31"/>
      <c r="L14" s="31">
        <v>12</v>
      </c>
      <c r="M14" s="31">
        <v>12</v>
      </c>
      <c r="N14" s="32"/>
      <c r="O14" s="32"/>
      <c r="P14" s="32">
        <v>12</v>
      </c>
      <c r="Q14" s="32">
        <v>12</v>
      </c>
      <c r="R14" s="32"/>
      <c r="S14" s="32"/>
      <c r="T14" s="32">
        <v>12</v>
      </c>
      <c r="U14" s="32">
        <v>12</v>
      </c>
      <c r="V14" s="32"/>
      <c r="W14" s="32"/>
      <c r="X14" s="32">
        <v>12</v>
      </c>
      <c r="Y14" s="32">
        <v>12</v>
      </c>
      <c r="Z14" s="32"/>
      <c r="AA14" s="33"/>
      <c r="AB14" s="33">
        <v>12</v>
      </c>
      <c r="AC14" s="33">
        <v>12</v>
      </c>
      <c r="AD14" s="33"/>
      <c r="AE14" s="33"/>
      <c r="AF14" s="33">
        <v>12</v>
      </c>
      <c r="AG14" s="33">
        <v>12</v>
      </c>
      <c r="AH14" s="34"/>
      <c r="AI14" s="35">
        <v>11.42</v>
      </c>
      <c r="AJ14" s="36">
        <v>16</v>
      </c>
      <c r="AK14" s="36">
        <f t="shared" ref="AK14:AK21" si="4">SUM(D14:AH14)/12</f>
        <v>16</v>
      </c>
      <c r="AL14" s="35">
        <v>1973.76</v>
      </c>
      <c r="AM14" s="37">
        <f t="shared" ref="AM14:AM46" si="5">AL14/AJ14*AK14</f>
        <v>1973.76</v>
      </c>
      <c r="AN14" s="38">
        <f t="shared" ref="AN14:AN46" si="6">SUM(D14:AH14)*AI14</f>
        <v>2192.64</v>
      </c>
      <c r="AO14" s="39">
        <f t="shared" ref="AO14:AO47" si="7">(AL14*0.4/AJ14)*($D$5/100)*IF($D$5&lt;60%,60%,IF($D$5&lt;110%,$D$5,120%))</f>
        <v>66.318336000000002</v>
      </c>
      <c r="AP14" s="39">
        <f>(AL14*0.4/AJ14)*($E$5/100)*IF($E$5&lt;60%,60%,IF($E$5&lt;110%,$E$5,120%))</f>
        <v>63.357696000000004</v>
      </c>
      <c r="AQ14" s="31"/>
      <c r="AR14" s="31"/>
      <c r="AS14" s="39">
        <f t="shared" ref="AS14:AS47" si="8">(AL14*0.4/AJ14)*($H$5/100)*IF($H$5&lt;60%,60%,IF($H$5&lt;110%,$H$5,120%))</f>
        <v>58.028543999999997</v>
      </c>
      <c r="AT14" s="39">
        <f t="shared" ref="AT14:AT47" si="9">(AL14*0.4/AJ14)*($I$5/100)*IF($I$5&lt;60%,60%,IF($I$5&lt;110%,$I$5,120%))</f>
        <v>65.134079999999997</v>
      </c>
      <c r="AU14" s="31"/>
      <c r="AV14" s="31"/>
      <c r="AW14" s="39">
        <f t="shared" ref="AW14:AW47" si="10">(AL14*0.4/AJ14)*($L$5/100)*IF($L$5&lt;60%,60%,IF($L$5&lt;110%,$L$5,120%))</f>
        <v>54.475776000000003</v>
      </c>
      <c r="AX14" s="39">
        <f t="shared" ref="AX14:AX47" si="11">(AL14*0.4/AJ14)*($M$5/100)*IF($M$5&lt;60%,60%,IF($M$5&lt;110%,$M$5,120%))</f>
        <v>53.883648000000001</v>
      </c>
      <c r="AY14" s="32"/>
      <c r="AZ14" s="32"/>
      <c r="BA14" s="39">
        <f t="shared" ref="BA14:BA47" si="12">(AL14*0.4/AJ14)*($P$5/100)*IF($P$5&lt;60%,60%,IF($P$5&lt;110%,$P$5,120%))</f>
        <v>63.949824000000007</v>
      </c>
      <c r="BB14" s="39">
        <f t="shared" ref="BB14:BB47" si="13">(AL14*0.4/AJ14)*($Q$5/100)*IF($Q$5&lt;60%,60%,IF($Q$5&lt;110%,$Q$5,120%))</f>
        <v>69.278975999999986</v>
      </c>
      <c r="BC14" s="32"/>
      <c r="BD14" s="32"/>
      <c r="BE14" s="39">
        <f>(AL14*0.4/AJ14)*($T$5/100)*IF($T$5&lt;60%,60%,IF($T$5&lt;110%,$T$5,120%))</f>
        <v>61.581311999999997</v>
      </c>
      <c r="BF14" s="39">
        <f t="shared" ref="BF14:BF34" si="14">(AL14*0.4/AJ14)*($U$5/100)*IF($U$5&lt;60%,60%,IF($U$5&lt;110%,$U$5,120%))</f>
        <v>64.541952000000009</v>
      </c>
      <c r="BG14" s="32"/>
      <c r="BH14" s="32"/>
      <c r="BI14" s="39">
        <f t="shared" ref="BI14:BI34" si="15">(AL14*0.4/AJ14)*($X$5/100)*IF($X$5&lt;60%,60%,IF($X$5&lt;110%,$X$5,120%))</f>
        <v>43.225344</v>
      </c>
      <c r="BJ14" s="39">
        <f t="shared" ref="BJ14:BJ47" si="16">(AL14*0.4/AJ14)*($Y$5/100)*IF($Y$5&lt;60%,60%,IF($Y$5&lt;110%,$Y$5,120%))</f>
        <v>59.212800000000001</v>
      </c>
      <c r="BK14" s="32"/>
      <c r="BL14" s="33"/>
      <c r="BM14" s="39">
        <f t="shared" ref="BM14:BM47" si="17">(AL14*0.4/AJ14)*($AB$5/100)*IF($AB$5&lt;60%,60%,IF($AB$5&lt;110%,$AB$5,120%))</f>
        <v>42.633215999999997</v>
      </c>
      <c r="BN14" s="39">
        <f t="shared" ref="BN14:BN47" si="18">(AL14*0.4/AJ14)*($AC$5/100)*IF($AC$5&lt;60%,60%,IF($AC$5&lt;110%,$AC$5,120%))</f>
        <v>55.660031999999994</v>
      </c>
      <c r="BO14" s="33"/>
      <c r="BP14" s="33"/>
      <c r="BQ14" s="39">
        <f t="shared" ref="BQ14:BQ47" si="19">(AL14*0.4/AJ14)*($AF$5/100)*IF($AF$5&lt;60%,60%,IF($AF$5&lt;110%,$AF$5,120%))</f>
        <v>0</v>
      </c>
      <c r="BR14" s="39">
        <f t="shared" ref="BR14:BR47" si="20">(AL14*0.4/AJ14)*($AG$5/100)*IF($AG$5&lt;60%,60%,IF($AG$5&lt;110%,$AG$5,120%))</f>
        <v>0</v>
      </c>
      <c r="BS14" s="40">
        <f t="shared" ref="BS14:BS45" si="21">AM14*0.4*IF($AH$5&lt;60%,60%,IF($AH$5&lt;110%,$AH$5,120%))</f>
        <v>750.02879999999993</v>
      </c>
      <c r="BT14" s="41">
        <f>($AL14*0.15/$AJ14)*IF($D$6/$C$6&lt;80%,120%,IF($D$6/$C$6&lt;120%,200%-$D$6/$C$6,60%))</f>
        <v>20.971199999999996</v>
      </c>
      <c r="BU14" s="41">
        <f>($AL14*0.15/$AJ14)*IF($E$6/$C$6&lt;80%,120%,IF($E$6/$C$6&lt;120%,200%-$E$6/$C$6,60%))</f>
        <v>22.204799999999995</v>
      </c>
      <c r="BV14" s="31"/>
      <c r="BW14" s="31"/>
      <c r="BX14" s="41">
        <f t="shared" ref="BX14:BX34" si="22">($AL14*0.15/$AJ14)*IF($H$6/$C$6&lt;80%,120%,IF($H$6/$C$6&lt;120%,200%-$H$6/$C$6,60%))</f>
        <v>22.204799999999995</v>
      </c>
      <c r="BY14" s="41">
        <f t="shared" ref="BY14:BY34" si="23">($AL14*0.15/$AJ14)*IF($I$6/$C$6&lt;80%,120%,IF($I$6/$C$6&lt;120%,200%-$I$6/$C$6,60%))</f>
        <v>22.204799999999995</v>
      </c>
      <c r="BZ14" s="31"/>
      <c r="CA14" s="31"/>
      <c r="CB14" s="41">
        <f>($AL14*0.15/$AJ14)*IF($L$6/$C$6&lt;80%,120%,IF($L$6/$C$6&lt;120%,200%-$L$6/$C$6,60%))</f>
        <v>22.204799999999995</v>
      </c>
      <c r="CC14" s="41">
        <f t="shared" ref="CC14:CC34" si="24">($AL14*0.15/$AJ14)*IF($M$6/$C$6&lt;80%,120%,IF($M$6/$C$6&lt;120%,200%-$M$6/$C$6,60%))</f>
        <v>20.354399999999998</v>
      </c>
      <c r="CD14" s="32"/>
      <c r="CE14" s="32"/>
      <c r="CF14" s="41">
        <f t="shared" ref="CF14:CF34" si="25">($AL14*0.15/$AJ14)*IF($P$6/$C$6&lt;80%,120%,IF($P$6/$C$6&lt;120%,200%-$P$6/$C$6,60%))</f>
        <v>20.971199999999996</v>
      </c>
      <c r="CG14" s="41">
        <f t="shared" ref="CG14:CG34" si="26">($AL14*0.15/$AJ14)*IF($Q$6/$C$6&lt;80%,120%,IF($Q$6/$C$6&lt;120%,200%-$Q$6/$C$6,60%))</f>
        <v>17.270399999999999</v>
      </c>
      <c r="CH14" s="32"/>
      <c r="CI14" s="32"/>
      <c r="CJ14" s="41">
        <f t="shared" ref="CJ14:CJ34" si="27">($AL14*0.15/$AJ14)*IF($T$6/$C$6&lt;80%,120%,IF($T$6/$C$6&lt;120%,200%-$T$6/$C$6,60%))</f>
        <v>22.204800000000002</v>
      </c>
      <c r="CK14" s="41">
        <f t="shared" ref="CK14:CK34" si="28">($AL14*0.15/$AJ14)*IF($U$6/$C$6&lt;80%,120%,IF($U$6/$C$6&lt;120%,200%-$U$6/$C$6,60%))</f>
        <v>18.503999999999998</v>
      </c>
      <c r="CL14" s="32"/>
      <c r="CM14" s="32"/>
      <c r="CN14" s="41">
        <f t="shared" ref="CN14:CN34" si="29">($AL14*0.15/$AJ14)*IF($X$6/$C$6&lt;80%,120%,IF($X$6/$C$6&lt;120%,200%-$X$6/$C$6,60%))</f>
        <v>11.102399999999998</v>
      </c>
      <c r="CO14" s="41">
        <f t="shared" ref="CO14:CO34" si="30">($AL14*0.15/$AJ14)*IF($Y$6/$C$6&lt;80%,120%,IF($Y$6/$C$6&lt;120%,200%-$Y$6/$C$6,60%))</f>
        <v>17.887199999999996</v>
      </c>
      <c r="CP14" s="32"/>
      <c r="CQ14" s="33"/>
      <c r="CR14" s="41">
        <f t="shared" ref="CR14:CR34" si="31">($AL14*0.15/$AJ14)*IF($AB$6/$C$6&lt;80%,120%,IF($AB$6/$C$6&lt;120%,200%-$AB$6/$C$6,60%))</f>
        <v>11.102399999999998</v>
      </c>
      <c r="CS14" s="41">
        <f t="shared" ref="CS14:CS34" si="32">($AL14*0.15/$AJ14)*IF($AC$6/$C$6&lt;80%,120%,IF($AC$6/$C$6&lt;120%,200%-$AC$6/$C$6,60%))</f>
        <v>11.102399999999998</v>
      </c>
      <c r="CT14" s="33"/>
      <c r="CU14" s="33"/>
      <c r="CV14" s="41">
        <f t="shared" ref="CV14:CV34" si="33">($AL14*0.15/$AJ14)*IF($AF$6/$C$6&lt;80%,120%,IF($AF$6/$C$6&lt;120%,200%-$AF$6/$C$6,60%))</f>
        <v>22.204799999999995</v>
      </c>
      <c r="CW14" s="41">
        <f t="shared" ref="CW14:CW34" si="34">($AL14*0.15/$AJ14)*IF($AG$6/$C$6&lt;80%,120%,IF($AG$6/$C$6&lt;120%,200%-$AG$6/$C$6,60%))</f>
        <v>22.204799999999995</v>
      </c>
      <c r="CX14" s="40">
        <f t="shared" ref="CX14:CX46" si="35">SUM(BT14:CW14)</f>
        <v>304.69919999999991</v>
      </c>
      <c r="CY14" s="40">
        <f t="shared" ref="CY14:CY45" si="36">AM14*0.2*IF($AH$7/$C$7&lt;80%,120%,IF($AH$7/$C$7&lt;120%,200%-$AH$7/$C$7,60%))</f>
        <v>236.85120000000001</v>
      </c>
      <c r="CZ14" s="40">
        <v>7</v>
      </c>
      <c r="DA14" s="40">
        <f t="shared" si="2"/>
        <v>315.80160000000001</v>
      </c>
      <c r="DB14" s="38" t="e">
        <f>BS14+#REF!+CY14+DA14</f>
        <v>#REF!</v>
      </c>
      <c r="DC14" s="38" t="e">
        <f>AN14+BS14+#REF!+CY14+DA14</f>
        <v>#REF!</v>
      </c>
      <c r="DD14" s="42"/>
      <c r="DE14" s="43">
        <f t="shared" ref="DE14:DE22" si="37">AN14*4%</f>
        <v>87.70559999999999</v>
      </c>
      <c r="DF14" s="42"/>
      <c r="DG14" s="44" t="e">
        <f t="shared" si="3"/>
        <v>#REF!</v>
      </c>
      <c r="DI14" s="46" t="e">
        <f t="shared" ref="DI14:DI49" si="38">DG14/1.22</f>
        <v>#REF!</v>
      </c>
    </row>
    <row r="15" spans="1:113" s="45" customFormat="1" ht="15" x14ac:dyDescent="0.2">
      <c r="A15" s="28">
        <f t="shared" ref="A15:A46" si="39">A14+1</f>
        <v>3</v>
      </c>
      <c r="B15" s="48" t="s">
        <v>35</v>
      </c>
      <c r="C15" s="30" t="s">
        <v>36</v>
      </c>
      <c r="D15" s="31">
        <v>12</v>
      </c>
      <c r="E15" s="31">
        <v>12</v>
      </c>
      <c r="F15" s="31"/>
      <c r="G15" s="31"/>
      <c r="H15" s="31">
        <v>12</v>
      </c>
      <c r="I15" s="31">
        <v>12</v>
      </c>
      <c r="J15" s="31"/>
      <c r="K15" s="31"/>
      <c r="L15" s="31">
        <v>12</v>
      </c>
      <c r="M15" s="31">
        <v>12</v>
      </c>
      <c r="N15" s="32"/>
      <c r="O15" s="32"/>
      <c r="P15" s="32">
        <v>12</v>
      </c>
      <c r="Q15" s="32">
        <v>12</v>
      </c>
      <c r="R15" s="32"/>
      <c r="S15" s="32"/>
      <c r="T15" s="32">
        <v>12</v>
      </c>
      <c r="U15" s="32">
        <v>12</v>
      </c>
      <c r="V15" s="32"/>
      <c r="W15" s="32"/>
      <c r="X15" s="32">
        <v>12</v>
      </c>
      <c r="Y15" s="32">
        <v>12</v>
      </c>
      <c r="Z15" s="32"/>
      <c r="AA15" s="33"/>
      <c r="AB15" s="33">
        <v>12</v>
      </c>
      <c r="AC15" s="33">
        <v>12</v>
      </c>
      <c r="AD15" s="33"/>
      <c r="AE15" s="33"/>
      <c r="AF15" s="33">
        <v>12</v>
      </c>
      <c r="AG15" s="33">
        <v>12</v>
      </c>
      <c r="AH15" s="34"/>
      <c r="AI15" s="35">
        <v>11.42</v>
      </c>
      <c r="AJ15" s="36">
        <v>16</v>
      </c>
      <c r="AK15" s="36">
        <f t="shared" si="4"/>
        <v>16</v>
      </c>
      <c r="AL15" s="35">
        <v>1973.76</v>
      </c>
      <c r="AM15" s="37">
        <f t="shared" si="5"/>
        <v>1973.76</v>
      </c>
      <c r="AN15" s="38">
        <f t="shared" si="6"/>
        <v>2192.64</v>
      </c>
      <c r="AO15" s="39">
        <f t="shared" si="7"/>
        <v>66.318336000000002</v>
      </c>
      <c r="AP15" s="39">
        <f t="shared" ref="AP15:AP47" si="40">(AL15*0.4/AJ15)*($E$5/100)*IF($E$5&lt;60%,60%,IF($E$5&lt;110%,$E$5,120%))</f>
        <v>63.357696000000004</v>
      </c>
      <c r="AQ15" s="31"/>
      <c r="AR15" s="31"/>
      <c r="AS15" s="39">
        <f t="shared" si="8"/>
        <v>58.028543999999997</v>
      </c>
      <c r="AT15" s="39">
        <f t="shared" si="9"/>
        <v>65.134079999999997</v>
      </c>
      <c r="AU15" s="31"/>
      <c r="AV15" s="31"/>
      <c r="AW15" s="39">
        <f t="shared" si="10"/>
        <v>54.475776000000003</v>
      </c>
      <c r="AX15" s="39">
        <f t="shared" si="11"/>
        <v>53.883648000000001</v>
      </c>
      <c r="AY15" s="32"/>
      <c r="AZ15" s="32"/>
      <c r="BA15" s="39">
        <f t="shared" si="12"/>
        <v>63.949824000000007</v>
      </c>
      <c r="BB15" s="39">
        <f t="shared" si="13"/>
        <v>69.278975999999986</v>
      </c>
      <c r="BC15" s="32"/>
      <c r="BD15" s="32"/>
      <c r="BE15" s="39">
        <f t="shared" ref="BE15:BE34" si="41">(AL15*0.4/AJ15)*($T$5/100)*IF($T$5&lt;60%,60%,IF($T$5&lt;110%,$T$5,120%))</f>
        <v>61.581311999999997</v>
      </c>
      <c r="BF15" s="39">
        <f t="shared" si="14"/>
        <v>64.541952000000009</v>
      </c>
      <c r="BG15" s="32"/>
      <c r="BH15" s="32"/>
      <c r="BI15" s="39">
        <f t="shared" si="15"/>
        <v>43.225344</v>
      </c>
      <c r="BJ15" s="39">
        <f t="shared" si="16"/>
        <v>59.212800000000001</v>
      </c>
      <c r="BK15" s="32"/>
      <c r="BL15" s="33"/>
      <c r="BM15" s="39">
        <f t="shared" si="17"/>
        <v>42.633215999999997</v>
      </c>
      <c r="BN15" s="39">
        <f t="shared" si="18"/>
        <v>55.660031999999994</v>
      </c>
      <c r="BO15" s="33"/>
      <c r="BP15" s="33"/>
      <c r="BQ15" s="39">
        <f t="shared" si="19"/>
        <v>0</v>
      </c>
      <c r="BR15" s="39">
        <f t="shared" si="20"/>
        <v>0</v>
      </c>
      <c r="BS15" s="40">
        <f t="shared" si="21"/>
        <v>750.02879999999993</v>
      </c>
      <c r="BT15" s="41">
        <f t="shared" ref="BT15:BT45" si="42">($AL15*0.15/$AJ15)*IF($D$6/$C$6&lt;80%,120%,IF($D$6/$C$6&lt;120%,200%-$D$6/$C$6,60%))</f>
        <v>20.971199999999996</v>
      </c>
      <c r="BU15" s="41">
        <f>($AL15*0.15/$AJ15)*IF($E$6/$C$6&lt;80%,120%,IF($E$6/$C$6&lt;120%,200%-$E$6/$C$6,60%))</f>
        <v>22.204799999999995</v>
      </c>
      <c r="BV15" s="31"/>
      <c r="BW15" s="31"/>
      <c r="BX15" s="41">
        <f t="shared" si="22"/>
        <v>22.204799999999995</v>
      </c>
      <c r="BY15" s="41">
        <f t="shared" si="23"/>
        <v>22.204799999999995</v>
      </c>
      <c r="BZ15" s="31"/>
      <c r="CA15" s="31"/>
      <c r="CB15" s="41">
        <f>($AL15*0.15/$AJ15)*IF($L$6/$C$6&lt;80%,120%,IF($L$6/$C$6&lt;120%,200%-$L$6/$C$6,60%))</f>
        <v>22.204799999999995</v>
      </c>
      <c r="CC15" s="41">
        <f t="shared" si="24"/>
        <v>20.354399999999998</v>
      </c>
      <c r="CD15" s="32"/>
      <c r="CE15" s="32"/>
      <c r="CF15" s="41">
        <f t="shared" si="25"/>
        <v>20.971199999999996</v>
      </c>
      <c r="CG15" s="41">
        <f t="shared" si="26"/>
        <v>17.270399999999999</v>
      </c>
      <c r="CH15" s="32"/>
      <c r="CI15" s="32"/>
      <c r="CJ15" s="41">
        <f t="shared" si="27"/>
        <v>22.204800000000002</v>
      </c>
      <c r="CK15" s="41">
        <f t="shared" si="28"/>
        <v>18.503999999999998</v>
      </c>
      <c r="CL15" s="32"/>
      <c r="CM15" s="32"/>
      <c r="CN15" s="41">
        <f t="shared" si="29"/>
        <v>11.102399999999998</v>
      </c>
      <c r="CO15" s="41">
        <f t="shared" si="30"/>
        <v>17.887199999999996</v>
      </c>
      <c r="CP15" s="32"/>
      <c r="CQ15" s="33"/>
      <c r="CR15" s="41">
        <f t="shared" si="31"/>
        <v>11.102399999999998</v>
      </c>
      <c r="CS15" s="41">
        <f t="shared" si="32"/>
        <v>11.102399999999998</v>
      </c>
      <c r="CT15" s="33"/>
      <c r="CU15" s="33"/>
      <c r="CV15" s="41">
        <f t="shared" si="33"/>
        <v>22.204799999999995</v>
      </c>
      <c r="CW15" s="41">
        <f t="shared" si="34"/>
        <v>22.204799999999995</v>
      </c>
      <c r="CX15" s="40">
        <f t="shared" si="35"/>
        <v>304.69919999999991</v>
      </c>
      <c r="CY15" s="40">
        <f t="shared" si="36"/>
        <v>236.85120000000001</v>
      </c>
      <c r="CZ15" s="40">
        <v>7</v>
      </c>
      <c r="DA15" s="40">
        <f t="shared" si="2"/>
        <v>315.80160000000001</v>
      </c>
      <c r="DB15" s="38" t="e">
        <f>BS15+#REF!+CY15+DA15</f>
        <v>#REF!</v>
      </c>
      <c r="DC15" s="38" t="e">
        <f>AN15+BS15+#REF!+CY15+DA15</f>
        <v>#REF!</v>
      </c>
      <c r="DD15" s="42"/>
      <c r="DE15" s="43">
        <f t="shared" si="37"/>
        <v>87.70559999999999</v>
      </c>
      <c r="DF15" s="42"/>
      <c r="DG15" s="44" t="e">
        <f t="shared" si="3"/>
        <v>#REF!</v>
      </c>
      <c r="DI15" s="46" t="e">
        <f t="shared" si="38"/>
        <v>#REF!</v>
      </c>
    </row>
    <row r="16" spans="1:113" s="45" customFormat="1" ht="15" x14ac:dyDescent="0.2">
      <c r="A16" s="28">
        <f t="shared" si="39"/>
        <v>4</v>
      </c>
      <c r="B16" s="29" t="s">
        <v>37</v>
      </c>
      <c r="C16" s="30" t="s">
        <v>38</v>
      </c>
      <c r="D16" s="31">
        <v>12</v>
      </c>
      <c r="E16" s="31">
        <v>12</v>
      </c>
      <c r="F16" s="31"/>
      <c r="G16" s="31"/>
      <c r="H16" s="31">
        <v>12</v>
      </c>
      <c r="I16" s="31">
        <v>12</v>
      </c>
      <c r="J16" s="31"/>
      <c r="K16" s="31"/>
      <c r="L16" s="31">
        <v>12</v>
      </c>
      <c r="M16" s="31">
        <v>12</v>
      </c>
      <c r="N16" s="32"/>
      <c r="O16" s="32"/>
      <c r="P16" s="32">
        <v>12</v>
      </c>
      <c r="Q16" s="32">
        <v>12</v>
      </c>
      <c r="R16" s="32"/>
      <c r="S16" s="32"/>
      <c r="T16" s="32">
        <v>12</v>
      </c>
      <c r="U16" s="32">
        <v>12</v>
      </c>
      <c r="V16" s="32"/>
      <c r="W16" s="32"/>
      <c r="X16" s="32">
        <v>12</v>
      </c>
      <c r="Y16" s="32">
        <v>12</v>
      </c>
      <c r="Z16" s="32"/>
      <c r="AA16" s="33"/>
      <c r="AB16" s="33">
        <v>12</v>
      </c>
      <c r="AC16" s="33">
        <v>12</v>
      </c>
      <c r="AD16" s="33"/>
      <c r="AE16" s="33"/>
      <c r="AF16" s="33">
        <v>12</v>
      </c>
      <c r="AG16" s="33">
        <v>12</v>
      </c>
      <c r="AH16" s="34"/>
      <c r="AI16" s="35">
        <v>11.42</v>
      </c>
      <c r="AJ16" s="36">
        <v>16</v>
      </c>
      <c r="AK16" s="36">
        <f t="shared" si="4"/>
        <v>16</v>
      </c>
      <c r="AL16" s="35">
        <v>1973.76</v>
      </c>
      <c r="AM16" s="37">
        <f t="shared" si="5"/>
        <v>1973.76</v>
      </c>
      <c r="AN16" s="38">
        <f t="shared" si="6"/>
        <v>2192.64</v>
      </c>
      <c r="AO16" s="39">
        <f t="shared" si="7"/>
        <v>66.318336000000002</v>
      </c>
      <c r="AP16" s="39">
        <f t="shared" si="40"/>
        <v>63.357696000000004</v>
      </c>
      <c r="AQ16" s="31"/>
      <c r="AR16" s="31"/>
      <c r="AS16" s="39">
        <f t="shared" si="8"/>
        <v>58.028543999999997</v>
      </c>
      <c r="AT16" s="39">
        <f t="shared" si="9"/>
        <v>65.134079999999997</v>
      </c>
      <c r="AU16" s="31"/>
      <c r="AV16" s="31"/>
      <c r="AW16" s="39">
        <f t="shared" si="10"/>
        <v>54.475776000000003</v>
      </c>
      <c r="AX16" s="39">
        <f t="shared" si="11"/>
        <v>53.883648000000001</v>
      </c>
      <c r="AY16" s="32"/>
      <c r="AZ16" s="32"/>
      <c r="BA16" s="39">
        <f t="shared" si="12"/>
        <v>63.949824000000007</v>
      </c>
      <c r="BB16" s="39">
        <f t="shared" si="13"/>
        <v>69.278975999999986</v>
      </c>
      <c r="BC16" s="32"/>
      <c r="BD16" s="32"/>
      <c r="BE16" s="39">
        <f t="shared" si="41"/>
        <v>61.581311999999997</v>
      </c>
      <c r="BF16" s="39">
        <f t="shared" si="14"/>
        <v>64.541952000000009</v>
      </c>
      <c r="BG16" s="32"/>
      <c r="BH16" s="32"/>
      <c r="BI16" s="39">
        <f t="shared" si="15"/>
        <v>43.225344</v>
      </c>
      <c r="BJ16" s="39">
        <f t="shared" si="16"/>
        <v>59.212800000000001</v>
      </c>
      <c r="BK16" s="32"/>
      <c r="BL16" s="33"/>
      <c r="BM16" s="39">
        <f t="shared" si="17"/>
        <v>42.633215999999997</v>
      </c>
      <c r="BN16" s="39">
        <f t="shared" si="18"/>
        <v>55.660031999999994</v>
      </c>
      <c r="BO16" s="33"/>
      <c r="BP16" s="33"/>
      <c r="BQ16" s="39">
        <f t="shared" si="19"/>
        <v>0</v>
      </c>
      <c r="BR16" s="39">
        <f t="shared" si="20"/>
        <v>0</v>
      </c>
      <c r="BS16" s="40">
        <f t="shared" si="21"/>
        <v>750.02879999999993</v>
      </c>
      <c r="BT16" s="41">
        <f t="shared" si="42"/>
        <v>20.971199999999996</v>
      </c>
      <c r="BU16" s="41">
        <f t="shared" ref="BU16:BU34" si="43">($AL16*0.15/$AJ16)*IF($E$6/$C$6&lt;80%,120%,IF($E$6/$C$6&lt;120%,200%-$E$6/$C$6,60%))</f>
        <v>22.204799999999995</v>
      </c>
      <c r="BV16" s="31"/>
      <c r="BW16" s="31"/>
      <c r="BX16" s="41">
        <f t="shared" si="22"/>
        <v>22.204799999999995</v>
      </c>
      <c r="BY16" s="41">
        <f t="shared" si="23"/>
        <v>22.204799999999995</v>
      </c>
      <c r="BZ16" s="31"/>
      <c r="CA16" s="31"/>
      <c r="CB16" s="41">
        <f>($AL16*0.15/$AJ16)*IF($L$6/$C$6&lt;80%,120%,IF($L$6/$C$6&lt;120%,200%-$L$6/$C$6,60%))</f>
        <v>22.204799999999995</v>
      </c>
      <c r="CC16" s="41">
        <f t="shared" si="24"/>
        <v>20.354399999999998</v>
      </c>
      <c r="CD16" s="32"/>
      <c r="CE16" s="32"/>
      <c r="CF16" s="41">
        <f t="shared" si="25"/>
        <v>20.971199999999996</v>
      </c>
      <c r="CG16" s="41">
        <f t="shared" si="26"/>
        <v>17.270399999999999</v>
      </c>
      <c r="CH16" s="32"/>
      <c r="CI16" s="32"/>
      <c r="CJ16" s="41">
        <f t="shared" si="27"/>
        <v>22.204800000000002</v>
      </c>
      <c r="CK16" s="41">
        <f t="shared" si="28"/>
        <v>18.503999999999998</v>
      </c>
      <c r="CL16" s="32"/>
      <c r="CM16" s="32"/>
      <c r="CN16" s="41">
        <f t="shared" si="29"/>
        <v>11.102399999999998</v>
      </c>
      <c r="CO16" s="41">
        <f t="shared" si="30"/>
        <v>17.887199999999996</v>
      </c>
      <c r="CP16" s="32"/>
      <c r="CQ16" s="33"/>
      <c r="CR16" s="41">
        <f t="shared" si="31"/>
        <v>11.102399999999998</v>
      </c>
      <c r="CS16" s="41">
        <f t="shared" si="32"/>
        <v>11.102399999999998</v>
      </c>
      <c r="CT16" s="33"/>
      <c r="CU16" s="33"/>
      <c r="CV16" s="41">
        <f t="shared" si="33"/>
        <v>22.204799999999995</v>
      </c>
      <c r="CW16" s="41">
        <f t="shared" si="34"/>
        <v>22.204799999999995</v>
      </c>
      <c r="CX16" s="40">
        <f>SUM(BT16:CW16)</f>
        <v>304.69919999999991</v>
      </c>
      <c r="CY16" s="40">
        <f t="shared" si="36"/>
        <v>236.85120000000001</v>
      </c>
      <c r="CZ16" s="40">
        <v>7</v>
      </c>
      <c r="DA16" s="40">
        <f t="shared" si="2"/>
        <v>315.80160000000001</v>
      </c>
      <c r="DB16" s="38" t="e">
        <f>BS16+#REF!+CY16+DA16</f>
        <v>#REF!</v>
      </c>
      <c r="DC16" s="38" t="e">
        <f>AN16+BS16+#REF!+CY16+DA16</f>
        <v>#REF!</v>
      </c>
      <c r="DD16" s="42"/>
      <c r="DE16" s="43">
        <f t="shared" si="37"/>
        <v>87.70559999999999</v>
      </c>
      <c r="DF16" s="42"/>
      <c r="DG16" s="44" t="e">
        <f t="shared" si="3"/>
        <v>#REF!</v>
      </c>
      <c r="DI16" s="46" t="e">
        <f t="shared" si="38"/>
        <v>#REF!</v>
      </c>
    </row>
    <row r="17" spans="1:113" s="45" customFormat="1" ht="15" x14ac:dyDescent="0.2">
      <c r="A17" s="28">
        <f t="shared" si="39"/>
        <v>5</v>
      </c>
      <c r="B17" s="29" t="s">
        <v>39</v>
      </c>
      <c r="C17" s="30" t="s">
        <v>40</v>
      </c>
      <c r="D17" s="31">
        <v>12</v>
      </c>
      <c r="E17" s="31">
        <v>12</v>
      </c>
      <c r="F17" s="31"/>
      <c r="G17" s="31"/>
      <c r="H17" s="31">
        <v>12</v>
      </c>
      <c r="I17" s="31">
        <v>12</v>
      </c>
      <c r="J17" s="31"/>
      <c r="K17" s="31"/>
      <c r="L17" s="31">
        <v>12</v>
      </c>
      <c r="M17" s="31">
        <v>12</v>
      </c>
      <c r="N17" s="32"/>
      <c r="O17" s="32"/>
      <c r="P17" s="32">
        <v>12</v>
      </c>
      <c r="Q17" s="32">
        <v>12</v>
      </c>
      <c r="R17" s="32"/>
      <c r="S17" s="32"/>
      <c r="T17" s="32">
        <v>12</v>
      </c>
      <c r="U17" s="49">
        <v>12</v>
      </c>
      <c r="V17" s="49"/>
      <c r="W17" s="32"/>
      <c r="X17" s="32">
        <v>12</v>
      </c>
      <c r="Y17" s="32">
        <v>12</v>
      </c>
      <c r="Z17" s="32"/>
      <c r="AA17" s="33"/>
      <c r="AB17" s="33">
        <v>12</v>
      </c>
      <c r="AC17" s="33">
        <v>12</v>
      </c>
      <c r="AD17" s="33"/>
      <c r="AE17" s="33"/>
      <c r="AF17" s="33">
        <v>12</v>
      </c>
      <c r="AG17" s="33">
        <v>12</v>
      </c>
      <c r="AH17" s="34"/>
      <c r="AI17" s="35">
        <v>11.42</v>
      </c>
      <c r="AJ17" s="36">
        <v>16</v>
      </c>
      <c r="AK17" s="36">
        <f t="shared" si="4"/>
        <v>16</v>
      </c>
      <c r="AL17" s="35">
        <v>1973.76</v>
      </c>
      <c r="AM17" s="37">
        <f t="shared" si="5"/>
        <v>1973.76</v>
      </c>
      <c r="AN17" s="38">
        <f t="shared" si="6"/>
        <v>2192.64</v>
      </c>
      <c r="AO17" s="39">
        <f t="shared" si="7"/>
        <v>66.318336000000002</v>
      </c>
      <c r="AP17" s="39">
        <f t="shared" si="40"/>
        <v>63.357696000000004</v>
      </c>
      <c r="AQ17" s="31"/>
      <c r="AR17" s="31"/>
      <c r="AS17" s="39">
        <f t="shared" si="8"/>
        <v>58.028543999999997</v>
      </c>
      <c r="AT17" s="39">
        <f t="shared" si="9"/>
        <v>65.134079999999997</v>
      </c>
      <c r="AU17" s="31"/>
      <c r="AV17" s="31"/>
      <c r="AW17" s="39">
        <f t="shared" si="10"/>
        <v>54.475776000000003</v>
      </c>
      <c r="AX17" s="39">
        <f t="shared" si="11"/>
        <v>53.883648000000001</v>
      </c>
      <c r="AY17" s="32"/>
      <c r="AZ17" s="32"/>
      <c r="BA17" s="39">
        <f t="shared" si="12"/>
        <v>63.949824000000007</v>
      </c>
      <c r="BB17" s="39">
        <f t="shared" si="13"/>
        <v>69.278975999999986</v>
      </c>
      <c r="BC17" s="32"/>
      <c r="BD17" s="32"/>
      <c r="BE17" s="39">
        <f t="shared" si="41"/>
        <v>61.581311999999997</v>
      </c>
      <c r="BF17" s="39">
        <f t="shared" si="14"/>
        <v>64.541952000000009</v>
      </c>
      <c r="BG17" s="49"/>
      <c r="BH17" s="32"/>
      <c r="BI17" s="39">
        <f t="shared" si="15"/>
        <v>43.225344</v>
      </c>
      <c r="BJ17" s="39">
        <f t="shared" si="16"/>
        <v>59.212800000000001</v>
      </c>
      <c r="BK17" s="32"/>
      <c r="BL17" s="33"/>
      <c r="BM17" s="39">
        <f t="shared" si="17"/>
        <v>42.633215999999997</v>
      </c>
      <c r="BN17" s="39">
        <f t="shared" si="18"/>
        <v>55.660031999999994</v>
      </c>
      <c r="BO17" s="33"/>
      <c r="BP17" s="33"/>
      <c r="BQ17" s="39">
        <f t="shared" si="19"/>
        <v>0</v>
      </c>
      <c r="BR17" s="39">
        <f t="shared" si="20"/>
        <v>0</v>
      </c>
      <c r="BS17" s="40">
        <f t="shared" si="21"/>
        <v>750.02879999999993</v>
      </c>
      <c r="BT17" s="41">
        <f t="shared" si="42"/>
        <v>20.971199999999996</v>
      </c>
      <c r="BU17" s="41">
        <f t="shared" si="43"/>
        <v>22.204799999999995</v>
      </c>
      <c r="BV17" s="31"/>
      <c r="BW17" s="31"/>
      <c r="BX17" s="41">
        <f t="shared" si="22"/>
        <v>22.204799999999995</v>
      </c>
      <c r="BY17" s="41">
        <f t="shared" si="23"/>
        <v>22.204799999999995</v>
      </c>
      <c r="BZ17" s="31"/>
      <c r="CA17" s="31"/>
      <c r="CB17" s="41">
        <f>($AL17*0.15/$AJ17)*IF($L$6/$C$6&lt;80%,120%,IF($L$6/$C$6&lt;120%,200%-$L$6/$C$6,60%))</f>
        <v>22.204799999999995</v>
      </c>
      <c r="CC17" s="41">
        <f t="shared" si="24"/>
        <v>20.354399999999998</v>
      </c>
      <c r="CD17" s="32"/>
      <c r="CE17" s="32"/>
      <c r="CF17" s="41">
        <f t="shared" si="25"/>
        <v>20.971199999999996</v>
      </c>
      <c r="CG17" s="41">
        <f t="shared" si="26"/>
        <v>17.270399999999999</v>
      </c>
      <c r="CH17" s="32"/>
      <c r="CI17" s="32"/>
      <c r="CJ17" s="41">
        <f t="shared" si="27"/>
        <v>22.204800000000002</v>
      </c>
      <c r="CK17" s="41">
        <f t="shared" si="28"/>
        <v>18.503999999999998</v>
      </c>
      <c r="CL17" s="49"/>
      <c r="CM17" s="32"/>
      <c r="CN17" s="41">
        <f t="shared" si="29"/>
        <v>11.102399999999998</v>
      </c>
      <c r="CO17" s="41">
        <f t="shared" si="30"/>
        <v>17.887199999999996</v>
      </c>
      <c r="CP17" s="32"/>
      <c r="CQ17" s="33"/>
      <c r="CR17" s="41">
        <f t="shared" si="31"/>
        <v>11.102399999999998</v>
      </c>
      <c r="CS17" s="41">
        <f t="shared" si="32"/>
        <v>11.102399999999998</v>
      </c>
      <c r="CT17" s="33"/>
      <c r="CU17" s="33"/>
      <c r="CV17" s="41">
        <f t="shared" si="33"/>
        <v>22.204799999999995</v>
      </c>
      <c r="CW17" s="41">
        <f t="shared" si="34"/>
        <v>22.204799999999995</v>
      </c>
      <c r="CX17" s="40">
        <f t="shared" si="35"/>
        <v>304.69919999999991</v>
      </c>
      <c r="CY17" s="40">
        <f t="shared" si="36"/>
        <v>236.85120000000001</v>
      </c>
      <c r="CZ17" s="40">
        <v>7</v>
      </c>
      <c r="DA17" s="40">
        <f t="shared" si="2"/>
        <v>315.80160000000001</v>
      </c>
      <c r="DB17" s="38" t="e">
        <f>BS17+#REF!+CY17+DA17</f>
        <v>#REF!</v>
      </c>
      <c r="DC17" s="38" t="e">
        <f>AN17+BS17+#REF!+CY17+DA17</f>
        <v>#REF!</v>
      </c>
      <c r="DD17" s="42"/>
      <c r="DE17" s="43">
        <f t="shared" si="37"/>
        <v>87.70559999999999</v>
      </c>
      <c r="DF17" s="42"/>
      <c r="DG17" s="44" t="e">
        <f t="shared" si="3"/>
        <v>#REF!</v>
      </c>
      <c r="DI17" s="46" t="e">
        <f t="shared" si="38"/>
        <v>#REF!</v>
      </c>
    </row>
    <row r="18" spans="1:113" s="45" customFormat="1" ht="15" x14ac:dyDescent="0.2">
      <c r="A18" s="28">
        <f t="shared" si="39"/>
        <v>6</v>
      </c>
      <c r="B18" s="29" t="s">
        <v>41</v>
      </c>
      <c r="C18" s="30" t="s">
        <v>40</v>
      </c>
      <c r="D18" s="31">
        <v>12</v>
      </c>
      <c r="E18" s="31">
        <v>12</v>
      </c>
      <c r="F18" s="50"/>
      <c r="G18" s="51"/>
      <c r="H18" s="31">
        <v>12</v>
      </c>
      <c r="I18" s="31">
        <v>12</v>
      </c>
      <c r="J18" s="50"/>
      <c r="K18" s="51"/>
      <c r="L18" s="50"/>
      <c r="M18" s="31">
        <v>12</v>
      </c>
      <c r="N18" s="52"/>
      <c r="O18" s="53"/>
      <c r="P18" s="53">
        <v>12</v>
      </c>
      <c r="Q18" s="32">
        <v>12</v>
      </c>
      <c r="R18" s="32"/>
      <c r="S18" s="53"/>
      <c r="T18" s="53" t="s">
        <v>42</v>
      </c>
      <c r="U18" s="32" t="s">
        <v>42</v>
      </c>
      <c r="V18" s="32"/>
      <c r="W18" s="53"/>
      <c r="X18" s="53" t="s">
        <v>42</v>
      </c>
      <c r="Y18" s="32" t="s">
        <v>42</v>
      </c>
      <c r="Z18" s="32"/>
      <c r="AA18" s="54"/>
      <c r="AB18" s="54" t="s">
        <v>42</v>
      </c>
      <c r="AC18" s="33" t="s">
        <v>42</v>
      </c>
      <c r="AD18" s="33"/>
      <c r="AE18" s="54"/>
      <c r="AF18" s="33" t="s">
        <v>42</v>
      </c>
      <c r="AG18" s="33" t="s">
        <v>42</v>
      </c>
      <c r="AH18" s="34"/>
      <c r="AI18" s="35">
        <v>11.42</v>
      </c>
      <c r="AJ18" s="36">
        <v>16</v>
      </c>
      <c r="AK18" s="36">
        <f t="shared" si="4"/>
        <v>7</v>
      </c>
      <c r="AL18" s="35">
        <v>2056</v>
      </c>
      <c r="AM18" s="37">
        <f t="shared" si="5"/>
        <v>899.5</v>
      </c>
      <c r="AN18" s="38">
        <f t="shared" si="6"/>
        <v>959.28</v>
      </c>
      <c r="AO18" s="39">
        <f t="shared" si="7"/>
        <v>69.081600000000009</v>
      </c>
      <c r="AP18" s="39">
        <f t="shared" si="40"/>
        <v>65.997600000000006</v>
      </c>
      <c r="AQ18" s="50"/>
      <c r="AR18" s="51"/>
      <c r="AS18" s="39">
        <f t="shared" si="8"/>
        <v>60.446400000000004</v>
      </c>
      <c r="AT18" s="39">
        <f t="shared" si="9"/>
        <v>67.848000000000013</v>
      </c>
      <c r="AU18" s="50"/>
      <c r="AV18" s="51"/>
      <c r="AW18" s="39">
        <f t="shared" si="10"/>
        <v>56.745600000000003</v>
      </c>
      <c r="AX18" s="39">
        <f t="shared" si="11"/>
        <v>56.128800000000005</v>
      </c>
      <c r="AY18" s="52"/>
      <c r="AZ18" s="53"/>
      <c r="BA18" s="39">
        <f t="shared" si="12"/>
        <v>66.614400000000003</v>
      </c>
      <c r="BB18" s="39">
        <f t="shared" si="13"/>
        <v>72.165599999999998</v>
      </c>
      <c r="BC18" s="32"/>
      <c r="BD18" s="53"/>
      <c r="BE18" s="39" t="s">
        <v>42</v>
      </c>
      <c r="BF18" s="32" t="s">
        <v>42</v>
      </c>
      <c r="BG18" s="32"/>
      <c r="BH18" s="53"/>
      <c r="BI18" s="53" t="s">
        <v>42</v>
      </c>
      <c r="BJ18" s="39">
        <f t="shared" si="16"/>
        <v>61.680000000000007</v>
      </c>
      <c r="BK18" s="32"/>
      <c r="BL18" s="54"/>
      <c r="BM18" s="39">
        <f t="shared" si="17"/>
        <v>44.409600000000005</v>
      </c>
      <c r="BN18" s="39">
        <f t="shared" si="18"/>
        <v>57.979199999999999</v>
      </c>
      <c r="BO18" s="33"/>
      <c r="BP18" s="54"/>
      <c r="BQ18" s="39">
        <f t="shared" si="19"/>
        <v>0</v>
      </c>
      <c r="BR18" s="39">
        <f t="shared" si="20"/>
        <v>0</v>
      </c>
      <c r="BS18" s="40">
        <f t="shared" si="21"/>
        <v>341.81</v>
      </c>
      <c r="BT18" s="41">
        <f t="shared" si="42"/>
        <v>21.844999999999999</v>
      </c>
      <c r="BU18" s="41">
        <f t="shared" si="43"/>
        <v>23.13</v>
      </c>
      <c r="BV18" s="50"/>
      <c r="BW18" s="51"/>
      <c r="BX18" s="41">
        <f t="shared" si="22"/>
        <v>23.13</v>
      </c>
      <c r="BY18" s="41">
        <f t="shared" si="23"/>
        <v>23.13</v>
      </c>
      <c r="BZ18" s="50"/>
      <c r="CA18" s="51"/>
      <c r="CB18" s="50"/>
      <c r="CC18" s="41">
        <f t="shared" si="24"/>
        <v>21.202500000000001</v>
      </c>
      <c r="CD18" s="52"/>
      <c r="CE18" s="53"/>
      <c r="CF18" s="41">
        <f t="shared" si="25"/>
        <v>21.844999999999999</v>
      </c>
      <c r="CG18" s="41">
        <f t="shared" si="26"/>
        <v>17.989999999999998</v>
      </c>
      <c r="CH18" s="32"/>
      <c r="CI18" s="53"/>
      <c r="CJ18" s="53" t="s">
        <v>42</v>
      </c>
      <c r="CK18" s="32" t="s">
        <v>42</v>
      </c>
      <c r="CL18" s="32"/>
      <c r="CM18" s="53"/>
      <c r="CN18" s="53" t="s">
        <v>42</v>
      </c>
      <c r="CO18" s="32" t="s">
        <v>42</v>
      </c>
      <c r="CP18" s="32"/>
      <c r="CQ18" s="54"/>
      <c r="CR18" s="54" t="s">
        <v>42</v>
      </c>
      <c r="CS18" s="33" t="s">
        <v>42</v>
      </c>
      <c r="CT18" s="33"/>
      <c r="CU18" s="54"/>
      <c r="CV18" s="33" t="s">
        <v>42</v>
      </c>
      <c r="CW18" s="33" t="s">
        <v>42</v>
      </c>
      <c r="CX18" s="40">
        <f t="shared" si="35"/>
        <v>152.27249999999998</v>
      </c>
      <c r="CY18" s="40">
        <f t="shared" si="36"/>
        <v>107.94</v>
      </c>
      <c r="CZ18" s="40">
        <v>7</v>
      </c>
      <c r="DA18" s="40">
        <f t="shared" si="2"/>
        <v>143.92000000000002</v>
      </c>
      <c r="DB18" s="38" t="e">
        <f>BS18+#REF!+CY18+DA18</f>
        <v>#REF!</v>
      </c>
      <c r="DC18" s="38" t="e">
        <f>AN18+BS18+#REF!+CY18+DA18</f>
        <v>#REF!</v>
      </c>
      <c r="DD18" s="42"/>
      <c r="DE18" s="43"/>
      <c r="DF18" s="55"/>
      <c r="DG18" s="44" t="e">
        <f t="shared" si="3"/>
        <v>#REF!</v>
      </c>
      <c r="DI18" s="46" t="e">
        <f t="shared" si="38"/>
        <v>#REF!</v>
      </c>
    </row>
    <row r="19" spans="1:113" s="45" customFormat="1" ht="15" x14ac:dyDescent="0.2">
      <c r="A19" s="28">
        <f t="shared" si="39"/>
        <v>7</v>
      </c>
      <c r="B19" s="29" t="s">
        <v>43</v>
      </c>
      <c r="C19" s="30" t="s">
        <v>38</v>
      </c>
      <c r="D19" s="31">
        <v>12</v>
      </c>
      <c r="E19" s="31">
        <v>12</v>
      </c>
      <c r="F19" s="50"/>
      <c r="G19" s="51"/>
      <c r="H19" s="31">
        <v>12</v>
      </c>
      <c r="I19" s="31">
        <v>12</v>
      </c>
      <c r="J19" s="50"/>
      <c r="K19" s="51"/>
      <c r="L19" s="50"/>
      <c r="M19" s="31">
        <v>12</v>
      </c>
      <c r="N19" s="52"/>
      <c r="O19" s="53"/>
      <c r="P19" s="53">
        <v>12</v>
      </c>
      <c r="Q19" s="32">
        <v>12</v>
      </c>
      <c r="R19" s="32"/>
      <c r="S19" s="53"/>
      <c r="T19" s="53">
        <v>12</v>
      </c>
      <c r="U19" s="32">
        <v>12</v>
      </c>
      <c r="V19" s="32"/>
      <c r="W19" s="53"/>
      <c r="X19" s="53">
        <v>12</v>
      </c>
      <c r="Y19" s="32">
        <v>12</v>
      </c>
      <c r="Z19" s="32"/>
      <c r="AA19" s="54"/>
      <c r="AB19" s="54" t="s">
        <v>44</v>
      </c>
      <c r="AC19" s="33">
        <v>12</v>
      </c>
      <c r="AD19" s="33"/>
      <c r="AE19" s="54"/>
      <c r="AF19" s="33">
        <v>12</v>
      </c>
      <c r="AG19" s="33">
        <v>12</v>
      </c>
      <c r="AH19" s="34"/>
      <c r="AI19" s="35">
        <v>11.42</v>
      </c>
      <c r="AJ19" s="36">
        <v>16</v>
      </c>
      <c r="AK19" s="36">
        <f t="shared" si="4"/>
        <v>14</v>
      </c>
      <c r="AL19" s="35">
        <v>1973.76</v>
      </c>
      <c r="AM19" s="37">
        <f t="shared" si="5"/>
        <v>1727.04</v>
      </c>
      <c r="AN19" s="38">
        <f t="shared" si="6"/>
        <v>1918.56</v>
      </c>
      <c r="AO19" s="39">
        <f t="shared" si="7"/>
        <v>66.318336000000002</v>
      </c>
      <c r="AP19" s="39">
        <f t="shared" si="40"/>
        <v>63.357696000000004</v>
      </c>
      <c r="AQ19" s="50"/>
      <c r="AR19" s="51"/>
      <c r="AS19" s="39">
        <f t="shared" si="8"/>
        <v>58.028543999999997</v>
      </c>
      <c r="AT19" s="39">
        <f t="shared" si="9"/>
        <v>65.134079999999997</v>
      </c>
      <c r="AU19" s="50"/>
      <c r="AV19" s="51"/>
      <c r="AW19" s="39">
        <f t="shared" si="10"/>
        <v>54.475776000000003</v>
      </c>
      <c r="AX19" s="39">
        <f t="shared" si="11"/>
        <v>53.883648000000001</v>
      </c>
      <c r="AY19" s="52"/>
      <c r="AZ19" s="53"/>
      <c r="BA19" s="39">
        <f t="shared" si="12"/>
        <v>63.949824000000007</v>
      </c>
      <c r="BB19" s="39">
        <f t="shared" si="13"/>
        <v>69.278975999999986</v>
      </c>
      <c r="BC19" s="32"/>
      <c r="BD19" s="53"/>
      <c r="BE19" s="39">
        <f t="shared" si="41"/>
        <v>61.581311999999997</v>
      </c>
      <c r="BF19" s="39">
        <f t="shared" si="14"/>
        <v>64.541952000000009</v>
      </c>
      <c r="BG19" s="32"/>
      <c r="BH19" s="53"/>
      <c r="BI19" s="39">
        <f t="shared" si="15"/>
        <v>43.225344</v>
      </c>
      <c r="BJ19" s="39">
        <f t="shared" si="16"/>
        <v>59.212800000000001</v>
      </c>
      <c r="BK19" s="32"/>
      <c r="BL19" s="54"/>
      <c r="BM19" s="39">
        <f t="shared" si="17"/>
        <v>42.633215999999997</v>
      </c>
      <c r="BN19" s="39">
        <f t="shared" si="18"/>
        <v>55.660031999999994</v>
      </c>
      <c r="BO19" s="33"/>
      <c r="BP19" s="54"/>
      <c r="BQ19" s="39">
        <f t="shared" si="19"/>
        <v>0</v>
      </c>
      <c r="BR19" s="39">
        <f t="shared" si="20"/>
        <v>0</v>
      </c>
      <c r="BS19" s="40">
        <f t="shared" si="21"/>
        <v>656.27520000000004</v>
      </c>
      <c r="BT19" s="41">
        <f t="shared" si="42"/>
        <v>20.971199999999996</v>
      </c>
      <c r="BU19" s="41">
        <f t="shared" si="43"/>
        <v>22.204799999999995</v>
      </c>
      <c r="BV19" s="50"/>
      <c r="BW19" s="51"/>
      <c r="BX19" s="41">
        <f t="shared" si="22"/>
        <v>22.204799999999995</v>
      </c>
      <c r="BY19" s="41">
        <f t="shared" si="23"/>
        <v>22.204799999999995</v>
      </c>
      <c r="BZ19" s="50"/>
      <c r="CA19" s="51"/>
      <c r="CB19" s="50"/>
      <c r="CC19" s="41">
        <f t="shared" si="24"/>
        <v>20.354399999999998</v>
      </c>
      <c r="CD19" s="52"/>
      <c r="CE19" s="53"/>
      <c r="CF19" s="41">
        <f t="shared" si="25"/>
        <v>20.971199999999996</v>
      </c>
      <c r="CG19" s="41">
        <f t="shared" si="26"/>
        <v>17.270399999999999</v>
      </c>
      <c r="CH19" s="32"/>
      <c r="CI19" s="53"/>
      <c r="CJ19" s="41">
        <f t="shared" si="27"/>
        <v>22.204800000000002</v>
      </c>
      <c r="CK19" s="41">
        <f t="shared" si="28"/>
        <v>18.503999999999998</v>
      </c>
      <c r="CL19" s="32"/>
      <c r="CM19" s="53"/>
      <c r="CN19" s="41">
        <f t="shared" si="29"/>
        <v>11.102399999999998</v>
      </c>
      <c r="CO19" s="41">
        <f t="shared" si="30"/>
        <v>17.887199999999996</v>
      </c>
      <c r="CP19" s="32"/>
      <c r="CQ19" s="54"/>
      <c r="CR19" s="41">
        <f t="shared" si="31"/>
        <v>11.102399999999998</v>
      </c>
      <c r="CS19" s="41">
        <f t="shared" si="32"/>
        <v>11.102399999999998</v>
      </c>
      <c r="CT19" s="33"/>
      <c r="CU19" s="54"/>
      <c r="CV19" s="41">
        <f t="shared" si="33"/>
        <v>22.204799999999995</v>
      </c>
      <c r="CW19" s="41">
        <f t="shared" si="34"/>
        <v>22.204799999999995</v>
      </c>
      <c r="CX19" s="40">
        <f t="shared" si="35"/>
        <v>282.49439999999987</v>
      </c>
      <c r="CY19" s="40">
        <f t="shared" si="36"/>
        <v>207.2448</v>
      </c>
      <c r="CZ19" s="40">
        <v>7</v>
      </c>
      <c r="DA19" s="40">
        <f t="shared" si="2"/>
        <v>276.32640000000004</v>
      </c>
      <c r="DB19" s="38" t="e">
        <f>BS19+#REF!+CY19+DA19</f>
        <v>#REF!</v>
      </c>
      <c r="DC19" s="38" t="e">
        <f>AN19+BS19+#REF!+CY19+DA19</f>
        <v>#REF!</v>
      </c>
      <c r="DD19" s="42"/>
      <c r="DE19" s="43">
        <f t="shared" si="37"/>
        <v>76.742400000000004</v>
      </c>
      <c r="DF19" s="55"/>
      <c r="DG19" s="44" t="e">
        <f t="shared" si="3"/>
        <v>#REF!</v>
      </c>
      <c r="DI19" s="46"/>
    </row>
    <row r="20" spans="1:113" s="45" customFormat="1" ht="15" x14ac:dyDescent="0.2">
      <c r="A20" s="28">
        <f t="shared" si="39"/>
        <v>8</v>
      </c>
      <c r="B20" s="56" t="s">
        <v>45</v>
      </c>
      <c r="C20" s="30" t="s">
        <v>40</v>
      </c>
      <c r="D20" s="31">
        <v>12</v>
      </c>
      <c r="E20" s="31">
        <v>12</v>
      </c>
      <c r="F20" s="50"/>
      <c r="G20" s="31"/>
      <c r="H20" s="31">
        <v>12</v>
      </c>
      <c r="I20" s="31">
        <v>12</v>
      </c>
      <c r="J20" s="50"/>
      <c r="K20" s="31"/>
      <c r="L20" s="31">
        <v>12</v>
      </c>
      <c r="M20" s="31">
        <v>12</v>
      </c>
      <c r="N20" s="52"/>
      <c r="O20" s="53"/>
      <c r="P20" s="53">
        <v>12</v>
      </c>
      <c r="Q20" s="32">
        <v>12</v>
      </c>
      <c r="R20" s="32"/>
      <c r="S20" s="53"/>
      <c r="T20" s="53">
        <v>12</v>
      </c>
      <c r="U20" s="32">
        <v>12</v>
      </c>
      <c r="V20" s="32"/>
      <c r="W20" s="53"/>
      <c r="X20" s="53">
        <v>12</v>
      </c>
      <c r="Y20" s="32">
        <v>12</v>
      </c>
      <c r="Z20" s="32"/>
      <c r="AA20" s="54"/>
      <c r="AB20" s="54">
        <v>12</v>
      </c>
      <c r="AC20" s="33">
        <v>12</v>
      </c>
      <c r="AD20" s="33"/>
      <c r="AE20" s="54"/>
      <c r="AF20" s="33">
        <v>12</v>
      </c>
      <c r="AG20" s="33">
        <v>12</v>
      </c>
      <c r="AH20" s="34"/>
      <c r="AI20" s="35">
        <v>11.42</v>
      </c>
      <c r="AJ20" s="36">
        <v>16</v>
      </c>
      <c r="AK20" s="36">
        <f t="shared" si="4"/>
        <v>16</v>
      </c>
      <c r="AL20" s="35">
        <v>1973.76</v>
      </c>
      <c r="AM20" s="37">
        <f t="shared" si="5"/>
        <v>1973.76</v>
      </c>
      <c r="AN20" s="38">
        <f t="shared" si="6"/>
        <v>2192.64</v>
      </c>
      <c r="AO20" s="39">
        <f t="shared" si="7"/>
        <v>66.318336000000002</v>
      </c>
      <c r="AP20" s="39">
        <f t="shared" si="40"/>
        <v>63.357696000000004</v>
      </c>
      <c r="AQ20" s="50"/>
      <c r="AR20" s="31"/>
      <c r="AS20" s="39">
        <f t="shared" si="8"/>
        <v>58.028543999999997</v>
      </c>
      <c r="AT20" s="39">
        <f t="shared" si="9"/>
        <v>65.134079999999997</v>
      </c>
      <c r="AU20" s="50"/>
      <c r="AV20" s="31"/>
      <c r="AW20" s="39">
        <f t="shared" si="10"/>
        <v>54.475776000000003</v>
      </c>
      <c r="AX20" s="39">
        <f t="shared" si="11"/>
        <v>53.883648000000001</v>
      </c>
      <c r="AY20" s="52"/>
      <c r="AZ20" s="53"/>
      <c r="BA20" s="39">
        <f t="shared" si="12"/>
        <v>63.949824000000007</v>
      </c>
      <c r="BB20" s="39">
        <f t="shared" si="13"/>
        <v>69.278975999999986</v>
      </c>
      <c r="BC20" s="32"/>
      <c r="BD20" s="53"/>
      <c r="BE20" s="39">
        <f t="shared" si="41"/>
        <v>61.581311999999997</v>
      </c>
      <c r="BF20" s="39">
        <f t="shared" si="14"/>
        <v>64.541952000000009</v>
      </c>
      <c r="BG20" s="32"/>
      <c r="BH20" s="53"/>
      <c r="BI20" s="39">
        <f t="shared" si="15"/>
        <v>43.225344</v>
      </c>
      <c r="BJ20" s="39">
        <f t="shared" si="16"/>
        <v>59.212800000000001</v>
      </c>
      <c r="BK20" s="32"/>
      <c r="BL20" s="54"/>
      <c r="BM20" s="39">
        <f t="shared" si="17"/>
        <v>42.633215999999997</v>
      </c>
      <c r="BN20" s="39">
        <f t="shared" si="18"/>
        <v>55.660031999999994</v>
      </c>
      <c r="BO20" s="33"/>
      <c r="BP20" s="54"/>
      <c r="BQ20" s="39">
        <f t="shared" si="19"/>
        <v>0</v>
      </c>
      <c r="BR20" s="39">
        <f t="shared" si="20"/>
        <v>0</v>
      </c>
      <c r="BS20" s="40">
        <f t="shared" si="21"/>
        <v>750.02879999999993</v>
      </c>
      <c r="BT20" s="41">
        <f t="shared" si="42"/>
        <v>20.971199999999996</v>
      </c>
      <c r="BU20" s="41">
        <f t="shared" si="43"/>
        <v>22.204799999999995</v>
      </c>
      <c r="BV20" s="50"/>
      <c r="BW20" s="31"/>
      <c r="BX20" s="41">
        <f t="shared" si="22"/>
        <v>22.204799999999995</v>
      </c>
      <c r="BY20" s="41">
        <f t="shared" si="23"/>
        <v>22.204799999999995</v>
      </c>
      <c r="BZ20" s="50"/>
      <c r="CA20" s="31"/>
      <c r="CB20" s="41">
        <f t="shared" ref="CB20:CB34" si="44">($AL20*0.15/$AJ20)*IF($L$6/$C$6&lt;80%,120%,IF($L$6/$C$6&lt;120%,200%-$L$6/$C$6,60%))</f>
        <v>22.204799999999995</v>
      </c>
      <c r="CC20" s="41">
        <f t="shared" si="24"/>
        <v>20.354399999999998</v>
      </c>
      <c r="CD20" s="52"/>
      <c r="CE20" s="53"/>
      <c r="CF20" s="41">
        <f t="shared" si="25"/>
        <v>20.971199999999996</v>
      </c>
      <c r="CG20" s="41">
        <f t="shared" si="26"/>
        <v>17.270399999999999</v>
      </c>
      <c r="CH20" s="32"/>
      <c r="CI20" s="53"/>
      <c r="CJ20" s="41">
        <f t="shared" si="27"/>
        <v>22.204800000000002</v>
      </c>
      <c r="CK20" s="41">
        <f t="shared" si="28"/>
        <v>18.503999999999998</v>
      </c>
      <c r="CL20" s="32"/>
      <c r="CM20" s="53"/>
      <c r="CN20" s="41">
        <f t="shared" si="29"/>
        <v>11.102399999999998</v>
      </c>
      <c r="CO20" s="41">
        <f t="shared" si="30"/>
        <v>17.887199999999996</v>
      </c>
      <c r="CP20" s="32"/>
      <c r="CQ20" s="54"/>
      <c r="CR20" s="41">
        <f t="shared" si="31"/>
        <v>11.102399999999998</v>
      </c>
      <c r="CS20" s="41">
        <f t="shared" si="32"/>
        <v>11.102399999999998</v>
      </c>
      <c r="CT20" s="33"/>
      <c r="CU20" s="54"/>
      <c r="CV20" s="41">
        <f t="shared" si="33"/>
        <v>22.204799999999995</v>
      </c>
      <c r="CW20" s="41">
        <f t="shared" si="34"/>
        <v>22.204799999999995</v>
      </c>
      <c r="CX20" s="40">
        <f t="shared" si="35"/>
        <v>304.69919999999991</v>
      </c>
      <c r="CY20" s="40">
        <f t="shared" si="36"/>
        <v>236.85120000000001</v>
      </c>
      <c r="CZ20" s="40">
        <v>7</v>
      </c>
      <c r="DA20" s="40">
        <f t="shared" si="2"/>
        <v>315.80160000000001</v>
      </c>
      <c r="DB20" s="38" t="e">
        <f>BS20+#REF!+CY20+DA20</f>
        <v>#REF!</v>
      </c>
      <c r="DC20" s="38" t="e">
        <f>AN20+BS20+#REF!+CY20+DA20</f>
        <v>#REF!</v>
      </c>
      <c r="DD20" s="42"/>
      <c r="DE20" s="43">
        <f t="shared" si="37"/>
        <v>87.70559999999999</v>
      </c>
      <c r="DF20" s="42"/>
      <c r="DG20" s="44" t="e">
        <f t="shared" si="3"/>
        <v>#REF!</v>
      </c>
      <c r="DI20" s="46"/>
    </row>
    <row r="21" spans="1:113" s="45" customFormat="1" ht="15" x14ac:dyDescent="0.2">
      <c r="A21" s="28">
        <f t="shared" si="39"/>
        <v>9</v>
      </c>
      <c r="B21" s="47" t="s">
        <v>46</v>
      </c>
      <c r="C21" s="30" t="s">
        <v>40</v>
      </c>
      <c r="D21" s="31">
        <v>12</v>
      </c>
      <c r="E21" s="31">
        <v>12</v>
      </c>
      <c r="F21" s="31"/>
      <c r="G21" s="51"/>
      <c r="H21" s="31">
        <v>12</v>
      </c>
      <c r="I21" s="31">
        <v>12</v>
      </c>
      <c r="J21" s="31"/>
      <c r="K21" s="51"/>
      <c r="L21" s="31">
        <v>12</v>
      </c>
      <c r="M21" s="31">
        <v>12</v>
      </c>
      <c r="N21" s="52"/>
      <c r="O21" s="53"/>
      <c r="P21" s="53">
        <v>12</v>
      </c>
      <c r="Q21" s="32">
        <v>12</v>
      </c>
      <c r="R21" s="32"/>
      <c r="S21" s="53"/>
      <c r="T21" s="53">
        <v>12</v>
      </c>
      <c r="U21" s="32">
        <v>12</v>
      </c>
      <c r="V21" s="32"/>
      <c r="W21" s="53"/>
      <c r="X21" s="53">
        <v>12</v>
      </c>
      <c r="Y21" s="32">
        <v>12</v>
      </c>
      <c r="Z21" s="32"/>
      <c r="AA21" s="54"/>
      <c r="AB21" s="54">
        <v>12</v>
      </c>
      <c r="AC21" s="33">
        <v>12</v>
      </c>
      <c r="AD21" s="33"/>
      <c r="AE21" s="54"/>
      <c r="AF21" s="33">
        <v>12</v>
      </c>
      <c r="AG21" s="33">
        <v>12</v>
      </c>
      <c r="AH21" s="34"/>
      <c r="AI21" s="35">
        <v>11.42</v>
      </c>
      <c r="AJ21" s="36">
        <v>16</v>
      </c>
      <c r="AK21" s="36">
        <f t="shared" si="4"/>
        <v>16</v>
      </c>
      <c r="AL21" s="35">
        <v>1973.76</v>
      </c>
      <c r="AM21" s="37">
        <f t="shared" si="5"/>
        <v>1973.76</v>
      </c>
      <c r="AN21" s="38">
        <f t="shared" si="6"/>
        <v>2192.64</v>
      </c>
      <c r="AO21" s="39">
        <f t="shared" si="7"/>
        <v>66.318336000000002</v>
      </c>
      <c r="AP21" s="39">
        <f t="shared" si="40"/>
        <v>63.357696000000004</v>
      </c>
      <c r="AQ21" s="31"/>
      <c r="AR21" s="51"/>
      <c r="AS21" s="39">
        <f t="shared" si="8"/>
        <v>58.028543999999997</v>
      </c>
      <c r="AT21" s="39">
        <f t="shared" si="9"/>
        <v>65.134079999999997</v>
      </c>
      <c r="AU21" s="31"/>
      <c r="AV21" s="51"/>
      <c r="AW21" s="39">
        <f t="shared" si="10"/>
        <v>54.475776000000003</v>
      </c>
      <c r="AX21" s="39">
        <f t="shared" si="11"/>
        <v>53.883648000000001</v>
      </c>
      <c r="AY21" s="52"/>
      <c r="AZ21" s="53"/>
      <c r="BA21" s="39">
        <f t="shared" si="12"/>
        <v>63.949824000000007</v>
      </c>
      <c r="BB21" s="39">
        <f t="shared" si="13"/>
        <v>69.278975999999986</v>
      </c>
      <c r="BC21" s="32"/>
      <c r="BD21" s="53"/>
      <c r="BE21" s="39">
        <f t="shared" si="41"/>
        <v>61.581311999999997</v>
      </c>
      <c r="BF21" s="39">
        <f t="shared" si="14"/>
        <v>64.541952000000009</v>
      </c>
      <c r="BG21" s="32"/>
      <c r="BH21" s="53"/>
      <c r="BI21" s="39">
        <f t="shared" si="15"/>
        <v>43.225344</v>
      </c>
      <c r="BJ21" s="39">
        <f t="shared" si="16"/>
        <v>59.212800000000001</v>
      </c>
      <c r="BK21" s="32"/>
      <c r="BL21" s="54"/>
      <c r="BM21" s="39">
        <f t="shared" si="17"/>
        <v>42.633215999999997</v>
      </c>
      <c r="BN21" s="39">
        <f t="shared" si="18"/>
        <v>55.660031999999994</v>
      </c>
      <c r="BO21" s="33"/>
      <c r="BP21" s="54"/>
      <c r="BQ21" s="39">
        <f t="shared" si="19"/>
        <v>0</v>
      </c>
      <c r="BR21" s="39">
        <f t="shared" si="20"/>
        <v>0</v>
      </c>
      <c r="BS21" s="40">
        <f t="shared" si="21"/>
        <v>750.02879999999993</v>
      </c>
      <c r="BT21" s="41">
        <f t="shared" si="42"/>
        <v>20.971199999999996</v>
      </c>
      <c r="BU21" s="41">
        <f t="shared" si="43"/>
        <v>22.204799999999995</v>
      </c>
      <c r="BV21" s="31"/>
      <c r="BW21" s="51"/>
      <c r="BX21" s="41">
        <f t="shared" si="22"/>
        <v>22.204799999999995</v>
      </c>
      <c r="BY21" s="41">
        <f t="shared" si="23"/>
        <v>22.204799999999995</v>
      </c>
      <c r="BZ21" s="31"/>
      <c r="CA21" s="51"/>
      <c r="CB21" s="41">
        <f t="shared" si="44"/>
        <v>22.204799999999995</v>
      </c>
      <c r="CC21" s="41">
        <f t="shared" si="24"/>
        <v>20.354399999999998</v>
      </c>
      <c r="CD21" s="52"/>
      <c r="CE21" s="53"/>
      <c r="CF21" s="41">
        <f t="shared" si="25"/>
        <v>20.971199999999996</v>
      </c>
      <c r="CG21" s="41">
        <f t="shared" si="26"/>
        <v>17.270399999999999</v>
      </c>
      <c r="CH21" s="32"/>
      <c r="CI21" s="53"/>
      <c r="CJ21" s="41">
        <f t="shared" si="27"/>
        <v>22.204800000000002</v>
      </c>
      <c r="CK21" s="41">
        <f t="shared" si="28"/>
        <v>18.503999999999998</v>
      </c>
      <c r="CL21" s="32"/>
      <c r="CM21" s="53"/>
      <c r="CN21" s="41">
        <f t="shared" si="29"/>
        <v>11.102399999999998</v>
      </c>
      <c r="CO21" s="41">
        <f t="shared" si="30"/>
        <v>17.887199999999996</v>
      </c>
      <c r="CP21" s="32"/>
      <c r="CQ21" s="54"/>
      <c r="CR21" s="41">
        <f t="shared" si="31"/>
        <v>11.102399999999998</v>
      </c>
      <c r="CS21" s="41">
        <f t="shared" si="32"/>
        <v>11.102399999999998</v>
      </c>
      <c r="CT21" s="33"/>
      <c r="CU21" s="54"/>
      <c r="CV21" s="41">
        <f t="shared" si="33"/>
        <v>22.204799999999995</v>
      </c>
      <c r="CW21" s="41">
        <f t="shared" si="34"/>
        <v>22.204799999999995</v>
      </c>
      <c r="CX21" s="40">
        <f t="shared" si="35"/>
        <v>304.69919999999991</v>
      </c>
      <c r="CY21" s="40">
        <f t="shared" si="36"/>
        <v>236.85120000000001</v>
      </c>
      <c r="CZ21" s="40">
        <v>7</v>
      </c>
      <c r="DA21" s="40">
        <f t="shared" si="2"/>
        <v>315.80160000000001</v>
      </c>
      <c r="DB21" s="38" t="e">
        <f>BS21+#REF!+CY21+DA21</f>
        <v>#REF!</v>
      </c>
      <c r="DC21" s="38" t="e">
        <f>AN21+BS21+#REF!+CY21+DA21</f>
        <v>#REF!</v>
      </c>
      <c r="DD21" s="42"/>
      <c r="DE21" s="43">
        <f t="shared" si="37"/>
        <v>87.70559999999999</v>
      </c>
      <c r="DF21" s="42"/>
      <c r="DG21" s="44" t="e">
        <f t="shared" si="3"/>
        <v>#REF!</v>
      </c>
      <c r="DI21" s="46"/>
    </row>
    <row r="22" spans="1:113" s="45" customFormat="1" ht="15" customHeight="1" x14ac:dyDescent="0.2">
      <c r="A22" s="28">
        <f t="shared" si="39"/>
        <v>10</v>
      </c>
      <c r="B22" s="29" t="s">
        <v>47</v>
      </c>
      <c r="C22" s="30" t="s">
        <v>48</v>
      </c>
      <c r="D22" s="31">
        <v>12</v>
      </c>
      <c r="E22" s="31">
        <v>12</v>
      </c>
      <c r="F22" s="50"/>
      <c r="G22" s="31"/>
      <c r="H22" s="31">
        <v>12</v>
      </c>
      <c r="I22" s="31">
        <v>12</v>
      </c>
      <c r="J22" s="31"/>
      <c r="K22" s="31"/>
      <c r="L22" s="31">
        <v>12</v>
      </c>
      <c r="M22" s="31">
        <v>12</v>
      </c>
      <c r="N22" s="52"/>
      <c r="O22" s="53"/>
      <c r="P22" s="53">
        <v>12</v>
      </c>
      <c r="Q22" s="197" t="s">
        <v>49</v>
      </c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9"/>
      <c r="AF22" s="33"/>
      <c r="AG22" s="33"/>
      <c r="AH22" s="34"/>
      <c r="AI22" s="35">
        <v>11.42</v>
      </c>
      <c r="AJ22" s="36">
        <v>16</v>
      </c>
      <c r="AK22" s="36">
        <f>SUM(D22:AH22)/12</f>
        <v>7</v>
      </c>
      <c r="AL22" s="35">
        <v>1973.76</v>
      </c>
      <c r="AM22" s="37">
        <f t="shared" si="5"/>
        <v>863.52</v>
      </c>
      <c r="AN22" s="38">
        <f t="shared" si="6"/>
        <v>959.28</v>
      </c>
      <c r="AO22" s="39">
        <f t="shared" si="7"/>
        <v>66.318336000000002</v>
      </c>
      <c r="AP22" s="39">
        <f t="shared" si="40"/>
        <v>63.357696000000004</v>
      </c>
      <c r="AQ22" s="50"/>
      <c r="AR22" s="31"/>
      <c r="AS22" s="39">
        <f t="shared" si="8"/>
        <v>58.028543999999997</v>
      </c>
      <c r="AT22" s="39">
        <f t="shared" si="9"/>
        <v>65.134079999999997</v>
      </c>
      <c r="AU22" s="31"/>
      <c r="AV22" s="31"/>
      <c r="AW22" s="39">
        <f t="shared" si="10"/>
        <v>54.475776000000003</v>
      </c>
      <c r="AX22" s="39">
        <f t="shared" si="11"/>
        <v>53.883648000000001</v>
      </c>
      <c r="AY22" s="52"/>
      <c r="AZ22" s="53"/>
      <c r="BA22" s="39">
        <f t="shared" si="12"/>
        <v>63.949824000000007</v>
      </c>
      <c r="BB22" s="197" t="s">
        <v>49</v>
      </c>
      <c r="BC22" s="198"/>
      <c r="BD22" s="198"/>
      <c r="BE22" s="198"/>
      <c r="BF22" s="198"/>
      <c r="BG22" s="198"/>
      <c r="BH22" s="199"/>
      <c r="BI22" s="39">
        <f t="shared" si="15"/>
        <v>43.225344</v>
      </c>
      <c r="BJ22" s="39">
        <f t="shared" si="16"/>
        <v>59.212800000000001</v>
      </c>
      <c r="BK22" s="32"/>
      <c r="BL22" s="54"/>
      <c r="BM22" s="39">
        <f t="shared" si="17"/>
        <v>42.633215999999997</v>
      </c>
      <c r="BN22" s="39">
        <f t="shared" si="18"/>
        <v>55.660031999999994</v>
      </c>
      <c r="BO22" s="33"/>
      <c r="BP22" s="54"/>
      <c r="BQ22" s="39">
        <f t="shared" si="19"/>
        <v>0</v>
      </c>
      <c r="BR22" s="39">
        <f t="shared" si="20"/>
        <v>0</v>
      </c>
      <c r="BS22" s="40">
        <f t="shared" si="21"/>
        <v>328.13760000000002</v>
      </c>
      <c r="BT22" s="41">
        <f t="shared" si="42"/>
        <v>20.971199999999996</v>
      </c>
      <c r="BU22" s="41">
        <f t="shared" si="43"/>
        <v>22.204799999999995</v>
      </c>
      <c r="BV22" s="50"/>
      <c r="BW22" s="31"/>
      <c r="BX22" s="41">
        <f t="shared" si="22"/>
        <v>22.204799999999995</v>
      </c>
      <c r="BY22" s="41">
        <f t="shared" si="23"/>
        <v>22.204799999999995</v>
      </c>
      <c r="BZ22" s="31"/>
      <c r="CA22" s="31"/>
      <c r="CB22" s="41">
        <f t="shared" si="44"/>
        <v>22.204799999999995</v>
      </c>
      <c r="CC22" s="41">
        <f t="shared" si="24"/>
        <v>20.354399999999998</v>
      </c>
      <c r="CD22" s="52"/>
      <c r="CE22" s="53"/>
      <c r="CF22" s="41">
        <f t="shared" si="25"/>
        <v>20.971199999999996</v>
      </c>
      <c r="CG22" s="197" t="s">
        <v>49</v>
      </c>
      <c r="CH22" s="198"/>
      <c r="CI22" s="198"/>
      <c r="CJ22" s="198"/>
      <c r="CK22" s="198"/>
      <c r="CL22" s="198"/>
      <c r="CM22" s="199"/>
      <c r="CN22" s="41">
        <f t="shared" si="29"/>
        <v>11.102399999999998</v>
      </c>
      <c r="CO22" s="41">
        <f t="shared" si="30"/>
        <v>17.887199999999996</v>
      </c>
      <c r="CP22" s="32"/>
      <c r="CQ22" s="54"/>
      <c r="CR22" s="41">
        <f t="shared" si="31"/>
        <v>11.102399999999998</v>
      </c>
      <c r="CS22" s="41">
        <f t="shared" si="32"/>
        <v>11.102399999999998</v>
      </c>
      <c r="CT22" s="33"/>
      <c r="CU22" s="54"/>
      <c r="CV22" s="41">
        <f t="shared" si="33"/>
        <v>22.204799999999995</v>
      </c>
      <c r="CW22" s="41">
        <f t="shared" si="34"/>
        <v>22.204799999999995</v>
      </c>
      <c r="CX22" s="40">
        <f t="shared" si="35"/>
        <v>246.71999999999997</v>
      </c>
      <c r="CY22" s="40">
        <f t="shared" si="36"/>
        <v>103.6224</v>
      </c>
      <c r="CZ22" s="40">
        <v>7</v>
      </c>
      <c r="DA22" s="40">
        <f t="shared" si="2"/>
        <v>138.16320000000002</v>
      </c>
      <c r="DB22" s="38" t="e">
        <f>BS22+#REF!+CY22+DA22</f>
        <v>#REF!</v>
      </c>
      <c r="DC22" s="38" t="e">
        <f>AN22+BS22+#REF!+CY22+DA22</f>
        <v>#REF!</v>
      </c>
      <c r="DD22" s="42"/>
      <c r="DE22" s="43">
        <f t="shared" si="37"/>
        <v>38.371200000000002</v>
      </c>
      <c r="DF22" s="42"/>
      <c r="DG22" s="44" t="e">
        <f t="shared" si="3"/>
        <v>#REF!</v>
      </c>
      <c r="DI22" s="46"/>
    </row>
    <row r="23" spans="1:113" s="45" customFormat="1" ht="15" x14ac:dyDescent="0.2">
      <c r="A23" s="28">
        <f>A22+1</f>
        <v>11</v>
      </c>
      <c r="B23" s="56" t="s">
        <v>50</v>
      </c>
      <c r="C23" s="30" t="s">
        <v>51</v>
      </c>
      <c r="D23" s="31">
        <v>12</v>
      </c>
      <c r="E23" s="31">
        <v>12</v>
      </c>
      <c r="F23" s="31"/>
      <c r="G23" s="31"/>
      <c r="H23" s="31">
        <v>12</v>
      </c>
      <c r="I23" s="31">
        <v>12</v>
      </c>
      <c r="J23" s="31"/>
      <c r="K23" s="31"/>
      <c r="L23" s="31">
        <v>12</v>
      </c>
      <c r="M23" s="31">
        <v>12</v>
      </c>
      <c r="N23" s="52"/>
      <c r="O23" s="53"/>
      <c r="P23" s="53">
        <v>12</v>
      </c>
      <c r="Q23" s="32">
        <v>12</v>
      </c>
      <c r="R23" s="32"/>
      <c r="S23" s="53"/>
      <c r="T23" s="53">
        <v>12</v>
      </c>
      <c r="U23" s="32">
        <v>12</v>
      </c>
      <c r="V23" s="32"/>
      <c r="W23" s="53"/>
      <c r="X23" s="53">
        <v>12</v>
      </c>
      <c r="Y23" s="32" t="s">
        <v>52</v>
      </c>
      <c r="Z23" s="32"/>
      <c r="AA23" s="54"/>
      <c r="AB23" s="54" t="s">
        <v>52</v>
      </c>
      <c r="AC23" s="33" t="s">
        <v>52</v>
      </c>
      <c r="AD23" s="33"/>
      <c r="AE23" s="54"/>
      <c r="AF23" s="33" t="s">
        <v>52</v>
      </c>
      <c r="AG23" s="33" t="s">
        <v>52</v>
      </c>
      <c r="AH23" s="34"/>
      <c r="AI23" s="35">
        <v>8.3699999999999992</v>
      </c>
      <c r="AJ23" s="36">
        <v>16</v>
      </c>
      <c r="AK23" s="36">
        <f t="shared" ref="AK23:AK47" si="45">SUM(D23:AH23)/12</f>
        <v>11</v>
      </c>
      <c r="AL23" s="35">
        <v>1506</v>
      </c>
      <c r="AM23" s="37">
        <f t="shared" si="5"/>
        <v>1035.375</v>
      </c>
      <c r="AN23" s="38">
        <f t="shared" si="6"/>
        <v>1104.8399999999999</v>
      </c>
      <c r="AO23" s="39">
        <f t="shared" si="7"/>
        <v>50.601599999999998</v>
      </c>
      <c r="AP23" s="39">
        <f t="shared" si="40"/>
        <v>48.342599999999997</v>
      </c>
      <c r="AQ23" s="31"/>
      <c r="AR23" s="31"/>
      <c r="AS23" s="39">
        <f t="shared" si="8"/>
        <v>44.276399999999995</v>
      </c>
      <c r="AT23" s="39">
        <f t="shared" si="9"/>
        <v>49.698</v>
      </c>
      <c r="AU23" s="31"/>
      <c r="AV23" s="31"/>
      <c r="AW23" s="39">
        <f t="shared" si="10"/>
        <v>41.565599999999996</v>
      </c>
      <c r="AX23" s="39">
        <f t="shared" si="11"/>
        <v>41.113799999999998</v>
      </c>
      <c r="AY23" s="52"/>
      <c r="AZ23" s="53"/>
      <c r="BA23" s="39">
        <f t="shared" si="12"/>
        <v>48.794399999999996</v>
      </c>
      <c r="BB23" s="39">
        <f>(AL23*0.4/AJ23)*($Q$5/100)*IF($Q$5&lt;60%,60%,IF($Q$5&lt;110%,$Q$5,120%))</f>
        <v>52.860599999999991</v>
      </c>
      <c r="BC23" s="32"/>
      <c r="BD23" s="53"/>
      <c r="BE23" s="39">
        <f t="shared" si="41"/>
        <v>46.987199999999994</v>
      </c>
      <c r="BF23" s="39">
        <f t="shared" si="14"/>
        <v>49.246199999999995</v>
      </c>
      <c r="BG23" s="32"/>
      <c r="BH23" s="53"/>
      <c r="BI23" s="39">
        <f t="shared" si="15"/>
        <v>32.981399999999994</v>
      </c>
      <c r="BJ23" s="39">
        <f t="shared" si="16"/>
        <v>45.18</v>
      </c>
      <c r="BK23" s="32"/>
      <c r="BL23" s="54"/>
      <c r="BM23" s="39">
        <f t="shared" si="17"/>
        <v>32.529599999999995</v>
      </c>
      <c r="BN23" s="39">
        <f t="shared" si="18"/>
        <v>42.469199999999994</v>
      </c>
      <c r="BO23" s="33"/>
      <c r="BP23" s="54"/>
      <c r="BQ23" s="39">
        <f t="shared" si="19"/>
        <v>0</v>
      </c>
      <c r="BR23" s="39">
        <f t="shared" si="20"/>
        <v>0</v>
      </c>
      <c r="BS23" s="40">
        <f t="shared" si="21"/>
        <v>393.4425</v>
      </c>
      <c r="BT23" s="41">
        <f t="shared" si="42"/>
        <v>16.001249999999999</v>
      </c>
      <c r="BU23" s="41">
        <f t="shared" si="43"/>
        <v>16.942499999999999</v>
      </c>
      <c r="BV23" s="31"/>
      <c r="BW23" s="31"/>
      <c r="BX23" s="41">
        <f t="shared" si="22"/>
        <v>16.942499999999999</v>
      </c>
      <c r="BY23" s="41">
        <f t="shared" si="23"/>
        <v>16.942499999999999</v>
      </c>
      <c r="BZ23" s="31"/>
      <c r="CA23" s="31"/>
      <c r="CB23" s="41">
        <f t="shared" si="44"/>
        <v>16.942499999999999</v>
      </c>
      <c r="CC23" s="41">
        <f t="shared" si="24"/>
        <v>15.530625000000002</v>
      </c>
      <c r="CD23" s="52"/>
      <c r="CE23" s="53"/>
      <c r="CF23" s="41">
        <f t="shared" si="25"/>
        <v>16.001249999999999</v>
      </c>
      <c r="CG23" s="41">
        <f t="shared" si="26"/>
        <v>13.1775</v>
      </c>
      <c r="CH23" s="32"/>
      <c r="CI23" s="53"/>
      <c r="CJ23" s="41">
        <f t="shared" si="27"/>
        <v>16.942500000000003</v>
      </c>
      <c r="CK23" s="41">
        <f t="shared" si="28"/>
        <v>14.11875</v>
      </c>
      <c r="CL23" s="32"/>
      <c r="CM23" s="53"/>
      <c r="CN23" s="41">
        <f t="shared" si="29"/>
        <v>8.4712499999999995</v>
      </c>
      <c r="CO23" s="32" t="s">
        <v>52</v>
      </c>
      <c r="CP23" s="32"/>
      <c r="CQ23" s="54"/>
      <c r="CR23" s="54" t="s">
        <v>52</v>
      </c>
      <c r="CS23" s="33" t="s">
        <v>52</v>
      </c>
      <c r="CT23" s="33"/>
      <c r="CU23" s="54"/>
      <c r="CV23" s="33" t="s">
        <v>52</v>
      </c>
      <c r="CW23" s="33" t="s">
        <v>52</v>
      </c>
      <c r="CX23" s="40">
        <f t="shared" si="35"/>
        <v>168.01312499999997</v>
      </c>
      <c r="CY23" s="40">
        <f t="shared" si="36"/>
        <v>124.245</v>
      </c>
      <c r="CZ23" s="40">
        <v>7</v>
      </c>
      <c r="DA23" s="40">
        <f t="shared" si="2"/>
        <v>165.66000000000003</v>
      </c>
      <c r="DB23" s="38" t="e">
        <f>BS23+#REF!+CY23+DA23</f>
        <v>#REF!</v>
      </c>
      <c r="DC23" s="38" t="e">
        <f>AN23+BS23+#REF!+CY23+DA23</f>
        <v>#REF!</v>
      </c>
      <c r="DD23" s="42"/>
      <c r="DE23" s="43"/>
      <c r="DF23" s="42"/>
      <c r="DG23" s="44" t="e">
        <f t="shared" si="3"/>
        <v>#REF!</v>
      </c>
      <c r="DI23" s="46" t="e">
        <f t="shared" si="38"/>
        <v>#REF!</v>
      </c>
    </row>
    <row r="24" spans="1:113" s="45" customFormat="1" ht="15" x14ac:dyDescent="0.2">
      <c r="A24" s="28">
        <f t="shared" si="39"/>
        <v>12</v>
      </c>
      <c r="B24" s="56" t="s">
        <v>53</v>
      </c>
      <c r="C24" s="30" t="s">
        <v>51</v>
      </c>
      <c r="D24" s="31">
        <v>12</v>
      </c>
      <c r="E24" s="31">
        <v>12</v>
      </c>
      <c r="F24" s="31"/>
      <c r="G24" s="31"/>
      <c r="H24" s="31">
        <v>12</v>
      </c>
      <c r="I24" s="31">
        <v>12</v>
      </c>
      <c r="J24" s="31"/>
      <c r="K24" s="31"/>
      <c r="L24" s="31">
        <v>12</v>
      </c>
      <c r="M24" s="31">
        <v>12</v>
      </c>
      <c r="N24" s="52"/>
      <c r="O24" s="32"/>
      <c r="P24" s="32">
        <v>12</v>
      </c>
      <c r="Q24" s="32">
        <v>12</v>
      </c>
      <c r="R24" s="32"/>
      <c r="S24" s="32"/>
      <c r="T24" s="32">
        <v>12</v>
      </c>
      <c r="U24" s="32">
        <v>12</v>
      </c>
      <c r="V24" s="32"/>
      <c r="W24" s="53"/>
      <c r="X24" s="53">
        <v>12</v>
      </c>
      <c r="Y24" s="32">
        <v>12</v>
      </c>
      <c r="Z24" s="32"/>
      <c r="AA24" s="54"/>
      <c r="AB24" s="54">
        <v>12</v>
      </c>
      <c r="AC24" s="33">
        <v>12</v>
      </c>
      <c r="AD24" s="33"/>
      <c r="AE24" s="54"/>
      <c r="AF24" s="33">
        <v>12</v>
      </c>
      <c r="AG24" s="33">
        <v>12</v>
      </c>
      <c r="AH24" s="34"/>
      <c r="AI24" s="35">
        <v>8.3699999999999992</v>
      </c>
      <c r="AJ24" s="36">
        <v>16</v>
      </c>
      <c r="AK24" s="36">
        <f t="shared" si="45"/>
        <v>16</v>
      </c>
      <c r="AL24" s="35">
        <v>1506</v>
      </c>
      <c r="AM24" s="37">
        <f t="shared" si="5"/>
        <v>1506</v>
      </c>
      <c r="AN24" s="38">
        <f t="shared" si="6"/>
        <v>1607.04</v>
      </c>
      <c r="AO24" s="39">
        <f t="shared" si="7"/>
        <v>50.601599999999998</v>
      </c>
      <c r="AP24" s="39">
        <f t="shared" si="40"/>
        <v>48.342599999999997</v>
      </c>
      <c r="AQ24" s="31"/>
      <c r="AR24" s="31"/>
      <c r="AS24" s="39">
        <f t="shared" si="8"/>
        <v>44.276399999999995</v>
      </c>
      <c r="AT24" s="39">
        <f t="shared" si="9"/>
        <v>49.698</v>
      </c>
      <c r="AU24" s="31"/>
      <c r="AV24" s="31"/>
      <c r="AW24" s="39">
        <f t="shared" si="10"/>
        <v>41.565599999999996</v>
      </c>
      <c r="AX24" s="39">
        <f t="shared" si="11"/>
        <v>41.113799999999998</v>
      </c>
      <c r="AY24" s="52"/>
      <c r="AZ24" s="32"/>
      <c r="BA24" s="39">
        <f t="shared" si="12"/>
        <v>48.794399999999996</v>
      </c>
      <c r="BB24" s="39">
        <f t="shared" si="13"/>
        <v>52.860599999999991</v>
      </c>
      <c r="BC24" s="32"/>
      <c r="BD24" s="32"/>
      <c r="BE24" s="39">
        <f t="shared" si="41"/>
        <v>46.987199999999994</v>
      </c>
      <c r="BF24" s="39">
        <f t="shared" si="14"/>
        <v>49.246199999999995</v>
      </c>
      <c r="BG24" s="32"/>
      <c r="BH24" s="53"/>
      <c r="BI24" s="39">
        <f t="shared" si="15"/>
        <v>32.981399999999994</v>
      </c>
      <c r="BJ24" s="39">
        <f t="shared" si="16"/>
        <v>45.18</v>
      </c>
      <c r="BK24" s="32"/>
      <c r="BL24" s="54"/>
      <c r="BM24" s="39">
        <f t="shared" si="17"/>
        <v>32.529599999999995</v>
      </c>
      <c r="BN24" s="39">
        <f t="shared" si="18"/>
        <v>42.469199999999994</v>
      </c>
      <c r="BO24" s="33"/>
      <c r="BP24" s="54"/>
      <c r="BQ24" s="39">
        <f t="shared" si="19"/>
        <v>0</v>
      </c>
      <c r="BR24" s="39">
        <f t="shared" si="20"/>
        <v>0</v>
      </c>
      <c r="BS24" s="40">
        <f t="shared" si="21"/>
        <v>572.28</v>
      </c>
      <c r="BT24" s="41">
        <f t="shared" si="42"/>
        <v>16.001249999999999</v>
      </c>
      <c r="BU24" s="41">
        <f t="shared" si="43"/>
        <v>16.942499999999999</v>
      </c>
      <c r="BV24" s="31"/>
      <c r="BW24" s="31"/>
      <c r="BX24" s="41">
        <f t="shared" si="22"/>
        <v>16.942499999999999</v>
      </c>
      <c r="BY24" s="41">
        <f t="shared" si="23"/>
        <v>16.942499999999999</v>
      </c>
      <c r="BZ24" s="31"/>
      <c r="CA24" s="31"/>
      <c r="CB24" s="41">
        <f t="shared" si="44"/>
        <v>16.942499999999999</v>
      </c>
      <c r="CC24" s="41">
        <f t="shared" si="24"/>
        <v>15.530625000000002</v>
      </c>
      <c r="CD24" s="52"/>
      <c r="CE24" s="32"/>
      <c r="CF24" s="41">
        <f t="shared" si="25"/>
        <v>16.001249999999999</v>
      </c>
      <c r="CG24" s="41">
        <f t="shared" si="26"/>
        <v>13.1775</v>
      </c>
      <c r="CH24" s="32"/>
      <c r="CI24" s="32"/>
      <c r="CJ24" s="41">
        <f t="shared" si="27"/>
        <v>16.942500000000003</v>
      </c>
      <c r="CK24" s="41">
        <f t="shared" si="28"/>
        <v>14.11875</v>
      </c>
      <c r="CL24" s="32"/>
      <c r="CM24" s="53"/>
      <c r="CN24" s="41">
        <f t="shared" si="29"/>
        <v>8.4712499999999995</v>
      </c>
      <c r="CO24" s="41">
        <f t="shared" si="30"/>
        <v>13.648124999999999</v>
      </c>
      <c r="CP24" s="32"/>
      <c r="CQ24" s="54"/>
      <c r="CR24" s="41">
        <f t="shared" si="31"/>
        <v>8.4712499999999995</v>
      </c>
      <c r="CS24" s="41">
        <f t="shared" si="32"/>
        <v>8.4712499999999995</v>
      </c>
      <c r="CT24" s="33"/>
      <c r="CU24" s="54"/>
      <c r="CV24" s="41">
        <f t="shared" si="33"/>
        <v>16.942499999999999</v>
      </c>
      <c r="CW24" s="41">
        <f t="shared" si="34"/>
        <v>16.942499999999999</v>
      </c>
      <c r="CX24" s="40">
        <f t="shared" si="35"/>
        <v>232.48874999999995</v>
      </c>
      <c r="CY24" s="40">
        <f t="shared" si="36"/>
        <v>180.72</v>
      </c>
      <c r="CZ24" s="40">
        <v>7</v>
      </c>
      <c r="DA24" s="40">
        <f t="shared" si="2"/>
        <v>240.96</v>
      </c>
      <c r="DB24" s="38" t="e">
        <f>BS24+#REF!+CY24+DA24</f>
        <v>#REF!</v>
      </c>
      <c r="DC24" s="38" t="e">
        <f>AN24+BS24+#REF!+CY24+DA24</f>
        <v>#REF!</v>
      </c>
      <c r="DD24" s="42"/>
      <c r="DE24" s="43"/>
      <c r="DF24" s="42"/>
      <c r="DG24" s="44" t="e">
        <f t="shared" si="3"/>
        <v>#REF!</v>
      </c>
      <c r="DI24" s="46" t="e">
        <f t="shared" si="38"/>
        <v>#REF!</v>
      </c>
    </row>
    <row r="25" spans="1:113" s="45" customFormat="1" ht="15" x14ac:dyDescent="0.2">
      <c r="A25" s="28">
        <f t="shared" si="39"/>
        <v>13</v>
      </c>
      <c r="B25" s="29" t="s">
        <v>54</v>
      </c>
      <c r="C25" s="30" t="s">
        <v>51</v>
      </c>
      <c r="D25" s="31">
        <v>12</v>
      </c>
      <c r="E25" s="31">
        <v>12</v>
      </c>
      <c r="F25" s="31"/>
      <c r="G25" s="31"/>
      <c r="H25" s="31">
        <v>12</v>
      </c>
      <c r="I25" s="31">
        <v>12</v>
      </c>
      <c r="J25" s="31"/>
      <c r="K25" s="31"/>
      <c r="L25" s="31">
        <v>12</v>
      </c>
      <c r="M25" s="31">
        <v>12</v>
      </c>
      <c r="N25" s="32"/>
      <c r="O25" s="32"/>
      <c r="P25" s="32">
        <v>12</v>
      </c>
      <c r="Q25" s="32">
        <v>12</v>
      </c>
      <c r="R25" s="57"/>
      <c r="S25" s="32"/>
      <c r="T25" s="32">
        <v>12</v>
      </c>
      <c r="U25" s="32">
        <v>12</v>
      </c>
      <c r="V25" s="32"/>
      <c r="W25" s="53"/>
      <c r="X25" s="53">
        <v>12</v>
      </c>
      <c r="Y25" s="32">
        <v>12</v>
      </c>
      <c r="Z25" s="32"/>
      <c r="AA25" s="54"/>
      <c r="AB25" s="54">
        <v>12</v>
      </c>
      <c r="AC25" s="33">
        <v>12</v>
      </c>
      <c r="AD25" s="33"/>
      <c r="AE25" s="54"/>
      <c r="AF25" s="33">
        <v>12</v>
      </c>
      <c r="AG25" s="33">
        <v>12</v>
      </c>
      <c r="AH25" s="34"/>
      <c r="AI25" s="35">
        <v>8.3699999999999992</v>
      </c>
      <c r="AJ25" s="36">
        <v>16</v>
      </c>
      <c r="AK25" s="36">
        <f t="shared" si="45"/>
        <v>16</v>
      </c>
      <c r="AL25" s="35">
        <v>1506</v>
      </c>
      <c r="AM25" s="37">
        <f t="shared" si="5"/>
        <v>1506</v>
      </c>
      <c r="AN25" s="38">
        <f t="shared" si="6"/>
        <v>1607.04</v>
      </c>
      <c r="AO25" s="39">
        <f t="shared" si="7"/>
        <v>50.601599999999998</v>
      </c>
      <c r="AP25" s="39">
        <f t="shared" si="40"/>
        <v>48.342599999999997</v>
      </c>
      <c r="AQ25" s="31"/>
      <c r="AR25" s="31"/>
      <c r="AS25" s="39">
        <f t="shared" si="8"/>
        <v>44.276399999999995</v>
      </c>
      <c r="AT25" s="39">
        <f t="shared" si="9"/>
        <v>49.698</v>
      </c>
      <c r="AU25" s="31"/>
      <c r="AV25" s="31"/>
      <c r="AW25" s="39">
        <f t="shared" si="10"/>
        <v>41.565599999999996</v>
      </c>
      <c r="AX25" s="39">
        <f t="shared" si="11"/>
        <v>41.113799999999998</v>
      </c>
      <c r="AY25" s="32"/>
      <c r="AZ25" s="32"/>
      <c r="BA25" s="39">
        <f t="shared" si="12"/>
        <v>48.794399999999996</v>
      </c>
      <c r="BB25" s="39">
        <f t="shared" si="13"/>
        <v>52.860599999999991</v>
      </c>
      <c r="BC25" s="57"/>
      <c r="BD25" s="32"/>
      <c r="BE25" s="39">
        <f t="shared" si="41"/>
        <v>46.987199999999994</v>
      </c>
      <c r="BF25" s="39">
        <f t="shared" si="14"/>
        <v>49.246199999999995</v>
      </c>
      <c r="BG25" s="32"/>
      <c r="BH25" s="53"/>
      <c r="BI25" s="39">
        <f t="shared" si="15"/>
        <v>32.981399999999994</v>
      </c>
      <c r="BJ25" s="39">
        <f t="shared" si="16"/>
        <v>45.18</v>
      </c>
      <c r="BK25" s="32"/>
      <c r="BL25" s="54"/>
      <c r="BM25" s="39">
        <f t="shared" si="17"/>
        <v>32.529599999999995</v>
      </c>
      <c r="BN25" s="39">
        <f t="shared" si="18"/>
        <v>42.469199999999994</v>
      </c>
      <c r="BO25" s="33"/>
      <c r="BP25" s="54"/>
      <c r="BQ25" s="39">
        <f t="shared" si="19"/>
        <v>0</v>
      </c>
      <c r="BR25" s="39">
        <f t="shared" si="20"/>
        <v>0</v>
      </c>
      <c r="BS25" s="40">
        <f t="shared" si="21"/>
        <v>572.28</v>
      </c>
      <c r="BT25" s="41">
        <f t="shared" si="42"/>
        <v>16.001249999999999</v>
      </c>
      <c r="BU25" s="41">
        <f t="shared" si="43"/>
        <v>16.942499999999999</v>
      </c>
      <c r="BV25" s="31"/>
      <c r="BW25" s="31"/>
      <c r="BX25" s="41">
        <f t="shared" si="22"/>
        <v>16.942499999999999</v>
      </c>
      <c r="BY25" s="41">
        <f t="shared" si="23"/>
        <v>16.942499999999999</v>
      </c>
      <c r="BZ25" s="31"/>
      <c r="CA25" s="31"/>
      <c r="CB25" s="41">
        <f t="shared" si="44"/>
        <v>16.942499999999999</v>
      </c>
      <c r="CC25" s="41">
        <f t="shared" si="24"/>
        <v>15.530625000000002</v>
      </c>
      <c r="CD25" s="32"/>
      <c r="CE25" s="32"/>
      <c r="CF25" s="41">
        <f t="shared" si="25"/>
        <v>16.001249999999999</v>
      </c>
      <c r="CG25" s="41">
        <f t="shared" si="26"/>
        <v>13.1775</v>
      </c>
      <c r="CH25" s="57"/>
      <c r="CI25" s="32"/>
      <c r="CJ25" s="41">
        <f t="shared" si="27"/>
        <v>16.942500000000003</v>
      </c>
      <c r="CK25" s="41">
        <f t="shared" si="28"/>
        <v>14.11875</v>
      </c>
      <c r="CL25" s="32"/>
      <c r="CM25" s="53"/>
      <c r="CN25" s="41">
        <f t="shared" si="29"/>
        <v>8.4712499999999995</v>
      </c>
      <c r="CO25" s="41">
        <f t="shared" si="30"/>
        <v>13.648124999999999</v>
      </c>
      <c r="CP25" s="32"/>
      <c r="CQ25" s="54"/>
      <c r="CR25" s="41">
        <f t="shared" si="31"/>
        <v>8.4712499999999995</v>
      </c>
      <c r="CS25" s="41">
        <f t="shared" si="32"/>
        <v>8.4712499999999995</v>
      </c>
      <c r="CT25" s="33"/>
      <c r="CU25" s="54"/>
      <c r="CV25" s="41">
        <f t="shared" si="33"/>
        <v>16.942499999999999</v>
      </c>
      <c r="CW25" s="41">
        <f t="shared" si="34"/>
        <v>16.942499999999999</v>
      </c>
      <c r="CX25" s="40">
        <f t="shared" si="35"/>
        <v>232.48874999999995</v>
      </c>
      <c r="CY25" s="40">
        <f t="shared" si="36"/>
        <v>180.72</v>
      </c>
      <c r="CZ25" s="40">
        <v>7</v>
      </c>
      <c r="DA25" s="40">
        <f t="shared" si="2"/>
        <v>240.96</v>
      </c>
      <c r="DB25" s="38" t="e">
        <f>BS25+#REF!+CY25+DA25</f>
        <v>#REF!</v>
      </c>
      <c r="DC25" s="38" t="e">
        <f>AN25+BS25+#REF!+CY25+DA25</f>
        <v>#REF!</v>
      </c>
      <c r="DD25" s="42"/>
      <c r="DE25" s="43"/>
      <c r="DF25" s="42"/>
      <c r="DG25" s="44" t="e">
        <f t="shared" si="3"/>
        <v>#REF!</v>
      </c>
      <c r="DI25" s="46" t="e">
        <f t="shared" si="38"/>
        <v>#REF!</v>
      </c>
    </row>
    <row r="26" spans="1:113" s="45" customFormat="1" ht="15" customHeight="1" x14ac:dyDescent="0.2">
      <c r="A26" s="28">
        <f t="shared" si="39"/>
        <v>14</v>
      </c>
      <c r="B26" s="29" t="s">
        <v>55</v>
      </c>
      <c r="C26" s="30" t="s">
        <v>56</v>
      </c>
      <c r="D26" s="31">
        <v>12</v>
      </c>
      <c r="E26" s="31">
        <v>12</v>
      </c>
      <c r="F26" s="31"/>
      <c r="G26" s="31"/>
      <c r="H26" s="31">
        <v>12</v>
      </c>
      <c r="I26" s="31">
        <v>12</v>
      </c>
      <c r="J26" s="31"/>
      <c r="K26" s="31"/>
      <c r="L26" s="31">
        <v>12</v>
      </c>
      <c r="M26" s="31">
        <v>12</v>
      </c>
      <c r="N26" s="32"/>
      <c r="O26" s="53"/>
      <c r="P26" s="32">
        <v>12</v>
      </c>
      <c r="Q26" s="32">
        <v>12</v>
      </c>
      <c r="R26" s="53"/>
      <c r="S26" s="53"/>
      <c r="T26" s="53">
        <v>12</v>
      </c>
      <c r="U26" s="32">
        <v>12</v>
      </c>
      <c r="V26" s="32"/>
      <c r="W26" s="53"/>
      <c r="X26" s="53">
        <v>12</v>
      </c>
      <c r="Y26" s="32">
        <v>12</v>
      </c>
      <c r="Z26" s="32"/>
      <c r="AA26" s="54"/>
      <c r="AB26" s="54">
        <v>12</v>
      </c>
      <c r="AC26" s="33">
        <v>12</v>
      </c>
      <c r="AD26" s="33"/>
      <c r="AE26" s="54"/>
      <c r="AF26" s="33">
        <v>12</v>
      </c>
      <c r="AG26" s="33">
        <v>12</v>
      </c>
      <c r="AH26" s="34"/>
      <c r="AI26" s="35">
        <v>7.28</v>
      </c>
      <c r="AJ26" s="36">
        <v>16</v>
      </c>
      <c r="AK26" s="36">
        <f t="shared" si="45"/>
        <v>16</v>
      </c>
      <c r="AL26" s="35">
        <v>1001.68</v>
      </c>
      <c r="AM26" s="37">
        <f t="shared" si="5"/>
        <v>1001.68</v>
      </c>
      <c r="AN26" s="38">
        <f t="shared" si="6"/>
        <v>1397.76</v>
      </c>
      <c r="AO26" s="39">
        <f t="shared" si="7"/>
        <v>33.656448000000005</v>
      </c>
      <c r="AP26" s="39">
        <f t="shared" si="40"/>
        <v>32.153928000000001</v>
      </c>
      <c r="AQ26" s="31"/>
      <c r="AR26" s="31"/>
      <c r="AS26" s="39">
        <f t="shared" si="8"/>
        <v>29.449392</v>
      </c>
      <c r="AT26" s="39">
        <f t="shared" si="9"/>
        <v>33.055440000000004</v>
      </c>
      <c r="AU26" s="31"/>
      <c r="AV26" s="31"/>
      <c r="AW26" s="39">
        <f t="shared" si="10"/>
        <v>27.646367999999999</v>
      </c>
      <c r="AX26" s="39">
        <f t="shared" si="11"/>
        <v>27.345864000000002</v>
      </c>
      <c r="AY26" s="32"/>
      <c r="AZ26" s="53"/>
      <c r="BA26" s="39">
        <f t="shared" si="12"/>
        <v>32.454432000000004</v>
      </c>
      <c r="BB26" s="39">
        <f t="shared" si="13"/>
        <v>35.158968000000002</v>
      </c>
      <c r="BC26" s="53"/>
      <c r="BD26" s="53"/>
      <c r="BE26" s="39">
        <f t="shared" si="41"/>
        <v>31.252416</v>
      </c>
      <c r="BF26" s="39">
        <f t="shared" si="14"/>
        <v>32.754936000000001</v>
      </c>
      <c r="BG26" s="32"/>
      <c r="BH26" s="53"/>
      <c r="BI26" s="39">
        <f t="shared" si="15"/>
        <v>21.936792000000001</v>
      </c>
      <c r="BJ26" s="39">
        <f t="shared" si="16"/>
        <v>30.0504</v>
      </c>
      <c r="BK26" s="32"/>
      <c r="BL26" s="54"/>
      <c r="BM26" s="39">
        <f t="shared" si="17"/>
        <v>21.636287999999997</v>
      </c>
      <c r="BN26" s="39">
        <f t="shared" si="18"/>
        <v>28.247375999999999</v>
      </c>
      <c r="BO26" s="33"/>
      <c r="BP26" s="54"/>
      <c r="BQ26" s="39">
        <f t="shared" si="19"/>
        <v>0</v>
      </c>
      <c r="BR26" s="39">
        <f t="shared" si="20"/>
        <v>0</v>
      </c>
      <c r="BS26" s="40">
        <f t="shared" si="21"/>
        <v>380.63839999999999</v>
      </c>
      <c r="BT26" s="41">
        <f t="shared" si="42"/>
        <v>10.642849999999999</v>
      </c>
      <c r="BU26" s="41">
        <f t="shared" si="43"/>
        <v>11.268899999999999</v>
      </c>
      <c r="BV26" s="31"/>
      <c r="BW26" s="31"/>
      <c r="BX26" s="41">
        <f t="shared" si="22"/>
        <v>11.268899999999999</v>
      </c>
      <c r="BY26" s="41">
        <f t="shared" si="23"/>
        <v>11.268899999999999</v>
      </c>
      <c r="BZ26" s="31"/>
      <c r="CA26" s="31"/>
      <c r="CB26" s="41">
        <f t="shared" si="44"/>
        <v>11.268899999999999</v>
      </c>
      <c r="CC26" s="41">
        <f t="shared" si="24"/>
        <v>10.329825</v>
      </c>
      <c r="CD26" s="32"/>
      <c r="CE26" s="53"/>
      <c r="CF26" s="41">
        <f t="shared" si="25"/>
        <v>10.642849999999999</v>
      </c>
      <c r="CG26" s="41">
        <f t="shared" si="26"/>
        <v>8.7646999999999995</v>
      </c>
      <c r="CH26" s="53"/>
      <c r="CI26" s="53"/>
      <c r="CJ26" s="41">
        <f t="shared" si="27"/>
        <v>11.2689</v>
      </c>
      <c r="CK26" s="41">
        <f t="shared" si="28"/>
        <v>9.3907499999999988</v>
      </c>
      <c r="CL26" s="32"/>
      <c r="CM26" s="53"/>
      <c r="CN26" s="41">
        <f t="shared" si="29"/>
        <v>5.6344499999999993</v>
      </c>
      <c r="CO26" s="41">
        <f t="shared" si="30"/>
        <v>9.0777249999999974</v>
      </c>
      <c r="CP26" s="32"/>
      <c r="CQ26" s="54"/>
      <c r="CR26" s="41">
        <f t="shared" si="31"/>
        <v>5.6344499999999993</v>
      </c>
      <c r="CS26" s="41">
        <f t="shared" si="32"/>
        <v>5.6344499999999993</v>
      </c>
      <c r="CT26" s="33"/>
      <c r="CU26" s="54"/>
      <c r="CV26" s="41">
        <f t="shared" si="33"/>
        <v>11.268899999999999</v>
      </c>
      <c r="CW26" s="41">
        <f t="shared" si="34"/>
        <v>11.268899999999999</v>
      </c>
      <c r="CX26" s="40">
        <f t="shared" si="35"/>
        <v>154.63435000000001</v>
      </c>
      <c r="CY26" s="40">
        <f t="shared" si="36"/>
        <v>120.2016</v>
      </c>
      <c r="CZ26" s="40">
        <v>7</v>
      </c>
      <c r="DA26" s="40">
        <f t="shared" si="2"/>
        <v>160.26880000000003</v>
      </c>
      <c r="DB26" s="38" t="e">
        <f>BS26+#REF!+CY26+DA26</f>
        <v>#REF!</v>
      </c>
      <c r="DC26" s="38" t="e">
        <f>AN26+BS26+#REF!+CY26+DA26</f>
        <v>#REF!</v>
      </c>
      <c r="DD26" s="42"/>
      <c r="DE26" s="43">
        <f>AN26*12%</f>
        <v>167.7312</v>
      </c>
      <c r="DF26" s="42"/>
      <c r="DG26" s="44" t="e">
        <f t="shared" si="3"/>
        <v>#REF!</v>
      </c>
      <c r="DI26" s="46" t="e">
        <f t="shared" si="38"/>
        <v>#REF!</v>
      </c>
    </row>
    <row r="27" spans="1:113" s="45" customFormat="1" ht="15" x14ac:dyDescent="0.2">
      <c r="A27" s="28">
        <f t="shared" si="39"/>
        <v>15</v>
      </c>
      <c r="B27" s="29" t="s">
        <v>57</v>
      </c>
      <c r="C27" s="30" t="s">
        <v>56</v>
      </c>
      <c r="D27" s="31">
        <v>12</v>
      </c>
      <c r="E27" s="31">
        <v>12</v>
      </c>
      <c r="F27" s="31"/>
      <c r="G27" s="31"/>
      <c r="H27" s="31">
        <v>12</v>
      </c>
      <c r="I27" s="31">
        <v>12</v>
      </c>
      <c r="J27" s="31"/>
      <c r="K27" s="31"/>
      <c r="L27" s="31">
        <v>12</v>
      </c>
      <c r="M27" s="31">
        <v>12</v>
      </c>
      <c r="N27" s="32"/>
      <c r="O27" s="32"/>
      <c r="P27" s="32">
        <v>12</v>
      </c>
      <c r="Q27" s="32">
        <v>12</v>
      </c>
      <c r="R27" s="32"/>
      <c r="S27" s="32"/>
      <c r="T27" s="32">
        <v>12</v>
      </c>
      <c r="U27" s="32">
        <v>12</v>
      </c>
      <c r="V27" s="32"/>
      <c r="W27" s="53"/>
      <c r="X27" s="53">
        <v>12</v>
      </c>
      <c r="Y27" s="32">
        <v>12</v>
      </c>
      <c r="Z27" s="32"/>
      <c r="AA27" s="54"/>
      <c r="AB27" s="54">
        <v>12</v>
      </c>
      <c r="AC27" s="33">
        <v>12</v>
      </c>
      <c r="AD27" s="33"/>
      <c r="AE27" s="54"/>
      <c r="AF27" s="33">
        <v>12</v>
      </c>
      <c r="AG27" s="33">
        <v>12</v>
      </c>
      <c r="AH27" s="34"/>
      <c r="AI27" s="35">
        <v>7.28</v>
      </c>
      <c r="AJ27" s="36">
        <v>16</v>
      </c>
      <c r="AK27" s="36">
        <f t="shared" si="45"/>
        <v>16</v>
      </c>
      <c r="AL27" s="35">
        <v>1001.68</v>
      </c>
      <c r="AM27" s="37">
        <f t="shared" si="5"/>
        <v>1001.68</v>
      </c>
      <c r="AN27" s="38">
        <f t="shared" si="6"/>
        <v>1397.76</v>
      </c>
      <c r="AO27" s="39">
        <f t="shared" si="7"/>
        <v>33.656448000000005</v>
      </c>
      <c r="AP27" s="39">
        <f t="shared" si="40"/>
        <v>32.153928000000001</v>
      </c>
      <c r="AQ27" s="31"/>
      <c r="AR27" s="31"/>
      <c r="AS27" s="39">
        <f t="shared" si="8"/>
        <v>29.449392</v>
      </c>
      <c r="AT27" s="39">
        <f t="shared" si="9"/>
        <v>33.055440000000004</v>
      </c>
      <c r="AU27" s="31"/>
      <c r="AV27" s="31"/>
      <c r="AW27" s="39">
        <f t="shared" si="10"/>
        <v>27.646367999999999</v>
      </c>
      <c r="AX27" s="39">
        <f t="shared" si="11"/>
        <v>27.345864000000002</v>
      </c>
      <c r="AY27" s="32"/>
      <c r="AZ27" s="32"/>
      <c r="BA27" s="39">
        <f t="shared" si="12"/>
        <v>32.454432000000004</v>
      </c>
      <c r="BB27" s="39">
        <f t="shared" si="13"/>
        <v>35.158968000000002</v>
      </c>
      <c r="BC27" s="32"/>
      <c r="BD27" s="32"/>
      <c r="BE27" s="39">
        <f t="shared" si="41"/>
        <v>31.252416</v>
      </c>
      <c r="BF27" s="39">
        <f t="shared" si="14"/>
        <v>32.754936000000001</v>
      </c>
      <c r="BG27" s="32"/>
      <c r="BH27" s="53"/>
      <c r="BI27" s="39">
        <f t="shared" si="15"/>
        <v>21.936792000000001</v>
      </c>
      <c r="BJ27" s="39">
        <f t="shared" si="16"/>
        <v>30.0504</v>
      </c>
      <c r="BK27" s="32"/>
      <c r="BL27" s="54"/>
      <c r="BM27" s="39">
        <f t="shared" si="17"/>
        <v>21.636287999999997</v>
      </c>
      <c r="BN27" s="39">
        <f t="shared" si="18"/>
        <v>28.247375999999999</v>
      </c>
      <c r="BO27" s="33"/>
      <c r="BP27" s="54"/>
      <c r="BQ27" s="39">
        <f t="shared" si="19"/>
        <v>0</v>
      </c>
      <c r="BR27" s="39">
        <f t="shared" si="20"/>
        <v>0</v>
      </c>
      <c r="BS27" s="40">
        <f t="shared" si="21"/>
        <v>380.63839999999999</v>
      </c>
      <c r="BT27" s="41">
        <f t="shared" si="42"/>
        <v>10.642849999999999</v>
      </c>
      <c r="BU27" s="41">
        <f t="shared" si="43"/>
        <v>11.268899999999999</v>
      </c>
      <c r="BV27" s="31"/>
      <c r="BW27" s="31"/>
      <c r="BX27" s="41">
        <f t="shared" si="22"/>
        <v>11.268899999999999</v>
      </c>
      <c r="BY27" s="41">
        <f t="shared" si="23"/>
        <v>11.268899999999999</v>
      </c>
      <c r="BZ27" s="31"/>
      <c r="CA27" s="31"/>
      <c r="CB27" s="41">
        <f t="shared" si="44"/>
        <v>11.268899999999999</v>
      </c>
      <c r="CC27" s="41">
        <f t="shared" si="24"/>
        <v>10.329825</v>
      </c>
      <c r="CD27" s="32"/>
      <c r="CE27" s="32"/>
      <c r="CF27" s="41">
        <f t="shared" si="25"/>
        <v>10.642849999999999</v>
      </c>
      <c r="CG27" s="41">
        <f t="shared" si="26"/>
        <v>8.7646999999999995</v>
      </c>
      <c r="CH27" s="32"/>
      <c r="CI27" s="32"/>
      <c r="CJ27" s="41">
        <f t="shared" si="27"/>
        <v>11.2689</v>
      </c>
      <c r="CK27" s="41">
        <f t="shared" si="28"/>
        <v>9.3907499999999988</v>
      </c>
      <c r="CL27" s="32"/>
      <c r="CM27" s="53"/>
      <c r="CN27" s="41">
        <f t="shared" si="29"/>
        <v>5.6344499999999993</v>
      </c>
      <c r="CO27" s="41">
        <f t="shared" si="30"/>
        <v>9.0777249999999974</v>
      </c>
      <c r="CP27" s="32"/>
      <c r="CQ27" s="54"/>
      <c r="CR27" s="41">
        <f t="shared" si="31"/>
        <v>5.6344499999999993</v>
      </c>
      <c r="CS27" s="41">
        <f t="shared" si="32"/>
        <v>5.6344499999999993</v>
      </c>
      <c r="CT27" s="33"/>
      <c r="CU27" s="54"/>
      <c r="CV27" s="41">
        <f t="shared" si="33"/>
        <v>11.268899999999999</v>
      </c>
      <c r="CW27" s="41">
        <f t="shared" si="34"/>
        <v>11.268899999999999</v>
      </c>
      <c r="CX27" s="40">
        <f t="shared" si="35"/>
        <v>154.63435000000001</v>
      </c>
      <c r="CY27" s="40">
        <f t="shared" si="36"/>
        <v>120.2016</v>
      </c>
      <c r="CZ27" s="40">
        <v>7</v>
      </c>
      <c r="DA27" s="40">
        <f t="shared" si="2"/>
        <v>160.26880000000003</v>
      </c>
      <c r="DB27" s="38" t="e">
        <f>BS27+#REF!+CY27+DA27</f>
        <v>#REF!</v>
      </c>
      <c r="DC27" s="38" t="e">
        <f>AN27+BS27+#REF!+CY27+DA27</f>
        <v>#REF!</v>
      </c>
      <c r="DD27" s="42"/>
      <c r="DE27" s="43">
        <f>AN27*12%</f>
        <v>167.7312</v>
      </c>
      <c r="DF27" s="42"/>
      <c r="DG27" s="44" t="e">
        <f t="shared" si="3"/>
        <v>#REF!</v>
      </c>
      <c r="DI27" s="46" t="e">
        <f t="shared" si="38"/>
        <v>#REF!</v>
      </c>
    </row>
    <row r="28" spans="1:113" s="45" customFormat="1" ht="15" customHeight="1" x14ac:dyDescent="0.2">
      <c r="A28" s="28">
        <f t="shared" si="39"/>
        <v>16</v>
      </c>
      <c r="B28" s="29" t="s">
        <v>58</v>
      </c>
      <c r="C28" s="30" t="s">
        <v>59</v>
      </c>
      <c r="D28" s="31" t="s">
        <v>42</v>
      </c>
      <c r="E28" s="31">
        <v>12</v>
      </c>
      <c r="F28" s="31"/>
      <c r="G28" s="31"/>
      <c r="H28" s="31">
        <v>12</v>
      </c>
      <c r="I28" s="31">
        <v>12</v>
      </c>
      <c r="J28" s="31"/>
      <c r="K28" s="31"/>
      <c r="L28" s="31">
        <v>12</v>
      </c>
      <c r="M28" s="31">
        <v>12</v>
      </c>
      <c r="N28" s="32"/>
      <c r="O28" s="32"/>
      <c r="P28" s="32">
        <v>12</v>
      </c>
      <c r="Q28" s="32">
        <v>12</v>
      </c>
      <c r="R28" s="32"/>
      <c r="S28" s="32"/>
      <c r="T28" s="32" t="s">
        <v>60</v>
      </c>
      <c r="U28" s="32" t="s">
        <v>42</v>
      </c>
      <c r="V28" s="32"/>
      <c r="W28" s="53"/>
      <c r="X28" s="53" t="s">
        <v>42</v>
      </c>
      <c r="Y28" s="58">
        <v>12</v>
      </c>
      <c r="Z28" s="59"/>
      <c r="AA28" s="182" t="s">
        <v>61</v>
      </c>
      <c r="AB28" s="183"/>
      <c r="AC28" s="183"/>
      <c r="AD28" s="183"/>
      <c r="AE28" s="183"/>
      <c r="AF28" s="183"/>
      <c r="AG28" s="184"/>
      <c r="AH28" s="60"/>
      <c r="AI28" s="35">
        <v>6.94</v>
      </c>
      <c r="AJ28" s="36">
        <v>16</v>
      </c>
      <c r="AK28" s="36">
        <f t="shared" si="45"/>
        <v>8</v>
      </c>
      <c r="AL28" s="35">
        <v>968</v>
      </c>
      <c r="AM28" s="37">
        <f t="shared" si="5"/>
        <v>484</v>
      </c>
      <c r="AN28" s="38">
        <f t="shared" si="6"/>
        <v>666.24</v>
      </c>
      <c r="AO28" s="39">
        <f t="shared" si="7"/>
        <v>32.524800000000006</v>
      </c>
      <c r="AP28" s="39">
        <f t="shared" si="40"/>
        <v>31.072800000000004</v>
      </c>
      <c r="AQ28" s="31"/>
      <c r="AR28" s="31"/>
      <c r="AS28" s="39">
        <f t="shared" si="8"/>
        <v>28.459199999999999</v>
      </c>
      <c r="AT28" s="39">
        <f t="shared" si="9"/>
        <v>31.944000000000003</v>
      </c>
      <c r="AU28" s="31"/>
      <c r="AV28" s="31"/>
      <c r="AW28" s="39">
        <f t="shared" si="10"/>
        <v>26.716800000000003</v>
      </c>
      <c r="AX28" s="39">
        <f t="shared" si="11"/>
        <v>26.426400000000001</v>
      </c>
      <c r="AY28" s="32"/>
      <c r="AZ28" s="32"/>
      <c r="BA28" s="39">
        <f t="shared" si="12"/>
        <v>31.363200000000006</v>
      </c>
      <c r="BB28" s="39">
        <f t="shared" si="13"/>
        <v>33.976799999999997</v>
      </c>
      <c r="BC28" s="32"/>
      <c r="BD28" s="32"/>
      <c r="BE28" s="39" t="s">
        <v>42</v>
      </c>
      <c r="BF28" s="32" t="s">
        <v>42</v>
      </c>
      <c r="BG28" s="32"/>
      <c r="BH28" s="53"/>
      <c r="BI28" s="53" t="s">
        <v>42</v>
      </c>
      <c r="BJ28" s="39">
        <f t="shared" si="16"/>
        <v>29.040000000000003</v>
      </c>
      <c r="BK28" s="32"/>
      <c r="BL28" s="54"/>
      <c r="BM28" s="39">
        <f t="shared" si="17"/>
        <v>20.908800000000003</v>
      </c>
      <c r="BN28" s="39">
        <f t="shared" si="18"/>
        <v>27.297599999999999</v>
      </c>
      <c r="BO28" s="33"/>
      <c r="BP28" s="54"/>
      <c r="BQ28" s="39">
        <f t="shared" si="19"/>
        <v>0</v>
      </c>
      <c r="BR28" s="39">
        <f t="shared" si="20"/>
        <v>0</v>
      </c>
      <c r="BS28" s="40">
        <f t="shared" si="21"/>
        <v>183.92000000000002</v>
      </c>
      <c r="BT28" s="31" t="s">
        <v>42</v>
      </c>
      <c r="BU28" s="41">
        <f t="shared" si="43"/>
        <v>10.889999999999999</v>
      </c>
      <c r="BV28" s="31"/>
      <c r="BW28" s="31"/>
      <c r="BX28" s="41">
        <f t="shared" si="22"/>
        <v>10.889999999999999</v>
      </c>
      <c r="BY28" s="41">
        <f t="shared" si="23"/>
        <v>10.889999999999999</v>
      </c>
      <c r="BZ28" s="31"/>
      <c r="CA28" s="31"/>
      <c r="CB28" s="41">
        <f t="shared" si="44"/>
        <v>10.889999999999999</v>
      </c>
      <c r="CC28" s="41">
        <f t="shared" si="24"/>
        <v>9.9824999999999999</v>
      </c>
      <c r="CD28" s="32"/>
      <c r="CE28" s="32"/>
      <c r="CF28" s="41">
        <f t="shared" si="25"/>
        <v>10.284999999999998</v>
      </c>
      <c r="CG28" s="41">
        <f t="shared" si="26"/>
        <v>8.4699999999999989</v>
      </c>
      <c r="CH28" s="32"/>
      <c r="CI28" s="32"/>
      <c r="CJ28" s="32" t="s">
        <v>60</v>
      </c>
      <c r="CK28" s="32" t="s">
        <v>42</v>
      </c>
      <c r="CL28" s="32"/>
      <c r="CM28" s="53"/>
      <c r="CN28" s="53" t="s">
        <v>42</v>
      </c>
      <c r="CO28" s="41">
        <f t="shared" si="30"/>
        <v>8.7724999999999991</v>
      </c>
      <c r="CP28" s="32"/>
      <c r="CQ28" s="182" t="s">
        <v>61</v>
      </c>
      <c r="CR28" s="183"/>
      <c r="CS28" s="183"/>
      <c r="CT28" s="183"/>
      <c r="CU28" s="183"/>
      <c r="CV28" s="183"/>
      <c r="CW28" s="184"/>
      <c r="CX28" s="40">
        <f t="shared" si="35"/>
        <v>81.069999999999979</v>
      </c>
      <c r="CY28" s="40">
        <f t="shared" si="36"/>
        <v>58.080000000000005</v>
      </c>
      <c r="CZ28" s="40">
        <v>7</v>
      </c>
      <c r="DA28" s="40">
        <f t="shared" si="2"/>
        <v>77.440000000000012</v>
      </c>
      <c r="DB28" s="38" t="e">
        <f>BS28+#REF!+CY28+DA28</f>
        <v>#REF!</v>
      </c>
      <c r="DC28" s="38" t="e">
        <f>AN28+BS28+#REF!+CY28+DA28</f>
        <v>#REF!</v>
      </c>
      <c r="DD28" s="42"/>
      <c r="DE28" s="43">
        <f t="shared" ref="DE28:DE42" si="46">AN28*8%</f>
        <v>53.299199999999999</v>
      </c>
      <c r="DF28" s="55"/>
      <c r="DG28" s="44" t="e">
        <f t="shared" si="3"/>
        <v>#REF!</v>
      </c>
      <c r="DI28" s="46" t="e">
        <f t="shared" si="38"/>
        <v>#REF!</v>
      </c>
    </row>
    <row r="29" spans="1:113" s="45" customFormat="1" ht="15" x14ac:dyDescent="0.2">
      <c r="A29" s="28">
        <f t="shared" si="39"/>
        <v>17</v>
      </c>
      <c r="B29" s="29" t="s">
        <v>62</v>
      </c>
      <c r="C29" s="30" t="s">
        <v>59</v>
      </c>
      <c r="D29" s="31">
        <v>12</v>
      </c>
      <c r="E29" s="31">
        <v>12</v>
      </c>
      <c r="F29" s="31"/>
      <c r="G29" s="31"/>
      <c r="H29" s="31">
        <v>12</v>
      </c>
      <c r="I29" s="31">
        <v>12</v>
      </c>
      <c r="J29" s="31"/>
      <c r="K29" s="31"/>
      <c r="L29" s="31">
        <v>12</v>
      </c>
      <c r="M29" s="31">
        <v>12</v>
      </c>
      <c r="N29" s="32"/>
      <c r="O29" s="32"/>
      <c r="P29" s="32">
        <v>12</v>
      </c>
      <c r="Q29" s="32">
        <v>12</v>
      </c>
      <c r="R29" s="32"/>
      <c r="S29" s="32"/>
      <c r="T29" s="32">
        <v>12</v>
      </c>
      <c r="U29" s="32">
        <v>12</v>
      </c>
      <c r="V29" s="32"/>
      <c r="W29" s="53"/>
      <c r="X29" s="53">
        <v>12</v>
      </c>
      <c r="Y29" s="32">
        <v>12</v>
      </c>
      <c r="Z29" s="32"/>
      <c r="AA29" s="54"/>
      <c r="AB29" s="54">
        <v>12</v>
      </c>
      <c r="AC29" s="33">
        <v>12</v>
      </c>
      <c r="AD29" s="33"/>
      <c r="AE29" s="54"/>
      <c r="AF29" s="33">
        <v>12</v>
      </c>
      <c r="AG29" s="33">
        <v>12</v>
      </c>
      <c r="AH29" s="60"/>
      <c r="AI29" s="35">
        <v>6.94</v>
      </c>
      <c r="AJ29" s="36">
        <v>16</v>
      </c>
      <c r="AK29" s="36">
        <f t="shared" si="45"/>
        <v>16</v>
      </c>
      <c r="AL29" s="35">
        <v>968</v>
      </c>
      <c r="AM29" s="37">
        <f t="shared" si="5"/>
        <v>968</v>
      </c>
      <c r="AN29" s="38">
        <f t="shared" si="6"/>
        <v>1332.48</v>
      </c>
      <c r="AO29" s="39">
        <f t="shared" si="7"/>
        <v>32.524800000000006</v>
      </c>
      <c r="AP29" s="39">
        <f t="shared" si="40"/>
        <v>31.072800000000004</v>
      </c>
      <c r="AQ29" s="31"/>
      <c r="AR29" s="31"/>
      <c r="AS29" s="39">
        <f t="shared" si="8"/>
        <v>28.459199999999999</v>
      </c>
      <c r="AT29" s="39">
        <f t="shared" si="9"/>
        <v>31.944000000000003</v>
      </c>
      <c r="AU29" s="31"/>
      <c r="AV29" s="31"/>
      <c r="AW29" s="39">
        <f t="shared" si="10"/>
        <v>26.716800000000003</v>
      </c>
      <c r="AX29" s="39">
        <f t="shared" si="11"/>
        <v>26.426400000000001</v>
      </c>
      <c r="AY29" s="32"/>
      <c r="AZ29" s="32"/>
      <c r="BA29" s="39">
        <f t="shared" si="12"/>
        <v>31.363200000000006</v>
      </c>
      <c r="BB29" s="39">
        <f t="shared" si="13"/>
        <v>33.976799999999997</v>
      </c>
      <c r="BC29" s="32"/>
      <c r="BD29" s="32"/>
      <c r="BE29" s="39">
        <f t="shared" si="41"/>
        <v>30.201600000000003</v>
      </c>
      <c r="BF29" s="39">
        <f t="shared" si="14"/>
        <v>31.653600000000004</v>
      </c>
      <c r="BG29" s="32"/>
      <c r="BH29" s="53"/>
      <c r="BI29" s="39">
        <f t="shared" si="15"/>
        <v>21.199200000000001</v>
      </c>
      <c r="BJ29" s="39">
        <f t="shared" si="16"/>
        <v>29.040000000000003</v>
      </c>
      <c r="BK29" s="32"/>
      <c r="BL29" s="54"/>
      <c r="BM29" s="39">
        <f t="shared" si="17"/>
        <v>20.908800000000003</v>
      </c>
      <c r="BN29" s="39">
        <f t="shared" si="18"/>
        <v>27.297599999999999</v>
      </c>
      <c r="BO29" s="33"/>
      <c r="BP29" s="54"/>
      <c r="BQ29" s="39">
        <f t="shared" si="19"/>
        <v>0</v>
      </c>
      <c r="BR29" s="39">
        <f t="shared" si="20"/>
        <v>0</v>
      </c>
      <c r="BS29" s="40">
        <f t="shared" si="21"/>
        <v>367.84000000000003</v>
      </c>
      <c r="BT29" s="41">
        <f t="shared" si="42"/>
        <v>10.284999999999998</v>
      </c>
      <c r="BU29" s="41">
        <f t="shared" si="43"/>
        <v>10.889999999999999</v>
      </c>
      <c r="BV29" s="31"/>
      <c r="BW29" s="31"/>
      <c r="BX29" s="41">
        <f t="shared" si="22"/>
        <v>10.889999999999999</v>
      </c>
      <c r="BY29" s="41">
        <f t="shared" si="23"/>
        <v>10.889999999999999</v>
      </c>
      <c r="BZ29" s="31"/>
      <c r="CA29" s="31"/>
      <c r="CB29" s="41">
        <f t="shared" si="44"/>
        <v>10.889999999999999</v>
      </c>
      <c r="CC29" s="41">
        <f t="shared" si="24"/>
        <v>9.9824999999999999</v>
      </c>
      <c r="CD29" s="32"/>
      <c r="CE29" s="32"/>
      <c r="CF29" s="41">
        <f t="shared" si="25"/>
        <v>10.284999999999998</v>
      </c>
      <c r="CG29" s="41">
        <f t="shared" si="26"/>
        <v>8.4699999999999989</v>
      </c>
      <c r="CH29" s="32"/>
      <c r="CI29" s="32"/>
      <c r="CJ29" s="41">
        <f t="shared" si="27"/>
        <v>10.89</v>
      </c>
      <c r="CK29" s="41">
        <f t="shared" si="28"/>
        <v>9.0749999999999993</v>
      </c>
      <c r="CL29" s="32"/>
      <c r="CM29" s="53"/>
      <c r="CN29" s="41">
        <f t="shared" si="29"/>
        <v>5.4449999999999994</v>
      </c>
      <c r="CO29" s="41">
        <f t="shared" si="30"/>
        <v>8.7724999999999991</v>
      </c>
      <c r="CP29" s="32"/>
      <c r="CQ29" s="54"/>
      <c r="CR29" s="41">
        <f t="shared" si="31"/>
        <v>5.4449999999999994</v>
      </c>
      <c r="CS29" s="41">
        <f t="shared" si="32"/>
        <v>5.4449999999999994</v>
      </c>
      <c r="CT29" s="33"/>
      <c r="CU29" s="54"/>
      <c r="CV29" s="41">
        <f t="shared" si="33"/>
        <v>10.889999999999999</v>
      </c>
      <c r="CW29" s="41">
        <f t="shared" si="34"/>
        <v>10.889999999999999</v>
      </c>
      <c r="CX29" s="40">
        <f t="shared" si="35"/>
        <v>149.43499999999995</v>
      </c>
      <c r="CY29" s="40">
        <f t="shared" si="36"/>
        <v>116.16000000000001</v>
      </c>
      <c r="CZ29" s="40">
        <v>7</v>
      </c>
      <c r="DA29" s="40">
        <f t="shared" si="2"/>
        <v>154.88000000000002</v>
      </c>
      <c r="DB29" s="38" t="e">
        <f>BS29+#REF!+CY29+DA29</f>
        <v>#REF!</v>
      </c>
      <c r="DC29" s="38" t="e">
        <f>AN29+BS29+#REF!+CY29+DA29</f>
        <v>#REF!</v>
      </c>
      <c r="DD29" s="42"/>
      <c r="DE29" s="43">
        <f t="shared" si="46"/>
        <v>106.5984</v>
      </c>
      <c r="DF29" s="42"/>
      <c r="DG29" s="44" t="e">
        <f t="shared" si="3"/>
        <v>#REF!</v>
      </c>
      <c r="DI29" s="46" t="e">
        <f t="shared" si="38"/>
        <v>#REF!</v>
      </c>
    </row>
    <row r="30" spans="1:113" s="45" customFormat="1" ht="15" x14ac:dyDescent="0.2">
      <c r="A30" s="28">
        <f t="shared" si="39"/>
        <v>18</v>
      </c>
      <c r="B30" s="56" t="s">
        <v>63</v>
      </c>
      <c r="C30" s="61" t="s">
        <v>59</v>
      </c>
      <c r="D30" s="31">
        <v>12</v>
      </c>
      <c r="E30" s="31">
        <v>12</v>
      </c>
      <c r="F30" s="50"/>
      <c r="G30" s="31"/>
      <c r="H30" s="31">
        <v>12</v>
      </c>
      <c r="I30" s="31">
        <v>12</v>
      </c>
      <c r="J30" s="50"/>
      <c r="K30" s="31"/>
      <c r="L30" s="31">
        <v>12</v>
      </c>
      <c r="M30" s="31">
        <v>12</v>
      </c>
      <c r="N30" s="32"/>
      <c r="O30" s="32"/>
      <c r="P30" s="32">
        <v>12</v>
      </c>
      <c r="Q30" s="32">
        <v>12</v>
      </c>
      <c r="R30" s="32"/>
      <c r="S30" s="32"/>
      <c r="T30" s="32">
        <v>12</v>
      </c>
      <c r="U30" s="32">
        <v>12</v>
      </c>
      <c r="V30" s="32"/>
      <c r="W30" s="53"/>
      <c r="X30" s="53">
        <v>12</v>
      </c>
      <c r="Y30" s="32">
        <v>12</v>
      </c>
      <c r="Z30" s="32"/>
      <c r="AA30" s="54"/>
      <c r="AB30" s="54">
        <v>12</v>
      </c>
      <c r="AC30" s="33">
        <v>12</v>
      </c>
      <c r="AD30" s="33"/>
      <c r="AE30" s="54"/>
      <c r="AF30" s="33">
        <v>12</v>
      </c>
      <c r="AG30" s="33">
        <v>12</v>
      </c>
      <c r="AH30" s="34"/>
      <c r="AI30" s="35">
        <v>6.94</v>
      </c>
      <c r="AJ30" s="36">
        <v>16</v>
      </c>
      <c r="AK30" s="36">
        <f t="shared" si="45"/>
        <v>16</v>
      </c>
      <c r="AL30" s="35">
        <v>968</v>
      </c>
      <c r="AM30" s="37">
        <f t="shared" si="5"/>
        <v>968</v>
      </c>
      <c r="AN30" s="38">
        <f t="shared" si="6"/>
        <v>1332.48</v>
      </c>
      <c r="AO30" s="39">
        <f t="shared" si="7"/>
        <v>32.524800000000006</v>
      </c>
      <c r="AP30" s="39">
        <f t="shared" si="40"/>
        <v>31.072800000000004</v>
      </c>
      <c r="AQ30" s="50"/>
      <c r="AR30" s="31"/>
      <c r="AS30" s="39">
        <f t="shared" si="8"/>
        <v>28.459199999999999</v>
      </c>
      <c r="AT30" s="39">
        <f t="shared" si="9"/>
        <v>31.944000000000003</v>
      </c>
      <c r="AU30" s="50"/>
      <c r="AV30" s="31"/>
      <c r="AW30" s="39">
        <f t="shared" si="10"/>
        <v>26.716800000000003</v>
      </c>
      <c r="AX30" s="39">
        <f t="shared" si="11"/>
        <v>26.426400000000001</v>
      </c>
      <c r="AY30" s="32"/>
      <c r="AZ30" s="32"/>
      <c r="BA30" s="39">
        <f t="shared" si="12"/>
        <v>31.363200000000006</v>
      </c>
      <c r="BB30" s="39">
        <f t="shared" si="13"/>
        <v>33.976799999999997</v>
      </c>
      <c r="BC30" s="32"/>
      <c r="BD30" s="32"/>
      <c r="BE30" s="39">
        <f t="shared" si="41"/>
        <v>30.201600000000003</v>
      </c>
      <c r="BF30" s="39">
        <f t="shared" si="14"/>
        <v>31.653600000000004</v>
      </c>
      <c r="BG30" s="32"/>
      <c r="BH30" s="53"/>
      <c r="BI30" s="39">
        <f t="shared" si="15"/>
        <v>21.199200000000001</v>
      </c>
      <c r="BJ30" s="39">
        <f t="shared" si="16"/>
        <v>29.040000000000003</v>
      </c>
      <c r="BK30" s="32"/>
      <c r="BL30" s="54"/>
      <c r="BM30" s="39">
        <f t="shared" si="17"/>
        <v>20.908800000000003</v>
      </c>
      <c r="BN30" s="39">
        <f t="shared" si="18"/>
        <v>27.297599999999999</v>
      </c>
      <c r="BO30" s="33"/>
      <c r="BP30" s="54"/>
      <c r="BQ30" s="39">
        <f t="shared" si="19"/>
        <v>0</v>
      </c>
      <c r="BR30" s="39">
        <f t="shared" si="20"/>
        <v>0</v>
      </c>
      <c r="BS30" s="40">
        <f t="shared" si="21"/>
        <v>367.84000000000003</v>
      </c>
      <c r="BT30" s="41">
        <f t="shared" si="42"/>
        <v>10.284999999999998</v>
      </c>
      <c r="BU30" s="41">
        <f t="shared" si="43"/>
        <v>10.889999999999999</v>
      </c>
      <c r="BV30" s="50"/>
      <c r="BW30" s="31"/>
      <c r="BX30" s="41">
        <f t="shared" si="22"/>
        <v>10.889999999999999</v>
      </c>
      <c r="BY30" s="41">
        <f t="shared" si="23"/>
        <v>10.889999999999999</v>
      </c>
      <c r="BZ30" s="50"/>
      <c r="CA30" s="31"/>
      <c r="CB30" s="41">
        <f t="shared" si="44"/>
        <v>10.889999999999999</v>
      </c>
      <c r="CC30" s="41">
        <f t="shared" si="24"/>
        <v>9.9824999999999999</v>
      </c>
      <c r="CD30" s="32"/>
      <c r="CE30" s="32"/>
      <c r="CF30" s="41">
        <f t="shared" si="25"/>
        <v>10.284999999999998</v>
      </c>
      <c r="CG30" s="41">
        <f t="shared" si="26"/>
        <v>8.4699999999999989</v>
      </c>
      <c r="CH30" s="32"/>
      <c r="CI30" s="32"/>
      <c r="CJ30" s="41">
        <f t="shared" si="27"/>
        <v>10.89</v>
      </c>
      <c r="CK30" s="41">
        <f t="shared" si="28"/>
        <v>9.0749999999999993</v>
      </c>
      <c r="CL30" s="32"/>
      <c r="CM30" s="53"/>
      <c r="CN30" s="41">
        <f t="shared" si="29"/>
        <v>5.4449999999999994</v>
      </c>
      <c r="CO30" s="41">
        <f t="shared" si="30"/>
        <v>8.7724999999999991</v>
      </c>
      <c r="CP30" s="32"/>
      <c r="CQ30" s="54"/>
      <c r="CR30" s="41">
        <f t="shared" si="31"/>
        <v>5.4449999999999994</v>
      </c>
      <c r="CS30" s="41">
        <f t="shared" si="32"/>
        <v>5.4449999999999994</v>
      </c>
      <c r="CT30" s="33"/>
      <c r="CU30" s="54"/>
      <c r="CV30" s="41">
        <f t="shared" si="33"/>
        <v>10.889999999999999</v>
      </c>
      <c r="CW30" s="41">
        <f t="shared" si="34"/>
        <v>10.889999999999999</v>
      </c>
      <c r="CX30" s="40">
        <f t="shared" si="35"/>
        <v>149.43499999999995</v>
      </c>
      <c r="CY30" s="40">
        <f t="shared" si="36"/>
        <v>116.16000000000001</v>
      </c>
      <c r="CZ30" s="40">
        <v>7</v>
      </c>
      <c r="DA30" s="40">
        <f t="shared" si="2"/>
        <v>154.88000000000002</v>
      </c>
      <c r="DB30" s="38" t="e">
        <f>BS30+#REF!+CY30+DA30</f>
        <v>#REF!</v>
      </c>
      <c r="DC30" s="38" t="e">
        <f>AN30+BS30+#REF!+CY30+DA30</f>
        <v>#REF!</v>
      </c>
      <c r="DD30" s="42"/>
      <c r="DE30" s="43">
        <f t="shared" si="46"/>
        <v>106.5984</v>
      </c>
      <c r="DF30" s="42"/>
      <c r="DG30" s="44" t="e">
        <f t="shared" si="3"/>
        <v>#REF!</v>
      </c>
      <c r="DI30" s="46" t="e">
        <f t="shared" si="38"/>
        <v>#REF!</v>
      </c>
    </row>
    <row r="31" spans="1:113" s="45" customFormat="1" ht="15" x14ac:dyDescent="0.2">
      <c r="A31" s="28">
        <f t="shared" si="39"/>
        <v>19</v>
      </c>
      <c r="B31" s="29" t="s">
        <v>64</v>
      </c>
      <c r="C31" s="61" t="s">
        <v>59</v>
      </c>
      <c r="D31" s="31">
        <v>12</v>
      </c>
      <c r="E31" s="31">
        <v>12</v>
      </c>
      <c r="F31" s="50"/>
      <c r="G31" s="31"/>
      <c r="H31" s="31">
        <v>12</v>
      </c>
      <c r="I31" s="31">
        <v>12</v>
      </c>
      <c r="J31" s="50"/>
      <c r="K31" s="31"/>
      <c r="L31" s="31">
        <v>12</v>
      </c>
      <c r="M31" s="31">
        <v>12</v>
      </c>
      <c r="N31" s="32"/>
      <c r="O31" s="32"/>
      <c r="P31" s="32">
        <v>12</v>
      </c>
      <c r="Q31" s="32">
        <v>12</v>
      </c>
      <c r="R31" s="32"/>
      <c r="S31" s="32"/>
      <c r="T31" s="32">
        <v>12</v>
      </c>
      <c r="U31" s="32">
        <v>12</v>
      </c>
      <c r="V31" s="32"/>
      <c r="W31" s="53"/>
      <c r="X31" s="53">
        <v>12</v>
      </c>
      <c r="Y31" s="32">
        <v>12</v>
      </c>
      <c r="Z31" s="32"/>
      <c r="AA31" s="54"/>
      <c r="AB31" s="54">
        <v>12</v>
      </c>
      <c r="AC31" s="33">
        <v>12</v>
      </c>
      <c r="AD31" s="33"/>
      <c r="AE31" s="54"/>
      <c r="AF31" s="33">
        <v>12</v>
      </c>
      <c r="AG31" s="33">
        <v>12</v>
      </c>
      <c r="AH31" s="34"/>
      <c r="AI31" s="35">
        <v>6.94</v>
      </c>
      <c r="AJ31" s="36">
        <v>16</v>
      </c>
      <c r="AK31" s="36">
        <f t="shared" si="45"/>
        <v>16</v>
      </c>
      <c r="AL31" s="35">
        <v>968</v>
      </c>
      <c r="AM31" s="37">
        <f t="shared" si="5"/>
        <v>968</v>
      </c>
      <c r="AN31" s="38">
        <f t="shared" si="6"/>
        <v>1332.48</v>
      </c>
      <c r="AO31" s="39">
        <f t="shared" si="7"/>
        <v>32.524800000000006</v>
      </c>
      <c r="AP31" s="39">
        <f t="shared" si="40"/>
        <v>31.072800000000004</v>
      </c>
      <c r="AQ31" s="50"/>
      <c r="AR31" s="31"/>
      <c r="AS31" s="39">
        <f t="shared" si="8"/>
        <v>28.459199999999999</v>
      </c>
      <c r="AT31" s="39">
        <f t="shared" si="9"/>
        <v>31.944000000000003</v>
      </c>
      <c r="AU31" s="50"/>
      <c r="AV31" s="31"/>
      <c r="AW31" s="39">
        <f t="shared" si="10"/>
        <v>26.716800000000003</v>
      </c>
      <c r="AX31" s="39">
        <f t="shared" si="11"/>
        <v>26.426400000000001</v>
      </c>
      <c r="AY31" s="32"/>
      <c r="AZ31" s="32"/>
      <c r="BA31" s="39">
        <f t="shared" si="12"/>
        <v>31.363200000000006</v>
      </c>
      <c r="BB31" s="39">
        <f t="shared" si="13"/>
        <v>33.976799999999997</v>
      </c>
      <c r="BC31" s="32"/>
      <c r="BD31" s="32"/>
      <c r="BE31" s="39">
        <f t="shared" si="41"/>
        <v>30.201600000000003</v>
      </c>
      <c r="BF31" s="39">
        <f t="shared" si="14"/>
        <v>31.653600000000004</v>
      </c>
      <c r="BG31" s="32"/>
      <c r="BH31" s="53"/>
      <c r="BI31" s="39">
        <f t="shared" si="15"/>
        <v>21.199200000000001</v>
      </c>
      <c r="BJ31" s="39">
        <f t="shared" si="16"/>
        <v>29.040000000000003</v>
      </c>
      <c r="BK31" s="32"/>
      <c r="BL31" s="54"/>
      <c r="BM31" s="39">
        <f t="shared" si="17"/>
        <v>20.908800000000003</v>
      </c>
      <c r="BN31" s="39">
        <f t="shared" si="18"/>
        <v>27.297599999999999</v>
      </c>
      <c r="BO31" s="33"/>
      <c r="BP31" s="54"/>
      <c r="BQ31" s="39">
        <f t="shared" si="19"/>
        <v>0</v>
      </c>
      <c r="BR31" s="39">
        <f t="shared" si="20"/>
        <v>0</v>
      </c>
      <c r="BS31" s="40">
        <f t="shared" si="21"/>
        <v>367.84000000000003</v>
      </c>
      <c r="BT31" s="41">
        <f t="shared" si="42"/>
        <v>10.284999999999998</v>
      </c>
      <c r="BU31" s="41">
        <f t="shared" si="43"/>
        <v>10.889999999999999</v>
      </c>
      <c r="BV31" s="50"/>
      <c r="BW31" s="31"/>
      <c r="BX31" s="41">
        <f t="shared" si="22"/>
        <v>10.889999999999999</v>
      </c>
      <c r="BY31" s="41">
        <f t="shared" si="23"/>
        <v>10.889999999999999</v>
      </c>
      <c r="BZ31" s="50"/>
      <c r="CA31" s="31"/>
      <c r="CB31" s="41">
        <f t="shared" si="44"/>
        <v>10.889999999999999</v>
      </c>
      <c r="CC31" s="41">
        <f t="shared" si="24"/>
        <v>9.9824999999999999</v>
      </c>
      <c r="CD31" s="32"/>
      <c r="CE31" s="32"/>
      <c r="CF31" s="41">
        <f t="shared" si="25"/>
        <v>10.284999999999998</v>
      </c>
      <c r="CG31" s="41">
        <f t="shared" si="26"/>
        <v>8.4699999999999989</v>
      </c>
      <c r="CH31" s="32"/>
      <c r="CI31" s="32"/>
      <c r="CJ31" s="41">
        <f t="shared" si="27"/>
        <v>10.89</v>
      </c>
      <c r="CK31" s="41">
        <f t="shared" si="28"/>
        <v>9.0749999999999993</v>
      </c>
      <c r="CL31" s="32"/>
      <c r="CM31" s="53"/>
      <c r="CN31" s="41">
        <f t="shared" si="29"/>
        <v>5.4449999999999994</v>
      </c>
      <c r="CO31" s="41">
        <f t="shared" si="30"/>
        <v>8.7724999999999991</v>
      </c>
      <c r="CP31" s="32"/>
      <c r="CQ31" s="54"/>
      <c r="CR31" s="41">
        <f t="shared" si="31"/>
        <v>5.4449999999999994</v>
      </c>
      <c r="CS31" s="41">
        <f t="shared" si="32"/>
        <v>5.4449999999999994</v>
      </c>
      <c r="CT31" s="33"/>
      <c r="CU31" s="54"/>
      <c r="CV31" s="41">
        <f t="shared" si="33"/>
        <v>10.889999999999999</v>
      </c>
      <c r="CW31" s="41">
        <f t="shared" si="34"/>
        <v>10.889999999999999</v>
      </c>
      <c r="CX31" s="40">
        <f t="shared" si="35"/>
        <v>149.43499999999995</v>
      </c>
      <c r="CY31" s="40">
        <f t="shared" si="36"/>
        <v>116.16000000000001</v>
      </c>
      <c r="CZ31" s="40">
        <v>7</v>
      </c>
      <c r="DA31" s="40">
        <f t="shared" si="2"/>
        <v>154.88000000000002</v>
      </c>
      <c r="DB31" s="38" t="e">
        <f>BS31+#REF!+CY31+DA31</f>
        <v>#REF!</v>
      </c>
      <c r="DC31" s="38" t="e">
        <f>AN31+BS31+#REF!+CY31+DA31</f>
        <v>#REF!</v>
      </c>
      <c r="DD31" s="42"/>
      <c r="DE31" s="43">
        <f t="shared" si="46"/>
        <v>106.5984</v>
      </c>
      <c r="DF31" s="42"/>
      <c r="DG31" s="44" t="e">
        <f t="shared" si="3"/>
        <v>#REF!</v>
      </c>
      <c r="DI31" s="46" t="e">
        <f t="shared" si="38"/>
        <v>#REF!</v>
      </c>
    </row>
    <row r="32" spans="1:113" s="45" customFormat="1" ht="15" x14ac:dyDescent="0.2">
      <c r="A32" s="28">
        <f t="shared" si="39"/>
        <v>20</v>
      </c>
      <c r="B32" s="29" t="s">
        <v>65</v>
      </c>
      <c r="C32" s="61" t="s">
        <v>59</v>
      </c>
      <c r="D32" s="31">
        <v>12</v>
      </c>
      <c r="E32" s="31">
        <v>12</v>
      </c>
      <c r="F32" s="50"/>
      <c r="G32" s="31"/>
      <c r="H32" s="31">
        <v>12</v>
      </c>
      <c r="I32" s="31">
        <v>12</v>
      </c>
      <c r="J32" s="50"/>
      <c r="K32" s="31"/>
      <c r="L32" s="31">
        <v>12</v>
      </c>
      <c r="M32" s="31">
        <v>12</v>
      </c>
      <c r="N32" s="32"/>
      <c r="O32" s="32"/>
      <c r="P32" s="32">
        <v>12</v>
      </c>
      <c r="Q32" s="32">
        <v>12</v>
      </c>
      <c r="R32" s="32"/>
      <c r="S32" s="32"/>
      <c r="T32" s="32">
        <v>12</v>
      </c>
      <c r="U32" s="32">
        <v>12</v>
      </c>
      <c r="V32" s="32"/>
      <c r="W32" s="53"/>
      <c r="X32" s="53">
        <v>12</v>
      </c>
      <c r="Y32" s="32">
        <v>12</v>
      </c>
      <c r="Z32" s="32"/>
      <c r="AA32" s="54"/>
      <c r="AB32" s="54">
        <v>12</v>
      </c>
      <c r="AC32" s="33">
        <v>12</v>
      </c>
      <c r="AD32" s="33"/>
      <c r="AE32" s="54"/>
      <c r="AF32" s="33">
        <v>12</v>
      </c>
      <c r="AG32" s="33">
        <v>12</v>
      </c>
      <c r="AH32" s="34"/>
      <c r="AI32" s="35">
        <v>6.94</v>
      </c>
      <c r="AJ32" s="36">
        <v>16</v>
      </c>
      <c r="AK32" s="36">
        <f t="shared" si="45"/>
        <v>16</v>
      </c>
      <c r="AL32" s="35">
        <v>968</v>
      </c>
      <c r="AM32" s="37">
        <f t="shared" si="5"/>
        <v>968</v>
      </c>
      <c r="AN32" s="38">
        <f t="shared" si="6"/>
        <v>1332.48</v>
      </c>
      <c r="AO32" s="39">
        <f t="shared" si="7"/>
        <v>32.524800000000006</v>
      </c>
      <c r="AP32" s="39">
        <f t="shared" si="40"/>
        <v>31.072800000000004</v>
      </c>
      <c r="AQ32" s="50"/>
      <c r="AR32" s="31"/>
      <c r="AS32" s="39">
        <f t="shared" si="8"/>
        <v>28.459199999999999</v>
      </c>
      <c r="AT32" s="39">
        <f t="shared" si="9"/>
        <v>31.944000000000003</v>
      </c>
      <c r="AU32" s="50"/>
      <c r="AV32" s="31"/>
      <c r="AW32" s="39">
        <f t="shared" si="10"/>
        <v>26.716800000000003</v>
      </c>
      <c r="AX32" s="39">
        <f t="shared" si="11"/>
        <v>26.426400000000001</v>
      </c>
      <c r="AY32" s="32"/>
      <c r="AZ32" s="32"/>
      <c r="BA32" s="39">
        <f t="shared" si="12"/>
        <v>31.363200000000006</v>
      </c>
      <c r="BB32" s="39">
        <f t="shared" si="13"/>
        <v>33.976799999999997</v>
      </c>
      <c r="BC32" s="32"/>
      <c r="BD32" s="32"/>
      <c r="BE32" s="39">
        <f t="shared" si="41"/>
        <v>30.201600000000003</v>
      </c>
      <c r="BF32" s="39">
        <f t="shared" si="14"/>
        <v>31.653600000000004</v>
      </c>
      <c r="BG32" s="32"/>
      <c r="BH32" s="53"/>
      <c r="BI32" s="39">
        <f t="shared" si="15"/>
        <v>21.199200000000001</v>
      </c>
      <c r="BJ32" s="39">
        <f t="shared" si="16"/>
        <v>29.040000000000003</v>
      </c>
      <c r="BK32" s="32"/>
      <c r="BL32" s="54"/>
      <c r="BM32" s="39">
        <f t="shared" si="17"/>
        <v>20.908800000000003</v>
      </c>
      <c r="BN32" s="39">
        <f t="shared" si="18"/>
        <v>27.297599999999999</v>
      </c>
      <c r="BO32" s="33"/>
      <c r="BP32" s="54"/>
      <c r="BQ32" s="39">
        <f t="shared" si="19"/>
        <v>0</v>
      </c>
      <c r="BR32" s="39">
        <f t="shared" si="20"/>
        <v>0</v>
      </c>
      <c r="BS32" s="40">
        <f t="shared" si="21"/>
        <v>367.84000000000003</v>
      </c>
      <c r="BT32" s="41">
        <f t="shared" si="42"/>
        <v>10.284999999999998</v>
      </c>
      <c r="BU32" s="41">
        <f t="shared" si="43"/>
        <v>10.889999999999999</v>
      </c>
      <c r="BV32" s="50"/>
      <c r="BW32" s="31"/>
      <c r="BX32" s="41">
        <f t="shared" si="22"/>
        <v>10.889999999999999</v>
      </c>
      <c r="BY32" s="41">
        <f t="shared" si="23"/>
        <v>10.889999999999999</v>
      </c>
      <c r="BZ32" s="50"/>
      <c r="CA32" s="31"/>
      <c r="CB32" s="41">
        <f t="shared" si="44"/>
        <v>10.889999999999999</v>
      </c>
      <c r="CC32" s="41">
        <f t="shared" si="24"/>
        <v>9.9824999999999999</v>
      </c>
      <c r="CD32" s="32"/>
      <c r="CE32" s="32"/>
      <c r="CF32" s="41">
        <f t="shared" si="25"/>
        <v>10.284999999999998</v>
      </c>
      <c r="CG32" s="41">
        <f t="shared" si="26"/>
        <v>8.4699999999999989</v>
      </c>
      <c r="CH32" s="32"/>
      <c r="CI32" s="32"/>
      <c r="CJ32" s="41">
        <f t="shared" si="27"/>
        <v>10.89</v>
      </c>
      <c r="CK32" s="41">
        <f t="shared" si="28"/>
        <v>9.0749999999999993</v>
      </c>
      <c r="CL32" s="32"/>
      <c r="CM32" s="53"/>
      <c r="CN32" s="41">
        <f t="shared" si="29"/>
        <v>5.4449999999999994</v>
      </c>
      <c r="CO32" s="41">
        <f t="shared" si="30"/>
        <v>8.7724999999999991</v>
      </c>
      <c r="CP32" s="32"/>
      <c r="CQ32" s="54"/>
      <c r="CR32" s="41">
        <f t="shared" si="31"/>
        <v>5.4449999999999994</v>
      </c>
      <c r="CS32" s="41">
        <f t="shared" si="32"/>
        <v>5.4449999999999994</v>
      </c>
      <c r="CT32" s="33"/>
      <c r="CU32" s="54"/>
      <c r="CV32" s="41">
        <f t="shared" si="33"/>
        <v>10.889999999999999</v>
      </c>
      <c r="CW32" s="41">
        <f t="shared" si="34"/>
        <v>10.889999999999999</v>
      </c>
      <c r="CX32" s="40">
        <f t="shared" si="35"/>
        <v>149.43499999999995</v>
      </c>
      <c r="CY32" s="40">
        <f t="shared" si="36"/>
        <v>116.16000000000001</v>
      </c>
      <c r="CZ32" s="40">
        <v>7</v>
      </c>
      <c r="DA32" s="40">
        <f t="shared" si="2"/>
        <v>154.88000000000002</v>
      </c>
      <c r="DB32" s="38" t="e">
        <f>BS32+#REF!+CY32+DA32</f>
        <v>#REF!</v>
      </c>
      <c r="DC32" s="38" t="e">
        <f>AN32+BS32+#REF!+CY32+DA32</f>
        <v>#REF!</v>
      </c>
      <c r="DD32" s="42"/>
      <c r="DE32" s="43">
        <f t="shared" si="46"/>
        <v>106.5984</v>
      </c>
      <c r="DF32" s="42"/>
      <c r="DG32" s="44" t="e">
        <f t="shared" si="3"/>
        <v>#REF!</v>
      </c>
      <c r="DI32" s="46" t="e">
        <f t="shared" si="38"/>
        <v>#REF!</v>
      </c>
    </row>
    <row r="33" spans="1:113" s="45" customFormat="1" ht="15" x14ac:dyDescent="0.2">
      <c r="A33" s="28">
        <f t="shared" si="39"/>
        <v>21</v>
      </c>
      <c r="B33" s="56" t="s">
        <v>66</v>
      </c>
      <c r="C33" s="61" t="s">
        <v>59</v>
      </c>
      <c r="D33" s="31">
        <v>12</v>
      </c>
      <c r="E33" s="31">
        <v>12</v>
      </c>
      <c r="F33" s="50"/>
      <c r="G33" s="31"/>
      <c r="H33" s="31">
        <v>12</v>
      </c>
      <c r="I33" s="31">
        <v>12</v>
      </c>
      <c r="J33" s="50"/>
      <c r="K33" s="31"/>
      <c r="L33" s="31">
        <v>12</v>
      </c>
      <c r="M33" s="31">
        <v>12</v>
      </c>
      <c r="N33" s="32"/>
      <c r="O33" s="32"/>
      <c r="P33" s="32">
        <v>12</v>
      </c>
      <c r="Q33" s="32">
        <v>12</v>
      </c>
      <c r="R33" s="32"/>
      <c r="S33" s="32"/>
      <c r="T33" s="32">
        <v>12</v>
      </c>
      <c r="U33" s="32">
        <v>12</v>
      </c>
      <c r="V33" s="32"/>
      <c r="W33" s="53"/>
      <c r="X33" s="53">
        <v>12</v>
      </c>
      <c r="Y33" s="32">
        <v>12</v>
      </c>
      <c r="Z33" s="32"/>
      <c r="AA33" s="54"/>
      <c r="AB33" s="54">
        <v>12</v>
      </c>
      <c r="AC33" s="33">
        <v>12</v>
      </c>
      <c r="AD33" s="33"/>
      <c r="AE33" s="54"/>
      <c r="AF33" s="33">
        <v>12</v>
      </c>
      <c r="AG33" s="33">
        <v>12</v>
      </c>
      <c r="AH33" s="34"/>
      <c r="AI33" s="35">
        <v>6.94</v>
      </c>
      <c r="AJ33" s="36">
        <v>16</v>
      </c>
      <c r="AK33" s="36">
        <f t="shared" si="45"/>
        <v>16</v>
      </c>
      <c r="AL33" s="35">
        <v>968</v>
      </c>
      <c r="AM33" s="37">
        <f t="shared" si="5"/>
        <v>968</v>
      </c>
      <c r="AN33" s="38">
        <f t="shared" si="6"/>
        <v>1332.48</v>
      </c>
      <c r="AO33" s="39">
        <f t="shared" si="7"/>
        <v>32.524800000000006</v>
      </c>
      <c r="AP33" s="39">
        <f t="shared" si="40"/>
        <v>31.072800000000004</v>
      </c>
      <c r="AQ33" s="50"/>
      <c r="AR33" s="31"/>
      <c r="AS33" s="39">
        <f t="shared" si="8"/>
        <v>28.459199999999999</v>
      </c>
      <c r="AT33" s="39">
        <f t="shared" si="9"/>
        <v>31.944000000000003</v>
      </c>
      <c r="AU33" s="50"/>
      <c r="AV33" s="31"/>
      <c r="AW33" s="39">
        <f t="shared" si="10"/>
        <v>26.716800000000003</v>
      </c>
      <c r="AX33" s="39">
        <f t="shared" si="11"/>
        <v>26.426400000000001</v>
      </c>
      <c r="AY33" s="32"/>
      <c r="AZ33" s="32"/>
      <c r="BA33" s="39">
        <f t="shared" si="12"/>
        <v>31.363200000000006</v>
      </c>
      <c r="BB33" s="39">
        <f t="shared" si="13"/>
        <v>33.976799999999997</v>
      </c>
      <c r="BC33" s="32"/>
      <c r="BD33" s="32"/>
      <c r="BE33" s="39">
        <f t="shared" si="41"/>
        <v>30.201600000000003</v>
      </c>
      <c r="BF33" s="39">
        <f t="shared" si="14"/>
        <v>31.653600000000004</v>
      </c>
      <c r="BG33" s="32"/>
      <c r="BH33" s="53"/>
      <c r="BI33" s="39">
        <f t="shared" si="15"/>
        <v>21.199200000000001</v>
      </c>
      <c r="BJ33" s="39">
        <f t="shared" si="16"/>
        <v>29.040000000000003</v>
      </c>
      <c r="BK33" s="32"/>
      <c r="BL33" s="54"/>
      <c r="BM33" s="39">
        <f t="shared" si="17"/>
        <v>20.908800000000003</v>
      </c>
      <c r="BN33" s="39">
        <f t="shared" si="18"/>
        <v>27.297599999999999</v>
      </c>
      <c r="BO33" s="33"/>
      <c r="BP33" s="54"/>
      <c r="BQ33" s="39">
        <f t="shared" si="19"/>
        <v>0</v>
      </c>
      <c r="BR33" s="39">
        <f t="shared" si="20"/>
        <v>0</v>
      </c>
      <c r="BS33" s="40">
        <f t="shared" si="21"/>
        <v>367.84000000000003</v>
      </c>
      <c r="BT33" s="41">
        <f t="shared" si="42"/>
        <v>10.284999999999998</v>
      </c>
      <c r="BU33" s="41">
        <f t="shared" si="43"/>
        <v>10.889999999999999</v>
      </c>
      <c r="BV33" s="50"/>
      <c r="BW33" s="31"/>
      <c r="BX33" s="41">
        <f t="shared" si="22"/>
        <v>10.889999999999999</v>
      </c>
      <c r="BY33" s="41">
        <f t="shared" si="23"/>
        <v>10.889999999999999</v>
      </c>
      <c r="BZ33" s="50"/>
      <c r="CA33" s="31"/>
      <c r="CB33" s="41">
        <f t="shared" si="44"/>
        <v>10.889999999999999</v>
      </c>
      <c r="CC33" s="41">
        <f t="shared" si="24"/>
        <v>9.9824999999999999</v>
      </c>
      <c r="CD33" s="32"/>
      <c r="CE33" s="32"/>
      <c r="CF33" s="41">
        <f t="shared" si="25"/>
        <v>10.284999999999998</v>
      </c>
      <c r="CG33" s="41">
        <f t="shared" si="26"/>
        <v>8.4699999999999989</v>
      </c>
      <c r="CH33" s="32"/>
      <c r="CI33" s="32"/>
      <c r="CJ33" s="41">
        <f t="shared" si="27"/>
        <v>10.89</v>
      </c>
      <c r="CK33" s="41">
        <f t="shared" si="28"/>
        <v>9.0749999999999993</v>
      </c>
      <c r="CL33" s="32"/>
      <c r="CM33" s="53"/>
      <c r="CN33" s="41">
        <f t="shared" si="29"/>
        <v>5.4449999999999994</v>
      </c>
      <c r="CO33" s="41">
        <f t="shared" si="30"/>
        <v>8.7724999999999991</v>
      </c>
      <c r="CP33" s="32"/>
      <c r="CQ33" s="54"/>
      <c r="CR33" s="41">
        <f t="shared" si="31"/>
        <v>5.4449999999999994</v>
      </c>
      <c r="CS33" s="41">
        <f t="shared" si="32"/>
        <v>5.4449999999999994</v>
      </c>
      <c r="CT33" s="33"/>
      <c r="CU33" s="54"/>
      <c r="CV33" s="41">
        <f t="shared" si="33"/>
        <v>10.889999999999999</v>
      </c>
      <c r="CW33" s="41">
        <f t="shared" si="34"/>
        <v>10.889999999999999</v>
      </c>
      <c r="CX33" s="40">
        <f t="shared" si="35"/>
        <v>149.43499999999995</v>
      </c>
      <c r="CY33" s="40">
        <f t="shared" si="36"/>
        <v>116.16000000000001</v>
      </c>
      <c r="CZ33" s="40">
        <v>7</v>
      </c>
      <c r="DA33" s="40">
        <f t="shared" si="2"/>
        <v>154.88000000000002</v>
      </c>
      <c r="DB33" s="38" t="e">
        <f>BS33+#REF!+CY33+DA33</f>
        <v>#REF!</v>
      </c>
      <c r="DC33" s="38" t="e">
        <f>AN33+BS33+#REF!+CY33+DA33</f>
        <v>#REF!</v>
      </c>
      <c r="DD33" s="42"/>
      <c r="DE33" s="43">
        <f t="shared" si="46"/>
        <v>106.5984</v>
      </c>
      <c r="DF33" s="42"/>
      <c r="DG33" s="44" t="e">
        <f t="shared" si="3"/>
        <v>#REF!</v>
      </c>
      <c r="DI33" s="46" t="e">
        <f t="shared" si="38"/>
        <v>#REF!</v>
      </c>
    </row>
    <row r="34" spans="1:113" s="45" customFormat="1" ht="15" x14ac:dyDescent="0.2">
      <c r="A34" s="28">
        <f t="shared" si="39"/>
        <v>22</v>
      </c>
      <c r="B34" s="56" t="s">
        <v>67</v>
      </c>
      <c r="C34" s="61" t="s">
        <v>59</v>
      </c>
      <c r="D34" s="31">
        <v>12</v>
      </c>
      <c r="E34" s="31">
        <v>12</v>
      </c>
      <c r="F34" s="50"/>
      <c r="G34" s="31"/>
      <c r="H34" s="31">
        <v>12</v>
      </c>
      <c r="I34" s="31">
        <v>12</v>
      </c>
      <c r="J34" s="50"/>
      <c r="K34" s="31"/>
      <c r="L34" s="31">
        <v>12</v>
      </c>
      <c r="M34" s="31">
        <v>12</v>
      </c>
      <c r="N34" s="52"/>
      <c r="O34" s="32"/>
      <c r="P34" s="32">
        <v>12</v>
      </c>
      <c r="Q34" s="32">
        <v>12</v>
      </c>
      <c r="R34" s="32"/>
      <c r="S34" s="32"/>
      <c r="T34" s="32">
        <v>12</v>
      </c>
      <c r="U34" s="32">
        <v>12</v>
      </c>
      <c r="V34" s="32"/>
      <c r="W34" s="53"/>
      <c r="X34" s="53">
        <v>12</v>
      </c>
      <c r="Y34" s="32">
        <v>12</v>
      </c>
      <c r="Z34" s="32"/>
      <c r="AA34" s="54"/>
      <c r="AB34" s="54">
        <v>12</v>
      </c>
      <c r="AC34" s="33">
        <v>12</v>
      </c>
      <c r="AD34" s="33"/>
      <c r="AE34" s="54"/>
      <c r="AF34" s="33">
        <v>12</v>
      </c>
      <c r="AG34" s="33">
        <v>12</v>
      </c>
      <c r="AH34" s="34"/>
      <c r="AI34" s="35">
        <v>6.94</v>
      </c>
      <c r="AJ34" s="36">
        <v>16</v>
      </c>
      <c r="AK34" s="36">
        <f t="shared" si="45"/>
        <v>16</v>
      </c>
      <c r="AL34" s="35">
        <v>968</v>
      </c>
      <c r="AM34" s="37">
        <f t="shared" si="5"/>
        <v>968</v>
      </c>
      <c r="AN34" s="38">
        <f t="shared" si="6"/>
        <v>1332.48</v>
      </c>
      <c r="AO34" s="39">
        <f t="shared" si="7"/>
        <v>32.524800000000006</v>
      </c>
      <c r="AP34" s="39">
        <f t="shared" si="40"/>
        <v>31.072800000000004</v>
      </c>
      <c r="AQ34" s="50"/>
      <c r="AR34" s="31"/>
      <c r="AS34" s="39">
        <f t="shared" si="8"/>
        <v>28.459199999999999</v>
      </c>
      <c r="AT34" s="39">
        <f t="shared" si="9"/>
        <v>31.944000000000003</v>
      </c>
      <c r="AU34" s="50"/>
      <c r="AV34" s="31"/>
      <c r="AW34" s="39">
        <f t="shared" si="10"/>
        <v>26.716800000000003</v>
      </c>
      <c r="AX34" s="39">
        <f t="shared" si="11"/>
        <v>26.426400000000001</v>
      </c>
      <c r="AY34" s="52"/>
      <c r="AZ34" s="32"/>
      <c r="BA34" s="39">
        <f t="shared" si="12"/>
        <v>31.363200000000006</v>
      </c>
      <c r="BB34" s="39">
        <f t="shared" si="13"/>
        <v>33.976799999999997</v>
      </c>
      <c r="BC34" s="32"/>
      <c r="BD34" s="32"/>
      <c r="BE34" s="39">
        <f t="shared" si="41"/>
        <v>30.201600000000003</v>
      </c>
      <c r="BF34" s="39">
        <f t="shared" si="14"/>
        <v>31.653600000000004</v>
      </c>
      <c r="BG34" s="32"/>
      <c r="BH34" s="53"/>
      <c r="BI34" s="39">
        <f t="shared" si="15"/>
        <v>21.199200000000001</v>
      </c>
      <c r="BJ34" s="39">
        <f t="shared" si="16"/>
        <v>29.040000000000003</v>
      </c>
      <c r="BK34" s="32"/>
      <c r="BL34" s="54"/>
      <c r="BM34" s="39">
        <f t="shared" si="17"/>
        <v>20.908800000000003</v>
      </c>
      <c r="BN34" s="39">
        <f t="shared" si="18"/>
        <v>27.297599999999999</v>
      </c>
      <c r="BO34" s="33"/>
      <c r="BP34" s="54"/>
      <c r="BQ34" s="39">
        <f t="shared" si="19"/>
        <v>0</v>
      </c>
      <c r="BR34" s="39">
        <f t="shared" si="20"/>
        <v>0</v>
      </c>
      <c r="BS34" s="40">
        <f t="shared" si="21"/>
        <v>367.84000000000003</v>
      </c>
      <c r="BT34" s="41">
        <f t="shared" si="42"/>
        <v>10.284999999999998</v>
      </c>
      <c r="BU34" s="41">
        <f t="shared" si="43"/>
        <v>10.889999999999999</v>
      </c>
      <c r="BV34" s="50"/>
      <c r="BW34" s="31"/>
      <c r="BX34" s="41">
        <f t="shared" si="22"/>
        <v>10.889999999999999</v>
      </c>
      <c r="BY34" s="41">
        <f t="shared" si="23"/>
        <v>10.889999999999999</v>
      </c>
      <c r="BZ34" s="50"/>
      <c r="CA34" s="31"/>
      <c r="CB34" s="41">
        <f t="shared" si="44"/>
        <v>10.889999999999999</v>
      </c>
      <c r="CC34" s="41">
        <f t="shared" si="24"/>
        <v>9.9824999999999999</v>
      </c>
      <c r="CD34" s="52"/>
      <c r="CE34" s="32"/>
      <c r="CF34" s="41">
        <f t="shared" si="25"/>
        <v>10.284999999999998</v>
      </c>
      <c r="CG34" s="41">
        <f t="shared" si="26"/>
        <v>8.4699999999999989</v>
      </c>
      <c r="CH34" s="32"/>
      <c r="CI34" s="32"/>
      <c r="CJ34" s="41">
        <f t="shared" si="27"/>
        <v>10.89</v>
      </c>
      <c r="CK34" s="41">
        <f t="shared" si="28"/>
        <v>9.0749999999999993</v>
      </c>
      <c r="CL34" s="32"/>
      <c r="CM34" s="53"/>
      <c r="CN34" s="41">
        <f t="shared" si="29"/>
        <v>5.4449999999999994</v>
      </c>
      <c r="CO34" s="41">
        <f t="shared" si="30"/>
        <v>8.7724999999999991</v>
      </c>
      <c r="CP34" s="32"/>
      <c r="CQ34" s="54"/>
      <c r="CR34" s="41">
        <f t="shared" si="31"/>
        <v>5.4449999999999994</v>
      </c>
      <c r="CS34" s="41">
        <f t="shared" si="32"/>
        <v>5.4449999999999994</v>
      </c>
      <c r="CT34" s="33"/>
      <c r="CU34" s="54"/>
      <c r="CV34" s="41">
        <f t="shared" si="33"/>
        <v>10.889999999999999</v>
      </c>
      <c r="CW34" s="41">
        <f t="shared" si="34"/>
        <v>10.889999999999999</v>
      </c>
      <c r="CX34" s="40">
        <f t="shared" si="35"/>
        <v>149.43499999999995</v>
      </c>
      <c r="CY34" s="40">
        <f t="shared" si="36"/>
        <v>116.16000000000001</v>
      </c>
      <c r="CZ34" s="40">
        <v>7</v>
      </c>
      <c r="DA34" s="40">
        <f t="shared" si="2"/>
        <v>154.88000000000002</v>
      </c>
      <c r="DB34" s="38" t="e">
        <f>BS34+#REF!+CY34+DA34</f>
        <v>#REF!</v>
      </c>
      <c r="DC34" s="38" t="e">
        <f>AN34+BS34+#REF!+CY34+DA34</f>
        <v>#REF!</v>
      </c>
      <c r="DD34" s="42"/>
      <c r="DE34" s="43">
        <f t="shared" si="46"/>
        <v>106.5984</v>
      </c>
      <c r="DF34" s="42"/>
      <c r="DG34" s="44" t="e">
        <f t="shared" si="3"/>
        <v>#REF!</v>
      </c>
      <c r="DI34" s="46" t="e">
        <f t="shared" si="38"/>
        <v>#REF!</v>
      </c>
    </row>
    <row r="35" spans="1:113" s="45" customFormat="1" ht="15" x14ac:dyDescent="0.2">
      <c r="A35" s="28">
        <f t="shared" si="39"/>
        <v>23</v>
      </c>
      <c r="B35" s="56" t="s">
        <v>68</v>
      </c>
      <c r="C35" s="61" t="s">
        <v>59</v>
      </c>
      <c r="D35" s="50" t="s">
        <v>42</v>
      </c>
      <c r="E35" s="50" t="s">
        <v>42</v>
      </c>
      <c r="F35" s="50"/>
      <c r="G35" s="31"/>
      <c r="H35" s="50" t="s">
        <v>42</v>
      </c>
      <c r="I35" s="50" t="s">
        <v>42</v>
      </c>
      <c r="J35" s="50"/>
      <c r="K35" s="31"/>
      <c r="L35" s="50" t="s">
        <v>42</v>
      </c>
      <c r="M35" s="50" t="s">
        <v>42</v>
      </c>
      <c r="N35" s="52"/>
      <c r="O35" s="32"/>
      <c r="P35" s="32" t="s">
        <v>42</v>
      </c>
      <c r="Q35" s="52" t="s">
        <v>42</v>
      </c>
      <c r="R35" s="32"/>
      <c r="S35" s="32"/>
      <c r="T35" s="32" t="s">
        <v>42</v>
      </c>
      <c r="U35" s="32" t="s">
        <v>42</v>
      </c>
      <c r="V35" s="32"/>
      <c r="W35" s="53"/>
      <c r="X35" s="53" t="s">
        <v>42</v>
      </c>
      <c r="Y35" s="32" t="s">
        <v>42</v>
      </c>
      <c r="Z35" s="32"/>
      <c r="AA35" s="54"/>
      <c r="AB35" s="54" t="s">
        <v>42</v>
      </c>
      <c r="AC35" s="33" t="s">
        <v>42</v>
      </c>
      <c r="AD35" s="33"/>
      <c r="AE35" s="54"/>
      <c r="AF35" s="33" t="s">
        <v>42</v>
      </c>
      <c r="AG35" s="33" t="s">
        <v>42</v>
      </c>
      <c r="AH35" s="60"/>
      <c r="AI35" s="35">
        <v>6.94</v>
      </c>
      <c r="AJ35" s="36">
        <v>16</v>
      </c>
      <c r="AK35" s="36">
        <f t="shared" si="45"/>
        <v>0</v>
      </c>
      <c r="AL35" s="35">
        <v>968</v>
      </c>
      <c r="AM35" s="37">
        <f t="shared" si="5"/>
        <v>0</v>
      </c>
      <c r="AN35" s="38">
        <f t="shared" si="6"/>
        <v>0</v>
      </c>
      <c r="AO35" s="39">
        <f t="shared" si="7"/>
        <v>32.524800000000006</v>
      </c>
      <c r="AP35" s="39">
        <f t="shared" si="40"/>
        <v>31.072800000000004</v>
      </c>
      <c r="AQ35" s="50"/>
      <c r="AR35" s="31"/>
      <c r="AS35" s="39">
        <f t="shared" si="8"/>
        <v>28.459199999999999</v>
      </c>
      <c r="AT35" s="39">
        <f t="shared" si="9"/>
        <v>31.944000000000003</v>
      </c>
      <c r="AU35" s="50"/>
      <c r="AV35" s="31"/>
      <c r="AW35" s="39">
        <f t="shared" si="10"/>
        <v>26.716800000000003</v>
      </c>
      <c r="AX35" s="39">
        <f t="shared" si="11"/>
        <v>26.426400000000001</v>
      </c>
      <c r="AY35" s="52"/>
      <c r="AZ35" s="32"/>
      <c r="BA35" s="39">
        <f t="shared" si="12"/>
        <v>31.363200000000006</v>
      </c>
      <c r="BB35" s="39">
        <f t="shared" si="13"/>
        <v>33.976799999999997</v>
      </c>
      <c r="BC35" s="32"/>
      <c r="BD35" s="32"/>
      <c r="BE35" s="32" t="s">
        <v>42</v>
      </c>
      <c r="BF35" s="32" t="s">
        <v>42</v>
      </c>
      <c r="BG35" s="32"/>
      <c r="BH35" s="53"/>
      <c r="BI35" s="53" t="s">
        <v>42</v>
      </c>
      <c r="BJ35" s="39">
        <f t="shared" si="16"/>
        <v>29.040000000000003</v>
      </c>
      <c r="BK35" s="32"/>
      <c r="BL35" s="54"/>
      <c r="BM35" s="39">
        <f t="shared" si="17"/>
        <v>20.908800000000003</v>
      </c>
      <c r="BN35" s="39">
        <f t="shared" si="18"/>
        <v>27.297599999999999</v>
      </c>
      <c r="BO35" s="33"/>
      <c r="BP35" s="54"/>
      <c r="BQ35" s="39">
        <f t="shared" si="19"/>
        <v>0</v>
      </c>
      <c r="BR35" s="39">
        <f t="shared" si="20"/>
        <v>0</v>
      </c>
      <c r="BS35" s="40">
        <f t="shared" si="21"/>
        <v>0</v>
      </c>
      <c r="BT35" s="50" t="s">
        <v>42</v>
      </c>
      <c r="BU35" s="50" t="s">
        <v>42</v>
      </c>
      <c r="BV35" s="50"/>
      <c r="BW35" s="31"/>
      <c r="BX35" s="50" t="s">
        <v>42</v>
      </c>
      <c r="BY35" s="50" t="s">
        <v>42</v>
      </c>
      <c r="BZ35" s="50"/>
      <c r="CA35" s="31"/>
      <c r="CB35" s="50" t="s">
        <v>42</v>
      </c>
      <c r="CC35" s="50" t="s">
        <v>42</v>
      </c>
      <c r="CD35" s="52"/>
      <c r="CE35" s="32"/>
      <c r="CF35" s="32" t="s">
        <v>42</v>
      </c>
      <c r="CG35" s="52" t="s">
        <v>42</v>
      </c>
      <c r="CH35" s="32"/>
      <c r="CI35" s="32"/>
      <c r="CJ35" s="32" t="s">
        <v>42</v>
      </c>
      <c r="CK35" s="32" t="s">
        <v>42</v>
      </c>
      <c r="CL35" s="32"/>
      <c r="CM35" s="53"/>
      <c r="CN35" s="53" t="s">
        <v>42</v>
      </c>
      <c r="CO35" s="32" t="s">
        <v>42</v>
      </c>
      <c r="CP35" s="32"/>
      <c r="CQ35" s="54"/>
      <c r="CR35" s="54" t="s">
        <v>42</v>
      </c>
      <c r="CS35" s="33" t="s">
        <v>42</v>
      </c>
      <c r="CT35" s="33"/>
      <c r="CU35" s="54"/>
      <c r="CV35" s="33" t="s">
        <v>42</v>
      </c>
      <c r="CW35" s="33" t="s">
        <v>42</v>
      </c>
      <c r="CX35" s="40">
        <f t="shared" si="35"/>
        <v>0</v>
      </c>
      <c r="CY35" s="40">
        <f t="shared" si="36"/>
        <v>0</v>
      </c>
      <c r="CZ35" s="40">
        <v>7</v>
      </c>
      <c r="DA35" s="40">
        <f t="shared" si="2"/>
        <v>0</v>
      </c>
      <c r="DB35" s="38" t="e">
        <f>BS35+#REF!+CY35+DA35</f>
        <v>#REF!</v>
      </c>
      <c r="DC35" s="38" t="e">
        <f>AN35+BS35+#REF!+CY35+DA35</f>
        <v>#REF!</v>
      </c>
      <c r="DD35" s="42"/>
      <c r="DE35" s="43">
        <f t="shared" si="46"/>
        <v>0</v>
      </c>
      <c r="DF35" s="55"/>
      <c r="DG35" s="44" t="e">
        <f t="shared" si="3"/>
        <v>#REF!</v>
      </c>
      <c r="DI35" s="46" t="e">
        <f t="shared" si="38"/>
        <v>#REF!</v>
      </c>
    </row>
    <row r="36" spans="1:113" s="45" customFormat="1" ht="15" x14ac:dyDescent="0.2">
      <c r="A36" s="28">
        <f t="shared" si="39"/>
        <v>24</v>
      </c>
      <c r="B36" s="56" t="s">
        <v>69</v>
      </c>
      <c r="C36" s="61" t="s">
        <v>59</v>
      </c>
      <c r="D36" s="31">
        <v>12</v>
      </c>
      <c r="E36" s="50" t="s">
        <v>42</v>
      </c>
      <c r="F36" s="50"/>
      <c r="G36" s="31"/>
      <c r="H36" s="50" t="s">
        <v>42</v>
      </c>
      <c r="I36" s="50" t="s">
        <v>42</v>
      </c>
      <c r="J36" s="50"/>
      <c r="K36" s="31"/>
      <c r="L36" s="50" t="s">
        <v>42</v>
      </c>
      <c r="M36" s="50" t="s">
        <v>42</v>
      </c>
      <c r="N36" s="52"/>
      <c r="O36" s="32"/>
      <c r="P36" s="32" t="s">
        <v>42</v>
      </c>
      <c r="Q36" s="52" t="s">
        <v>42</v>
      </c>
      <c r="R36" s="32"/>
      <c r="S36" s="32"/>
      <c r="T36" s="32" t="s">
        <v>42</v>
      </c>
      <c r="U36" s="32" t="s">
        <v>42</v>
      </c>
      <c r="V36" s="32"/>
      <c r="W36" s="53"/>
      <c r="X36" s="53" t="s">
        <v>42</v>
      </c>
      <c r="Y36" s="32" t="s">
        <v>42</v>
      </c>
      <c r="Z36" s="32"/>
      <c r="AA36" s="54"/>
      <c r="AB36" s="54" t="s">
        <v>42</v>
      </c>
      <c r="AC36" s="33" t="s">
        <v>42</v>
      </c>
      <c r="AD36" s="33"/>
      <c r="AE36" s="54"/>
      <c r="AF36" s="33" t="s">
        <v>42</v>
      </c>
      <c r="AG36" s="33" t="s">
        <v>42</v>
      </c>
      <c r="AH36" s="60"/>
      <c r="AI36" s="35">
        <v>6.94</v>
      </c>
      <c r="AJ36" s="36">
        <v>16</v>
      </c>
      <c r="AK36" s="36">
        <f t="shared" si="45"/>
        <v>1</v>
      </c>
      <c r="AL36" s="35">
        <v>968</v>
      </c>
      <c r="AM36" s="37">
        <f>AL36/AJ36*AK36</f>
        <v>60.5</v>
      </c>
      <c r="AN36" s="38">
        <f t="shared" si="6"/>
        <v>83.28</v>
      </c>
      <c r="AO36" s="39">
        <f t="shared" si="7"/>
        <v>32.524800000000006</v>
      </c>
      <c r="AP36" s="39">
        <f t="shared" si="40"/>
        <v>31.072800000000004</v>
      </c>
      <c r="AQ36" s="50"/>
      <c r="AR36" s="31"/>
      <c r="AS36" s="39">
        <f t="shared" si="8"/>
        <v>28.459199999999999</v>
      </c>
      <c r="AT36" s="39">
        <f t="shared" si="9"/>
        <v>31.944000000000003</v>
      </c>
      <c r="AU36" s="50"/>
      <c r="AV36" s="31"/>
      <c r="AW36" s="39">
        <f t="shared" si="10"/>
        <v>26.716800000000003</v>
      </c>
      <c r="AX36" s="39">
        <f t="shared" si="11"/>
        <v>26.426400000000001</v>
      </c>
      <c r="AY36" s="52"/>
      <c r="AZ36" s="32"/>
      <c r="BA36" s="39">
        <f t="shared" si="12"/>
        <v>31.363200000000006</v>
      </c>
      <c r="BB36" s="39">
        <f t="shared" si="13"/>
        <v>33.976799999999997</v>
      </c>
      <c r="BC36" s="32"/>
      <c r="BD36" s="32"/>
      <c r="BE36" s="32" t="s">
        <v>42</v>
      </c>
      <c r="BF36" s="32" t="s">
        <v>42</v>
      </c>
      <c r="BG36" s="32"/>
      <c r="BH36" s="53"/>
      <c r="BI36" s="53" t="s">
        <v>42</v>
      </c>
      <c r="BJ36" s="39">
        <f t="shared" si="16"/>
        <v>29.040000000000003</v>
      </c>
      <c r="BK36" s="32"/>
      <c r="BL36" s="54"/>
      <c r="BM36" s="39">
        <f t="shared" si="17"/>
        <v>20.908800000000003</v>
      </c>
      <c r="BN36" s="39">
        <f t="shared" si="18"/>
        <v>27.297599999999999</v>
      </c>
      <c r="BO36" s="33"/>
      <c r="BP36" s="54"/>
      <c r="BQ36" s="39">
        <f t="shared" si="19"/>
        <v>0</v>
      </c>
      <c r="BR36" s="39">
        <f t="shared" si="20"/>
        <v>0</v>
      </c>
      <c r="BS36" s="40">
        <f>AM36*0.4*IF($AH$5&lt;60%,60%,IF($AH$5&lt;110%,$AH$5,120%))</f>
        <v>22.990000000000002</v>
      </c>
      <c r="BT36" s="41">
        <f t="shared" si="42"/>
        <v>10.284999999999998</v>
      </c>
      <c r="BU36" s="50" t="s">
        <v>42</v>
      </c>
      <c r="BV36" s="50"/>
      <c r="BW36" s="31"/>
      <c r="BX36" s="50" t="s">
        <v>42</v>
      </c>
      <c r="BY36" s="50" t="s">
        <v>42</v>
      </c>
      <c r="BZ36" s="50"/>
      <c r="CA36" s="31"/>
      <c r="CB36" s="50" t="s">
        <v>42</v>
      </c>
      <c r="CC36" s="50" t="s">
        <v>42</v>
      </c>
      <c r="CD36" s="52"/>
      <c r="CE36" s="32"/>
      <c r="CF36" s="32" t="s">
        <v>42</v>
      </c>
      <c r="CG36" s="52" t="s">
        <v>42</v>
      </c>
      <c r="CH36" s="32"/>
      <c r="CI36" s="32"/>
      <c r="CJ36" s="32" t="s">
        <v>42</v>
      </c>
      <c r="CK36" s="32" t="s">
        <v>42</v>
      </c>
      <c r="CL36" s="32"/>
      <c r="CM36" s="53"/>
      <c r="CN36" s="53" t="s">
        <v>42</v>
      </c>
      <c r="CO36" s="32" t="s">
        <v>42</v>
      </c>
      <c r="CP36" s="32"/>
      <c r="CQ36" s="54"/>
      <c r="CR36" s="54" t="s">
        <v>42</v>
      </c>
      <c r="CS36" s="33" t="s">
        <v>42</v>
      </c>
      <c r="CT36" s="33"/>
      <c r="CU36" s="54"/>
      <c r="CV36" s="33" t="s">
        <v>42</v>
      </c>
      <c r="CW36" s="33" t="s">
        <v>42</v>
      </c>
      <c r="CX36" s="40">
        <f t="shared" si="35"/>
        <v>10.284999999999998</v>
      </c>
      <c r="CY36" s="40">
        <f>AM36*0.2*IF($AH$7/$C$7&lt;80%,120%,IF($AH$7/$C$7&lt;120%,200%-$AH$7/$C$7,60%))</f>
        <v>7.2600000000000007</v>
      </c>
      <c r="CZ36" s="40">
        <v>8</v>
      </c>
      <c r="DA36" s="40">
        <f t="shared" si="2"/>
        <v>12.100000000000001</v>
      </c>
      <c r="DB36" s="38" t="e">
        <f>BS36+#REF!+CY36+DA36</f>
        <v>#REF!</v>
      </c>
      <c r="DC36" s="38" t="e">
        <f>AN36+BS36+#REF!+CY36+DA36</f>
        <v>#REF!</v>
      </c>
      <c r="DD36" s="42"/>
      <c r="DE36" s="43">
        <f t="shared" si="46"/>
        <v>6.6623999999999999</v>
      </c>
      <c r="DF36" s="55"/>
      <c r="DG36" s="44" t="e">
        <f t="shared" si="3"/>
        <v>#REF!</v>
      </c>
      <c r="DI36" s="46"/>
    </row>
    <row r="37" spans="1:113" s="45" customFormat="1" ht="15" x14ac:dyDescent="0.2">
      <c r="A37" s="28">
        <f t="shared" si="39"/>
        <v>25</v>
      </c>
      <c r="B37" s="56" t="s">
        <v>70</v>
      </c>
      <c r="C37" s="61" t="s">
        <v>59</v>
      </c>
      <c r="D37" s="31">
        <v>12</v>
      </c>
      <c r="E37" s="31">
        <v>12</v>
      </c>
      <c r="F37" s="50"/>
      <c r="G37" s="31"/>
      <c r="H37" s="31">
        <v>12</v>
      </c>
      <c r="I37" s="31">
        <v>12</v>
      </c>
      <c r="J37" s="50"/>
      <c r="K37" s="31"/>
      <c r="L37" s="31">
        <v>12</v>
      </c>
      <c r="M37" s="31">
        <v>12</v>
      </c>
      <c r="N37" s="52"/>
      <c r="O37" s="32"/>
      <c r="P37" s="32">
        <v>12</v>
      </c>
      <c r="Q37" s="32">
        <v>12</v>
      </c>
      <c r="R37" s="32"/>
      <c r="S37" s="32"/>
      <c r="T37" s="32">
        <v>12</v>
      </c>
      <c r="U37" s="32">
        <v>12</v>
      </c>
      <c r="V37" s="32"/>
      <c r="W37" s="53"/>
      <c r="X37" s="53">
        <v>12</v>
      </c>
      <c r="Y37" s="32">
        <v>12</v>
      </c>
      <c r="Z37" s="32"/>
      <c r="AA37" s="54"/>
      <c r="AB37" s="54">
        <v>12</v>
      </c>
      <c r="AC37" s="33">
        <v>12</v>
      </c>
      <c r="AD37" s="33"/>
      <c r="AE37" s="54"/>
      <c r="AF37" s="33">
        <v>12</v>
      </c>
      <c r="AG37" s="33">
        <v>12</v>
      </c>
      <c r="AH37" s="60"/>
      <c r="AI37" s="35">
        <v>6.94</v>
      </c>
      <c r="AJ37" s="36">
        <v>16</v>
      </c>
      <c r="AK37" s="36">
        <f t="shared" si="45"/>
        <v>16</v>
      </c>
      <c r="AL37" s="35">
        <v>968</v>
      </c>
      <c r="AM37" s="37">
        <f t="shared" si="5"/>
        <v>968</v>
      </c>
      <c r="AN37" s="38">
        <f t="shared" si="6"/>
        <v>1332.48</v>
      </c>
      <c r="AO37" s="39">
        <f t="shared" si="7"/>
        <v>32.524800000000006</v>
      </c>
      <c r="AP37" s="39">
        <f t="shared" si="40"/>
        <v>31.072800000000004</v>
      </c>
      <c r="AQ37" s="50"/>
      <c r="AR37" s="31"/>
      <c r="AS37" s="39">
        <f t="shared" si="8"/>
        <v>28.459199999999999</v>
      </c>
      <c r="AT37" s="39">
        <f t="shared" si="9"/>
        <v>31.944000000000003</v>
      </c>
      <c r="AU37" s="50"/>
      <c r="AV37" s="31"/>
      <c r="AW37" s="39">
        <f t="shared" si="10"/>
        <v>26.716800000000003</v>
      </c>
      <c r="AX37" s="39">
        <f t="shared" si="11"/>
        <v>26.426400000000001</v>
      </c>
      <c r="AY37" s="52"/>
      <c r="AZ37" s="32"/>
      <c r="BA37" s="39">
        <f t="shared" si="12"/>
        <v>31.363200000000006</v>
      </c>
      <c r="BB37" s="39">
        <f t="shared" si="13"/>
        <v>33.976799999999997</v>
      </c>
      <c r="BC37" s="32"/>
      <c r="BD37" s="32"/>
      <c r="BE37" s="39">
        <f t="shared" ref="BE37:BE47" si="47">(AL37*0.4/AJ37)*($T$5/100)*IF($T$5&lt;60%,60%,IF($T$5&lt;110%,$T$5,120%))</f>
        <v>30.201600000000003</v>
      </c>
      <c r="BF37" s="39">
        <f t="shared" ref="BF37:BF47" si="48">(AL37*0.4/AJ37)*($U$5/100)*IF($U$5&lt;60%,60%,IF($U$5&lt;110%,$U$5,120%))</f>
        <v>31.653600000000004</v>
      </c>
      <c r="BG37" s="32"/>
      <c r="BH37" s="53"/>
      <c r="BI37" s="39">
        <f t="shared" ref="BI37:BI47" si="49">(AL37*0.4/AJ37)*($X$5/100)*IF($X$5&lt;60%,60%,IF($X$5&lt;110%,$X$5,120%))</f>
        <v>21.199200000000001</v>
      </c>
      <c r="BJ37" s="39">
        <f t="shared" si="16"/>
        <v>29.040000000000003</v>
      </c>
      <c r="BK37" s="32"/>
      <c r="BL37" s="54"/>
      <c r="BM37" s="39">
        <f t="shared" si="17"/>
        <v>20.908800000000003</v>
      </c>
      <c r="BN37" s="39">
        <f t="shared" si="18"/>
        <v>27.297599999999999</v>
      </c>
      <c r="BO37" s="33"/>
      <c r="BP37" s="54"/>
      <c r="BQ37" s="39">
        <f t="shared" si="19"/>
        <v>0</v>
      </c>
      <c r="BR37" s="39">
        <f t="shared" si="20"/>
        <v>0</v>
      </c>
      <c r="BS37" s="40">
        <f t="shared" si="21"/>
        <v>367.84000000000003</v>
      </c>
      <c r="BT37" s="41">
        <f t="shared" si="42"/>
        <v>10.284999999999998</v>
      </c>
      <c r="BU37" s="41">
        <f t="shared" ref="BU37:BU45" si="50">($AL37*0.15/$AJ37)*IF($E$6/$C$6&lt;80%,120%,IF($E$6/$C$6&lt;120%,200%-$E$6/$C$6,60%))</f>
        <v>10.889999999999999</v>
      </c>
      <c r="BV37" s="50"/>
      <c r="BW37" s="31"/>
      <c r="BX37" s="41">
        <f t="shared" ref="BX37:BX45" si="51">($AL37*0.15/$AJ37)*IF($H$6/$C$6&lt;80%,120%,IF($H$6/$C$6&lt;120%,200%-$H$6/$C$6,60%))</f>
        <v>10.889999999999999</v>
      </c>
      <c r="BY37" s="41">
        <f t="shared" ref="BY37:BY45" si="52">($AL37*0.15/$AJ37)*IF($I$6/$C$6&lt;80%,120%,IF($I$6/$C$6&lt;120%,200%-$I$6/$C$6,60%))</f>
        <v>10.889999999999999</v>
      </c>
      <c r="BZ37" s="50"/>
      <c r="CA37" s="31"/>
      <c r="CB37" s="41">
        <f t="shared" ref="CB37:CB45" si="53">($AL37*0.15/$AJ37)*IF($L$6/$C$6&lt;80%,120%,IF($L$6/$C$6&lt;120%,200%-$L$6/$C$6,60%))</f>
        <v>10.889999999999999</v>
      </c>
      <c r="CC37" s="41">
        <f t="shared" ref="CC37:CC45" si="54">($AL37*0.15/$AJ37)*IF($M$6/$C$6&lt;80%,120%,IF($M$6/$C$6&lt;120%,200%-$M$6/$C$6,60%))</f>
        <v>9.9824999999999999</v>
      </c>
      <c r="CD37" s="52"/>
      <c r="CE37" s="32"/>
      <c r="CF37" s="41">
        <f t="shared" ref="CF37:CF45" si="55">($AL37*0.15/$AJ37)*IF($P$6/$C$6&lt;80%,120%,IF($P$6/$C$6&lt;120%,200%-$P$6/$C$6,60%))</f>
        <v>10.284999999999998</v>
      </c>
      <c r="CG37" s="41">
        <f t="shared" ref="CG37:CG45" si="56">($AL37*0.15/$AJ37)*IF($Q$6/$C$6&lt;80%,120%,IF($Q$6/$C$6&lt;120%,200%-$Q$6/$C$6,60%))</f>
        <v>8.4699999999999989</v>
      </c>
      <c r="CH37" s="32"/>
      <c r="CI37" s="32"/>
      <c r="CJ37" s="41">
        <f t="shared" ref="CJ37:CJ43" si="57">($AL37*0.15/$AJ37)*IF($T$6/$C$6&lt;80%,120%,IF($T$6/$C$6&lt;120%,200%-$T$6/$C$6,60%))</f>
        <v>10.89</v>
      </c>
      <c r="CK37" s="41">
        <f t="shared" ref="CK37:CK45" si="58">($AL37*0.15/$AJ37)*IF($U$6/$C$6&lt;80%,120%,IF($U$6/$C$6&lt;120%,200%-$U$6/$C$6,60%))</f>
        <v>9.0749999999999993</v>
      </c>
      <c r="CL37" s="32"/>
      <c r="CM37" s="53"/>
      <c r="CN37" s="41">
        <f t="shared" ref="CN37:CN46" si="59">($AL37*0.15/$AJ37)*IF($X$6/$C$6&lt;80%,120%,IF($X$6/$C$6&lt;120%,200%-$X$6/$C$6,60%))</f>
        <v>5.4449999999999994</v>
      </c>
      <c r="CO37" s="41">
        <f t="shared" ref="CO37:CO46" si="60">($AL37*0.15/$AJ37)*IF($Y$6/$C$6&lt;80%,120%,IF($Y$6/$C$6&lt;120%,200%-$Y$6/$C$6,60%))</f>
        <v>8.7724999999999991</v>
      </c>
      <c r="CP37" s="32"/>
      <c r="CQ37" s="54"/>
      <c r="CR37" s="41">
        <f>($AL37*0.15/$AJ37)*IF($AB$6/$C$6&lt;80%,120%,IF($AB$6/$C$6&lt;120%,200%-$AB$6/$C$6,60%))</f>
        <v>5.4449999999999994</v>
      </c>
      <c r="CS37" s="41">
        <f t="shared" ref="CS37:CS46" si="61">($AL37*0.15/$AJ37)*IF($AC$6/$C$6&lt;80%,120%,IF($AC$6/$C$6&lt;120%,200%-$AC$6/$C$6,60%))</f>
        <v>5.4449999999999994</v>
      </c>
      <c r="CT37" s="33"/>
      <c r="CU37" s="54"/>
      <c r="CV37" s="41">
        <f t="shared" ref="CV37:CV46" si="62">($AL37*0.15/$AJ37)*IF($AF$6/$C$6&lt;80%,120%,IF($AF$6/$C$6&lt;120%,200%-$AF$6/$C$6,60%))</f>
        <v>10.889999999999999</v>
      </c>
      <c r="CW37" s="41">
        <f t="shared" ref="CW37:CW46" si="63">($AL37*0.15/$AJ37)*IF($AG$6/$C$6&lt;80%,120%,IF($AG$6/$C$6&lt;120%,200%-$AG$6/$C$6,60%))</f>
        <v>10.889999999999999</v>
      </c>
      <c r="CX37" s="40">
        <f t="shared" si="35"/>
        <v>149.43499999999995</v>
      </c>
      <c r="CY37" s="40">
        <f t="shared" si="36"/>
        <v>116.16000000000001</v>
      </c>
      <c r="CZ37" s="40">
        <v>7</v>
      </c>
      <c r="DA37" s="40">
        <f t="shared" si="2"/>
        <v>154.88000000000002</v>
      </c>
      <c r="DB37" s="38" t="e">
        <f>BS37+#REF!+CY37+DA37</f>
        <v>#REF!</v>
      </c>
      <c r="DC37" s="38" t="e">
        <f>AN37+BS37+#REF!+CY37+DA37</f>
        <v>#REF!</v>
      </c>
      <c r="DD37" s="42"/>
      <c r="DE37" s="43">
        <f t="shared" si="46"/>
        <v>106.5984</v>
      </c>
      <c r="DF37" s="42"/>
      <c r="DG37" s="44" t="e">
        <f t="shared" si="3"/>
        <v>#REF!</v>
      </c>
      <c r="DI37" s="46" t="e">
        <f t="shared" si="38"/>
        <v>#REF!</v>
      </c>
    </row>
    <row r="38" spans="1:113" s="45" customFormat="1" ht="15" x14ac:dyDescent="0.2">
      <c r="A38" s="28">
        <f t="shared" si="39"/>
        <v>26</v>
      </c>
      <c r="B38" s="56" t="s">
        <v>71</v>
      </c>
      <c r="C38" s="61" t="s">
        <v>59</v>
      </c>
      <c r="D38" s="50" t="s">
        <v>42</v>
      </c>
      <c r="E38" s="50" t="s">
        <v>42</v>
      </c>
      <c r="F38" s="50"/>
      <c r="G38" s="31"/>
      <c r="H38" s="50" t="s">
        <v>42</v>
      </c>
      <c r="I38" s="50" t="s">
        <v>42</v>
      </c>
      <c r="J38" s="50"/>
      <c r="K38" s="31"/>
      <c r="L38" s="50" t="s">
        <v>42</v>
      </c>
      <c r="M38" s="50" t="s">
        <v>42</v>
      </c>
      <c r="N38" s="52"/>
      <c r="O38" s="32"/>
      <c r="P38" s="32">
        <v>12</v>
      </c>
      <c r="Q38" s="32">
        <v>12</v>
      </c>
      <c r="R38" s="32"/>
      <c r="S38" s="32"/>
      <c r="T38" s="32">
        <v>12</v>
      </c>
      <c r="U38" s="32">
        <v>12</v>
      </c>
      <c r="V38" s="32"/>
      <c r="W38" s="53"/>
      <c r="X38" s="53">
        <v>12</v>
      </c>
      <c r="Y38" s="32">
        <v>12</v>
      </c>
      <c r="Z38" s="32"/>
      <c r="AA38" s="54"/>
      <c r="AB38" s="54" t="s">
        <v>72</v>
      </c>
      <c r="AC38" s="33">
        <v>12</v>
      </c>
      <c r="AD38" s="33"/>
      <c r="AE38" s="54"/>
      <c r="AF38" s="33">
        <v>12</v>
      </c>
      <c r="AG38" s="33">
        <v>12</v>
      </c>
      <c r="AH38" s="34"/>
      <c r="AI38" s="35">
        <v>6.94</v>
      </c>
      <c r="AJ38" s="36">
        <v>16</v>
      </c>
      <c r="AK38" s="36">
        <f t="shared" si="45"/>
        <v>9</v>
      </c>
      <c r="AL38" s="35">
        <v>968</v>
      </c>
      <c r="AM38" s="37">
        <f t="shared" si="5"/>
        <v>544.5</v>
      </c>
      <c r="AN38" s="38">
        <f t="shared" si="6"/>
        <v>749.5200000000001</v>
      </c>
      <c r="AO38" s="39">
        <f t="shared" si="7"/>
        <v>32.524800000000006</v>
      </c>
      <c r="AP38" s="39">
        <f t="shared" si="40"/>
        <v>31.072800000000004</v>
      </c>
      <c r="AQ38" s="50"/>
      <c r="AR38" s="31"/>
      <c r="AS38" s="39">
        <f t="shared" si="8"/>
        <v>28.459199999999999</v>
      </c>
      <c r="AT38" s="39">
        <f t="shared" si="9"/>
        <v>31.944000000000003</v>
      </c>
      <c r="AU38" s="50"/>
      <c r="AV38" s="31"/>
      <c r="AW38" s="39">
        <f t="shared" si="10"/>
        <v>26.716800000000003</v>
      </c>
      <c r="AX38" s="39">
        <f t="shared" si="11"/>
        <v>26.426400000000001</v>
      </c>
      <c r="AY38" s="52"/>
      <c r="AZ38" s="32"/>
      <c r="BA38" s="39">
        <f t="shared" si="12"/>
        <v>31.363200000000006</v>
      </c>
      <c r="BB38" s="39">
        <f t="shared" si="13"/>
        <v>33.976799999999997</v>
      </c>
      <c r="BC38" s="32"/>
      <c r="BD38" s="32"/>
      <c r="BE38" s="39">
        <f t="shared" si="47"/>
        <v>30.201600000000003</v>
      </c>
      <c r="BF38" s="39">
        <f t="shared" si="48"/>
        <v>31.653600000000004</v>
      </c>
      <c r="BG38" s="32"/>
      <c r="BH38" s="53"/>
      <c r="BI38" s="39">
        <f t="shared" si="49"/>
        <v>21.199200000000001</v>
      </c>
      <c r="BJ38" s="39">
        <f t="shared" si="16"/>
        <v>29.040000000000003</v>
      </c>
      <c r="BK38" s="32"/>
      <c r="BL38" s="54"/>
      <c r="BM38" s="39">
        <f t="shared" si="17"/>
        <v>20.908800000000003</v>
      </c>
      <c r="BN38" s="39">
        <f t="shared" si="18"/>
        <v>27.297599999999999</v>
      </c>
      <c r="BO38" s="33"/>
      <c r="BP38" s="54"/>
      <c r="BQ38" s="39">
        <f t="shared" si="19"/>
        <v>0</v>
      </c>
      <c r="BR38" s="39">
        <f t="shared" si="20"/>
        <v>0</v>
      </c>
      <c r="BS38" s="40">
        <f t="shared" si="21"/>
        <v>206.91</v>
      </c>
      <c r="BT38" s="50" t="s">
        <v>42</v>
      </c>
      <c r="BU38" s="50" t="s">
        <v>42</v>
      </c>
      <c r="BV38" s="50"/>
      <c r="BW38" s="31"/>
      <c r="BX38" s="50" t="s">
        <v>42</v>
      </c>
      <c r="BY38" s="50" t="s">
        <v>42</v>
      </c>
      <c r="BZ38" s="50"/>
      <c r="CA38" s="31"/>
      <c r="CB38" s="50" t="s">
        <v>42</v>
      </c>
      <c r="CC38" s="50" t="s">
        <v>42</v>
      </c>
      <c r="CD38" s="52"/>
      <c r="CE38" s="32"/>
      <c r="CF38" s="41">
        <f t="shared" si="55"/>
        <v>10.284999999999998</v>
      </c>
      <c r="CG38" s="41">
        <f t="shared" si="56"/>
        <v>8.4699999999999989</v>
      </c>
      <c r="CH38" s="32"/>
      <c r="CI38" s="32"/>
      <c r="CJ38" s="41">
        <f t="shared" si="57"/>
        <v>10.89</v>
      </c>
      <c r="CK38" s="41">
        <f t="shared" si="58"/>
        <v>9.0749999999999993</v>
      </c>
      <c r="CL38" s="32"/>
      <c r="CM38" s="53"/>
      <c r="CN38" s="41">
        <f t="shared" si="59"/>
        <v>5.4449999999999994</v>
      </c>
      <c r="CO38" s="41">
        <f t="shared" si="60"/>
        <v>8.7724999999999991</v>
      </c>
      <c r="CP38" s="32"/>
      <c r="CQ38" s="54"/>
      <c r="CR38" s="54" t="s">
        <v>72</v>
      </c>
      <c r="CS38" s="41">
        <f t="shared" si="61"/>
        <v>5.4449999999999994</v>
      </c>
      <c r="CT38" s="33"/>
      <c r="CU38" s="54"/>
      <c r="CV38" s="41">
        <f t="shared" si="62"/>
        <v>10.889999999999999</v>
      </c>
      <c r="CW38" s="41">
        <f t="shared" si="63"/>
        <v>10.889999999999999</v>
      </c>
      <c r="CX38" s="40">
        <f t="shared" si="35"/>
        <v>80.162499999999994</v>
      </c>
      <c r="CY38" s="40">
        <f t="shared" si="36"/>
        <v>65.34</v>
      </c>
      <c r="CZ38" s="40">
        <v>7</v>
      </c>
      <c r="DA38" s="40">
        <f t="shared" si="2"/>
        <v>87.12</v>
      </c>
      <c r="DB38" s="38" t="e">
        <f>BS38+#REF!+CY38+DA38</f>
        <v>#REF!</v>
      </c>
      <c r="DC38" s="38" t="e">
        <f>AN38+BS38+#REF!+CY38+DA38</f>
        <v>#REF!</v>
      </c>
      <c r="DD38" s="42"/>
      <c r="DE38" s="43">
        <f t="shared" si="46"/>
        <v>59.961600000000011</v>
      </c>
      <c r="DF38" s="55"/>
      <c r="DG38" s="44" t="e">
        <f t="shared" si="3"/>
        <v>#REF!</v>
      </c>
      <c r="DI38" s="46" t="e">
        <f t="shared" si="38"/>
        <v>#REF!</v>
      </c>
    </row>
    <row r="39" spans="1:113" s="45" customFormat="1" ht="15" x14ac:dyDescent="0.2">
      <c r="A39" s="28">
        <f t="shared" si="39"/>
        <v>27</v>
      </c>
      <c r="B39" s="56" t="s">
        <v>73</v>
      </c>
      <c r="C39" s="61" t="s">
        <v>59</v>
      </c>
      <c r="D39" s="31">
        <v>12</v>
      </c>
      <c r="E39" s="31">
        <v>12</v>
      </c>
      <c r="F39" s="50"/>
      <c r="G39" s="31"/>
      <c r="H39" s="31">
        <v>12</v>
      </c>
      <c r="I39" s="31">
        <v>12</v>
      </c>
      <c r="J39" s="50"/>
      <c r="K39" s="31"/>
      <c r="L39" s="31">
        <v>12</v>
      </c>
      <c r="M39" s="31">
        <v>12</v>
      </c>
      <c r="N39" s="52"/>
      <c r="O39" s="32"/>
      <c r="P39" s="32">
        <v>12</v>
      </c>
      <c r="Q39" s="32">
        <v>12</v>
      </c>
      <c r="R39" s="32"/>
      <c r="S39" s="32"/>
      <c r="T39" s="32">
        <v>12</v>
      </c>
      <c r="U39" s="32">
        <v>12</v>
      </c>
      <c r="V39" s="32"/>
      <c r="W39" s="53"/>
      <c r="X39" s="53">
        <v>12</v>
      </c>
      <c r="Y39" s="32">
        <v>12</v>
      </c>
      <c r="Z39" s="32"/>
      <c r="AA39" s="54"/>
      <c r="AB39" s="54">
        <v>12</v>
      </c>
      <c r="AC39" s="33">
        <v>12</v>
      </c>
      <c r="AD39" s="33"/>
      <c r="AE39" s="54"/>
      <c r="AF39" s="33">
        <v>12</v>
      </c>
      <c r="AG39" s="33">
        <v>12</v>
      </c>
      <c r="AH39" s="34"/>
      <c r="AI39" s="35">
        <v>6.94</v>
      </c>
      <c r="AJ39" s="36">
        <v>16</v>
      </c>
      <c r="AK39" s="36">
        <f t="shared" si="45"/>
        <v>16</v>
      </c>
      <c r="AL39" s="35">
        <v>968</v>
      </c>
      <c r="AM39" s="37">
        <f t="shared" si="5"/>
        <v>968</v>
      </c>
      <c r="AN39" s="38">
        <f t="shared" si="6"/>
        <v>1332.48</v>
      </c>
      <c r="AO39" s="39">
        <f t="shared" si="7"/>
        <v>32.524800000000006</v>
      </c>
      <c r="AP39" s="39">
        <f t="shared" si="40"/>
        <v>31.072800000000004</v>
      </c>
      <c r="AQ39" s="50"/>
      <c r="AR39" s="31"/>
      <c r="AS39" s="39">
        <f t="shared" si="8"/>
        <v>28.459199999999999</v>
      </c>
      <c r="AT39" s="39">
        <f t="shared" si="9"/>
        <v>31.944000000000003</v>
      </c>
      <c r="AU39" s="50"/>
      <c r="AV39" s="31"/>
      <c r="AW39" s="39">
        <f t="shared" si="10"/>
        <v>26.716800000000003</v>
      </c>
      <c r="AX39" s="39">
        <f t="shared" si="11"/>
        <v>26.426400000000001</v>
      </c>
      <c r="AY39" s="52"/>
      <c r="AZ39" s="32"/>
      <c r="BA39" s="39">
        <f t="shared" si="12"/>
        <v>31.363200000000006</v>
      </c>
      <c r="BB39" s="39">
        <f t="shared" si="13"/>
        <v>33.976799999999997</v>
      </c>
      <c r="BC39" s="32"/>
      <c r="BD39" s="32"/>
      <c r="BE39" s="39">
        <f t="shared" si="47"/>
        <v>30.201600000000003</v>
      </c>
      <c r="BF39" s="39">
        <f t="shared" si="48"/>
        <v>31.653600000000004</v>
      </c>
      <c r="BG39" s="32"/>
      <c r="BH39" s="53"/>
      <c r="BI39" s="39">
        <f t="shared" si="49"/>
        <v>21.199200000000001</v>
      </c>
      <c r="BJ39" s="39">
        <f t="shared" si="16"/>
        <v>29.040000000000003</v>
      </c>
      <c r="BK39" s="32"/>
      <c r="BL39" s="54"/>
      <c r="BM39" s="39">
        <f t="shared" si="17"/>
        <v>20.908800000000003</v>
      </c>
      <c r="BN39" s="39">
        <f t="shared" si="18"/>
        <v>27.297599999999999</v>
      </c>
      <c r="BO39" s="33"/>
      <c r="BP39" s="54"/>
      <c r="BQ39" s="39">
        <f t="shared" si="19"/>
        <v>0</v>
      </c>
      <c r="BR39" s="39">
        <f t="shared" si="20"/>
        <v>0</v>
      </c>
      <c r="BS39" s="40">
        <f t="shared" si="21"/>
        <v>367.84000000000003</v>
      </c>
      <c r="BT39" s="41">
        <f t="shared" si="42"/>
        <v>10.284999999999998</v>
      </c>
      <c r="BU39" s="41">
        <f t="shared" si="50"/>
        <v>10.889999999999999</v>
      </c>
      <c r="BV39" s="50"/>
      <c r="BW39" s="31"/>
      <c r="BX39" s="41">
        <f t="shared" si="51"/>
        <v>10.889999999999999</v>
      </c>
      <c r="BY39" s="41">
        <f t="shared" si="52"/>
        <v>10.889999999999999</v>
      </c>
      <c r="BZ39" s="50"/>
      <c r="CA39" s="31"/>
      <c r="CB39" s="41">
        <f t="shared" si="53"/>
        <v>10.889999999999999</v>
      </c>
      <c r="CC39" s="41">
        <f t="shared" si="54"/>
        <v>9.9824999999999999</v>
      </c>
      <c r="CD39" s="52"/>
      <c r="CE39" s="32"/>
      <c r="CF39" s="41">
        <f t="shared" si="55"/>
        <v>10.284999999999998</v>
      </c>
      <c r="CG39" s="41">
        <f t="shared" si="56"/>
        <v>8.4699999999999989</v>
      </c>
      <c r="CH39" s="32"/>
      <c r="CI39" s="32"/>
      <c r="CJ39" s="41">
        <f t="shared" si="57"/>
        <v>10.89</v>
      </c>
      <c r="CK39" s="41">
        <f t="shared" si="58"/>
        <v>9.0749999999999993</v>
      </c>
      <c r="CL39" s="32"/>
      <c r="CM39" s="53"/>
      <c r="CN39" s="41">
        <f t="shared" si="59"/>
        <v>5.4449999999999994</v>
      </c>
      <c r="CO39" s="41">
        <f t="shared" si="60"/>
        <v>8.7724999999999991</v>
      </c>
      <c r="CP39" s="32"/>
      <c r="CQ39" s="54"/>
      <c r="CR39" s="41">
        <f t="shared" ref="CR39:CR46" si="64">($AL39*0.15/$AJ39)*IF($AB$6/$C$6&lt;80%,120%,IF($AB$6/$C$6&lt;120%,200%-$AB$6/$C$6,60%))</f>
        <v>5.4449999999999994</v>
      </c>
      <c r="CS39" s="41">
        <f t="shared" si="61"/>
        <v>5.4449999999999994</v>
      </c>
      <c r="CT39" s="33"/>
      <c r="CU39" s="54"/>
      <c r="CV39" s="41">
        <f t="shared" si="62"/>
        <v>10.889999999999999</v>
      </c>
      <c r="CW39" s="41">
        <f t="shared" si="63"/>
        <v>10.889999999999999</v>
      </c>
      <c r="CX39" s="40">
        <f t="shared" si="35"/>
        <v>149.43499999999995</v>
      </c>
      <c r="CY39" s="40">
        <f t="shared" si="36"/>
        <v>116.16000000000001</v>
      </c>
      <c r="CZ39" s="40">
        <v>7</v>
      </c>
      <c r="DA39" s="40">
        <f t="shared" si="2"/>
        <v>154.88000000000002</v>
      </c>
      <c r="DB39" s="38" t="e">
        <f>BS39+#REF!+CY39+DA39</f>
        <v>#REF!</v>
      </c>
      <c r="DC39" s="38" t="e">
        <f>AN39+BS39+#REF!+CY39+DA39</f>
        <v>#REF!</v>
      </c>
      <c r="DD39" s="42"/>
      <c r="DE39" s="43">
        <f t="shared" si="46"/>
        <v>106.5984</v>
      </c>
      <c r="DF39" s="42"/>
      <c r="DG39" s="44" t="e">
        <f t="shared" si="3"/>
        <v>#REF!</v>
      </c>
      <c r="DI39" s="46" t="e">
        <f t="shared" si="38"/>
        <v>#REF!</v>
      </c>
    </row>
    <row r="40" spans="1:113" s="45" customFormat="1" ht="15" x14ac:dyDescent="0.2">
      <c r="A40" s="28">
        <f t="shared" si="39"/>
        <v>28</v>
      </c>
      <c r="B40" s="56" t="s">
        <v>74</v>
      </c>
      <c r="C40" s="61" t="s">
        <v>59</v>
      </c>
      <c r="D40" s="31">
        <v>12</v>
      </c>
      <c r="E40" s="31">
        <v>12</v>
      </c>
      <c r="F40" s="50"/>
      <c r="G40" s="31"/>
      <c r="H40" s="31">
        <v>12</v>
      </c>
      <c r="I40" s="31">
        <v>12</v>
      </c>
      <c r="J40" s="50"/>
      <c r="K40" s="31"/>
      <c r="L40" s="31">
        <v>12</v>
      </c>
      <c r="M40" s="31">
        <v>12</v>
      </c>
      <c r="N40" s="52"/>
      <c r="O40" s="32"/>
      <c r="P40" s="32">
        <v>12</v>
      </c>
      <c r="Q40" s="32">
        <v>12</v>
      </c>
      <c r="R40" s="32"/>
      <c r="S40" s="32"/>
      <c r="T40" s="32">
        <v>12</v>
      </c>
      <c r="U40" s="32">
        <v>12</v>
      </c>
      <c r="V40" s="32"/>
      <c r="W40" s="53"/>
      <c r="X40" s="53">
        <v>12</v>
      </c>
      <c r="Y40" s="32">
        <v>12</v>
      </c>
      <c r="Z40" s="32"/>
      <c r="AA40" s="54"/>
      <c r="AB40" s="54">
        <v>12</v>
      </c>
      <c r="AC40" s="33">
        <v>12</v>
      </c>
      <c r="AD40" s="33"/>
      <c r="AE40" s="54"/>
      <c r="AF40" s="33">
        <v>12</v>
      </c>
      <c r="AG40" s="33">
        <v>12</v>
      </c>
      <c r="AH40" s="34"/>
      <c r="AI40" s="35">
        <v>6.94</v>
      </c>
      <c r="AJ40" s="36">
        <v>16</v>
      </c>
      <c r="AK40" s="36">
        <f t="shared" si="45"/>
        <v>16</v>
      </c>
      <c r="AL40" s="35">
        <v>968</v>
      </c>
      <c r="AM40" s="37">
        <f t="shared" si="5"/>
        <v>968</v>
      </c>
      <c r="AN40" s="38">
        <f t="shared" si="6"/>
        <v>1332.48</v>
      </c>
      <c r="AO40" s="39">
        <f t="shared" si="7"/>
        <v>32.524800000000006</v>
      </c>
      <c r="AP40" s="39">
        <f t="shared" si="40"/>
        <v>31.072800000000004</v>
      </c>
      <c r="AQ40" s="50"/>
      <c r="AR40" s="31"/>
      <c r="AS40" s="39">
        <f t="shared" si="8"/>
        <v>28.459199999999999</v>
      </c>
      <c r="AT40" s="39">
        <f t="shared" si="9"/>
        <v>31.944000000000003</v>
      </c>
      <c r="AU40" s="50"/>
      <c r="AV40" s="31"/>
      <c r="AW40" s="39">
        <f t="shared" si="10"/>
        <v>26.716800000000003</v>
      </c>
      <c r="AX40" s="39">
        <f t="shared" si="11"/>
        <v>26.426400000000001</v>
      </c>
      <c r="AY40" s="52"/>
      <c r="AZ40" s="32"/>
      <c r="BA40" s="39">
        <f t="shared" si="12"/>
        <v>31.363200000000006</v>
      </c>
      <c r="BB40" s="39">
        <f t="shared" si="13"/>
        <v>33.976799999999997</v>
      </c>
      <c r="BC40" s="32"/>
      <c r="BD40" s="32"/>
      <c r="BE40" s="39">
        <f t="shared" si="47"/>
        <v>30.201600000000003</v>
      </c>
      <c r="BF40" s="39">
        <f t="shared" si="48"/>
        <v>31.653600000000004</v>
      </c>
      <c r="BG40" s="32"/>
      <c r="BH40" s="53"/>
      <c r="BI40" s="39">
        <f t="shared" si="49"/>
        <v>21.199200000000001</v>
      </c>
      <c r="BJ40" s="39">
        <f t="shared" si="16"/>
        <v>29.040000000000003</v>
      </c>
      <c r="BK40" s="32"/>
      <c r="BL40" s="54"/>
      <c r="BM40" s="39">
        <f t="shared" si="17"/>
        <v>20.908800000000003</v>
      </c>
      <c r="BN40" s="39">
        <f t="shared" si="18"/>
        <v>27.297599999999999</v>
      </c>
      <c r="BO40" s="33"/>
      <c r="BP40" s="54"/>
      <c r="BQ40" s="39">
        <f t="shared" si="19"/>
        <v>0</v>
      </c>
      <c r="BR40" s="39">
        <f t="shared" si="20"/>
        <v>0</v>
      </c>
      <c r="BS40" s="40">
        <f>AM40*0.4*IF($AH$5&lt;60%,60%,IF($AH$5&lt;110%,$AH$5,120%))</f>
        <v>367.84000000000003</v>
      </c>
      <c r="BT40" s="41">
        <f t="shared" si="42"/>
        <v>10.284999999999998</v>
      </c>
      <c r="BU40" s="41">
        <f t="shared" si="50"/>
        <v>10.889999999999999</v>
      </c>
      <c r="BV40" s="50"/>
      <c r="BW40" s="31"/>
      <c r="BX40" s="41">
        <f t="shared" si="51"/>
        <v>10.889999999999999</v>
      </c>
      <c r="BY40" s="41">
        <f t="shared" si="52"/>
        <v>10.889999999999999</v>
      </c>
      <c r="BZ40" s="50"/>
      <c r="CA40" s="31"/>
      <c r="CB40" s="41">
        <f t="shared" si="53"/>
        <v>10.889999999999999</v>
      </c>
      <c r="CC40" s="41">
        <f t="shared" si="54"/>
        <v>9.9824999999999999</v>
      </c>
      <c r="CD40" s="52"/>
      <c r="CE40" s="32"/>
      <c r="CF40" s="41">
        <f t="shared" si="55"/>
        <v>10.284999999999998</v>
      </c>
      <c r="CG40" s="41">
        <f t="shared" si="56"/>
        <v>8.4699999999999989</v>
      </c>
      <c r="CH40" s="32"/>
      <c r="CI40" s="32"/>
      <c r="CJ40" s="41">
        <f t="shared" si="57"/>
        <v>10.89</v>
      </c>
      <c r="CK40" s="41">
        <f t="shared" si="58"/>
        <v>9.0749999999999993</v>
      </c>
      <c r="CL40" s="32"/>
      <c r="CM40" s="53"/>
      <c r="CN40" s="41">
        <f t="shared" si="59"/>
        <v>5.4449999999999994</v>
      </c>
      <c r="CO40" s="41">
        <f t="shared" si="60"/>
        <v>8.7724999999999991</v>
      </c>
      <c r="CP40" s="32"/>
      <c r="CQ40" s="54"/>
      <c r="CR40" s="41">
        <f t="shared" si="64"/>
        <v>5.4449999999999994</v>
      </c>
      <c r="CS40" s="41">
        <f t="shared" si="61"/>
        <v>5.4449999999999994</v>
      </c>
      <c r="CT40" s="33"/>
      <c r="CU40" s="54"/>
      <c r="CV40" s="41">
        <f t="shared" si="62"/>
        <v>10.889999999999999</v>
      </c>
      <c r="CW40" s="41">
        <f t="shared" si="63"/>
        <v>10.889999999999999</v>
      </c>
      <c r="CX40" s="40">
        <f t="shared" si="35"/>
        <v>149.43499999999995</v>
      </c>
      <c r="CY40" s="40">
        <f t="shared" si="36"/>
        <v>116.16000000000001</v>
      </c>
      <c r="CZ40" s="40">
        <v>7</v>
      </c>
      <c r="DA40" s="40">
        <f t="shared" si="2"/>
        <v>154.88000000000002</v>
      </c>
      <c r="DB40" s="38">
        <v>0</v>
      </c>
      <c r="DC40" s="38">
        <v>0</v>
      </c>
      <c r="DD40" s="42"/>
      <c r="DE40" s="43">
        <f t="shared" si="46"/>
        <v>106.5984</v>
      </c>
      <c r="DF40" s="42"/>
      <c r="DG40" s="44">
        <f>DC40+DD40+DE40+DF40</f>
        <v>106.5984</v>
      </c>
      <c r="DI40" s="46">
        <f t="shared" si="38"/>
        <v>87.375737704918038</v>
      </c>
    </row>
    <row r="41" spans="1:113" s="45" customFormat="1" ht="15" x14ac:dyDescent="0.2">
      <c r="A41" s="28">
        <f t="shared" si="39"/>
        <v>29</v>
      </c>
      <c r="B41" s="56" t="s">
        <v>75</v>
      </c>
      <c r="C41" s="61" t="s">
        <v>59</v>
      </c>
      <c r="D41" s="31">
        <v>12</v>
      </c>
      <c r="E41" s="31">
        <v>12</v>
      </c>
      <c r="F41" s="50"/>
      <c r="G41" s="31"/>
      <c r="H41" s="31">
        <v>12</v>
      </c>
      <c r="I41" s="31">
        <v>12</v>
      </c>
      <c r="J41" s="50"/>
      <c r="K41" s="31"/>
      <c r="L41" s="31">
        <v>12</v>
      </c>
      <c r="M41" s="31">
        <v>12</v>
      </c>
      <c r="N41" s="52"/>
      <c r="O41" s="32"/>
      <c r="P41" s="32">
        <v>12</v>
      </c>
      <c r="Q41" s="32">
        <v>12</v>
      </c>
      <c r="R41" s="32"/>
      <c r="S41" s="32"/>
      <c r="T41" s="32">
        <v>12</v>
      </c>
      <c r="U41" s="32">
        <v>12</v>
      </c>
      <c r="V41" s="32"/>
      <c r="W41" s="53"/>
      <c r="X41" s="53">
        <v>12</v>
      </c>
      <c r="Y41" s="32">
        <v>12</v>
      </c>
      <c r="Z41" s="32"/>
      <c r="AA41" s="54"/>
      <c r="AB41" s="54">
        <v>12</v>
      </c>
      <c r="AC41" s="33">
        <v>12</v>
      </c>
      <c r="AD41" s="33"/>
      <c r="AE41" s="54"/>
      <c r="AF41" s="33">
        <v>12</v>
      </c>
      <c r="AG41" s="33">
        <v>12</v>
      </c>
      <c r="AH41" s="34"/>
      <c r="AI41" s="35">
        <v>6.94</v>
      </c>
      <c r="AJ41" s="36">
        <v>16</v>
      </c>
      <c r="AK41" s="36">
        <f t="shared" si="45"/>
        <v>16</v>
      </c>
      <c r="AL41" s="35">
        <v>968</v>
      </c>
      <c r="AM41" s="37">
        <f t="shared" si="5"/>
        <v>968</v>
      </c>
      <c r="AN41" s="38">
        <f t="shared" si="6"/>
        <v>1332.48</v>
      </c>
      <c r="AO41" s="39">
        <f t="shared" si="7"/>
        <v>32.524800000000006</v>
      </c>
      <c r="AP41" s="39">
        <f t="shared" si="40"/>
        <v>31.072800000000004</v>
      </c>
      <c r="AQ41" s="50"/>
      <c r="AR41" s="31"/>
      <c r="AS41" s="39">
        <f t="shared" si="8"/>
        <v>28.459199999999999</v>
      </c>
      <c r="AT41" s="39">
        <f t="shared" si="9"/>
        <v>31.944000000000003</v>
      </c>
      <c r="AU41" s="50"/>
      <c r="AV41" s="31"/>
      <c r="AW41" s="39">
        <f t="shared" si="10"/>
        <v>26.716800000000003</v>
      </c>
      <c r="AX41" s="39">
        <f t="shared" si="11"/>
        <v>26.426400000000001</v>
      </c>
      <c r="AY41" s="52"/>
      <c r="AZ41" s="32"/>
      <c r="BA41" s="39">
        <f t="shared" si="12"/>
        <v>31.363200000000006</v>
      </c>
      <c r="BB41" s="39">
        <f t="shared" si="13"/>
        <v>33.976799999999997</v>
      </c>
      <c r="BC41" s="32"/>
      <c r="BD41" s="32"/>
      <c r="BE41" s="39">
        <f t="shared" si="47"/>
        <v>30.201600000000003</v>
      </c>
      <c r="BF41" s="39">
        <f t="shared" si="48"/>
        <v>31.653600000000004</v>
      </c>
      <c r="BG41" s="32"/>
      <c r="BH41" s="53"/>
      <c r="BI41" s="39">
        <f t="shared" si="49"/>
        <v>21.199200000000001</v>
      </c>
      <c r="BJ41" s="39">
        <f t="shared" si="16"/>
        <v>29.040000000000003</v>
      </c>
      <c r="BK41" s="32"/>
      <c r="BL41" s="54"/>
      <c r="BM41" s="39">
        <f t="shared" si="17"/>
        <v>20.908800000000003</v>
      </c>
      <c r="BN41" s="39">
        <f t="shared" si="18"/>
        <v>27.297599999999999</v>
      </c>
      <c r="BO41" s="33"/>
      <c r="BP41" s="54"/>
      <c r="BQ41" s="39">
        <f t="shared" si="19"/>
        <v>0</v>
      </c>
      <c r="BR41" s="39">
        <f t="shared" si="20"/>
        <v>0</v>
      </c>
      <c r="BS41" s="40">
        <f t="shared" si="21"/>
        <v>367.84000000000003</v>
      </c>
      <c r="BT41" s="41">
        <f t="shared" si="42"/>
        <v>10.284999999999998</v>
      </c>
      <c r="BU41" s="41">
        <f t="shared" si="50"/>
        <v>10.889999999999999</v>
      </c>
      <c r="BV41" s="50"/>
      <c r="BW41" s="31"/>
      <c r="BX41" s="41">
        <f t="shared" si="51"/>
        <v>10.889999999999999</v>
      </c>
      <c r="BY41" s="41">
        <f t="shared" si="52"/>
        <v>10.889999999999999</v>
      </c>
      <c r="BZ41" s="50"/>
      <c r="CA41" s="31"/>
      <c r="CB41" s="41">
        <f t="shared" si="53"/>
        <v>10.889999999999999</v>
      </c>
      <c r="CC41" s="41">
        <f t="shared" si="54"/>
        <v>9.9824999999999999</v>
      </c>
      <c r="CD41" s="52"/>
      <c r="CE41" s="32"/>
      <c r="CF41" s="41">
        <f t="shared" si="55"/>
        <v>10.284999999999998</v>
      </c>
      <c r="CG41" s="41">
        <f t="shared" si="56"/>
        <v>8.4699999999999989</v>
      </c>
      <c r="CH41" s="32"/>
      <c r="CI41" s="32"/>
      <c r="CJ41" s="41">
        <f t="shared" si="57"/>
        <v>10.89</v>
      </c>
      <c r="CK41" s="41">
        <f t="shared" si="58"/>
        <v>9.0749999999999993</v>
      </c>
      <c r="CL41" s="32"/>
      <c r="CM41" s="53"/>
      <c r="CN41" s="41">
        <f t="shared" si="59"/>
        <v>5.4449999999999994</v>
      </c>
      <c r="CO41" s="41">
        <f t="shared" si="60"/>
        <v>8.7724999999999991</v>
      </c>
      <c r="CP41" s="32"/>
      <c r="CQ41" s="54"/>
      <c r="CR41" s="41">
        <f t="shared" si="64"/>
        <v>5.4449999999999994</v>
      </c>
      <c r="CS41" s="41">
        <f t="shared" si="61"/>
        <v>5.4449999999999994</v>
      </c>
      <c r="CT41" s="33"/>
      <c r="CU41" s="54"/>
      <c r="CV41" s="41">
        <f t="shared" si="62"/>
        <v>10.889999999999999</v>
      </c>
      <c r="CW41" s="41">
        <f t="shared" si="63"/>
        <v>10.889999999999999</v>
      </c>
      <c r="CX41" s="40">
        <f t="shared" si="35"/>
        <v>149.43499999999995</v>
      </c>
      <c r="CY41" s="40">
        <f t="shared" si="36"/>
        <v>116.16000000000001</v>
      </c>
      <c r="CZ41" s="40">
        <v>7</v>
      </c>
      <c r="DA41" s="40">
        <f t="shared" si="2"/>
        <v>154.88000000000002</v>
      </c>
      <c r="DB41" s="38" t="e">
        <f>BS41+#REF!+CY41+DA41</f>
        <v>#REF!</v>
      </c>
      <c r="DC41" s="38" t="e">
        <f>AN41+BS41+#REF!+CY41+DA41</f>
        <v>#REF!</v>
      </c>
      <c r="DD41" s="42"/>
      <c r="DE41" s="43">
        <f t="shared" si="46"/>
        <v>106.5984</v>
      </c>
      <c r="DF41" s="42"/>
      <c r="DG41" s="44" t="e">
        <f t="shared" si="3"/>
        <v>#REF!</v>
      </c>
      <c r="DI41" s="46" t="e">
        <f t="shared" si="38"/>
        <v>#REF!</v>
      </c>
    </row>
    <row r="42" spans="1:113" s="45" customFormat="1" ht="15" x14ac:dyDescent="0.2">
      <c r="A42" s="28">
        <f t="shared" si="39"/>
        <v>30</v>
      </c>
      <c r="B42" s="56" t="s">
        <v>76</v>
      </c>
      <c r="C42" s="61" t="s">
        <v>59</v>
      </c>
      <c r="D42" s="31">
        <v>12</v>
      </c>
      <c r="E42" s="31">
        <v>12</v>
      </c>
      <c r="F42" s="50"/>
      <c r="G42" s="31"/>
      <c r="H42" s="31">
        <v>12</v>
      </c>
      <c r="I42" s="31">
        <v>12</v>
      </c>
      <c r="J42" s="50"/>
      <c r="K42" s="31"/>
      <c r="L42" s="31">
        <v>12</v>
      </c>
      <c r="M42" s="31">
        <v>12</v>
      </c>
      <c r="N42" s="52"/>
      <c r="O42" s="32"/>
      <c r="P42" s="32">
        <v>12</v>
      </c>
      <c r="Q42" s="32">
        <v>12</v>
      </c>
      <c r="R42" s="53"/>
      <c r="S42" s="32"/>
      <c r="T42" s="32">
        <v>12</v>
      </c>
      <c r="U42" s="32">
        <v>12</v>
      </c>
      <c r="V42" s="32"/>
      <c r="W42" s="53"/>
      <c r="X42" s="53">
        <v>12</v>
      </c>
      <c r="Y42" s="32">
        <v>12</v>
      </c>
      <c r="Z42" s="32"/>
      <c r="AA42" s="54"/>
      <c r="AB42" s="54">
        <v>12</v>
      </c>
      <c r="AC42" s="33">
        <v>12</v>
      </c>
      <c r="AD42" s="33"/>
      <c r="AE42" s="54"/>
      <c r="AF42" s="33">
        <v>12</v>
      </c>
      <c r="AG42" s="33">
        <v>12</v>
      </c>
      <c r="AH42" s="34"/>
      <c r="AI42" s="35">
        <v>6.94</v>
      </c>
      <c r="AJ42" s="36">
        <v>16</v>
      </c>
      <c r="AK42" s="36">
        <f t="shared" si="45"/>
        <v>16</v>
      </c>
      <c r="AL42" s="35">
        <v>968</v>
      </c>
      <c r="AM42" s="37">
        <f t="shared" si="5"/>
        <v>968</v>
      </c>
      <c r="AN42" s="38">
        <f t="shared" si="6"/>
        <v>1332.48</v>
      </c>
      <c r="AO42" s="39">
        <f t="shared" si="7"/>
        <v>32.524800000000006</v>
      </c>
      <c r="AP42" s="39">
        <f t="shared" si="40"/>
        <v>31.072800000000004</v>
      </c>
      <c r="AQ42" s="50"/>
      <c r="AR42" s="31"/>
      <c r="AS42" s="39">
        <f t="shared" si="8"/>
        <v>28.459199999999999</v>
      </c>
      <c r="AT42" s="39">
        <f t="shared" si="9"/>
        <v>31.944000000000003</v>
      </c>
      <c r="AU42" s="50"/>
      <c r="AV42" s="31"/>
      <c r="AW42" s="39">
        <f t="shared" si="10"/>
        <v>26.716800000000003</v>
      </c>
      <c r="AX42" s="39">
        <f t="shared" si="11"/>
        <v>26.426400000000001</v>
      </c>
      <c r="AY42" s="52"/>
      <c r="AZ42" s="32"/>
      <c r="BA42" s="39">
        <f t="shared" si="12"/>
        <v>31.363200000000006</v>
      </c>
      <c r="BB42" s="39">
        <f t="shared" si="13"/>
        <v>33.976799999999997</v>
      </c>
      <c r="BC42" s="53"/>
      <c r="BD42" s="32"/>
      <c r="BE42" s="39">
        <f t="shared" si="47"/>
        <v>30.201600000000003</v>
      </c>
      <c r="BF42" s="39">
        <f t="shared" si="48"/>
        <v>31.653600000000004</v>
      </c>
      <c r="BG42" s="32"/>
      <c r="BH42" s="53"/>
      <c r="BI42" s="39">
        <f t="shared" si="49"/>
        <v>21.199200000000001</v>
      </c>
      <c r="BJ42" s="39">
        <f t="shared" si="16"/>
        <v>29.040000000000003</v>
      </c>
      <c r="BK42" s="32"/>
      <c r="BL42" s="54"/>
      <c r="BM42" s="39">
        <f t="shared" si="17"/>
        <v>20.908800000000003</v>
      </c>
      <c r="BN42" s="39">
        <f t="shared" si="18"/>
        <v>27.297599999999999</v>
      </c>
      <c r="BO42" s="33"/>
      <c r="BP42" s="54"/>
      <c r="BQ42" s="39">
        <f t="shared" si="19"/>
        <v>0</v>
      </c>
      <c r="BR42" s="39">
        <f t="shared" si="20"/>
        <v>0</v>
      </c>
      <c r="BS42" s="40">
        <f t="shared" si="21"/>
        <v>367.84000000000003</v>
      </c>
      <c r="BT42" s="41">
        <f t="shared" si="42"/>
        <v>10.284999999999998</v>
      </c>
      <c r="BU42" s="41">
        <f t="shared" si="50"/>
        <v>10.889999999999999</v>
      </c>
      <c r="BV42" s="50"/>
      <c r="BW42" s="31"/>
      <c r="BX42" s="41">
        <f t="shared" si="51"/>
        <v>10.889999999999999</v>
      </c>
      <c r="BY42" s="41">
        <f t="shared" si="52"/>
        <v>10.889999999999999</v>
      </c>
      <c r="BZ42" s="50"/>
      <c r="CA42" s="31"/>
      <c r="CB42" s="41">
        <f t="shared" si="53"/>
        <v>10.889999999999999</v>
      </c>
      <c r="CC42" s="41">
        <f t="shared" si="54"/>
        <v>9.9824999999999999</v>
      </c>
      <c r="CD42" s="52"/>
      <c r="CE42" s="32"/>
      <c r="CF42" s="41">
        <f t="shared" si="55"/>
        <v>10.284999999999998</v>
      </c>
      <c r="CG42" s="41">
        <f t="shared" si="56"/>
        <v>8.4699999999999989</v>
      </c>
      <c r="CH42" s="53"/>
      <c r="CI42" s="32"/>
      <c r="CJ42" s="41">
        <f t="shared" si="57"/>
        <v>10.89</v>
      </c>
      <c r="CK42" s="41">
        <f t="shared" si="58"/>
        <v>9.0749999999999993</v>
      </c>
      <c r="CL42" s="32"/>
      <c r="CM42" s="53"/>
      <c r="CN42" s="41">
        <f t="shared" si="59"/>
        <v>5.4449999999999994</v>
      </c>
      <c r="CO42" s="41">
        <f t="shared" si="60"/>
        <v>8.7724999999999991</v>
      </c>
      <c r="CP42" s="32"/>
      <c r="CQ42" s="54"/>
      <c r="CR42" s="41">
        <f t="shared" si="64"/>
        <v>5.4449999999999994</v>
      </c>
      <c r="CS42" s="41">
        <f t="shared" si="61"/>
        <v>5.4449999999999994</v>
      </c>
      <c r="CT42" s="33"/>
      <c r="CU42" s="54"/>
      <c r="CV42" s="41">
        <f t="shared" si="62"/>
        <v>10.889999999999999</v>
      </c>
      <c r="CW42" s="41">
        <f t="shared" si="63"/>
        <v>10.889999999999999</v>
      </c>
      <c r="CX42" s="40">
        <f t="shared" si="35"/>
        <v>149.43499999999995</v>
      </c>
      <c r="CY42" s="40">
        <f t="shared" si="36"/>
        <v>116.16000000000001</v>
      </c>
      <c r="CZ42" s="40">
        <v>7</v>
      </c>
      <c r="DA42" s="40">
        <f t="shared" si="2"/>
        <v>154.88000000000002</v>
      </c>
      <c r="DB42" s="38" t="e">
        <f>BS42+#REF!+CY42+DA42</f>
        <v>#REF!</v>
      </c>
      <c r="DC42" s="38" t="e">
        <f>AN42+BS42+#REF!+CY42+DA42</f>
        <v>#REF!</v>
      </c>
      <c r="DD42" s="42"/>
      <c r="DE42" s="43">
        <f t="shared" si="46"/>
        <v>106.5984</v>
      </c>
      <c r="DF42" s="42"/>
      <c r="DG42" s="44" t="e">
        <f t="shared" si="3"/>
        <v>#REF!</v>
      </c>
      <c r="DI42" s="46" t="e">
        <f t="shared" si="38"/>
        <v>#REF!</v>
      </c>
    </row>
    <row r="43" spans="1:113" s="45" customFormat="1" ht="15" x14ac:dyDescent="0.2">
      <c r="A43" s="28">
        <f t="shared" si="39"/>
        <v>31</v>
      </c>
      <c r="B43" s="29" t="s">
        <v>77</v>
      </c>
      <c r="C43" s="61" t="s">
        <v>59</v>
      </c>
      <c r="D43" s="31">
        <v>12</v>
      </c>
      <c r="E43" s="31">
        <v>12</v>
      </c>
      <c r="F43" s="50"/>
      <c r="G43" s="31"/>
      <c r="H43" s="31">
        <v>12</v>
      </c>
      <c r="I43" s="31">
        <v>12</v>
      </c>
      <c r="J43" s="50"/>
      <c r="K43" s="31"/>
      <c r="L43" s="31">
        <v>12</v>
      </c>
      <c r="M43" s="31">
        <v>12</v>
      </c>
      <c r="N43" s="52"/>
      <c r="O43" s="32"/>
      <c r="P43" s="32">
        <v>12</v>
      </c>
      <c r="Q43" s="32">
        <v>12</v>
      </c>
      <c r="R43" s="32"/>
      <c r="S43" s="32"/>
      <c r="T43" s="32">
        <v>12</v>
      </c>
      <c r="U43" s="32">
        <v>12</v>
      </c>
      <c r="V43" s="32"/>
      <c r="W43" s="53"/>
      <c r="X43" s="53">
        <v>12</v>
      </c>
      <c r="Y43" s="32">
        <v>12</v>
      </c>
      <c r="Z43" s="32"/>
      <c r="AA43" s="54"/>
      <c r="AB43" s="54">
        <v>12</v>
      </c>
      <c r="AC43" s="33">
        <v>12</v>
      </c>
      <c r="AD43" s="33"/>
      <c r="AE43" s="54"/>
      <c r="AF43" s="33">
        <v>12</v>
      </c>
      <c r="AG43" s="33">
        <v>12</v>
      </c>
      <c r="AH43" s="34"/>
      <c r="AI43" s="35">
        <v>6.94</v>
      </c>
      <c r="AJ43" s="36">
        <v>16</v>
      </c>
      <c r="AK43" s="36">
        <f t="shared" si="45"/>
        <v>16</v>
      </c>
      <c r="AL43" s="35">
        <v>968</v>
      </c>
      <c r="AM43" s="37">
        <f t="shared" si="5"/>
        <v>968</v>
      </c>
      <c r="AN43" s="38">
        <f t="shared" si="6"/>
        <v>1332.48</v>
      </c>
      <c r="AO43" s="39">
        <f t="shared" si="7"/>
        <v>32.524800000000006</v>
      </c>
      <c r="AP43" s="39">
        <f t="shared" si="40"/>
        <v>31.072800000000004</v>
      </c>
      <c r="AQ43" s="50"/>
      <c r="AR43" s="31"/>
      <c r="AS43" s="39">
        <f t="shared" si="8"/>
        <v>28.459199999999999</v>
      </c>
      <c r="AT43" s="39">
        <f t="shared" si="9"/>
        <v>31.944000000000003</v>
      </c>
      <c r="AU43" s="50"/>
      <c r="AV43" s="31"/>
      <c r="AW43" s="39">
        <f t="shared" si="10"/>
        <v>26.716800000000003</v>
      </c>
      <c r="AX43" s="39">
        <f t="shared" si="11"/>
        <v>26.426400000000001</v>
      </c>
      <c r="AY43" s="52"/>
      <c r="AZ43" s="32"/>
      <c r="BA43" s="39">
        <f t="shared" si="12"/>
        <v>31.363200000000006</v>
      </c>
      <c r="BB43" s="39">
        <f t="shared" si="13"/>
        <v>33.976799999999997</v>
      </c>
      <c r="BC43" s="32"/>
      <c r="BD43" s="32"/>
      <c r="BE43" s="39">
        <f t="shared" si="47"/>
        <v>30.201600000000003</v>
      </c>
      <c r="BF43" s="39">
        <f t="shared" si="48"/>
        <v>31.653600000000004</v>
      </c>
      <c r="BG43" s="32"/>
      <c r="BH43" s="53"/>
      <c r="BI43" s="39">
        <f t="shared" si="49"/>
        <v>21.199200000000001</v>
      </c>
      <c r="BJ43" s="39">
        <f t="shared" si="16"/>
        <v>29.040000000000003</v>
      </c>
      <c r="BK43" s="32"/>
      <c r="BL43" s="54"/>
      <c r="BM43" s="39">
        <f t="shared" si="17"/>
        <v>20.908800000000003</v>
      </c>
      <c r="BN43" s="39">
        <f t="shared" si="18"/>
        <v>27.297599999999999</v>
      </c>
      <c r="BO43" s="33"/>
      <c r="BP43" s="54"/>
      <c r="BQ43" s="39">
        <f t="shared" si="19"/>
        <v>0</v>
      </c>
      <c r="BR43" s="39">
        <f t="shared" si="20"/>
        <v>0</v>
      </c>
      <c r="BS43" s="40">
        <f t="shared" si="21"/>
        <v>367.84000000000003</v>
      </c>
      <c r="BT43" s="41">
        <f t="shared" si="42"/>
        <v>10.284999999999998</v>
      </c>
      <c r="BU43" s="41">
        <f t="shared" si="50"/>
        <v>10.889999999999999</v>
      </c>
      <c r="BV43" s="50"/>
      <c r="BW43" s="31"/>
      <c r="BX43" s="41">
        <f t="shared" si="51"/>
        <v>10.889999999999999</v>
      </c>
      <c r="BY43" s="41">
        <f t="shared" si="52"/>
        <v>10.889999999999999</v>
      </c>
      <c r="BZ43" s="50"/>
      <c r="CA43" s="31"/>
      <c r="CB43" s="41">
        <f t="shared" si="53"/>
        <v>10.889999999999999</v>
      </c>
      <c r="CC43" s="41">
        <f t="shared" si="54"/>
        <v>9.9824999999999999</v>
      </c>
      <c r="CD43" s="52"/>
      <c r="CE43" s="32"/>
      <c r="CF43" s="41">
        <f t="shared" si="55"/>
        <v>10.284999999999998</v>
      </c>
      <c r="CG43" s="41">
        <f t="shared" si="56"/>
        <v>8.4699999999999989</v>
      </c>
      <c r="CH43" s="32"/>
      <c r="CI43" s="32"/>
      <c r="CJ43" s="41">
        <f t="shared" si="57"/>
        <v>10.89</v>
      </c>
      <c r="CK43" s="41">
        <f t="shared" si="58"/>
        <v>9.0749999999999993</v>
      </c>
      <c r="CL43" s="32"/>
      <c r="CM43" s="53"/>
      <c r="CN43" s="41">
        <f t="shared" si="59"/>
        <v>5.4449999999999994</v>
      </c>
      <c r="CO43" s="41">
        <f t="shared" si="60"/>
        <v>8.7724999999999991</v>
      </c>
      <c r="CP43" s="32"/>
      <c r="CQ43" s="54"/>
      <c r="CR43" s="41">
        <f t="shared" si="64"/>
        <v>5.4449999999999994</v>
      </c>
      <c r="CS43" s="41">
        <f t="shared" si="61"/>
        <v>5.4449999999999994</v>
      </c>
      <c r="CT43" s="33"/>
      <c r="CU43" s="54"/>
      <c r="CV43" s="41">
        <f t="shared" si="62"/>
        <v>10.889999999999999</v>
      </c>
      <c r="CW43" s="41">
        <f t="shared" si="63"/>
        <v>10.889999999999999</v>
      </c>
      <c r="CX43" s="40">
        <f t="shared" si="35"/>
        <v>149.43499999999995</v>
      </c>
      <c r="CY43" s="40">
        <f t="shared" si="36"/>
        <v>116.16000000000001</v>
      </c>
      <c r="CZ43" s="40">
        <v>7</v>
      </c>
      <c r="DA43" s="40">
        <f t="shared" si="2"/>
        <v>154.88000000000002</v>
      </c>
      <c r="DB43" s="38" t="e">
        <f>BS43+#REF!+CY43+DA43</f>
        <v>#REF!</v>
      </c>
      <c r="DC43" s="38" t="e">
        <f>AN43+BS43+#REF!+CY43+DA43</f>
        <v>#REF!</v>
      </c>
      <c r="DD43" s="42"/>
      <c r="DE43" s="43">
        <f>AN43*8%</f>
        <v>106.5984</v>
      </c>
      <c r="DF43" s="42"/>
      <c r="DG43" s="44" t="e">
        <f t="shared" si="3"/>
        <v>#REF!</v>
      </c>
      <c r="DI43" s="46" t="e">
        <f t="shared" si="38"/>
        <v>#REF!</v>
      </c>
    </row>
    <row r="44" spans="1:113" s="45" customFormat="1" ht="15" x14ac:dyDescent="0.2">
      <c r="A44" s="28">
        <f t="shared" si="39"/>
        <v>32</v>
      </c>
      <c r="B44" s="29" t="s">
        <v>78</v>
      </c>
      <c r="C44" s="61" t="s">
        <v>59</v>
      </c>
      <c r="D44" s="31"/>
      <c r="E44" s="31"/>
      <c r="F44" s="50"/>
      <c r="G44" s="31"/>
      <c r="H44" s="31"/>
      <c r="I44" s="31"/>
      <c r="J44" s="50"/>
      <c r="K44" s="31"/>
      <c r="L44" s="31"/>
      <c r="M44" s="31"/>
      <c r="N44" s="52"/>
      <c r="O44" s="32"/>
      <c r="P44" s="32"/>
      <c r="Q44" s="32"/>
      <c r="R44" s="32"/>
      <c r="S44" s="32"/>
      <c r="T44" s="32"/>
      <c r="U44" s="32"/>
      <c r="V44" s="32"/>
      <c r="W44" s="53"/>
      <c r="X44" s="53"/>
      <c r="Y44" s="32"/>
      <c r="Z44" s="32"/>
      <c r="AA44" s="54"/>
      <c r="AB44" s="54"/>
      <c r="AC44" s="33"/>
      <c r="AD44" s="33"/>
      <c r="AE44" s="54"/>
      <c r="AF44" s="33">
        <v>12</v>
      </c>
      <c r="AG44" s="33">
        <v>12</v>
      </c>
      <c r="AH44" s="34"/>
      <c r="AI44" s="35">
        <v>6.94</v>
      </c>
      <c r="AJ44" s="36">
        <v>16</v>
      </c>
      <c r="AK44" s="36">
        <f t="shared" si="45"/>
        <v>2</v>
      </c>
      <c r="AL44" s="35">
        <v>968</v>
      </c>
      <c r="AM44" s="37">
        <f>AL44/AJ44*AK44</f>
        <v>121</v>
      </c>
      <c r="AN44" s="38">
        <f>SUM(D44:AH44)*AI44</f>
        <v>166.56</v>
      </c>
      <c r="AO44" s="39">
        <f t="shared" si="7"/>
        <v>32.524800000000006</v>
      </c>
      <c r="AP44" s="39">
        <f t="shared" si="40"/>
        <v>31.072800000000004</v>
      </c>
      <c r="AQ44" s="31"/>
      <c r="AR44" s="31"/>
      <c r="AS44" s="39">
        <f t="shared" si="8"/>
        <v>28.459199999999999</v>
      </c>
      <c r="AT44" s="39">
        <f t="shared" si="9"/>
        <v>31.944000000000003</v>
      </c>
      <c r="AU44" s="62"/>
      <c r="AV44" s="31"/>
      <c r="AW44" s="39">
        <f t="shared" si="10"/>
        <v>26.716800000000003</v>
      </c>
      <c r="AX44" s="39">
        <f t="shared" si="11"/>
        <v>26.426400000000001</v>
      </c>
      <c r="AY44" s="52"/>
      <c r="AZ44" s="32"/>
      <c r="BA44" s="39">
        <f t="shared" si="12"/>
        <v>31.363200000000006</v>
      </c>
      <c r="BB44" s="39">
        <f t="shared" si="13"/>
        <v>33.976799999999997</v>
      </c>
      <c r="BC44" s="32"/>
      <c r="BD44" s="32"/>
      <c r="BE44" s="32" t="s">
        <v>42</v>
      </c>
      <c r="BF44" s="39">
        <f t="shared" si="48"/>
        <v>31.653600000000004</v>
      </c>
      <c r="BG44" s="32"/>
      <c r="BH44" s="53"/>
      <c r="BI44" s="39">
        <f t="shared" si="49"/>
        <v>21.199200000000001</v>
      </c>
      <c r="BJ44" s="39">
        <f t="shared" si="16"/>
        <v>29.040000000000003</v>
      </c>
      <c r="BK44" s="32"/>
      <c r="BL44" s="54"/>
      <c r="BM44" s="39">
        <f t="shared" si="17"/>
        <v>20.908800000000003</v>
      </c>
      <c r="BN44" s="39">
        <f t="shared" si="18"/>
        <v>27.297599999999999</v>
      </c>
      <c r="BO44" s="33"/>
      <c r="BP44" s="54"/>
      <c r="BQ44" s="39">
        <f t="shared" si="19"/>
        <v>0</v>
      </c>
      <c r="BR44" s="39">
        <f t="shared" si="20"/>
        <v>0</v>
      </c>
      <c r="BS44" s="40">
        <f t="shared" si="21"/>
        <v>45.980000000000004</v>
      </c>
      <c r="BT44" s="41"/>
      <c r="BU44" s="39"/>
      <c r="BV44" s="31"/>
      <c r="BW44" s="31"/>
      <c r="BX44" s="39"/>
      <c r="BY44" s="31"/>
      <c r="BZ44" s="62"/>
      <c r="CA44" s="31"/>
      <c r="CB44" s="31"/>
      <c r="CC44" s="31"/>
      <c r="CD44" s="52"/>
      <c r="CE44" s="32"/>
      <c r="CF44" s="32"/>
      <c r="CG44" s="32"/>
      <c r="CH44" s="32"/>
      <c r="CI44" s="32"/>
      <c r="CJ44" s="32"/>
      <c r="CK44" s="32"/>
      <c r="CL44" s="32"/>
      <c r="CM44" s="53"/>
      <c r="CN44" s="53"/>
      <c r="CO44" s="41">
        <f t="shared" si="60"/>
        <v>8.7724999999999991</v>
      </c>
      <c r="CP44" s="32"/>
      <c r="CQ44" s="54"/>
      <c r="CR44" s="41">
        <f t="shared" si="64"/>
        <v>5.4449999999999994</v>
      </c>
      <c r="CS44" s="41">
        <f t="shared" si="61"/>
        <v>5.4449999999999994</v>
      </c>
      <c r="CT44" s="33"/>
      <c r="CU44" s="54"/>
      <c r="CV44" s="41">
        <f t="shared" si="62"/>
        <v>10.889999999999999</v>
      </c>
      <c r="CW44" s="41">
        <f t="shared" si="63"/>
        <v>10.889999999999999</v>
      </c>
      <c r="CX44" s="40">
        <f t="shared" si="35"/>
        <v>41.442499999999995</v>
      </c>
      <c r="CY44" s="40">
        <f t="shared" si="36"/>
        <v>14.520000000000001</v>
      </c>
      <c r="CZ44" s="40">
        <v>7</v>
      </c>
      <c r="DA44" s="40">
        <f t="shared" si="2"/>
        <v>19.360000000000003</v>
      </c>
      <c r="DB44" s="38" t="e">
        <f>BS44+#REF!+CY44+DA44</f>
        <v>#REF!</v>
      </c>
      <c r="DC44" s="38" t="e">
        <f>AN44+BS44+#REF!+CY44+DA44</f>
        <v>#REF!</v>
      </c>
      <c r="DD44" s="42"/>
      <c r="DE44" s="43">
        <f>AN44*8%</f>
        <v>13.3248</v>
      </c>
      <c r="DF44" s="55"/>
      <c r="DG44" s="44" t="e">
        <f t="shared" si="3"/>
        <v>#REF!</v>
      </c>
      <c r="DI44" s="46" t="e">
        <f t="shared" si="38"/>
        <v>#REF!</v>
      </c>
    </row>
    <row r="45" spans="1:113" s="45" customFormat="1" ht="15" x14ac:dyDescent="0.2">
      <c r="A45" s="28">
        <f t="shared" si="39"/>
        <v>33</v>
      </c>
      <c r="B45" s="63" t="s">
        <v>79</v>
      </c>
      <c r="C45" s="61" t="s">
        <v>80</v>
      </c>
      <c r="D45" s="31">
        <v>12</v>
      </c>
      <c r="E45" s="31">
        <v>12</v>
      </c>
      <c r="F45" s="31"/>
      <c r="G45" s="31"/>
      <c r="H45" s="31">
        <v>12</v>
      </c>
      <c r="I45" s="31">
        <v>12</v>
      </c>
      <c r="J45" s="62"/>
      <c r="K45" s="31"/>
      <c r="L45" s="31">
        <v>12</v>
      </c>
      <c r="M45" s="31">
        <v>12</v>
      </c>
      <c r="N45" s="52"/>
      <c r="O45" s="32"/>
      <c r="P45" s="32">
        <v>12</v>
      </c>
      <c r="Q45" s="32">
        <v>12</v>
      </c>
      <c r="R45" s="32"/>
      <c r="S45" s="32"/>
      <c r="T45" s="32" t="s">
        <v>60</v>
      </c>
      <c r="U45" s="32">
        <v>12</v>
      </c>
      <c r="V45" s="32"/>
      <c r="W45" s="53"/>
      <c r="X45" s="53">
        <v>12</v>
      </c>
      <c r="Y45" s="32">
        <v>12</v>
      </c>
      <c r="Z45" s="32"/>
      <c r="AA45" s="54"/>
      <c r="AB45" s="54">
        <v>12</v>
      </c>
      <c r="AC45" s="33">
        <v>12</v>
      </c>
      <c r="AD45" s="33"/>
      <c r="AE45" s="54"/>
      <c r="AF45" s="33">
        <v>12</v>
      </c>
      <c r="AG45" s="33">
        <v>12</v>
      </c>
      <c r="AH45" s="34"/>
      <c r="AI45" s="36">
        <v>14.24</v>
      </c>
      <c r="AJ45" s="36">
        <v>16</v>
      </c>
      <c r="AK45" s="36">
        <f t="shared" si="45"/>
        <v>15</v>
      </c>
      <c r="AL45" s="35">
        <v>968</v>
      </c>
      <c r="AM45" s="37">
        <f t="shared" si="5"/>
        <v>907.5</v>
      </c>
      <c r="AN45" s="38">
        <f t="shared" si="6"/>
        <v>2563.1999999999998</v>
      </c>
      <c r="AO45" s="39">
        <f t="shared" si="7"/>
        <v>32.524800000000006</v>
      </c>
      <c r="AP45" s="39">
        <f t="shared" si="40"/>
        <v>31.072800000000004</v>
      </c>
      <c r="AQ45" s="50"/>
      <c r="AR45" s="31"/>
      <c r="AS45" s="39">
        <f t="shared" si="8"/>
        <v>28.459199999999999</v>
      </c>
      <c r="AT45" s="39">
        <f t="shared" si="9"/>
        <v>31.944000000000003</v>
      </c>
      <c r="AU45" s="31"/>
      <c r="AV45" s="31"/>
      <c r="AW45" s="39">
        <f t="shared" si="10"/>
        <v>26.716800000000003</v>
      </c>
      <c r="AX45" s="39">
        <f t="shared" si="11"/>
        <v>26.426400000000001</v>
      </c>
      <c r="AY45" s="52"/>
      <c r="AZ45" s="32"/>
      <c r="BA45" s="39">
        <f t="shared" si="12"/>
        <v>31.363200000000006</v>
      </c>
      <c r="BB45" s="39" t="s">
        <v>52</v>
      </c>
      <c r="BC45" s="32"/>
      <c r="BD45" s="32"/>
      <c r="BE45" s="39">
        <f t="shared" si="47"/>
        <v>30.201600000000003</v>
      </c>
      <c r="BF45" s="39">
        <f t="shared" si="48"/>
        <v>31.653600000000004</v>
      </c>
      <c r="BG45" s="32"/>
      <c r="BH45" s="53"/>
      <c r="BI45" s="39">
        <f t="shared" si="49"/>
        <v>21.199200000000001</v>
      </c>
      <c r="BJ45" s="39">
        <f t="shared" si="16"/>
        <v>29.040000000000003</v>
      </c>
      <c r="BK45" s="32"/>
      <c r="BL45" s="54"/>
      <c r="BM45" s="39">
        <f t="shared" si="17"/>
        <v>20.908800000000003</v>
      </c>
      <c r="BN45" s="39">
        <f t="shared" si="18"/>
        <v>27.297599999999999</v>
      </c>
      <c r="BO45" s="33"/>
      <c r="BP45" s="54"/>
      <c r="BQ45" s="39">
        <f t="shared" si="19"/>
        <v>0</v>
      </c>
      <c r="BR45" s="39">
        <f t="shared" si="20"/>
        <v>0</v>
      </c>
      <c r="BS45" s="40">
        <f t="shared" si="21"/>
        <v>344.84999999999997</v>
      </c>
      <c r="BT45" s="41">
        <f t="shared" si="42"/>
        <v>10.284999999999998</v>
      </c>
      <c r="BU45" s="41">
        <f t="shared" si="50"/>
        <v>10.889999999999999</v>
      </c>
      <c r="BV45" s="31"/>
      <c r="BW45" s="31"/>
      <c r="BX45" s="41">
        <f t="shared" si="51"/>
        <v>10.889999999999999</v>
      </c>
      <c r="BY45" s="41">
        <f t="shared" si="52"/>
        <v>10.889999999999999</v>
      </c>
      <c r="BZ45" s="62"/>
      <c r="CA45" s="31"/>
      <c r="CB45" s="41">
        <f t="shared" si="53"/>
        <v>10.889999999999999</v>
      </c>
      <c r="CC45" s="41">
        <f t="shared" si="54"/>
        <v>9.9824999999999999</v>
      </c>
      <c r="CD45" s="52"/>
      <c r="CE45" s="32"/>
      <c r="CF45" s="41">
        <f t="shared" si="55"/>
        <v>10.284999999999998</v>
      </c>
      <c r="CG45" s="41">
        <f t="shared" si="56"/>
        <v>8.4699999999999989</v>
      </c>
      <c r="CH45" s="32"/>
      <c r="CI45" s="32"/>
      <c r="CJ45" s="32" t="s">
        <v>60</v>
      </c>
      <c r="CK45" s="41">
        <f t="shared" si="58"/>
        <v>9.0749999999999993</v>
      </c>
      <c r="CL45" s="32"/>
      <c r="CM45" s="53"/>
      <c r="CN45" s="41">
        <f t="shared" si="59"/>
        <v>5.4449999999999994</v>
      </c>
      <c r="CO45" s="41">
        <f t="shared" si="60"/>
        <v>8.7724999999999991</v>
      </c>
      <c r="CP45" s="32"/>
      <c r="CQ45" s="54"/>
      <c r="CR45" s="41">
        <f t="shared" si="64"/>
        <v>5.4449999999999994</v>
      </c>
      <c r="CS45" s="41">
        <f t="shared" si="61"/>
        <v>5.4449999999999994</v>
      </c>
      <c r="CT45" s="33"/>
      <c r="CU45" s="54"/>
      <c r="CV45" s="41">
        <f t="shared" si="62"/>
        <v>10.889999999999999</v>
      </c>
      <c r="CW45" s="41">
        <f t="shared" si="63"/>
        <v>10.889999999999999</v>
      </c>
      <c r="CX45" s="40">
        <f t="shared" si="35"/>
        <v>138.54499999999996</v>
      </c>
      <c r="CY45" s="40">
        <f t="shared" si="36"/>
        <v>108.89999999999999</v>
      </c>
      <c r="CZ45" s="40">
        <v>7</v>
      </c>
      <c r="DA45" s="40">
        <f t="shared" si="2"/>
        <v>145.20000000000002</v>
      </c>
      <c r="DB45" s="38" t="e">
        <f>BS45+#REF!+CY45+DA45</f>
        <v>#REF!</v>
      </c>
      <c r="DC45" s="38" t="e">
        <f>AN45+BS45+#REF!+CY45+DA45</f>
        <v>#REF!</v>
      </c>
      <c r="DD45" s="42"/>
      <c r="DE45" s="43">
        <f>AN45*8%</f>
        <v>205.05599999999998</v>
      </c>
      <c r="DF45" s="55"/>
      <c r="DG45" s="44" t="e">
        <f t="shared" si="3"/>
        <v>#REF!</v>
      </c>
      <c r="DI45" s="46" t="e">
        <f t="shared" si="38"/>
        <v>#REF!</v>
      </c>
    </row>
    <row r="46" spans="1:113" s="45" customFormat="1" ht="15" x14ac:dyDescent="0.2">
      <c r="A46" s="28">
        <f t="shared" si="39"/>
        <v>34</v>
      </c>
      <c r="B46" s="56" t="s">
        <v>81</v>
      </c>
      <c r="C46" s="61" t="s">
        <v>82</v>
      </c>
      <c r="D46" s="50" t="s">
        <v>52</v>
      </c>
      <c r="E46" s="50" t="s">
        <v>52</v>
      </c>
      <c r="F46" s="50"/>
      <c r="G46" s="31"/>
      <c r="H46" s="50" t="s">
        <v>52</v>
      </c>
      <c r="I46" s="50" t="s">
        <v>52</v>
      </c>
      <c r="J46" s="31"/>
      <c r="K46" s="31"/>
      <c r="L46" s="50" t="s">
        <v>52</v>
      </c>
      <c r="M46" s="50" t="s">
        <v>52</v>
      </c>
      <c r="N46" s="52"/>
      <c r="O46" s="32"/>
      <c r="P46" s="32" t="s">
        <v>52</v>
      </c>
      <c r="Q46" s="52" t="s">
        <v>52</v>
      </c>
      <c r="R46" s="32"/>
      <c r="S46" s="32"/>
      <c r="T46" s="32">
        <v>12</v>
      </c>
      <c r="U46" s="32">
        <v>12</v>
      </c>
      <c r="V46" s="32"/>
      <c r="W46" s="53"/>
      <c r="X46" s="53">
        <v>12</v>
      </c>
      <c r="Y46" s="32">
        <v>12</v>
      </c>
      <c r="Z46" s="32"/>
      <c r="AA46" s="54"/>
      <c r="AB46" s="54">
        <v>12</v>
      </c>
      <c r="AC46" s="33">
        <v>12</v>
      </c>
      <c r="AD46" s="33"/>
      <c r="AE46" s="54"/>
      <c r="AF46" s="33">
        <v>12</v>
      </c>
      <c r="AG46" s="33">
        <v>12</v>
      </c>
      <c r="AH46" s="34"/>
      <c r="AI46" s="36">
        <v>15.9</v>
      </c>
      <c r="AJ46" s="36">
        <v>16</v>
      </c>
      <c r="AK46" s="36">
        <f t="shared" si="45"/>
        <v>8</v>
      </c>
      <c r="AL46" s="35">
        <v>1908</v>
      </c>
      <c r="AM46" s="37">
        <f t="shared" si="5"/>
        <v>954</v>
      </c>
      <c r="AN46" s="38">
        <f t="shared" si="6"/>
        <v>1526.4</v>
      </c>
      <c r="AO46" s="39">
        <f t="shared" si="7"/>
        <v>64.108800000000002</v>
      </c>
      <c r="AP46" s="39">
        <f t="shared" si="40"/>
        <v>61.246800000000007</v>
      </c>
      <c r="AQ46" s="64"/>
      <c r="AR46" s="64"/>
      <c r="AS46" s="39">
        <f t="shared" si="8"/>
        <v>56.095199999999998</v>
      </c>
      <c r="AT46" s="39">
        <f t="shared" si="9"/>
        <v>62.964000000000006</v>
      </c>
      <c r="AU46" s="64"/>
      <c r="AV46" s="64"/>
      <c r="AW46" s="39">
        <f t="shared" si="10"/>
        <v>52.660800000000009</v>
      </c>
      <c r="AX46" s="39">
        <f t="shared" si="11"/>
        <v>52.0884</v>
      </c>
      <c r="AY46" s="65"/>
      <c r="AZ46" s="66"/>
      <c r="BA46" s="39">
        <f t="shared" si="12"/>
        <v>61.819200000000002</v>
      </c>
      <c r="BB46" s="39">
        <f t="shared" si="13"/>
        <v>66.970799999999997</v>
      </c>
      <c r="BC46" s="66"/>
      <c r="BD46" s="66"/>
      <c r="BE46" s="39">
        <f t="shared" si="47"/>
        <v>59.529600000000002</v>
      </c>
      <c r="BF46" s="39">
        <f t="shared" si="48"/>
        <v>62.391600000000011</v>
      </c>
      <c r="BG46" s="66"/>
      <c r="BH46" s="67"/>
      <c r="BI46" s="39">
        <f t="shared" si="49"/>
        <v>41.785199999999996</v>
      </c>
      <c r="BJ46" s="39">
        <f t="shared" si="16"/>
        <v>57.24</v>
      </c>
      <c r="BK46" s="66"/>
      <c r="BL46" s="68"/>
      <c r="BM46" s="39">
        <f t="shared" si="17"/>
        <v>41.212800000000001</v>
      </c>
      <c r="BN46" s="39">
        <f t="shared" si="18"/>
        <v>53.805599999999998</v>
      </c>
      <c r="BO46" s="33"/>
      <c r="BP46" s="54"/>
      <c r="BQ46" s="39">
        <f t="shared" si="19"/>
        <v>0</v>
      </c>
      <c r="BR46" s="39">
        <f t="shared" si="20"/>
        <v>0</v>
      </c>
      <c r="BS46" s="40">
        <f>AM46*0.4*IF($AH$5&lt;60%,60%,IF($AH$5&lt;110%,$AH$5,120%))</f>
        <v>362.52</v>
      </c>
      <c r="BT46" s="50" t="s">
        <v>52</v>
      </c>
      <c r="BU46" s="50" t="s">
        <v>52</v>
      </c>
      <c r="BV46" s="50"/>
      <c r="BW46" s="31"/>
      <c r="BX46" s="50" t="s">
        <v>52</v>
      </c>
      <c r="BY46" s="50" t="s">
        <v>52</v>
      </c>
      <c r="BZ46" s="31"/>
      <c r="CA46" s="31"/>
      <c r="CB46" s="50" t="s">
        <v>52</v>
      </c>
      <c r="CC46" s="50" t="s">
        <v>52</v>
      </c>
      <c r="CD46" s="52"/>
      <c r="CE46" s="32"/>
      <c r="CF46" s="32" t="s">
        <v>52</v>
      </c>
      <c r="CG46" s="52" t="s">
        <v>52</v>
      </c>
      <c r="CH46" s="69"/>
      <c r="CI46" s="69"/>
      <c r="CJ46" s="41">
        <f>($AL46*0.15/$AJ46)*IF($T$6/$C$6&lt;80%,120%,IF($T$6/$C$6&lt;120%,200%-$T$6/$C$6,60%))</f>
        <v>21.465000000000003</v>
      </c>
      <c r="CK46" s="69"/>
      <c r="CL46" s="69"/>
      <c r="CM46" s="70"/>
      <c r="CN46" s="41">
        <f t="shared" si="59"/>
        <v>10.7325</v>
      </c>
      <c r="CO46" s="41">
        <f t="shared" si="60"/>
        <v>17.291249999999998</v>
      </c>
      <c r="CP46" s="69"/>
      <c r="CQ46" s="71"/>
      <c r="CR46" s="41">
        <f t="shared" si="64"/>
        <v>10.7325</v>
      </c>
      <c r="CS46" s="41">
        <f t="shared" si="61"/>
        <v>10.7325</v>
      </c>
      <c r="CT46" s="33"/>
      <c r="CU46" s="54"/>
      <c r="CV46" s="41">
        <f t="shared" si="62"/>
        <v>21.465</v>
      </c>
      <c r="CW46" s="41">
        <f t="shared" si="63"/>
        <v>21.465</v>
      </c>
      <c r="CX46" s="40">
        <f t="shared" si="35"/>
        <v>113.88375000000001</v>
      </c>
      <c r="CY46" s="40">
        <f>AM46*0.2*IF($AH$7/$C$7&lt;80%,120%,IF($AH$7/$C$7&lt;120%,200%-$AH$7/$C$7,60%))</f>
        <v>114.48</v>
      </c>
      <c r="CZ46" s="40">
        <v>8</v>
      </c>
      <c r="DA46" s="40">
        <f t="shared" si="2"/>
        <v>190.8</v>
      </c>
      <c r="DB46" s="38" t="e">
        <f>BS46+#REF!+CY46+DA46</f>
        <v>#REF!</v>
      </c>
      <c r="DC46" s="38" t="e">
        <f>AN46+BS46+#REF!+CY46+DA46</f>
        <v>#REF!</v>
      </c>
      <c r="DD46" s="42"/>
      <c r="DE46" s="43">
        <f>AN46*8%</f>
        <v>122.11200000000001</v>
      </c>
      <c r="DF46" s="72"/>
      <c r="DG46" s="44" t="e">
        <f>DC46+DD46+DE46+DF46</f>
        <v>#REF!</v>
      </c>
      <c r="DI46" s="46"/>
    </row>
    <row r="47" spans="1:113" s="45" customFormat="1" ht="15" x14ac:dyDescent="0.2">
      <c r="A47" s="28"/>
      <c r="B47" s="73" t="s">
        <v>83</v>
      </c>
      <c r="C47" s="74"/>
      <c r="D47" s="75"/>
      <c r="E47" s="75"/>
      <c r="F47" s="31"/>
      <c r="G47" s="31"/>
      <c r="H47" s="75"/>
      <c r="I47" s="75"/>
      <c r="J47" s="31"/>
      <c r="K47" s="31"/>
      <c r="L47" s="75"/>
      <c r="M47" s="75"/>
      <c r="N47" s="76"/>
      <c r="O47" s="69"/>
      <c r="P47" s="69"/>
      <c r="Q47" s="76"/>
      <c r="R47" s="69"/>
      <c r="S47" s="69"/>
      <c r="T47" s="69">
        <v>12</v>
      </c>
      <c r="U47" s="69"/>
      <c r="V47" s="69"/>
      <c r="W47" s="70"/>
      <c r="X47" s="70">
        <v>12</v>
      </c>
      <c r="Y47" s="69"/>
      <c r="Z47" s="69"/>
      <c r="AA47" s="71"/>
      <c r="AB47" s="54">
        <v>12</v>
      </c>
      <c r="AC47" s="33">
        <v>12</v>
      </c>
      <c r="AD47" s="33"/>
      <c r="AE47" s="54"/>
      <c r="AF47" s="33"/>
      <c r="AG47" s="33"/>
      <c r="AH47" s="34"/>
      <c r="AI47" s="36">
        <v>11.42</v>
      </c>
      <c r="AJ47" s="36">
        <v>16</v>
      </c>
      <c r="AK47" s="36">
        <f t="shared" si="45"/>
        <v>4</v>
      </c>
      <c r="AL47" s="35">
        <v>1973.76</v>
      </c>
      <c r="AM47" s="37">
        <f>AL47/AJ47*AK47</f>
        <v>493.44</v>
      </c>
      <c r="AN47" s="38">
        <f>SUM(D47:AH47)*AI47</f>
        <v>548.16</v>
      </c>
      <c r="AO47" s="39">
        <f t="shared" si="7"/>
        <v>66.318336000000002</v>
      </c>
      <c r="AP47" s="39">
        <f t="shared" si="40"/>
        <v>63.357696000000004</v>
      </c>
      <c r="AQ47" s="50"/>
      <c r="AR47" s="31"/>
      <c r="AS47" s="39">
        <f t="shared" si="8"/>
        <v>58.028543999999997</v>
      </c>
      <c r="AT47" s="39">
        <f t="shared" si="9"/>
        <v>65.134079999999997</v>
      </c>
      <c r="AU47" s="62"/>
      <c r="AV47" s="31"/>
      <c r="AW47" s="39">
        <f t="shared" si="10"/>
        <v>54.475776000000003</v>
      </c>
      <c r="AX47" s="39">
        <f t="shared" si="11"/>
        <v>53.883648000000001</v>
      </c>
      <c r="AY47" s="53"/>
      <c r="AZ47" s="32"/>
      <c r="BA47" s="39">
        <f t="shared" si="12"/>
        <v>63.949824000000007</v>
      </c>
      <c r="BB47" s="39">
        <f t="shared" si="13"/>
        <v>69.278975999999986</v>
      </c>
      <c r="BC47" s="53"/>
      <c r="BD47" s="32"/>
      <c r="BE47" s="39">
        <f t="shared" si="47"/>
        <v>61.581311999999997</v>
      </c>
      <c r="BF47" s="39">
        <f t="shared" si="48"/>
        <v>64.541952000000009</v>
      </c>
      <c r="BG47" s="32"/>
      <c r="BH47" s="53"/>
      <c r="BI47" s="39">
        <f t="shared" si="49"/>
        <v>43.225344</v>
      </c>
      <c r="BJ47" s="39">
        <f t="shared" si="16"/>
        <v>59.212800000000001</v>
      </c>
      <c r="BK47" s="32"/>
      <c r="BL47" s="54"/>
      <c r="BM47" s="39">
        <f t="shared" si="17"/>
        <v>42.633215999999997</v>
      </c>
      <c r="BN47" s="39">
        <f t="shared" si="18"/>
        <v>55.660031999999994</v>
      </c>
      <c r="BO47" s="33"/>
      <c r="BP47" s="54"/>
      <c r="BQ47" s="39">
        <f t="shared" si="19"/>
        <v>0</v>
      </c>
      <c r="BR47" s="39">
        <f t="shared" si="20"/>
        <v>0</v>
      </c>
      <c r="BS47" s="40">
        <f>AM47*0.4*IF($AH$5&lt;60%,60%,IF($AH$5&lt;110%,$AH$5,120%))</f>
        <v>187.50719999999998</v>
      </c>
      <c r="BT47" s="41"/>
      <c r="BU47" s="41"/>
      <c r="BV47" s="50"/>
      <c r="BW47" s="31"/>
      <c r="BX47" s="41"/>
      <c r="BY47" s="31"/>
      <c r="BZ47" s="62"/>
      <c r="CA47" s="31"/>
      <c r="CB47" s="31"/>
      <c r="CC47" s="31"/>
      <c r="CD47" s="53"/>
      <c r="CE47" s="32"/>
      <c r="CF47" s="32"/>
      <c r="CG47" s="32"/>
      <c r="CH47" s="53"/>
      <c r="CI47" s="32"/>
      <c r="CJ47" s="32"/>
      <c r="CK47" s="32"/>
      <c r="CL47" s="32"/>
      <c r="CM47" s="53"/>
      <c r="CN47" s="53"/>
      <c r="CO47" s="32"/>
      <c r="CP47" s="32"/>
      <c r="CQ47" s="54"/>
      <c r="CR47" s="54"/>
      <c r="CS47" s="33"/>
      <c r="CT47" s="33"/>
      <c r="CU47" s="54"/>
      <c r="CV47" s="33"/>
      <c r="CW47" s="33"/>
      <c r="CX47" s="40"/>
      <c r="CY47" s="40"/>
      <c r="CZ47" s="40"/>
      <c r="DA47" s="40"/>
      <c r="DB47" s="38"/>
      <c r="DC47" s="38"/>
      <c r="DD47" s="42"/>
      <c r="DE47" s="43"/>
      <c r="DF47" s="42"/>
      <c r="DG47" s="44"/>
      <c r="DI47" s="46"/>
    </row>
    <row r="48" spans="1:113" x14ac:dyDescent="0.2">
      <c r="A48" s="28"/>
      <c r="B48" s="56"/>
      <c r="C48" s="61"/>
      <c r="D48" s="31"/>
      <c r="E48" s="31"/>
      <c r="F48" s="50"/>
      <c r="G48" s="31"/>
      <c r="H48" s="31"/>
      <c r="I48" s="31"/>
      <c r="J48" s="62"/>
      <c r="K48" s="31"/>
      <c r="L48" s="31"/>
      <c r="M48" s="31"/>
      <c r="N48" s="53"/>
      <c r="O48" s="32"/>
      <c r="P48" s="32"/>
      <c r="Q48" s="32"/>
      <c r="R48" s="53"/>
      <c r="S48" s="32"/>
      <c r="T48" s="32"/>
      <c r="U48" s="32"/>
      <c r="V48" s="32"/>
      <c r="W48" s="53"/>
      <c r="X48" s="53"/>
      <c r="Y48" s="32"/>
      <c r="Z48" s="32"/>
      <c r="AA48" s="54"/>
      <c r="AB48" s="54"/>
      <c r="AC48" s="33"/>
      <c r="AD48" s="33"/>
      <c r="AE48" s="54"/>
      <c r="AF48" s="33"/>
      <c r="AG48" s="33"/>
      <c r="AH48" s="77"/>
      <c r="AI48" s="78"/>
      <c r="AJ48" s="36"/>
      <c r="AK48" s="78"/>
      <c r="AL48" s="79"/>
      <c r="AM48" s="37"/>
      <c r="AN48" s="38"/>
      <c r="AO48" s="39"/>
      <c r="AP48" s="39"/>
      <c r="AQ48" s="80"/>
      <c r="AR48" s="81"/>
      <c r="AS48" s="39"/>
      <c r="AT48" s="81"/>
      <c r="AU48" s="81"/>
      <c r="AV48" s="81"/>
      <c r="AW48" s="81"/>
      <c r="AX48" s="81"/>
      <c r="AY48" s="82"/>
      <c r="AZ48" s="82"/>
      <c r="BA48" s="82"/>
      <c r="BB48" s="82"/>
      <c r="BC48" s="82"/>
      <c r="BD48" s="82"/>
      <c r="BE48" s="39"/>
      <c r="BF48" s="82"/>
      <c r="BG48" s="82"/>
      <c r="BH48" s="82"/>
      <c r="BI48" s="82"/>
      <c r="BJ48" s="82"/>
      <c r="BK48" s="82"/>
      <c r="BL48" s="83"/>
      <c r="BM48" s="83"/>
      <c r="BN48" s="83"/>
      <c r="BO48" s="83"/>
      <c r="BP48" s="83"/>
      <c r="BQ48" s="83"/>
      <c r="BR48" s="83"/>
      <c r="BS48" s="84"/>
      <c r="BT48" s="39"/>
      <c r="BU48" s="39"/>
      <c r="BV48" s="80"/>
      <c r="BW48" s="81"/>
      <c r="BX48" s="39"/>
      <c r="BY48" s="81"/>
      <c r="BZ48" s="81"/>
      <c r="CA48" s="81"/>
      <c r="CB48" s="81"/>
      <c r="CC48" s="81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3"/>
      <c r="CR48" s="83"/>
      <c r="CS48" s="83"/>
      <c r="CT48" s="83"/>
      <c r="CU48" s="83"/>
      <c r="CV48" s="83"/>
      <c r="CW48" s="83"/>
      <c r="CX48" s="84"/>
      <c r="CY48" s="84"/>
      <c r="CZ48" s="84"/>
      <c r="DA48" s="84"/>
      <c r="DB48" s="85"/>
      <c r="DC48" s="85"/>
      <c r="DD48" s="86"/>
      <c r="DE48" s="86"/>
      <c r="DF48" s="86"/>
      <c r="DG48" s="87"/>
      <c r="DI48" s="88">
        <f t="shared" si="38"/>
        <v>0</v>
      </c>
    </row>
    <row r="49" spans="1:113" x14ac:dyDescent="0.2">
      <c r="A49" s="89"/>
      <c r="B49" s="90"/>
      <c r="C49" s="91"/>
      <c r="D49" s="80"/>
      <c r="E49" s="80"/>
      <c r="F49" s="80"/>
      <c r="G49" s="81"/>
      <c r="H49" s="81"/>
      <c r="I49" s="81"/>
      <c r="J49" s="81"/>
      <c r="K49" s="81"/>
      <c r="L49" s="81"/>
      <c r="M49" s="81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3"/>
      <c r="AB49" s="83"/>
      <c r="AC49" s="83"/>
      <c r="AD49" s="83"/>
      <c r="AE49" s="83"/>
      <c r="AF49" s="83"/>
      <c r="AG49" s="83"/>
      <c r="AH49" s="92"/>
      <c r="AI49" s="93"/>
      <c r="AJ49" s="93"/>
      <c r="AK49" s="93"/>
      <c r="AL49" s="93"/>
      <c r="AM49" s="94"/>
      <c r="AN49" s="85"/>
      <c r="AO49" s="39"/>
      <c r="AP49" s="39"/>
      <c r="AQ49" s="95"/>
      <c r="AR49" s="95"/>
      <c r="AS49" s="39"/>
      <c r="AT49" s="95"/>
      <c r="AU49" s="95"/>
      <c r="AV49" s="95"/>
      <c r="AW49" s="95"/>
      <c r="AX49" s="95"/>
      <c r="AY49" s="95"/>
      <c r="AZ49" s="96"/>
      <c r="BA49" s="97"/>
      <c r="BB49" s="97"/>
      <c r="BC49" s="96"/>
      <c r="BD49" s="96"/>
      <c r="BE49" s="97"/>
      <c r="BF49" s="97"/>
      <c r="BG49" s="97"/>
      <c r="BH49" s="96"/>
      <c r="BI49" s="97"/>
      <c r="BJ49" s="97"/>
      <c r="BK49" s="97"/>
      <c r="BL49" s="95"/>
      <c r="BM49" s="97"/>
      <c r="BN49" s="97"/>
      <c r="BO49" s="97"/>
      <c r="BP49" s="95"/>
      <c r="BQ49" s="95"/>
      <c r="BR49" s="95"/>
      <c r="BS49" s="84"/>
      <c r="BT49" s="39"/>
      <c r="BU49" s="39"/>
      <c r="BV49" s="95"/>
      <c r="BW49" s="95"/>
      <c r="BX49" s="39"/>
      <c r="BY49" s="95"/>
      <c r="BZ49" s="95"/>
      <c r="CA49" s="95"/>
      <c r="CB49" s="95"/>
      <c r="CC49" s="95"/>
      <c r="CD49" s="95"/>
      <c r="CE49" s="96"/>
      <c r="CF49" s="97"/>
      <c r="CG49" s="97"/>
      <c r="CH49" s="96"/>
      <c r="CI49" s="96"/>
      <c r="CJ49" s="97"/>
      <c r="CK49" s="97"/>
      <c r="CL49" s="97"/>
      <c r="CM49" s="96"/>
      <c r="CN49" s="97"/>
      <c r="CO49" s="97"/>
      <c r="CP49" s="97"/>
      <c r="CQ49" s="95"/>
      <c r="CR49" s="97"/>
      <c r="CS49" s="97"/>
      <c r="CT49" s="97"/>
      <c r="CU49" s="95"/>
      <c r="CV49" s="95"/>
      <c r="CW49" s="95"/>
      <c r="CX49" s="84"/>
      <c r="CY49" s="84"/>
      <c r="CZ49" s="84"/>
      <c r="DA49" s="84"/>
      <c r="DB49" s="85"/>
      <c r="DC49" s="85"/>
      <c r="DD49" s="86"/>
      <c r="DE49" s="86"/>
      <c r="DF49" s="86"/>
      <c r="DG49" s="87"/>
      <c r="DI49" s="88">
        <f t="shared" si="38"/>
        <v>0</v>
      </c>
    </row>
    <row r="50" spans="1:113" ht="22.5" customHeight="1" x14ac:dyDescent="0.2">
      <c r="A50" s="98"/>
      <c r="B50" s="99"/>
      <c r="C50" s="100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6"/>
      <c r="P50" s="97"/>
      <c r="Q50" s="97"/>
      <c r="R50" s="96"/>
      <c r="S50" s="96"/>
      <c r="T50" s="97"/>
      <c r="U50" s="97"/>
      <c r="V50" s="97"/>
      <c r="W50" s="96"/>
      <c r="X50" s="97"/>
      <c r="Y50" s="97"/>
      <c r="Z50" s="97"/>
      <c r="AA50" s="95"/>
      <c r="AB50" s="97"/>
      <c r="AC50" s="97"/>
      <c r="AD50" s="97"/>
      <c r="AE50" s="95"/>
      <c r="AF50" s="95"/>
      <c r="AG50" s="95"/>
      <c r="AH50" s="101"/>
      <c r="AI50" s="102"/>
      <c r="AJ50" s="102"/>
      <c r="AK50" s="102"/>
      <c r="AL50" s="102"/>
      <c r="AM50" s="103">
        <f>SUM(AM13:AM49)</f>
        <v>38538.055000000008</v>
      </c>
      <c r="AN50" s="103">
        <f>SUM(AN13:AN49)</f>
        <v>48593.160000000018</v>
      </c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4"/>
      <c r="BA50" s="102"/>
      <c r="BB50" s="102"/>
      <c r="BC50" s="104"/>
      <c r="BD50" s="104"/>
      <c r="BE50" s="102"/>
      <c r="BF50" s="102"/>
      <c r="BG50" s="102"/>
      <c r="BH50" s="104"/>
      <c r="BI50" s="102"/>
      <c r="BJ50" s="102"/>
      <c r="BK50" s="102"/>
      <c r="BL50" s="102"/>
      <c r="BM50" s="102"/>
      <c r="BN50" s="102"/>
      <c r="BO50" s="102"/>
      <c r="BP50" s="102"/>
      <c r="BQ50" s="102"/>
      <c r="BR50" s="102"/>
      <c r="BS50" s="105"/>
      <c r="BT50" s="102"/>
      <c r="BU50" s="102"/>
      <c r="BV50" s="102"/>
      <c r="BW50" s="102"/>
      <c r="BX50" s="102"/>
      <c r="BY50" s="102"/>
      <c r="BZ50" s="102"/>
      <c r="CA50" s="102"/>
      <c r="CB50" s="102"/>
      <c r="CC50" s="102"/>
      <c r="CD50" s="102"/>
      <c r="CE50" s="104"/>
      <c r="CF50" s="102"/>
      <c r="CG50" s="102"/>
      <c r="CH50" s="104"/>
      <c r="CI50" s="104"/>
      <c r="CJ50" s="102"/>
      <c r="CK50" s="102"/>
      <c r="CL50" s="102"/>
      <c r="CM50" s="104"/>
      <c r="CN50" s="102"/>
      <c r="CO50" s="102"/>
      <c r="CP50" s="102"/>
      <c r="CQ50" s="102"/>
      <c r="CR50" s="102"/>
      <c r="CS50" s="102"/>
      <c r="CT50" s="102"/>
      <c r="CU50" s="102"/>
      <c r="CV50" s="102"/>
      <c r="CW50" s="102"/>
      <c r="CX50" s="105"/>
      <c r="CY50" s="105"/>
      <c r="CZ50" s="105"/>
      <c r="DA50" s="105"/>
      <c r="DB50" s="106"/>
      <c r="DC50" s="105"/>
      <c r="DD50" s="105"/>
      <c r="DE50" s="105"/>
      <c r="DF50" s="103">
        <f>SUM(DF13:DF49)</f>
        <v>0</v>
      </c>
      <c r="DG50" s="107" t="e">
        <f>SUM(DG13:DG49)</f>
        <v>#REF!</v>
      </c>
    </row>
    <row r="51" spans="1:113" x14ac:dyDescent="0.2">
      <c r="A51" s="108"/>
      <c r="B51" s="4"/>
      <c r="C51" s="109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1"/>
      <c r="P51" s="112"/>
      <c r="Q51" s="112"/>
      <c r="R51" s="111"/>
      <c r="S51" s="111"/>
      <c r="T51" s="112"/>
      <c r="U51" s="112"/>
      <c r="V51" s="112"/>
      <c r="W51" s="111"/>
      <c r="X51" s="112"/>
      <c r="Y51" s="112"/>
      <c r="Z51" s="112"/>
      <c r="AA51" s="110"/>
      <c r="AB51" s="112"/>
      <c r="AC51" s="112"/>
      <c r="AD51" s="112"/>
      <c r="AE51" s="110"/>
      <c r="AF51" s="110"/>
      <c r="AG51" s="110"/>
      <c r="AH51" s="110"/>
      <c r="AI51" s="110"/>
      <c r="AJ51" s="110"/>
      <c r="AK51" s="110"/>
      <c r="AL51" s="110"/>
      <c r="AM51" s="110"/>
      <c r="AN51" s="8"/>
      <c r="AO51" s="8"/>
      <c r="AP51" s="8"/>
      <c r="AQ51" s="8"/>
      <c r="AR51" s="8"/>
      <c r="AS51" s="8"/>
      <c r="AT51" s="8"/>
      <c r="AU51" s="8"/>
    </row>
    <row r="52" spans="1:113" ht="15" customHeight="1" x14ac:dyDescent="0.2">
      <c r="A52" s="108"/>
      <c r="B52" s="4"/>
      <c r="C52" s="185" t="s">
        <v>84</v>
      </c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10"/>
      <c r="AJ52" s="110"/>
      <c r="AK52" s="110"/>
      <c r="AL52" s="110"/>
      <c r="AM52" s="110"/>
      <c r="AN52" s="8"/>
      <c r="AO52" s="8"/>
      <c r="AP52" s="8"/>
      <c r="AQ52" s="8"/>
      <c r="AR52" s="8"/>
      <c r="AS52" s="8"/>
      <c r="AT52" s="8"/>
      <c r="AU52" s="8"/>
    </row>
    <row r="53" spans="1:113" x14ac:dyDescent="0.2">
      <c r="A53" s="108"/>
      <c r="B53" s="4"/>
      <c r="C53" s="9" t="s">
        <v>1</v>
      </c>
      <c r="D53" s="110">
        <v>1</v>
      </c>
      <c r="E53" s="110">
        <f>D53+1</f>
        <v>2</v>
      </c>
      <c r="F53" s="110">
        <f t="shared" ref="F53:AG53" si="65">E53+1</f>
        <v>3</v>
      </c>
      <c r="G53" s="110">
        <f t="shared" si="65"/>
        <v>4</v>
      </c>
      <c r="H53" s="110">
        <f t="shared" si="65"/>
        <v>5</v>
      </c>
      <c r="I53" s="110">
        <f t="shared" si="65"/>
        <v>6</v>
      </c>
      <c r="J53" s="110">
        <f t="shared" si="65"/>
        <v>7</v>
      </c>
      <c r="K53" s="110">
        <f t="shared" si="65"/>
        <v>8</v>
      </c>
      <c r="L53" s="110">
        <f t="shared" si="65"/>
        <v>9</v>
      </c>
      <c r="M53" s="110">
        <f t="shared" si="65"/>
        <v>10</v>
      </c>
      <c r="N53" s="110">
        <f t="shared" si="65"/>
        <v>11</v>
      </c>
      <c r="O53" s="110">
        <f t="shared" si="65"/>
        <v>12</v>
      </c>
      <c r="P53" s="110">
        <f t="shared" si="65"/>
        <v>13</v>
      </c>
      <c r="Q53" s="110">
        <f t="shared" si="65"/>
        <v>14</v>
      </c>
      <c r="R53" s="110">
        <f t="shared" si="65"/>
        <v>15</v>
      </c>
      <c r="S53" s="110">
        <f t="shared" si="65"/>
        <v>16</v>
      </c>
      <c r="T53" s="110">
        <f t="shared" si="65"/>
        <v>17</v>
      </c>
      <c r="U53" s="110">
        <f t="shared" si="65"/>
        <v>18</v>
      </c>
      <c r="V53" s="110">
        <f t="shared" si="65"/>
        <v>19</v>
      </c>
      <c r="W53" s="110">
        <f t="shared" si="65"/>
        <v>20</v>
      </c>
      <c r="X53" s="110">
        <f t="shared" si="65"/>
        <v>21</v>
      </c>
      <c r="Y53" s="110">
        <f t="shared" si="65"/>
        <v>22</v>
      </c>
      <c r="Z53" s="110">
        <f t="shared" si="65"/>
        <v>23</v>
      </c>
      <c r="AA53" s="110">
        <f t="shared" si="65"/>
        <v>24</v>
      </c>
      <c r="AB53" s="110">
        <f t="shared" si="65"/>
        <v>25</v>
      </c>
      <c r="AC53" s="110">
        <f t="shared" si="65"/>
        <v>26</v>
      </c>
      <c r="AD53" s="110">
        <f t="shared" si="65"/>
        <v>27</v>
      </c>
      <c r="AE53" s="110">
        <f t="shared" si="65"/>
        <v>28</v>
      </c>
      <c r="AF53" s="110">
        <f t="shared" si="65"/>
        <v>29</v>
      </c>
      <c r="AG53" s="110">
        <f t="shared" si="65"/>
        <v>30</v>
      </c>
      <c r="AH53" s="9" t="s">
        <v>2</v>
      </c>
      <c r="AI53" s="110"/>
      <c r="AJ53" s="110"/>
      <c r="AK53" s="110"/>
      <c r="AL53" s="110"/>
      <c r="AM53" s="110"/>
      <c r="AN53" s="8"/>
      <c r="AO53" s="8"/>
      <c r="AP53" s="8"/>
      <c r="AQ53" s="8"/>
      <c r="AR53" s="8"/>
      <c r="AS53" s="8"/>
      <c r="AT53" s="8"/>
      <c r="AU53" s="8"/>
    </row>
    <row r="54" spans="1:113" x14ac:dyDescent="0.2">
      <c r="A54" s="108"/>
      <c r="B54" s="11" t="s">
        <v>85</v>
      </c>
      <c r="C54" s="113" t="s">
        <v>86</v>
      </c>
      <c r="D54" s="95">
        <v>82</v>
      </c>
      <c r="E54" s="95">
        <v>79</v>
      </c>
      <c r="F54" s="95"/>
      <c r="G54" s="95"/>
      <c r="H54" s="95">
        <v>50</v>
      </c>
      <c r="I54" s="95">
        <v>84</v>
      </c>
      <c r="J54" s="95"/>
      <c r="K54" s="95"/>
      <c r="L54" s="95">
        <v>82</v>
      </c>
      <c r="M54" s="95">
        <v>23</v>
      </c>
      <c r="N54" s="95"/>
      <c r="O54" s="96"/>
      <c r="P54" s="97">
        <v>75</v>
      </c>
      <c r="Q54" s="97">
        <v>90</v>
      </c>
      <c r="R54" s="96"/>
      <c r="S54" s="96"/>
      <c r="T54" s="97">
        <v>17</v>
      </c>
      <c r="U54" s="97">
        <v>87</v>
      </c>
      <c r="V54" s="97"/>
      <c r="W54" s="96"/>
      <c r="X54" s="97">
        <v>88</v>
      </c>
      <c r="Y54" s="97">
        <v>56</v>
      </c>
      <c r="Z54" s="97"/>
      <c r="AA54" s="95"/>
      <c r="AB54" s="97">
        <v>86</v>
      </c>
      <c r="AC54" s="97">
        <v>59</v>
      </c>
      <c r="AD54" s="97"/>
      <c r="AE54" s="95"/>
      <c r="AF54" s="95">
        <v>82</v>
      </c>
      <c r="AG54" s="95">
        <v>106</v>
      </c>
      <c r="AH54" s="114">
        <f>(D54+E54+H54+I54+L54+M54+P54+Q54+T54+U54+X54+Y54+AB54+AC54+AF54+AG54)/100/16</f>
        <v>0.71625000000000005</v>
      </c>
      <c r="AI54" s="110"/>
      <c r="AJ54" s="110"/>
      <c r="AK54" s="110"/>
      <c r="AL54" s="110"/>
      <c r="AM54" s="110"/>
      <c r="AN54" s="8"/>
      <c r="AO54" s="8"/>
      <c r="AP54" s="8"/>
      <c r="AQ54" s="8"/>
      <c r="AR54" s="8"/>
      <c r="AS54" s="8"/>
      <c r="AT54" s="8"/>
      <c r="AU54" s="8"/>
    </row>
    <row r="55" spans="1:113" x14ac:dyDescent="0.2">
      <c r="A55" s="108"/>
      <c r="B55" s="11" t="s">
        <v>4</v>
      </c>
      <c r="C55" s="113" t="s">
        <v>87</v>
      </c>
      <c r="D55" s="95">
        <v>0.9</v>
      </c>
      <c r="E55" s="95">
        <v>0.6</v>
      </c>
      <c r="F55" s="95"/>
      <c r="G55" s="95"/>
      <c r="H55" s="95">
        <v>1.4</v>
      </c>
      <c r="I55" s="95">
        <v>0.7</v>
      </c>
      <c r="J55" s="95"/>
      <c r="K55" s="95"/>
      <c r="L55" s="95">
        <v>0.8</v>
      </c>
      <c r="M55" s="95">
        <v>0.6</v>
      </c>
      <c r="N55" s="95"/>
      <c r="O55" s="96"/>
      <c r="P55" s="97">
        <v>0.5</v>
      </c>
      <c r="Q55" s="97">
        <v>0.5</v>
      </c>
      <c r="R55" s="96"/>
      <c r="S55" s="96"/>
      <c r="T55" s="97">
        <v>1.4</v>
      </c>
      <c r="U55" s="97">
        <v>0.4</v>
      </c>
      <c r="V55" s="97"/>
      <c r="W55" s="96"/>
      <c r="X55" s="97">
        <v>0.5</v>
      </c>
      <c r="Y55" s="97">
        <v>0.6</v>
      </c>
      <c r="Z55" s="97"/>
      <c r="AA55" s="95"/>
      <c r="AB55" s="97">
        <v>0.6</v>
      </c>
      <c r="AC55" s="97">
        <v>0.6</v>
      </c>
      <c r="AD55" s="97"/>
      <c r="AE55" s="95"/>
      <c r="AF55" s="95">
        <v>0.5</v>
      </c>
      <c r="AG55" s="95">
        <v>0.8</v>
      </c>
      <c r="AH55" s="114">
        <f>(D55+E55+H55+I55+L55+M55+P55+Q55+T55+U55+X55+Y55+AB55+AC55+AF55+AG55)/100/16</f>
        <v>7.1249999999999994E-3</v>
      </c>
      <c r="AI55" s="115">
        <v>7.0000000000000001E-3</v>
      </c>
      <c r="AJ55" s="115"/>
      <c r="AK55" s="115"/>
      <c r="AL55" s="115"/>
      <c r="AM55" s="110"/>
      <c r="AN55" s="8"/>
      <c r="AO55" s="8"/>
      <c r="AP55" s="8"/>
      <c r="AQ55" s="8"/>
      <c r="AR55" s="8"/>
      <c r="AS55" s="8"/>
      <c r="AT55" s="8"/>
      <c r="AU55" s="8"/>
    </row>
    <row r="56" spans="1:113" x14ac:dyDescent="0.2">
      <c r="A56" s="108"/>
      <c r="B56" s="11" t="s">
        <v>5</v>
      </c>
      <c r="C56" s="113" t="s">
        <v>88</v>
      </c>
      <c r="D56" s="116">
        <v>21.7</v>
      </c>
      <c r="E56" s="116">
        <v>17.100000000000001</v>
      </c>
      <c r="F56" s="116"/>
      <c r="G56" s="116"/>
      <c r="H56" s="116">
        <v>20</v>
      </c>
      <c r="I56" s="116">
        <v>15</v>
      </c>
      <c r="J56" s="116"/>
      <c r="K56" s="116"/>
      <c r="L56" s="116">
        <v>16</v>
      </c>
      <c r="M56" s="116">
        <v>0</v>
      </c>
      <c r="N56" s="116"/>
      <c r="O56" s="117"/>
      <c r="P56" s="118">
        <v>10</v>
      </c>
      <c r="Q56" s="118">
        <v>6.67</v>
      </c>
      <c r="R56" s="117"/>
      <c r="S56" s="117"/>
      <c r="T56" s="118">
        <v>4.0999999999999996</v>
      </c>
      <c r="U56" s="118">
        <v>0</v>
      </c>
      <c r="V56" s="97"/>
      <c r="W56" s="96"/>
      <c r="X56" s="97"/>
      <c r="Y56" s="97"/>
      <c r="Z56" s="97"/>
      <c r="AA56" s="95"/>
      <c r="AB56" s="97"/>
      <c r="AC56" s="97"/>
      <c r="AD56" s="97"/>
      <c r="AE56" s="95"/>
      <c r="AF56" s="95"/>
      <c r="AG56" s="95"/>
      <c r="AH56" s="114">
        <v>0.01</v>
      </c>
      <c r="AI56" s="110"/>
      <c r="AJ56" s="110"/>
      <c r="AK56" s="110"/>
      <c r="AL56" s="110"/>
      <c r="AM56" s="110"/>
      <c r="AN56" s="8"/>
      <c r="AO56" s="8"/>
      <c r="AP56" s="8"/>
      <c r="AQ56" s="8"/>
      <c r="AR56" s="8"/>
      <c r="AS56" s="8"/>
      <c r="AT56" s="8"/>
      <c r="AU56" s="8"/>
    </row>
    <row r="57" spans="1:113" x14ac:dyDescent="0.2">
      <c r="A57" s="108"/>
      <c r="B57" s="11" t="s">
        <v>89</v>
      </c>
      <c r="C57" s="91"/>
      <c r="D57" s="95">
        <v>9</v>
      </c>
      <c r="E57" s="95">
        <v>10</v>
      </c>
      <c r="F57" s="95"/>
      <c r="G57" s="95"/>
      <c r="H57" s="95">
        <v>9</v>
      </c>
      <c r="I57" s="95">
        <v>9</v>
      </c>
      <c r="J57" s="95"/>
      <c r="K57" s="95"/>
      <c r="L57" s="95">
        <v>9</v>
      </c>
      <c r="M57" s="95">
        <v>10</v>
      </c>
      <c r="N57" s="95"/>
      <c r="O57" s="96"/>
      <c r="P57" s="97">
        <v>9</v>
      </c>
      <c r="Q57" s="97">
        <v>9</v>
      </c>
      <c r="R57" s="96"/>
      <c r="S57" s="96"/>
      <c r="T57" s="97">
        <v>9</v>
      </c>
      <c r="U57" s="97">
        <v>9</v>
      </c>
      <c r="V57" s="97"/>
      <c r="W57" s="96"/>
      <c r="X57" s="97"/>
      <c r="Y57" s="97"/>
      <c r="Z57" s="97"/>
      <c r="AA57" s="95"/>
      <c r="AB57" s="97"/>
      <c r="AC57" s="97"/>
      <c r="AD57" s="97"/>
      <c r="AE57" s="95"/>
      <c r="AF57" s="95"/>
      <c r="AG57" s="95"/>
      <c r="AH57" s="119">
        <v>7</v>
      </c>
      <c r="AI57" s="110"/>
      <c r="AJ57" s="110"/>
      <c r="AK57" s="110"/>
      <c r="AL57" s="110"/>
      <c r="AM57" s="110"/>
      <c r="AN57" s="8"/>
      <c r="AO57" s="8"/>
      <c r="AP57" s="8"/>
      <c r="AQ57" s="8"/>
      <c r="AR57" s="8"/>
      <c r="AS57" s="8"/>
      <c r="AT57" s="8"/>
      <c r="AU57" s="8"/>
    </row>
    <row r="58" spans="1:113" x14ac:dyDescent="0.2">
      <c r="A58" s="108"/>
      <c r="B58" s="11" t="s">
        <v>7</v>
      </c>
      <c r="C58" s="91" t="s">
        <v>90</v>
      </c>
      <c r="D58" s="95">
        <v>56.5</v>
      </c>
      <c r="E58" s="95">
        <v>64.7</v>
      </c>
      <c r="F58" s="95"/>
      <c r="G58" s="95"/>
      <c r="H58" s="95">
        <v>64.7</v>
      </c>
      <c r="I58" s="95">
        <v>68.8</v>
      </c>
      <c r="J58" s="95"/>
      <c r="K58" s="95"/>
      <c r="L58" s="95">
        <v>40.6</v>
      </c>
      <c r="M58" s="95">
        <v>68.8</v>
      </c>
      <c r="N58" s="95"/>
      <c r="O58" s="96"/>
      <c r="P58" s="97">
        <v>64.7</v>
      </c>
      <c r="Q58" s="97">
        <v>64.7</v>
      </c>
      <c r="R58" s="96"/>
      <c r="S58" s="97"/>
      <c r="T58" s="97">
        <v>40.6</v>
      </c>
      <c r="U58" s="97">
        <v>62.5</v>
      </c>
      <c r="V58" s="97"/>
      <c r="W58" s="97"/>
      <c r="X58" s="97"/>
      <c r="Y58" s="97"/>
      <c r="Z58" s="97"/>
      <c r="AA58" s="97"/>
      <c r="AB58" s="97"/>
      <c r="AC58" s="97"/>
      <c r="AD58" s="97"/>
      <c r="AE58" s="95"/>
      <c r="AF58" s="95"/>
      <c r="AG58" s="95"/>
      <c r="AH58" s="120">
        <v>45.2</v>
      </c>
      <c r="AI58" s="110"/>
      <c r="AJ58" s="110"/>
      <c r="AK58" s="110"/>
      <c r="AL58" s="110"/>
      <c r="AM58" s="110"/>
      <c r="AN58" s="8"/>
      <c r="AO58" s="8"/>
      <c r="AP58" s="8"/>
      <c r="AQ58" s="8"/>
      <c r="AR58" s="8"/>
      <c r="AS58" s="8"/>
      <c r="AT58" s="8"/>
      <c r="AU58" s="8"/>
    </row>
    <row r="59" spans="1:113" ht="17" thickBot="1" x14ac:dyDescent="0.25"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</row>
    <row r="60" spans="1:113" ht="20" thickBot="1" x14ac:dyDescent="0.25">
      <c r="A60" s="186"/>
      <c r="B60" s="187"/>
      <c r="C60" s="188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A60" s="187"/>
      <c r="AB60" s="187"/>
      <c r="AC60" s="187"/>
      <c r="AD60" s="187"/>
      <c r="AE60" s="187"/>
      <c r="AF60" s="187"/>
      <c r="AG60" s="187"/>
      <c r="AH60" s="187"/>
      <c r="AI60" s="121"/>
      <c r="AJ60" s="121"/>
      <c r="AK60" s="121"/>
      <c r="AL60" s="121"/>
      <c r="AM60" s="121"/>
      <c r="AN60" s="7"/>
      <c r="AO60" s="7"/>
      <c r="AP60" s="8"/>
      <c r="AQ60" s="8"/>
      <c r="AR60" s="8"/>
      <c r="AS60" s="8"/>
      <c r="AT60" s="8"/>
      <c r="AU60" s="8"/>
    </row>
    <row r="61" spans="1:113" ht="61" thickBot="1" x14ac:dyDescent="0.25">
      <c r="A61" s="23" t="s">
        <v>12</v>
      </c>
      <c r="B61" s="9" t="s">
        <v>91</v>
      </c>
      <c r="C61" s="9" t="s">
        <v>92</v>
      </c>
      <c r="D61" s="95">
        <v>1</v>
      </c>
      <c r="E61" s="122">
        <v>2</v>
      </c>
      <c r="F61" s="122">
        <v>3</v>
      </c>
      <c r="G61" s="122">
        <v>4</v>
      </c>
      <c r="H61" s="123">
        <v>5</v>
      </c>
      <c r="I61" s="122">
        <v>6</v>
      </c>
      <c r="J61" s="122">
        <v>7</v>
      </c>
      <c r="K61" s="122">
        <v>8</v>
      </c>
      <c r="L61" s="123">
        <v>9</v>
      </c>
      <c r="M61" s="124">
        <v>10</v>
      </c>
      <c r="N61" s="122">
        <v>11</v>
      </c>
      <c r="O61" s="122">
        <v>12</v>
      </c>
      <c r="P61" s="123">
        <v>13</v>
      </c>
      <c r="Q61" s="122">
        <v>14</v>
      </c>
      <c r="R61" s="122">
        <v>15</v>
      </c>
      <c r="S61" s="122">
        <v>16</v>
      </c>
      <c r="T61" s="123">
        <v>17</v>
      </c>
      <c r="U61" s="122">
        <v>18</v>
      </c>
      <c r="V61" s="122">
        <v>19</v>
      </c>
      <c r="W61" s="122">
        <v>20</v>
      </c>
      <c r="X61" s="123">
        <v>21</v>
      </c>
      <c r="Y61" s="122">
        <v>22</v>
      </c>
      <c r="Z61" s="122">
        <v>23</v>
      </c>
      <c r="AA61" s="122">
        <v>24</v>
      </c>
      <c r="AB61" s="123">
        <v>25</v>
      </c>
      <c r="AC61" s="122">
        <v>26</v>
      </c>
      <c r="AD61" s="122">
        <v>27</v>
      </c>
      <c r="AE61" s="122">
        <v>28</v>
      </c>
      <c r="AF61" s="123">
        <v>29</v>
      </c>
      <c r="AG61" s="122">
        <v>30</v>
      </c>
      <c r="AH61" s="125"/>
      <c r="AI61" s="9" t="s">
        <v>15</v>
      </c>
      <c r="AJ61" s="9" t="s">
        <v>16</v>
      </c>
      <c r="AK61" s="9" t="s">
        <v>17</v>
      </c>
      <c r="AL61" s="9" t="s">
        <v>18</v>
      </c>
      <c r="AM61" s="9" t="s">
        <v>19</v>
      </c>
      <c r="AN61" s="126" t="s">
        <v>20</v>
      </c>
      <c r="AO61" s="95">
        <v>1</v>
      </c>
      <c r="AP61" s="122">
        <v>2</v>
      </c>
      <c r="AQ61" s="122">
        <v>3</v>
      </c>
      <c r="AR61" s="122">
        <v>4</v>
      </c>
      <c r="AS61" s="123">
        <v>5</v>
      </c>
      <c r="AT61" s="122">
        <v>6</v>
      </c>
      <c r="AU61" s="122">
        <v>7</v>
      </c>
      <c r="AV61" s="122">
        <v>8</v>
      </c>
      <c r="AW61" s="123">
        <v>9</v>
      </c>
      <c r="AX61" s="124">
        <v>10</v>
      </c>
      <c r="AY61" s="122">
        <v>11</v>
      </c>
      <c r="AZ61" s="122">
        <v>12</v>
      </c>
      <c r="BA61" s="123">
        <v>13</v>
      </c>
      <c r="BB61" s="122">
        <v>14</v>
      </c>
      <c r="BC61" s="122">
        <v>15</v>
      </c>
      <c r="BD61" s="122">
        <v>16</v>
      </c>
      <c r="BE61" s="123">
        <v>17</v>
      </c>
      <c r="BF61" s="122">
        <v>18</v>
      </c>
      <c r="BG61" s="122">
        <v>19</v>
      </c>
      <c r="BH61" s="122">
        <v>20</v>
      </c>
      <c r="BI61" s="123">
        <v>21</v>
      </c>
      <c r="BJ61" s="122">
        <v>22</v>
      </c>
      <c r="BK61" s="122">
        <v>23</v>
      </c>
      <c r="BL61" s="122">
        <v>24</v>
      </c>
      <c r="BM61" s="123">
        <v>25</v>
      </c>
      <c r="BN61" s="122">
        <v>26</v>
      </c>
      <c r="BO61" s="122">
        <v>27</v>
      </c>
      <c r="BP61" s="122">
        <v>28</v>
      </c>
      <c r="BQ61" s="123">
        <v>29</v>
      </c>
      <c r="BR61" s="122">
        <v>30</v>
      </c>
      <c r="BS61" s="126" t="s">
        <v>21</v>
      </c>
      <c r="BT61" s="95">
        <v>1</v>
      </c>
      <c r="BU61" s="95">
        <v>2</v>
      </c>
      <c r="BV61" s="95">
        <v>3</v>
      </c>
      <c r="BW61" s="95">
        <v>4</v>
      </c>
      <c r="BX61" s="127">
        <v>5</v>
      </c>
      <c r="BY61" s="95">
        <v>6</v>
      </c>
      <c r="BZ61" s="95">
        <v>7</v>
      </c>
      <c r="CA61" s="95">
        <v>8</v>
      </c>
      <c r="CB61" s="127">
        <v>9</v>
      </c>
      <c r="CC61" s="128">
        <v>10</v>
      </c>
      <c r="CD61" s="95">
        <v>11</v>
      </c>
      <c r="CE61" s="95">
        <v>12</v>
      </c>
      <c r="CF61" s="127">
        <v>13</v>
      </c>
      <c r="CG61" s="95">
        <v>14</v>
      </c>
      <c r="CH61" s="95">
        <v>15</v>
      </c>
      <c r="CI61" s="95">
        <v>16</v>
      </c>
      <c r="CJ61" s="127">
        <v>17</v>
      </c>
      <c r="CK61" s="95">
        <v>18</v>
      </c>
      <c r="CL61" s="95">
        <v>19</v>
      </c>
      <c r="CM61" s="95">
        <v>20</v>
      </c>
      <c r="CN61" s="127">
        <v>21</v>
      </c>
      <c r="CO61" s="95">
        <v>22</v>
      </c>
      <c r="CP61" s="95">
        <v>23</v>
      </c>
      <c r="CQ61" s="95">
        <v>24</v>
      </c>
      <c r="CR61" s="127">
        <v>25</v>
      </c>
      <c r="CS61" s="95">
        <v>26</v>
      </c>
      <c r="CT61" s="95">
        <v>27</v>
      </c>
      <c r="CU61" s="95">
        <v>28</v>
      </c>
      <c r="CV61" s="127">
        <v>29</v>
      </c>
      <c r="CW61" s="95">
        <v>30</v>
      </c>
      <c r="CX61" s="126" t="s">
        <v>22</v>
      </c>
      <c r="CY61" s="126" t="s">
        <v>23</v>
      </c>
      <c r="CZ61" s="189" t="s">
        <v>24</v>
      </c>
      <c r="DA61" s="190"/>
      <c r="DB61" s="129" t="s">
        <v>25</v>
      </c>
      <c r="DC61" s="129" t="s">
        <v>93</v>
      </c>
      <c r="DD61" s="130" t="s">
        <v>94</v>
      </c>
      <c r="DE61" s="131" t="s">
        <v>28</v>
      </c>
      <c r="DF61" s="131" t="s">
        <v>95</v>
      </c>
      <c r="DG61" s="132" t="s">
        <v>30</v>
      </c>
    </row>
    <row r="62" spans="1:113" x14ac:dyDescent="0.2">
      <c r="A62" s="133">
        <v>1</v>
      </c>
      <c r="B62" s="134" t="s">
        <v>96</v>
      </c>
      <c r="C62" s="135" t="s">
        <v>59</v>
      </c>
      <c r="D62" s="136">
        <v>12</v>
      </c>
      <c r="E62" s="136">
        <v>12</v>
      </c>
      <c r="F62" s="136"/>
      <c r="G62" s="137"/>
      <c r="H62" s="136">
        <v>12</v>
      </c>
      <c r="I62" s="136">
        <v>12</v>
      </c>
      <c r="J62" s="136"/>
      <c r="K62" s="137"/>
      <c r="L62" s="136">
        <v>12</v>
      </c>
      <c r="M62" s="136">
        <v>12</v>
      </c>
      <c r="N62" s="138"/>
      <c r="O62" s="139"/>
      <c r="P62" s="139">
        <v>12</v>
      </c>
      <c r="Q62" s="138">
        <v>12</v>
      </c>
      <c r="R62" s="140"/>
      <c r="S62" s="139"/>
      <c r="T62" s="139">
        <v>12</v>
      </c>
      <c r="U62" s="138">
        <v>12</v>
      </c>
      <c r="V62" s="138"/>
      <c r="W62" s="139"/>
      <c r="X62" s="139">
        <v>12</v>
      </c>
      <c r="Y62" s="140">
        <v>12</v>
      </c>
      <c r="Z62" s="140"/>
      <c r="AA62" s="139"/>
      <c r="AB62" s="139">
        <v>12</v>
      </c>
      <c r="AC62" s="140">
        <v>12</v>
      </c>
      <c r="AD62" s="140"/>
      <c r="AE62" s="139"/>
      <c r="AF62" s="140">
        <v>12</v>
      </c>
      <c r="AG62" s="140">
        <v>12</v>
      </c>
      <c r="AH62" s="141"/>
      <c r="AI62" s="142">
        <v>6.94</v>
      </c>
      <c r="AJ62" s="93">
        <v>16</v>
      </c>
      <c r="AK62" s="36">
        <f>SUM(D62:AH62)/12</f>
        <v>16</v>
      </c>
      <c r="AL62" s="143">
        <v>968</v>
      </c>
      <c r="AM62" s="94">
        <f>AL62/AJ62*AK62</f>
        <v>968</v>
      </c>
      <c r="AN62" s="85">
        <f>SUM(D62:AH62)*AI62</f>
        <v>1332.48</v>
      </c>
      <c r="AO62" s="39">
        <f>(AL62*0.4/AJ62)*($D$54/100)*IF($D$54&lt;60%,60%,IF($D$54&lt;110%,$D$54,120%))</f>
        <v>23.812799999999999</v>
      </c>
      <c r="AP62" s="39">
        <f>(AL62*0.4/AJ62)*($E$54/100)*IF($E$54&lt;60%,60%,IF($E$54&lt;110%,$D$54,120%))</f>
        <v>22.941600000000001</v>
      </c>
      <c r="AQ62" s="39">
        <f t="shared" ref="AQ62:BP62" si="66">($AL$62*0.4/$AJ$62)*(F54/100)*IF(F54&lt;60%,60%,IF(F54&lt;110%,E54,120%))</f>
        <v>0</v>
      </c>
      <c r="AR62" s="39">
        <f t="shared" si="66"/>
        <v>0</v>
      </c>
      <c r="AS62" s="39">
        <f>(AL62*0.4/AJ62)*($H$54/100)*IF($H$54&lt;60%,60%,IF($H$54&lt;110%,$G$54,120%))</f>
        <v>14.520000000000001</v>
      </c>
      <c r="AT62" s="39">
        <f>(AL62*0.4/AJ62)*($I$54/100)*IF($I$54&lt;60%,60%,IF($I$54&lt;110%,$H$54,120%))</f>
        <v>24.393600000000003</v>
      </c>
      <c r="AU62" s="39">
        <f t="shared" si="66"/>
        <v>0</v>
      </c>
      <c r="AV62" s="39">
        <f t="shared" si="66"/>
        <v>0</v>
      </c>
      <c r="AW62" s="39">
        <f>(AL62*0.4/AJ62)*($L$54/100)*IF($L$54&lt;60%,60%,IF($L$54&lt;110%,$K$54,120%))</f>
        <v>23.812799999999999</v>
      </c>
      <c r="AX62" s="39">
        <f>(AL62*0.4/AJ62)*($M$54/100)*IF($M$54&lt;60%,60%,IF($M$54&lt;110%,$L$54,120%))</f>
        <v>6.6792000000000007</v>
      </c>
      <c r="AY62" s="39">
        <f t="shared" si="66"/>
        <v>0</v>
      </c>
      <c r="AZ62" s="39">
        <f t="shared" si="66"/>
        <v>0</v>
      </c>
      <c r="BA62" s="39">
        <f>(AL62*0.4/AJ62)*($P$54/100)*IF($P$54&lt;60%,60%,IF($P$54&lt;110%,$O$54,120%))</f>
        <v>21.78</v>
      </c>
      <c r="BB62" s="39">
        <f>(AL62*0.4/AJ62)*($Q$54/100)*IF($Q$54&lt;60%,60%,IF($Q$54&lt;110%,$P$54,120%))</f>
        <v>26.136000000000006</v>
      </c>
      <c r="BC62" s="39">
        <f t="shared" si="66"/>
        <v>0</v>
      </c>
      <c r="BD62" s="39">
        <f t="shared" si="66"/>
        <v>0</v>
      </c>
      <c r="BE62" s="39">
        <f>(AL62*0.4/AJ62)*($T$54/100)*IF($T$54&lt;60%,60%,IF($T$54&lt;110%,$S$54,120%))</f>
        <v>4.9368000000000007</v>
      </c>
      <c r="BF62" s="39">
        <f>(AL62*0.4/AJ62)*($U$54/100)*IF($U$54&lt;60%,60%,IF($U$54&lt;110%,$T$54,120%))</f>
        <v>25.264800000000001</v>
      </c>
      <c r="BG62" s="39">
        <f t="shared" si="66"/>
        <v>0</v>
      </c>
      <c r="BH62" s="39">
        <f t="shared" si="66"/>
        <v>0</v>
      </c>
      <c r="BI62" s="39">
        <f>(AL62*0.4/AJ62)*($X$54/100)*IF($X$54&lt;60%,60%,IF($X$54&lt;110%,$W$54,120%))</f>
        <v>25.555200000000003</v>
      </c>
      <c r="BJ62" s="39">
        <f>(AL62*0.4/AJ62)*($Y$54/100)*IF($Y$54&lt;60%,60%,IF($Y$54&lt;110%,$X$54,120%))</f>
        <v>16.262400000000003</v>
      </c>
      <c r="BK62" s="39">
        <f t="shared" si="66"/>
        <v>0</v>
      </c>
      <c r="BL62" s="39">
        <f t="shared" si="66"/>
        <v>0</v>
      </c>
      <c r="BM62" s="39">
        <f>(AL62*0.4/AJ62)*($AB$54/100)*IF($AB$54&lt;60%,60%,IF($AB$54&lt;110%,$AA$54,120%))</f>
        <v>24.974399999999999</v>
      </c>
      <c r="BN62" s="39">
        <f>(AL62*0.4/AJ62)*($AC$54/100)*IF($AC$54&lt;60%,60%,IF($AC$54&lt;110%,$AB$54,120%))</f>
        <v>17.133600000000001</v>
      </c>
      <c r="BO62" s="39">
        <f t="shared" si="66"/>
        <v>0</v>
      </c>
      <c r="BP62" s="39">
        <f t="shared" si="66"/>
        <v>0</v>
      </c>
      <c r="BQ62" s="39">
        <f>(AL62*0.4/AJ62)*($AF$54/100)*IF($AF$54&lt;60%,60%,IF($AF$54&lt;110%,$AE$54,120%))</f>
        <v>23.812799999999999</v>
      </c>
      <c r="BR62" s="39">
        <f>(AL62*0.4/AJ62)*($AG$54/100)*IF($AG$54&lt;60%,60%,IF($AG$54&lt;110%,$AF$54,120%))</f>
        <v>30.782400000000003</v>
      </c>
      <c r="BS62" s="84">
        <f>SUM(AO62:BR62)</f>
        <v>332.79840000000002</v>
      </c>
      <c r="BT62" s="41">
        <f>(AL62*0.15/AJ62)*IF($D$55/$C$55&lt;80%,120%,IF($D$55/$C$55&lt;120%,200%-$D$55/$C$55,60%))</f>
        <v>5.4449999999999994</v>
      </c>
      <c r="BU62" s="41">
        <f>(AL62*0.15/AJ62)*IF($E$55/$C$55&lt;80%,120%,IF($E$55/$C$55&lt;120%,200%-$E$55/$C$55,60%))</f>
        <v>9.0749999999999993</v>
      </c>
      <c r="BV62" s="41"/>
      <c r="BW62" s="41"/>
      <c r="BX62" s="41">
        <f>(AL62*0.15/AJ62)*IF($H$55/$C$55&lt;80%,120%,IF($H$55/$C$55&lt;120%,200%-$H$55/$C$55,60%))</f>
        <v>5.4449999999999994</v>
      </c>
      <c r="BY62" s="41">
        <f>(AL62*0.15/AJ62)*IF($I$55/$C$55&lt;80%,120%,IF($I$55/$C$55&lt;120%,200%-$I$55/$C$55,60%))</f>
        <v>7.5624999999999991</v>
      </c>
      <c r="BZ62" s="41"/>
      <c r="CA62" s="41"/>
      <c r="CB62" s="41">
        <f>(AL62*0.15/AJ62)*IF($L$55/$C$55&lt;80%,120%,IF($L$55/$C$55&lt;120%,200%-$L$55/$C$55,60%))</f>
        <v>5.4449999999999994</v>
      </c>
      <c r="CC62" s="41">
        <f>(AL62*0.15/AJ62)*IF($M$55/$C$55&lt;80%,120%,IF($M$55/$C$55&lt;120%,200%-$M$55/$C$55,60%))</f>
        <v>9.0749999999999993</v>
      </c>
      <c r="CD62" s="41"/>
      <c r="CE62" s="41"/>
      <c r="CF62" s="41">
        <f>(AL62*0.15/AJ62)*IF($P$55/$C$55&lt;80%,120%,IF($P$55/$C$55&lt;120%,200%-$P$55/$C$55,60%))</f>
        <v>10.587499999999999</v>
      </c>
      <c r="CG62" s="41">
        <f>(AL62*0.15/AJ62)*IF($Q$55/$C$55&lt;80%,120%,IF($Q$55/$C$55&lt;120%,200%-$Q$55/$C$55,60%))</f>
        <v>10.587499999999999</v>
      </c>
      <c r="CH62" s="41"/>
      <c r="CI62" s="41"/>
      <c r="CJ62" s="41">
        <f>(AL62*0.15/AJ62)*IF($T$55/$C$55&lt;80%,120%,IF($T$55/$C$55&lt;120%,200%-$T$55/$C$55,60%))</f>
        <v>5.4449999999999994</v>
      </c>
      <c r="CK62" s="41">
        <f>(AL62*0.15/AJ62)*IF($U$55/$C$55&lt;80%,120%,IF($U$55/$C$55&lt;120%,200%-$U$55/$C$55,60%))</f>
        <v>10.889999999999999</v>
      </c>
      <c r="CL62" s="41"/>
      <c r="CM62" s="41"/>
      <c r="CN62" s="41">
        <f>(AL62*0.15/AJ62)*IF($X$55/$C$55&lt;80%,120%,IF($X$55/$C$55&lt;120%,200%-$X$55/$C$55,60%))</f>
        <v>10.587499999999999</v>
      </c>
      <c r="CO62" s="41">
        <f>(AL62*0.15/AJ62)*IF($Y$55/$C$55&lt;80%,120%,IF($Y$55/$C$55&lt;120%,200%-$Y$55/$C$55,60%))</f>
        <v>9.0749999999999993</v>
      </c>
      <c r="CP62" s="41"/>
      <c r="CQ62" s="41"/>
      <c r="CR62" s="41">
        <f>(AL62*0.15/AJ62)*IF($AB$55/$C$55&lt;80%,120%,IF($AB$55/$C$55&lt;120%,200%-$AB$55/$C$55,60%))</f>
        <v>9.0749999999999993</v>
      </c>
      <c r="CS62" s="41">
        <f>(AL62*0.15/AJ62)*IF($AC$55/$C$55&lt;80%,120%,IF($AC$55/$C$55&lt;120%,200%-$AC$55/$C$55,60%))</f>
        <v>9.0749999999999993</v>
      </c>
      <c r="CT62" s="41"/>
      <c r="CU62" s="41"/>
      <c r="CV62" s="41">
        <f>(AL62*0.15/AJ62)*IF($AF$55/$C$55&lt;80%,120%,IF($AF$55/$C$55&lt;120%,200%-$AF$55/$C$55,60%))</f>
        <v>10.587499999999999</v>
      </c>
      <c r="CW62" s="41">
        <f>(AL62*0.15/AJ62)*IF($AG$55/$C$55&lt;80%,120%,IF($AG$55/$C$55&lt;120%,200%-$AG$55/$C$55,60%))</f>
        <v>5.4449999999999994</v>
      </c>
      <c r="CX62" s="84">
        <f>SUM(BT62:CW62)</f>
        <v>133.40249999999997</v>
      </c>
      <c r="CY62" s="84">
        <f>AM62*0.2*IF($AH$56/$C$56&lt;80%,120%,IF($AH$56/$C$56&lt;120%,200%-$AH$56/$C$56,60%))</f>
        <v>193.60000000000002</v>
      </c>
      <c r="CZ62" s="84">
        <v>7</v>
      </c>
      <c r="DA62" s="84">
        <f t="shared" ref="DA62:DA80" si="67">AM62*0.2*IF(CZ62&lt;=5,0,IF(CZ62&lt;=6,60%,IF(CZ62&lt;=7,80%,IF(CZ62&lt;=8,100%,IF(CZ62&lt;=9,110%,120%)))))</f>
        <v>154.88000000000002</v>
      </c>
      <c r="DB62" s="85">
        <f t="shared" ref="DB62:DB76" si="68">BS62+CX62+CY62+DA62</f>
        <v>814.68089999999995</v>
      </c>
      <c r="DC62" s="85">
        <f t="shared" ref="DC62:DC76" si="69">AN62+BS62+CX62+CY62+DA62</f>
        <v>2147.1609000000003</v>
      </c>
      <c r="DD62" s="86"/>
      <c r="DE62" s="144">
        <f>AN62*8%</f>
        <v>106.5984</v>
      </c>
      <c r="DF62" s="86"/>
      <c r="DG62" s="145">
        <f t="shared" ref="DG62:DG73" si="70">DC62+DD62+DE62+DF62</f>
        <v>2253.7593000000002</v>
      </c>
      <c r="DI62" s="146">
        <f>DG62/1.22</f>
        <v>1847.3436885245903</v>
      </c>
    </row>
    <row r="63" spans="1:113" x14ac:dyDescent="0.2">
      <c r="A63" s="147">
        <f t="shared" ref="A63:A80" si="71">A62+1</f>
        <v>2</v>
      </c>
      <c r="B63" s="148" t="s">
        <v>97</v>
      </c>
      <c r="C63" s="135" t="s">
        <v>59</v>
      </c>
      <c r="D63" s="136">
        <v>12</v>
      </c>
      <c r="E63" s="136">
        <v>12</v>
      </c>
      <c r="F63" s="136"/>
      <c r="G63" s="149"/>
      <c r="H63" s="136">
        <v>12</v>
      </c>
      <c r="I63" s="136">
        <v>12</v>
      </c>
      <c r="J63" s="136"/>
      <c r="K63" s="149"/>
      <c r="L63" s="136">
        <v>12</v>
      </c>
      <c r="M63" s="136">
        <v>12</v>
      </c>
      <c r="N63" s="138"/>
      <c r="O63" s="150"/>
      <c r="P63" s="150">
        <v>12</v>
      </c>
      <c r="Q63" s="138">
        <v>12</v>
      </c>
      <c r="R63" s="151"/>
      <c r="S63" s="150"/>
      <c r="T63" s="150">
        <v>12</v>
      </c>
      <c r="U63" s="138">
        <v>12</v>
      </c>
      <c r="V63" s="138"/>
      <c r="W63" s="150"/>
      <c r="X63" s="150">
        <v>12</v>
      </c>
      <c r="Y63" s="140">
        <v>12</v>
      </c>
      <c r="Z63" s="140"/>
      <c r="AA63" s="150"/>
      <c r="AB63" s="150">
        <v>12</v>
      </c>
      <c r="AC63" s="140">
        <v>12</v>
      </c>
      <c r="AD63" s="140"/>
      <c r="AE63" s="150"/>
      <c r="AF63" s="140">
        <v>12</v>
      </c>
      <c r="AG63" s="140">
        <v>12</v>
      </c>
      <c r="AH63" s="152"/>
      <c r="AI63" s="142">
        <v>6.94</v>
      </c>
      <c r="AJ63" s="93">
        <v>16</v>
      </c>
      <c r="AK63" s="36">
        <f t="shared" ref="AK63:AK80" si="72">SUM(D63:AH63)/12</f>
        <v>16</v>
      </c>
      <c r="AL63" s="143">
        <v>968</v>
      </c>
      <c r="AM63" s="94">
        <f>AL63/AJ63*AK63</f>
        <v>968</v>
      </c>
      <c r="AN63" s="85">
        <f t="shared" ref="AN63:AN80" si="73">SUM(D63:AH63)*AI63</f>
        <v>1332.48</v>
      </c>
      <c r="AO63" s="39">
        <f>(AL63*0.4/AJ63)*($D$54/100)*IF($D$54&lt;60%,60%,IF($D$54&lt;110%,$D$54,120%))</f>
        <v>23.812799999999999</v>
      </c>
      <c r="AP63" s="39">
        <f t="shared" ref="AP63:AP80" si="74">(AL63*0.4/AJ63)*($E$54/100)*IF($E$54&lt;60%,60%,IF($E$54&lt;110%,$D$54,120%))</f>
        <v>22.941600000000001</v>
      </c>
      <c r="AQ63" s="136"/>
      <c r="AR63" s="149"/>
      <c r="AS63" s="39">
        <f t="shared" ref="AS63:AS76" si="75">(AL63*0.4/AJ63)*($H$54/100)*IF($H$54&lt;60%,60%,IF($H$54&lt;110%,$G$54,120%))</f>
        <v>14.520000000000001</v>
      </c>
      <c r="AT63" s="39">
        <f t="shared" ref="AT63:AT76" si="76">(AL63*0.4/AJ63)*($I$54/100)*IF($I$54&lt;60%,60%,IF($I$54&lt;110%,$H$54,120%))</f>
        <v>24.393600000000003</v>
      </c>
      <c r="AU63" s="136"/>
      <c r="AV63" s="149"/>
      <c r="AW63" s="39">
        <f t="shared" ref="AW63:AW76" si="77">(AL63*0.4/AJ63)*($L$54/100)*IF($L$54&lt;60%,60%,IF($L$54&lt;110%,$K$54,120%))</f>
        <v>23.812799999999999</v>
      </c>
      <c r="AX63" s="39">
        <f t="shared" ref="AX63:AX76" si="78">(AL63*0.4/AJ63)*($M$54/100)*IF($M$54&lt;60%,60%,IF($M$54&lt;110%,$L$54,120%))</f>
        <v>6.6792000000000007</v>
      </c>
      <c r="AY63" s="138"/>
      <c r="AZ63" s="150"/>
      <c r="BA63" s="39">
        <f t="shared" ref="BA63:BA80" si="79">(AL63*0.4/AJ63)*($P$54/100)*IF($P$54&lt;60%,60%,IF($P$54&lt;110%,$O$54,120%))</f>
        <v>21.78</v>
      </c>
      <c r="BB63" s="39">
        <f t="shared" ref="BB63:BB80" si="80">(AL63*0.4/AJ63)*($Q$54/100)*IF($Q$54&lt;60%,60%,IF($Q$54&lt;110%,$P$54,120%))</f>
        <v>26.136000000000006</v>
      </c>
      <c r="BC63" s="151"/>
      <c r="BD63" s="150"/>
      <c r="BE63" s="39">
        <f t="shared" ref="BE63:BE80" si="81">(AL63*0.4/AJ63)*($T$54/100)*IF($T$54&lt;60%,60%,IF($T$54&lt;110%,$S$54,120%))</f>
        <v>4.9368000000000007</v>
      </c>
      <c r="BF63" s="39">
        <f t="shared" ref="BF63:BF80" si="82">(AL63*0.4/AJ63)*($U$54/100)*IF($U$54&lt;60%,60%,IF($U$54&lt;110%,$T$54,120%))</f>
        <v>25.264800000000001</v>
      </c>
      <c r="BG63" s="138"/>
      <c r="BH63" s="150"/>
      <c r="BI63" s="39">
        <f t="shared" ref="BI63:BI80" si="83">(AL63*0.4/AJ63)*($X$54/100)*IF($X$54&lt;60%,60%,IF($X$54&lt;110%,$W$54,120%))</f>
        <v>25.555200000000003</v>
      </c>
      <c r="BJ63" s="39">
        <f t="shared" ref="BJ63:BJ80" si="84">(AL63*0.4/AJ63)*($Y$54/100)*IF($Y$54&lt;60%,60%,IF($Y$54&lt;110%,$X$54,120%))</f>
        <v>16.262400000000003</v>
      </c>
      <c r="BK63" s="140"/>
      <c r="BL63" s="150"/>
      <c r="BM63" s="39">
        <f t="shared" ref="BM63:BM80" si="85">(AL63*0.4/AJ63)*($AB$54/100)*IF($AB$54&lt;60%,60%,IF($AB$54&lt;110%,$AA$54,120%))</f>
        <v>24.974399999999999</v>
      </c>
      <c r="BN63" s="39">
        <f t="shared" ref="BN63:BN80" si="86">(AL63*0.4/AJ63)*($AC$54/100)*IF($AC$54&lt;60%,60%,IF($AC$54&lt;110%,$AB$54,120%))</f>
        <v>17.133600000000001</v>
      </c>
      <c r="BO63" s="140"/>
      <c r="BP63" s="150"/>
      <c r="BQ63" s="39">
        <f t="shared" ref="BQ63:BQ80" si="87">(AL63*0.4/AJ63)*($AF$54/100)*IF($AF$54&lt;60%,60%,IF($AF$54&lt;110%,$AE$54,120%))</f>
        <v>23.812799999999999</v>
      </c>
      <c r="BR63" s="39">
        <f t="shared" ref="BR63:BR80" si="88">(AL63*0.4/AJ63)*($AG$54/100)*IF($AG$54&lt;60%,60%,IF($AG$54&lt;110%,$AF$54,120%))</f>
        <v>30.782400000000003</v>
      </c>
      <c r="BS63" s="84">
        <f t="shared" ref="BS63:BS80" si="89">SUM(AO63:BR63)</f>
        <v>332.79840000000002</v>
      </c>
      <c r="BT63" s="41">
        <f>(AL63*0.15/AJ63)*IF($D$55/$C$55&lt;80%,120%,IF($D$55/$C$55&lt;120%,200%-$D$55/$C$55,60%))</f>
        <v>5.4449999999999994</v>
      </c>
      <c r="BU63" s="41">
        <f t="shared" ref="BU63:BU80" si="90">(AL63*0.15/AJ63)*IF($E$55/$C$55&lt;80%,120%,IF($E$55/$C$55&lt;120%,200%-$E$55/$C$55,60%))</f>
        <v>9.0749999999999993</v>
      </c>
      <c r="BV63" s="136"/>
      <c r="BW63" s="149"/>
      <c r="BX63" s="41">
        <f t="shared" ref="BX63:BX76" si="91">(AL63*0.15/AJ63)*IF($H$55/$C$55&lt;80%,120%,IF($H$55/$C$55&lt;120%,200%-$H$55/$C$55,60%))</f>
        <v>5.4449999999999994</v>
      </c>
      <c r="BY63" s="41">
        <f t="shared" ref="BY63:BY76" si="92">(AL63*0.15/AJ63)*IF($I$55/$C$55&lt;80%,120%,IF($I$55/$C$55&lt;120%,200%-$I$55/$C$55,60%))</f>
        <v>7.5624999999999991</v>
      </c>
      <c r="BZ63" s="136"/>
      <c r="CA63" s="149"/>
      <c r="CB63" s="41">
        <f t="shared" ref="CB63:CB76" si="93">(AL63*0.15/AJ63)*IF($L$55/$C$55&lt;80%,120%,IF($L$55/$C$55&lt;120%,200%-$L$55/$C$55,60%))</f>
        <v>5.4449999999999994</v>
      </c>
      <c r="CC63" s="41">
        <f t="shared" ref="CC63:CC76" si="94">(AL63*0.15/AJ63)*IF($M$55/$C$55&lt;80%,120%,IF($M$55/$C$55&lt;120%,200%-$M$55/$C$55,60%))</f>
        <v>9.0749999999999993</v>
      </c>
      <c r="CD63" s="138"/>
      <c r="CE63" s="150"/>
      <c r="CF63" s="41">
        <f t="shared" ref="CF63:CF80" si="95">(AL63*0.15/AJ63)*IF($P$55/$C$55&lt;80%,120%,IF($P$55/$C$55&lt;120%,200%-$P$55/$C$55,60%))</f>
        <v>10.587499999999999</v>
      </c>
      <c r="CG63" s="41">
        <f t="shared" ref="CG63:CG80" si="96">(AL63*0.15/AJ63)*IF($Q$55/$C$55&lt;80%,120%,IF($Q$55/$C$55&lt;120%,200%-$Q$55/$C$55,60%))</f>
        <v>10.587499999999999</v>
      </c>
      <c r="CH63" s="151"/>
      <c r="CI63" s="150"/>
      <c r="CJ63" s="41">
        <f t="shared" ref="CJ63:CJ80" si="97">(AL63*0.15/AJ63)*IF($T$55/$C$55&lt;80%,120%,IF($T$55/$C$55&lt;120%,200%-$T$55/$C$55,60%))</f>
        <v>5.4449999999999994</v>
      </c>
      <c r="CK63" s="41">
        <f t="shared" ref="CK63:CK80" si="98">(AL63*0.15/AJ63)*IF($U$55/$C$55&lt;80%,120%,IF($U$55/$C$55&lt;120%,200%-$U$55/$C$55,60%))</f>
        <v>10.889999999999999</v>
      </c>
      <c r="CL63" s="138"/>
      <c r="CM63" s="150"/>
      <c r="CN63" s="41">
        <f t="shared" ref="CN63:CN80" si="99">(AL63*0.15/AJ63)*IF($X$55/$C$55&lt;80%,120%,IF($X$55/$C$55&lt;120%,200%-$X$55/$C$55,60%))</f>
        <v>10.587499999999999</v>
      </c>
      <c r="CO63" s="41">
        <f t="shared" ref="CO63:CO80" si="100">(AL63*0.15/AJ63)*IF($Y$55/$C$55&lt;80%,120%,IF($Y$55/$C$55&lt;120%,200%-$Y$55/$C$55,60%))</f>
        <v>9.0749999999999993</v>
      </c>
      <c r="CP63" s="140"/>
      <c r="CQ63" s="150"/>
      <c r="CR63" s="41">
        <f t="shared" ref="CR63:CR80" si="101">(AL63*0.15/AJ63)*IF($AB$55/$C$55&lt;80%,120%,IF($AB$55/$C$55&lt;120%,200%-$AB$55/$C$55,60%))</f>
        <v>9.0749999999999993</v>
      </c>
      <c r="CS63" s="41">
        <f t="shared" ref="CS63:CS80" si="102">(AL63*0.15/AJ63)*IF($AC$55/$C$55&lt;80%,120%,IF($AC$55/$C$55&lt;120%,200%-$AC$55/$C$55,60%))</f>
        <v>9.0749999999999993</v>
      </c>
      <c r="CT63" s="140"/>
      <c r="CU63" s="150"/>
      <c r="CV63" s="41">
        <f t="shared" ref="CV63:CV80" si="103">(AL63*0.15/AJ63)*IF($AF$55/$C$55&lt;80%,120%,IF($AF$55/$C$55&lt;120%,200%-$AF$55/$C$55,60%))</f>
        <v>10.587499999999999</v>
      </c>
      <c r="CW63" s="41">
        <f t="shared" ref="CW63:CW80" si="104">(AL63*0.15/AJ63)*IF($AG$55/$C$55&lt;80%,120%,IF($AG$55/$C$55&lt;120%,200%-$AG$55/$C$55,60%))</f>
        <v>5.4449999999999994</v>
      </c>
      <c r="CX63" s="84">
        <f t="shared" ref="CX63:CX80" si="105">SUM(BT63:CW63)</f>
        <v>133.40249999999997</v>
      </c>
      <c r="CY63" s="84">
        <f t="shared" ref="CY63:CY80" si="106">AM63*0.2*IF($AH$56/$C$56&lt;80%,120%,IF($AH$56/$C$56&lt;120%,200%-$AH$56/$C$56,60%))</f>
        <v>193.60000000000002</v>
      </c>
      <c r="CZ63" s="84">
        <v>7</v>
      </c>
      <c r="DA63" s="84">
        <f t="shared" si="67"/>
        <v>154.88000000000002</v>
      </c>
      <c r="DB63" s="85">
        <f t="shared" si="68"/>
        <v>814.68089999999995</v>
      </c>
      <c r="DC63" s="85">
        <f t="shared" si="69"/>
        <v>2147.1609000000003</v>
      </c>
      <c r="DD63" s="86"/>
      <c r="DE63" s="144">
        <f t="shared" ref="DE63:DE75" si="107">AN63*8%</f>
        <v>106.5984</v>
      </c>
      <c r="DF63" s="86"/>
      <c r="DG63" s="145">
        <f t="shared" si="70"/>
        <v>2253.7593000000002</v>
      </c>
      <c r="DI63" s="146">
        <f t="shared" ref="DI63:DI83" si="108">DG63/1.22</f>
        <v>1847.3436885245903</v>
      </c>
    </row>
    <row r="64" spans="1:113" x14ac:dyDescent="0.2">
      <c r="A64" s="147">
        <f t="shared" si="71"/>
        <v>3</v>
      </c>
      <c r="B64" s="148" t="s">
        <v>98</v>
      </c>
      <c r="C64" s="135" t="s">
        <v>59</v>
      </c>
      <c r="D64" s="136">
        <v>12</v>
      </c>
      <c r="E64" s="136">
        <v>12</v>
      </c>
      <c r="F64" s="136"/>
      <c r="G64" s="149"/>
      <c r="H64" s="136">
        <v>12</v>
      </c>
      <c r="I64" s="136">
        <v>12</v>
      </c>
      <c r="J64" s="136"/>
      <c r="K64" s="149"/>
      <c r="L64" s="136">
        <v>12</v>
      </c>
      <c r="M64" s="136">
        <v>12</v>
      </c>
      <c r="N64" s="138"/>
      <c r="O64" s="150"/>
      <c r="P64" s="150">
        <v>12</v>
      </c>
      <c r="Q64" s="138">
        <v>12</v>
      </c>
      <c r="R64" s="151"/>
      <c r="S64" s="150"/>
      <c r="T64" s="150">
        <v>12</v>
      </c>
      <c r="U64" s="138">
        <v>12</v>
      </c>
      <c r="V64" s="138"/>
      <c r="W64" s="150"/>
      <c r="X64" s="150">
        <v>12</v>
      </c>
      <c r="Y64" s="140">
        <v>12</v>
      </c>
      <c r="Z64" s="140"/>
      <c r="AA64" s="150"/>
      <c r="AB64" s="150">
        <v>12</v>
      </c>
      <c r="AC64" s="140">
        <v>12</v>
      </c>
      <c r="AD64" s="140"/>
      <c r="AE64" s="150"/>
      <c r="AF64" s="140">
        <v>12</v>
      </c>
      <c r="AG64" s="140">
        <v>12</v>
      </c>
      <c r="AH64" s="152"/>
      <c r="AI64" s="142">
        <v>6.94</v>
      </c>
      <c r="AJ64" s="93">
        <v>16</v>
      </c>
      <c r="AK64" s="36">
        <f t="shared" si="72"/>
        <v>16</v>
      </c>
      <c r="AL64" s="143">
        <v>968</v>
      </c>
      <c r="AM64" s="94">
        <f>AL64/AJ64*AK64</f>
        <v>968</v>
      </c>
      <c r="AN64" s="85">
        <f t="shared" si="73"/>
        <v>1332.48</v>
      </c>
      <c r="AO64" s="39">
        <f>(AL64*0.4/AJ64)*($D$54/100)*IF($D$54&lt;60%,60%,IF($D$54&lt;110%,$D$54,120%))</f>
        <v>23.812799999999999</v>
      </c>
      <c r="AP64" s="39">
        <f t="shared" si="74"/>
        <v>22.941600000000001</v>
      </c>
      <c r="AQ64" s="136"/>
      <c r="AR64" s="149"/>
      <c r="AS64" s="39">
        <f t="shared" si="75"/>
        <v>14.520000000000001</v>
      </c>
      <c r="AT64" s="39">
        <f t="shared" si="76"/>
        <v>24.393600000000003</v>
      </c>
      <c r="AU64" s="136"/>
      <c r="AV64" s="149"/>
      <c r="AW64" s="39">
        <f t="shared" si="77"/>
        <v>23.812799999999999</v>
      </c>
      <c r="AX64" s="39">
        <f t="shared" si="78"/>
        <v>6.6792000000000007</v>
      </c>
      <c r="AY64" s="138"/>
      <c r="AZ64" s="150"/>
      <c r="BA64" s="39">
        <f t="shared" si="79"/>
        <v>21.78</v>
      </c>
      <c r="BB64" s="39">
        <f t="shared" si="80"/>
        <v>26.136000000000006</v>
      </c>
      <c r="BC64" s="151"/>
      <c r="BD64" s="150"/>
      <c r="BE64" s="39">
        <f t="shared" si="81"/>
        <v>4.9368000000000007</v>
      </c>
      <c r="BF64" s="39">
        <f t="shared" si="82"/>
        <v>25.264800000000001</v>
      </c>
      <c r="BG64" s="138"/>
      <c r="BH64" s="150"/>
      <c r="BI64" s="39">
        <f t="shared" si="83"/>
        <v>25.555200000000003</v>
      </c>
      <c r="BJ64" s="39">
        <f t="shared" si="84"/>
        <v>16.262400000000003</v>
      </c>
      <c r="BK64" s="140"/>
      <c r="BL64" s="150"/>
      <c r="BM64" s="39">
        <f t="shared" si="85"/>
        <v>24.974399999999999</v>
      </c>
      <c r="BN64" s="39">
        <f t="shared" si="86"/>
        <v>17.133600000000001</v>
      </c>
      <c r="BO64" s="140"/>
      <c r="BP64" s="150"/>
      <c r="BQ64" s="39">
        <f t="shared" si="87"/>
        <v>23.812799999999999</v>
      </c>
      <c r="BR64" s="39">
        <f t="shared" si="88"/>
        <v>30.782400000000003</v>
      </c>
      <c r="BS64" s="84">
        <f t="shared" si="89"/>
        <v>332.79840000000002</v>
      </c>
      <c r="BT64" s="41">
        <f t="shared" ref="BT64:BT80" si="109">(AL64*0.15/AJ64)*IF($D$55/$C$55&lt;80%,120%,IF($D$55/$C$55&lt;120%,200%-$D$55/$C$55,60%))</f>
        <v>5.4449999999999994</v>
      </c>
      <c r="BU64" s="41">
        <f t="shared" si="90"/>
        <v>9.0749999999999993</v>
      </c>
      <c r="BV64" s="136"/>
      <c r="BW64" s="149"/>
      <c r="BX64" s="41">
        <f t="shared" si="91"/>
        <v>5.4449999999999994</v>
      </c>
      <c r="BY64" s="41">
        <f t="shared" si="92"/>
        <v>7.5624999999999991</v>
      </c>
      <c r="BZ64" s="136"/>
      <c r="CA64" s="149"/>
      <c r="CB64" s="41">
        <f t="shared" si="93"/>
        <v>5.4449999999999994</v>
      </c>
      <c r="CC64" s="41">
        <f t="shared" si="94"/>
        <v>9.0749999999999993</v>
      </c>
      <c r="CD64" s="138"/>
      <c r="CE64" s="150"/>
      <c r="CF64" s="41">
        <f t="shared" si="95"/>
        <v>10.587499999999999</v>
      </c>
      <c r="CG64" s="41">
        <f t="shared" si="96"/>
        <v>10.587499999999999</v>
      </c>
      <c r="CH64" s="151"/>
      <c r="CI64" s="150"/>
      <c r="CJ64" s="41">
        <f t="shared" si="97"/>
        <v>5.4449999999999994</v>
      </c>
      <c r="CK64" s="41">
        <f t="shared" si="98"/>
        <v>10.889999999999999</v>
      </c>
      <c r="CL64" s="138"/>
      <c r="CM64" s="150"/>
      <c r="CN64" s="41">
        <f t="shared" si="99"/>
        <v>10.587499999999999</v>
      </c>
      <c r="CO64" s="41">
        <f t="shared" si="100"/>
        <v>9.0749999999999993</v>
      </c>
      <c r="CP64" s="140"/>
      <c r="CQ64" s="150"/>
      <c r="CR64" s="41">
        <f t="shared" si="101"/>
        <v>9.0749999999999993</v>
      </c>
      <c r="CS64" s="41">
        <f t="shared" si="102"/>
        <v>9.0749999999999993</v>
      </c>
      <c r="CT64" s="140"/>
      <c r="CU64" s="150"/>
      <c r="CV64" s="41">
        <f t="shared" si="103"/>
        <v>10.587499999999999</v>
      </c>
      <c r="CW64" s="41">
        <f t="shared" si="104"/>
        <v>5.4449999999999994</v>
      </c>
      <c r="CX64" s="84">
        <f t="shared" si="105"/>
        <v>133.40249999999997</v>
      </c>
      <c r="CY64" s="84">
        <f t="shared" si="106"/>
        <v>193.60000000000002</v>
      </c>
      <c r="CZ64" s="84">
        <v>7</v>
      </c>
      <c r="DA64" s="84">
        <f t="shared" si="67"/>
        <v>154.88000000000002</v>
      </c>
      <c r="DB64" s="85">
        <f t="shared" si="68"/>
        <v>814.68089999999995</v>
      </c>
      <c r="DC64" s="85">
        <f t="shared" si="69"/>
        <v>2147.1609000000003</v>
      </c>
      <c r="DD64" s="86"/>
      <c r="DE64" s="144">
        <f t="shared" si="107"/>
        <v>106.5984</v>
      </c>
      <c r="DF64" s="86"/>
      <c r="DG64" s="145">
        <f t="shared" si="70"/>
        <v>2253.7593000000002</v>
      </c>
      <c r="DI64" s="146">
        <f t="shared" si="108"/>
        <v>1847.3436885245903</v>
      </c>
    </row>
    <row r="65" spans="1:113" x14ac:dyDescent="0.2">
      <c r="A65" s="147">
        <f t="shared" si="71"/>
        <v>4</v>
      </c>
      <c r="B65" s="153" t="s">
        <v>99</v>
      </c>
      <c r="C65" s="135" t="s">
        <v>59</v>
      </c>
      <c r="D65" s="154">
        <v>12</v>
      </c>
      <c r="E65" s="154">
        <v>12</v>
      </c>
      <c r="F65" s="154"/>
      <c r="G65" s="149"/>
      <c r="H65" s="154">
        <v>12</v>
      </c>
      <c r="I65" s="154">
        <v>12</v>
      </c>
      <c r="J65" s="154"/>
      <c r="K65" s="149"/>
      <c r="L65" s="154">
        <v>12</v>
      </c>
      <c r="M65" s="154">
        <v>12</v>
      </c>
      <c r="N65" s="155"/>
      <c r="O65" s="150"/>
      <c r="P65" s="150">
        <v>12</v>
      </c>
      <c r="Q65" s="155">
        <v>12</v>
      </c>
      <c r="R65" s="151"/>
      <c r="S65" s="150"/>
      <c r="T65" s="150">
        <v>12</v>
      </c>
      <c r="U65" s="155">
        <v>12</v>
      </c>
      <c r="V65" s="155"/>
      <c r="W65" s="150"/>
      <c r="X65" s="150">
        <v>12</v>
      </c>
      <c r="Y65" s="140">
        <v>12</v>
      </c>
      <c r="Z65" s="140"/>
      <c r="AA65" s="150"/>
      <c r="AB65" s="150">
        <v>12</v>
      </c>
      <c r="AC65" s="140">
        <v>12</v>
      </c>
      <c r="AD65" s="140"/>
      <c r="AE65" s="150"/>
      <c r="AF65" s="140">
        <v>12</v>
      </c>
      <c r="AG65" s="140">
        <v>12</v>
      </c>
      <c r="AH65" s="152"/>
      <c r="AI65" s="142">
        <v>6.94</v>
      </c>
      <c r="AJ65" s="93">
        <v>16</v>
      </c>
      <c r="AK65" s="36">
        <f t="shared" si="72"/>
        <v>16</v>
      </c>
      <c r="AL65" s="143">
        <v>968</v>
      </c>
      <c r="AM65" s="94">
        <f t="shared" ref="AM65:AM80" si="110">AL65/AJ65*AK65</f>
        <v>968</v>
      </c>
      <c r="AN65" s="85">
        <f t="shared" si="73"/>
        <v>1332.48</v>
      </c>
      <c r="AO65" s="39">
        <f>(AL65*0.4/AJ65)*($D$54/100)*IF($D$54&lt;60%,60%,IF($D$54&lt;110%,$D$54,120%))</f>
        <v>23.812799999999999</v>
      </c>
      <c r="AP65" s="39">
        <f t="shared" si="74"/>
        <v>22.941600000000001</v>
      </c>
      <c r="AQ65" s="154"/>
      <c r="AR65" s="149"/>
      <c r="AS65" s="39">
        <f t="shared" si="75"/>
        <v>14.520000000000001</v>
      </c>
      <c r="AT65" s="39">
        <f t="shared" si="76"/>
        <v>24.393600000000003</v>
      </c>
      <c r="AU65" s="154"/>
      <c r="AV65" s="149"/>
      <c r="AW65" s="39">
        <f t="shared" si="77"/>
        <v>23.812799999999999</v>
      </c>
      <c r="AX65" s="39">
        <f t="shared" si="78"/>
        <v>6.6792000000000007</v>
      </c>
      <c r="AY65" s="155"/>
      <c r="AZ65" s="150"/>
      <c r="BA65" s="39">
        <f t="shared" si="79"/>
        <v>21.78</v>
      </c>
      <c r="BB65" s="39">
        <f t="shared" si="80"/>
        <v>26.136000000000006</v>
      </c>
      <c r="BC65" s="151"/>
      <c r="BD65" s="150"/>
      <c r="BE65" s="39">
        <f t="shared" si="81"/>
        <v>4.9368000000000007</v>
      </c>
      <c r="BF65" s="39">
        <f t="shared" si="82"/>
        <v>25.264800000000001</v>
      </c>
      <c r="BG65" s="155"/>
      <c r="BH65" s="150"/>
      <c r="BI65" s="39">
        <f t="shared" si="83"/>
        <v>25.555200000000003</v>
      </c>
      <c r="BJ65" s="39">
        <f t="shared" si="84"/>
        <v>16.262400000000003</v>
      </c>
      <c r="BK65" s="140"/>
      <c r="BL65" s="150"/>
      <c r="BM65" s="39">
        <f t="shared" si="85"/>
        <v>24.974399999999999</v>
      </c>
      <c r="BN65" s="39">
        <f t="shared" si="86"/>
        <v>17.133600000000001</v>
      </c>
      <c r="BO65" s="140"/>
      <c r="BP65" s="150"/>
      <c r="BQ65" s="39">
        <f t="shared" si="87"/>
        <v>23.812799999999999</v>
      </c>
      <c r="BR65" s="39">
        <f t="shared" si="88"/>
        <v>30.782400000000003</v>
      </c>
      <c r="BS65" s="84">
        <f t="shared" si="89"/>
        <v>332.79840000000002</v>
      </c>
      <c r="BT65" s="41">
        <f t="shared" si="109"/>
        <v>5.4449999999999994</v>
      </c>
      <c r="BU65" s="41">
        <f t="shared" si="90"/>
        <v>9.0749999999999993</v>
      </c>
      <c r="BV65" s="154"/>
      <c r="BW65" s="149"/>
      <c r="BX65" s="41">
        <f t="shared" si="91"/>
        <v>5.4449999999999994</v>
      </c>
      <c r="BY65" s="41">
        <f t="shared" si="92"/>
        <v>7.5624999999999991</v>
      </c>
      <c r="BZ65" s="154"/>
      <c r="CA65" s="149"/>
      <c r="CB65" s="41">
        <f t="shared" si="93"/>
        <v>5.4449999999999994</v>
      </c>
      <c r="CC65" s="41">
        <f t="shared" si="94"/>
        <v>9.0749999999999993</v>
      </c>
      <c r="CD65" s="155"/>
      <c r="CE65" s="150"/>
      <c r="CF65" s="41">
        <f t="shared" si="95"/>
        <v>10.587499999999999</v>
      </c>
      <c r="CG65" s="41">
        <f t="shared" si="96"/>
        <v>10.587499999999999</v>
      </c>
      <c r="CH65" s="151"/>
      <c r="CI65" s="150"/>
      <c r="CJ65" s="41">
        <f t="shared" si="97"/>
        <v>5.4449999999999994</v>
      </c>
      <c r="CK65" s="41">
        <f t="shared" si="98"/>
        <v>10.889999999999999</v>
      </c>
      <c r="CL65" s="155"/>
      <c r="CM65" s="150"/>
      <c r="CN65" s="41">
        <f t="shared" si="99"/>
        <v>10.587499999999999</v>
      </c>
      <c r="CO65" s="41">
        <f t="shared" si="100"/>
        <v>9.0749999999999993</v>
      </c>
      <c r="CP65" s="140"/>
      <c r="CQ65" s="150"/>
      <c r="CR65" s="41">
        <f t="shared" si="101"/>
        <v>9.0749999999999993</v>
      </c>
      <c r="CS65" s="41">
        <f t="shared" si="102"/>
        <v>9.0749999999999993</v>
      </c>
      <c r="CT65" s="140"/>
      <c r="CU65" s="150"/>
      <c r="CV65" s="41">
        <f t="shared" si="103"/>
        <v>10.587499999999999</v>
      </c>
      <c r="CW65" s="41">
        <f t="shared" si="104"/>
        <v>5.4449999999999994</v>
      </c>
      <c r="CX65" s="84">
        <f t="shared" si="105"/>
        <v>133.40249999999997</v>
      </c>
      <c r="CY65" s="84">
        <f t="shared" si="106"/>
        <v>193.60000000000002</v>
      </c>
      <c r="CZ65" s="84">
        <v>7</v>
      </c>
      <c r="DA65" s="84">
        <f t="shared" si="67"/>
        <v>154.88000000000002</v>
      </c>
      <c r="DB65" s="85">
        <f t="shared" si="68"/>
        <v>814.68089999999995</v>
      </c>
      <c r="DC65" s="85">
        <f t="shared" si="69"/>
        <v>2147.1609000000003</v>
      </c>
      <c r="DD65" s="86"/>
      <c r="DE65" s="144">
        <f t="shared" si="107"/>
        <v>106.5984</v>
      </c>
      <c r="DF65" s="86"/>
      <c r="DG65" s="145">
        <f t="shared" si="70"/>
        <v>2253.7593000000002</v>
      </c>
      <c r="DI65" s="146">
        <f t="shared" si="108"/>
        <v>1847.3436885245903</v>
      </c>
    </row>
    <row r="66" spans="1:113" x14ac:dyDescent="0.2">
      <c r="A66" s="147">
        <f t="shared" si="71"/>
        <v>5</v>
      </c>
      <c r="B66" s="148" t="s">
        <v>100</v>
      </c>
      <c r="C66" s="135" t="s">
        <v>59</v>
      </c>
      <c r="D66" s="136" t="s">
        <v>42</v>
      </c>
      <c r="E66" s="136">
        <v>12</v>
      </c>
      <c r="F66" s="136"/>
      <c r="G66" s="149"/>
      <c r="H66" s="136">
        <v>12</v>
      </c>
      <c r="I66" s="136">
        <v>12</v>
      </c>
      <c r="J66" s="136"/>
      <c r="K66" s="149"/>
      <c r="L66" s="136">
        <v>12</v>
      </c>
      <c r="M66" s="136">
        <v>12</v>
      </c>
      <c r="N66" s="138"/>
      <c r="O66" s="150"/>
      <c r="P66" s="150">
        <v>12</v>
      </c>
      <c r="Q66" s="138">
        <v>12</v>
      </c>
      <c r="R66" s="151"/>
      <c r="S66" s="150"/>
      <c r="T66" s="150" t="s">
        <v>52</v>
      </c>
      <c r="U66" s="138" t="s">
        <v>52</v>
      </c>
      <c r="V66" s="138"/>
      <c r="W66" s="150"/>
      <c r="X66" s="150" t="s">
        <v>52</v>
      </c>
      <c r="Y66" s="140" t="s">
        <v>52</v>
      </c>
      <c r="Z66" s="140"/>
      <c r="AA66" s="150"/>
      <c r="AB66" s="150" t="s">
        <v>52</v>
      </c>
      <c r="AC66" s="140" t="s">
        <v>52</v>
      </c>
      <c r="AD66" s="140"/>
      <c r="AE66" s="150"/>
      <c r="AF66" s="140">
        <v>12</v>
      </c>
      <c r="AG66" s="140">
        <v>12</v>
      </c>
      <c r="AH66" s="152"/>
      <c r="AI66" s="142">
        <v>6.94</v>
      </c>
      <c r="AJ66" s="93">
        <v>16</v>
      </c>
      <c r="AK66" s="36">
        <f t="shared" si="72"/>
        <v>9</v>
      </c>
      <c r="AL66" s="143">
        <v>968</v>
      </c>
      <c r="AM66" s="94">
        <f t="shared" si="110"/>
        <v>544.5</v>
      </c>
      <c r="AN66" s="85">
        <f t="shared" si="73"/>
        <v>749.5200000000001</v>
      </c>
      <c r="AO66" s="39" t="s">
        <v>42</v>
      </c>
      <c r="AP66" s="39" t="s">
        <v>42</v>
      </c>
      <c r="AQ66" s="136"/>
      <c r="AR66" s="149"/>
      <c r="AS66" s="39">
        <f t="shared" si="75"/>
        <v>14.520000000000001</v>
      </c>
      <c r="AT66" s="39">
        <f t="shared" si="76"/>
        <v>24.393600000000003</v>
      </c>
      <c r="AU66" s="136"/>
      <c r="AV66" s="149"/>
      <c r="AW66" s="39">
        <f t="shared" si="77"/>
        <v>23.812799999999999</v>
      </c>
      <c r="AX66" s="39">
        <f t="shared" si="78"/>
        <v>6.6792000000000007</v>
      </c>
      <c r="AY66" s="138"/>
      <c r="AZ66" s="150"/>
      <c r="BA66" s="39">
        <f t="shared" si="79"/>
        <v>21.78</v>
      </c>
      <c r="BB66" s="39">
        <f t="shared" si="80"/>
        <v>26.136000000000006</v>
      </c>
      <c r="BC66" s="151"/>
      <c r="BD66" s="150"/>
      <c r="BE66" s="39">
        <f t="shared" si="81"/>
        <v>4.9368000000000007</v>
      </c>
      <c r="BF66" s="138" t="s">
        <v>52</v>
      </c>
      <c r="BG66" s="138"/>
      <c r="BH66" s="150"/>
      <c r="BI66" s="150" t="s">
        <v>52</v>
      </c>
      <c r="BJ66" s="140" t="s">
        <v>52</v>
      </c>
      <c r="BK66" s="140"/>
      <c r="BL66" s="150"/>
      <c r="BM66" s="150" t="s">
        <v>52</v>
      </c>
      <c r="BN66" s="140" t="s">
        <v>52</v>
      </c>
      <c r="BO66" s="140"/>
      <c r="BP66" s="150"/>
      <c r="BQ66" s="39">
        <f t="shared" si="87"/>
        <v>23.812799999999999</v>
      </c>
      <c r="BR66" s="39">
        <f t="shared" si="88"/>
        <v>30.782400000000003</v>
      </c>
      <c r="BS66" s="84">
        <f t="shared" si="89"/>
        <v>176.8536</v>
      </c>
      <c r="BT66" s="136" t="s">
        <v>42</v>
      </c>
      <c r="BU66" s="41">
        <f t="shared" si="90"/>
        <v>9.0749999999999993</v>
      </c>
      <c r="BV66" s="136"/>
      <c r="BW66" s="149"/>
      <c r="BX66" s="41">
        <f t="shared" si="91"/>
        <v>5.4449999999999994</v>
      </c>
      <c r="BY66" s="41">
        <f t="shared" si="92"/>
        <v>7.5624999999999991</v>
      </c>
      <c r="BZ66" s="136"/>
      <c r="CA66" s="149"/>
      <c r="CB66" s="41">
        <f t="shared" si="93"/>
        <v>5.4449999999999994</v>
      </c>
      <c r="CC66" s="41">
        <f t="shared" si="94"/>
        <v>9.0749999999999993</v>
      </c>
      <c r="CD66" s="138"/>
      <c r="CE66" s="150"/>
      <c r="CF66" s="41">
        <f t="shared" si="95"/>
        <v>10.587499999999999</v>
      </c>
      <c r="CG66" s="41">
        <f t="shared" si="96"/>
        <v>10.587499999999999</v>
      </c>
      <c r="CH66" s="151"/>
      <c r="CI66" s="150"/>
      <c r="CJ66" s="150" t="s">
        <v>52</v>
      </c>
      <c r="CK66" s="138" t="s">
        <v>52</v>
      </c>
      <c r="CL66" s="138"/>
      <c r="CM66" s="150"/>
      <c r="CN66" s="150" t="s">
        <v>52</v>
      </c>
      <c r="CO66" s="140" t="s">
        <v>52</v>
      </c>
      <c r="CP66" s="140"/>
      <c r="CQ66" s="150"/>
      <c r="CR66" s="150" t="s">
        <v>52</v>
      </c>
      <c r="CS66" s="140" t="s">
        <v>52</v>
      </c>
      <c r="CT66" s="140"/>
      <c r="CU66" s="150"/>
      <c r="CV66" s="41">
        <f t="shared" si="103"/>
        <v>10.587499999999999</v>
      </c>
      <c r="CW66" s="41">
        <f t="shared" si="104"/>
        <v>5.4449999999999994</v>
      </c>
      <c r="CX66" s="84">
        <f t="shared" si="105"/>
        <v>73.809999999999988</v>
      </c>
      <c r="CY66" s="84">
        <f t="shared" si="106"/>
        <v>108.9</v>
      </c>
      <c r="CZ66" s="84">
        <v>7</v>
      </c>
      <c r="DA66" s="84">
        <f t="shared" si="67"/>
        <v>87.12</v>
      </c>
      <c r="DB66" s="85">
        <f t="shared" si="68"/>
        <v>446.68359999999996</v>
      </c>
      <c r="DC66" s="85">
        <f t="shared" si="69"/>
        <v>1196.2036000000003</v>
      </c>
      <c r="DD66" s="86"/>
      <c r="DE66" s="144">
        <f t="shared" si="107"/>
        <v>59.961600000000011</v>
      </c>
      <c r="DF66" s="156"/>
      <c r="DG66" s="145">
        <f t="shared" si="70"/>
        <v>1256.1652000000004</v>
      </c>
      <c r="DI66" s="146">
        <f t="shared" si="108"/>
        <v>1029.6436065573773</v>
      </c>
    </row>
    <row r="67" spans="1:113" x14ac:dyDescent="0.2">
      <c r="A67" s="147">
        <f t="shared" si="71"/>
        <v>6</v>
      </c>
      <c r="B67" s="134" t="s">
        <v>101</v>
      </c>
      <c r="C67" s="135" t="s">
        <v>59</v>
      </c>
      <c r="D67" s="157">
        <v>12</v>
      </c>
      <c r="E67" s="157">
        <v>12</v>
      </c>
      <c r="F67" s="157"/>
      <c r="G67" s="149"/>
      <c r="H67" s="157">
        <v>12</v>
      </c>
      <c r="I67" s="157">
        <v>12</v>
      </c>
      <c r="J67" s="157"/>
      <c r="K67" s="149"/>
      <c r="L67" s="157">
        <v>12</v>
      </c>
      <c r="M67" s="157">
        <v>12</v>
      </c>
      <c r="N67" s="151"/>
      <c r="O67" s="150"/>
      <c r="P67" s="150">
        <v>12</v>
      </c>
      <c r="Q67" s="151">
        <v>12</v>
      </c>
      <c r="R67" s="151"/>
      <c r="S67" s="150"/>
      <c r="T67" s="150">
        <v>12</v>
      </c>
      <c r="U67" s="151">
        <v>12</v>
      </c>
      <c r="V67" s="151"/>
      <c r="W67" s="150"/>
      <c r="X67" s="150">
        <v>12</v>
      </c>
      <c r="Y67" s="140">
        <v>12</v>
      </c>
      <c r="Z67" s="140"/>
      <c r="AA67" s="150"/>
      <c r="AB67" s="150">
        <v>12</v>
      </c>
      <c r="AC67" s="140">
        <v>12</v>
      </c>
      <c r="AD67" s="140"/>
      <c r="AE67" s="150"/>
      <c r="AF67" s="140">
        <v>12</v>
      </c>
      <c r="AG67" s="140">
        <v>12</v>
      </c>
      <c r="AH67" s="152"/>
      <c r="AI67" s="142">
        <v>6.94</v>
      </c>
      <c r="AJ67" s="93">
        <v>16</v>
      </c>
      <c r="AK67" s="36">
        <f t="shared" si="72"/>
        <v>16</v>
      </c>
      <c r="AL67" s="143">
        <v>968</v>
      </c>
      <c r="AM67" s="94">
        <f t="shared" si="110"/>
        <v>968</v>
      </c>
      <c r="AN67" s="85">
        <f t="shared" si="73"/>
        <v>1332.48</v>
      </c>
      <c r="AO67" s="39">
        <f t="shared" ref="AO67:AO73" si="111">(AL67*0.4/AJ67)*($D$54/100)*IF($D$54&lt;60%,60%,IF($D$54&lt;110%,$D$54,120%))</f>
        <v>23.812799999999999</v>
      </c>
      <c r="AP67" s="39">
        <f t="shared" si="74"/>
        <v>22.941600000000001</v>
      </c>
      <c r="AQ67" s="157"/>
      <c r="AR67" s="149"/>
      <c r="AS67" s="39">
        <f t="shared" si="75"/>
        <v>14.520000000000001</v>
      </c>
      <c r="AT67" s="39">
        <f t="shared" si="76"/>
        <v>24.393600000000003</v>
      </c>
      <c r="AU67" s="157"/>
      <c r="AV67" s="149"/>
      <c r="AW67" s="39">
        <f t="shared" si="77"/>
        <v>23.812799999999999</v>
      </c>
      <c r="AX67" s="39">
        <f t="shared" si="78"/>
        <v>6.6792000000000007</v>
      </c>
      <c r="AY67" s="151"/>
      <c r="AZ67" s="150"/>
      <c r="BA67" s="39">
        <f t="shared" si="79"/>
        <v>21.78</v>
      </c>
      <c r="BB67" s="39">
        <f t="shared" si="80"/>
        <v>26.136000000000006</v>
      </c>
      <c r="BC67" s="151"/>
      <c r="BD67" s="150"/>
      <c r="BE67" s="39">
        <f t="shared" si="81"/>
        <v>4.9368000000000007</v>
      </c>
      <c r="BF67" s="39">
        <f t="shared" si="82"/>
        <v>25.264800000000001</v>
      </c>
      <c r="BG67" s="151"/>
      <c r="BH67" s="150"/>
      <c r="BI67" s="39">
        <f t="shared" si="83"/>
        <v>25.555200000000003</v>
      </c>
      <c r="BJ67" s="39">
        <f t="shared" si="84"/>
        <v>16.262400000000003</v>
      </c>
      <c r="BK67" s="140"/>
      <c r="BL67" s="150"/>
      <c r="BM67" s="39">
        <f t="shared" si="85"/>
        <v>24.974399999999999</v>
      </c>
      <c r="BN67" s="39">
        <f t="shared" si="86"/>
        <v>17.133600000000001</v>
      </c>
      <c r="BO67" s="140"/>
      <c r="BP67" s="150"/>
      <c r="BQ67" s="39">
        <f t="shared" si="87"/>
        <v>23.812799999999999</v>
      </c>
      <c r="BR67" s="39">
        <f t="shared" si="88"/>
        <v>30.782400000000003</v>
      </c>
      <c r="BS67" s="84">
        <f t="shared" si="89"/>
        <v>332.79840000000002</v>
      </c>
      <c r="BT67" s="41">
        <f t="shared" si="109"/>
        <v>5.4449999999999994</v>
      </c>
      <c r="BU67" s="41">
        <f t="shared" si="90"/>
        <v>9.0749999999999993</v>
      </c>
      <c r="BV67" s="157"/>
      <c r="BW67" s="149"/>
      <c r="BX67" s="41">
        <f t="shared" si="91"/>
        <v>5.4449999999999994</v>
      </c>
      <c r="BY67" s="41">
        <f t="shared" si="92"/>
        <v>7.5624999999999991</v>
      </c>
      <c r="BZ67" s="157"/>
      <c r="CA67" s="149"/>
      <c r="CB67" s="41">
        <f t="shared" si="93"/>
        <v>5.4449999999999994</v>
      </c>
      <c r="CC67" s="41">
        <f t="shared" si="94"/>
        <v>9.0749999999999993</v>
      </c>
      <c r="CD67" s="151"/>
      <c r="CE67" s="150"/>
      <c r="CF67" s="41">
        <f t="shared" si="95"/>
        <v>10.587499999999999</v>
      </c>
      <c r="CG67" s="41">
        <f t="shared" si="96"/>
        <v>10.587499999999999</v>
      </c>
      <c r="CH67" s="151"/>
      <c r="CI67" s="150"/>
      <c r="CJ67" s="41">
        <f t="shared" si="97"/>
        <v>5.4449999999999994</v>
      </c>
      <c r="CK67" s="41">
        <f t="shared" si="98"/>
        <v>10.889999999999999</v>
      </c>
      <c r="CL67" s="151"/>
      <c r="CM67" s="150"/>
      <c r="CN67" s="41">
        <f t="shared" si="99"/>
        <v>10.587499999999999</v>
      </c>
      <c r="CO67" s="41">
        <f t="shared" si="100"/>
        <v>9.0749999999999993</v>
      </c>
      <c r="CP67" s="140"/>
      <c r="CQ67" s="150"/>
      <c r="CR67" s="41">
        <f t="shared" si="101"/>
        <v>9.0749999999999993</v>
      </c>
      <c r="CS67" s="41">
        <f t="shared" si="102"/>
        <v>9.0749999999999993</v>
      </c>
      <c r="CT67" s="140"/>
      <c r="CU67" s="150"/>
      <c r="CV67" s="41">
        <f t="shared" si="103"/>
        <v>10.587499999999999</v>
      </c>
      <c r="CW67" s="41">
        <f t="shared" si="104"/>
        <v>5.4449999999999994</v>
      </c>
      <c r="CX67" s="84">
        <f t="shared" si="105"/>
        <v>133.40249999999997</v>
      </c>
      <c r="CY67" s="84">
        <f t="shared" si="106"/>
        <v>193.60000000000002</v>
      </c>
      <c r="CZ67" s="84">
        <v>7</v>
      </c>
      <c r="DA67" s="84">
        <f t="shared" si="67"/>
        <v>154.88000000000002</v>
      </c>
      <c r="DB67" s="85">
        <f t="shared" si="68"/>
        <v>814.68089999999995</v>
      </c>
      <c r="DC67" s="85">
        <f t="shared" si="69"/>
        <v>2147.1609000000003</v>
      </c>
      <c r="DD67" s="86"/>
      <c r="DE67" s="144">
        <f t="shared" si="107"/>
        <v>106.5984</v>
      </c>
      <c r="DF67" s="86"/>
      <c r="DG67" s="145">
        <f t="shared" si="70"/>
        <v>2253.7593000000002</v>
      </c>
      <c r="DI67" s="146">
        <f t="shared" si="108"/>
        <v>1847.3436885245903</v>
      </c>
    </row>
    <row r="68" spans="1:113" x14ac:dyDescent="0.2">
      <c r="A68" s="147">
        <f t="shared" si="71"/>
        <v>7</v>
      </c>
      <c r="B68" s="148" t="s">
        <v>102</v>
      </c>
      <c r="C68" s="135" t="s">
        <v>59</v>
      </c>
      <c r="D68" s="136">
        <v>12</v>
      </c>
      <c r="E68" s="136">
        <v>12</v>
      </c>
      <c r="F68" s="136"/>
      <c r="G68" s="149"/>
      <c r="H68" s="136">
        <v>12</v>
      </c>
      <c r="I68" s="136">
        <v>12</v>
      </c>
      <c r="J68" s="136"/>
      <c r="K68" s="149"/>
      <c r="L68" s="136">
        <v>12</v>
      </c>
      <c r="M68" s="136">
        <v>12</v>
      </c>
      <c r="N68" s="138"/>
      <c r="O68" s="150"/>
      <c r="P68" s="150">
        <v>12</v>
      </c>
      <c r="Q68" s="138">
        <v>12</v>
      </c>
      <c r="R68" s="151"/>
      <c r="S68" s="150"/>
      <c r="T68" s="150">
        <v>12</v>
      </c>
      <c r="U68" s="138">
        <v>12</v>
      </c>
      <c r="V68" s="138"/>
      <c r="W68" s="150"/>
      <c r="X68" s="150">
        <v>12</v>
      </c>
      <c r="Y68" s="140">
        <v>12</v>
      </c>
      <c r="Z68" s="140"/>
      <c r="AA68" s="150"/>
      <c r="AB68" s="150">
        <v>12</v>
      </c>
      <c r="AC68" s="140">
        <v>12</v>
      </c>
      <c r="AD68" s="140"/>
      <c r="AE68" s="150"/>
      <c r="AF68" s="140">
        <v>12</v>
      </c>
      <c r="AG68" s="140">
        <v>12</v>
      </c>
      <c r="AH68" s="152"/>
      <c r="AI68" s="142">
        <v>6.94</v>
      </c>
      <c r="AJ68" s="93">
        <v>16</v>
      </c>
      <c r="AK68" s="36">
        <f t="shared" si="72"/>
        <v>16</v>
      </c>
      <c r="AL68" s="143">
        <v>968</v>
      </c>
      <c r="AM68" s="94">
        <f t="shared" si="110"/>
        <v>968</v>
      </c>
      <c r="AN68" s="85">
        <f t="shared" si="73"/>
        <v>1332.48</v>
      </c>
      <c r="AO68" s="39">
        <f t="shared" si="111"/>
        <v>23.812799999999999</v>
      </c>
      <c r="AP68" s="39">
        <f t="shared" si="74"/>
        <v>22.941600000000001</v>
      </c>
      <c r="AQ68" s="136"/>
      <c r="AR68" s="149"/>
      <c r="AS68" s="39">
        <f t="shared" si="75"/>
        <v>14.520000000000001</v>
      </c>
      <c r="AT68" s="39">
        <f t="shared" si="76"/>
        <v>24.393600000000003</v>
      </c>
      <c r="AU68" s="136"/>
      <c r="AV68" s="149"/>
      <c r="AW68" s="39">
        <f t="shared" si="77"/>
        <v>23.812799999999999</v>
      </c>
      <c r="AX68" s="39">
        <f t="shared" si="78"/>
        <v>6.6792000000000007</v>
      </c>
      <c r="AY68" s="138"/>
      <c r="AZ68" s="150"/>
      <c r="BA68" s="39">
        <f t="shared" si="79"/>
        <v>21.78</v>
      </c>
      <c r="BB68" s="39">
        <f t="shared" si="80"/>
        <v>26.136000000000006</v>
      </c>
      <c r="BC68" s="151"/>
      <c r="BD68" s="150"/>
      <c r="BE68" s="39">
        <f t="shared" si="81"/>
        <v>4.9368000000000007</v>
      </c>
      <c r="BF68" s="39">
        <f t="shared" si="82"/>
        <v>25.264800000000001</v>
      </c>
      <c r="BG68" s="138"/>
      <c r="BH68" s="150"/>
      <c r="BI68" s="39">
        <f t="shared" si="83"/>
        <v>25.555200000000003</v>
      </c>
      <c r="BJ68" s="39">
        <f t="shared" si="84"/>
        <v>16.262400000000003</v>
      </c>
      <c r="BK68" s="140"/>
      <c r="BL68" s="150"/>
      <c r="BM68" s="39">
        <f t="shared" si="85"/>
        <v>24.974399999999999</v>
      </c>
      <c r="BN68" s="39">
        <f t="shared" si="86"/>
        <v>17.133600000000001</v>
      </c>
      <c r="BO68" s="140"/>
      <c r="BP68" s="150"/>
      <c r="BQ68" s="39">
        <f t="shared" si="87"/>
        <v>23.812799999999999</v>
      </c>
      <c r="BR68" s="39">
        <f t="shared" si="88"/>
        <v>30.782400000000003</v>
      </c>
      <c r="BS68" s="84">
        <f t="shared" si="89"/>
        <v>332.79840000000002</v>
      </c>
      <c r="BT68" s="41">
        <f t="shared" si="109"/>
        <v>5.4449999999999994</v>
      </c>
      <c r="BU68" s="41">
        <f t="shared" si="90"/>
        <v>9.0749999999999993</v>
      </c>
      <c r="BV68" s="136"/>
      <c r="BW68" s="149"/>
      <c r="BX68" s="41">
        <f t="shared" si="91"/>
        <v>5.4449999999999994</v>
      </c>
      <c r="BY68" s="41">
        <f t="shared" si="92"/>
        <v>7.5624999999999991</v>
      </c>
      <c r="BZ68" s="136"/>
      <c r="CA68" s="149"/>
      <c r="CB68" s="41">
        <f t="shared" si="93"/>
        <v>5.4449999999999994</v>
      </c>
      <c r="CC68" s="41">
        <f t="shared" si="94"/>
        <v>9.0749999999999993</v>
      </c>
      <c r="CD68" s="138"/>
      <c r="CE68" s="150"/>
      <c r="CF68" s="41">
        <f t="shared" si="95"/>
        <v>10.587499999999999</v>
      </c>
      <c r="CG68" s="41">
        <f t="shared" si="96"/>
        <v>10.587499999999999</v>
      </c>
      <c r="CH68" s="151"/>
      <c r="CI68" s="150"/>
      <c r="CJ68" s="41">
        <f t="shared" si="97"/>
        <v>5.4449999999999994</v>
      </c>
      <c r="CK68" s="41">
        <f t="shared" si="98"/>
        <v>10.889999999999999</v>
      </c>
      <c r="CL68" s="138"/>
      <c r="CM68" s="150"/>
      <c r="CN68" s="41">
        <f t="shared" si="99"/>
        <v>10.587499999999999</v>
      </c>
      <c r="CO68" s="41">
        <f t="shared" si="100"/>
        <v>9.0749999999999993</v>
      </c>
      <c r="CP68" s="140"/>
      <c r="CQ68" s="150"/>
      <c r="CR68" s="41">
        <f t="shared" si="101"/>
        <v>9.0749999999999993</v>
      </c>
      <c r="CS68" s="41">
        <f t="shared" si="102"/>
        <v>9.0749999999999993</v>
      </c>
      <c r="CT68" s="140"/>
      <c r="CU68" s="150"/>
      <c r="CV68" s="41">
        <f t="shared" si="103"/>
        <v>10.587499999999999</v>
      </c>
      <c r="CW68" s="41">
        <f t="shared" si="104"/>
        <v>5.4449999999999994</v>
      </c>
      <c r="CX68" s="84">
        <f t="shared" si="105"/>
        <v>133.40249999999997</v>
      </c>
      <c r="CY68" s="84">
        <f t="shared" si="106"/>
        <v>193.60000000000002</v>
      </c>
      <c r="CZ68" s="84">
        <v>7</v>
      </c>
      <c r="DA68" s="84">
        <f t="shared" si="67"/>
        <v>154.88000000000002</v>
      </c>
      <c r="DB68" s="85">
        <f t="shared" si="68"/>
        <v>814.68089999999995</v>
      </c>
      <c r="DC68" s="85">
        <f t="shared" si="69"/>
        <v>2147.1609000000003</v>
      </c>
      <c r="DD68" s="86"/>
      <c r="DE68" s="144">
        <f t="shared" si="107"/>
        <v>106.5984</v>
      </c>
      <c r="DF68" s="86"/>
      <c r="DG68" s="145">
        <f t="shared" si="70"/>
        <v>2253.7593000000002</v>
      </c>
      <c r="DI68" s="146">
        <f t="shared" si="108"/>
        <v>1847.3436885245903</v>
      </c>
    </row>
    <row r="69" spans="1:113" x14ac:dyDescent="0.2">
      <c r="A69" s="147">
        <f t="shared" si="71"/>
        <v>8</v>
      </c>
      <c r="B69" s="148" t="s">
        <v>103</v>
      </c>
      <c r="C69" s="135" t="s">
        <v>59</v>
      </c>
      <c r="D69" s="158">
        <v>12</v>
      </c>
      <c r="E69" s="158">
        <v>12</v>
      </c>
      <c r="F69" s="158"/>
      <c r="G69" s="149"/>
      <c r="H69" s="158">
        <v>12</v>
      </c>
      <c r="I69" s="158">
        <v>12</v>
      </c>
      <c r="J69" s="158"/>
      <c r="K69" s="149"/>
      <c r="L69" s="158">
        <v>12</v>
      </c>
      <c r="M69" s="158">
        <v>12</v>
      </c>
      <c r="N69" s="140"/>
      <c r="O69" s="150"/>
      <c r="P69" s="150">
        <v>12</v>
      </c>
      <c r="Q69" s="140">
        <v>12</v>
      </c>
      <c r="R69" s="151"/>
      <c r="S69" s="150"/>
      <c r="T69" s="150">
        <v>12</v>
      </c>
      <c r="U69" s="140">
        <v>12</v>
      </c>
      <c r="V69" s="140"/>
      <c r="W69" s="150"/>
      <c r="X69" s="150">
        <v>12</v>
      </c>
      <c r="Y69" s="140">
        <v>12</v>
      </c>
      <c r="Z69" s="140"/>
      <c r="AA69" s="150"/>
      <c r="AB69" s="150">
        <v>12</v>
      </c>
      <c r="AC69" s="140">
        <v>12</v>
      </c>
      <c r="AD69" s="140"/>
      <c r="AE69" s="150"/>
      <c r="AF69" s="140">
        <v>12</v>
      </c>
      <c r="AG69" s="140">
        <v>12</v>
      </c>
      <c r="AH69" s="152"/>
      <c r="AI69" s="142">
        <v>6.94</v>
      </c>
      <c r="AJ69" s="93">
        <v>16</v>
      </c>
      <c r="AK69" s="36">
        <f t="shared" si="72"/>
        <v>16</v>
      </c>
      <c r="AL69" s="143">
        <v>968</v>
      </c>
      <c r="AM69" s="94">
        <f t="shared" si="110"/>
        <v>968</v>
      </c>
      <c r="AN69" s="85">
        <f t="shared" si="73"/>
        <v>1332.48</v>
      </c>
      <c r="AO69" s="39">
        <f t="shared" si="111"/>
        <v>23.812799999999999</v>
      </c>
      <c r="AP69" s="39">
        <f t="shared" si="74"/>
        <v>22.941600000000001</v>
      </c>
      <c r="AQ69" s="158"/>
      <c r="AR69" s="149"/>
      <c r="AS69" s="39">
        <f t="shared" si="75"/>
        <v>14.520000000000001</v>
      </c>
      <c r="AT69" s="39">
        <f t="shared" si="76"/>
        <v>24.393600000000003</v>
      </c>
      <c r="AU69" s="158"/>
      <c r="AV69" s="149"/>
      <c r="AW69" s="39">
        <f t="shared" si="77"/>
        <v>23.812799999999999</v>
      </c>
      <c r="AX69" s="39">
        <f t="shared" si="78"/>
        <v>6.6792000000000007</v>
      </c>
      <c r="AY69" s="140"/>
      <c r="AZ69" s="150"/>
      <c r="BA69" s="39">
        <f t="shared" si="79"/>
        <v>21.78</v>
      </c>
      <c r="BB69" s="39">
        <f t="shared" si="80"/>
        <v>26.136000000000006</v>
      </c>
      <c r="BC69" s="151"/>
      <c r="BD69" s="150"/>
      <c r="BE69" s="39">
        <f t="shared" si="81"/>
        <v>4.9368000000000007</v>
      </c>
      <c r="BF69" s="39">
        <f t="shared" si="82"/>
        <v>25.264800000000001</v>
      </c>
      <c r="BG69" s="140"/>
      <c r="BH69" s="150"/>
      <c r="BI69" s="39">
        <f t="shared" si="83"/>
        <v>25.555200000000003</v>
      </c>
      <c r="BJ69" s="39">
        <f t="shared" si="84"/>
        <v>16.262400000000003</v>
      </c>
      <c r="BK69" s="140"/>
      <c r="BL69" s="150"/>
      <c r="BM69" s="39">
        <f t="shared" si="85"/>
        <v>24.974399999999999</v>
      </c>
      <c r="BN69" s="39">
        <f t="shared" si="86"/>
        <v>17.133600000000001</v>
      </c>
      <c r="BO69" s="140"/>
      <c r="BP69" s="150"/>
      <c r="BQ69" s="39">
        <f t="shared" si="87"/>
        <v>23.812799999999999</v>
      </c>
      <c r="BR69" s="39">
        <f t="shared" si="88"/>
        <v>30.782400000000003</v>
      </c>
      <c r="BS69" s="84">
        <f t="shared" si="89"/>
        <v>332.79840000000002</v>
      </c>
      <c r="BT69" s="41">
        <f t="shared" si="109"/>
        <v>5.4449999999999994</v>
      </c>
      <c r="BU69" s="41">
        <f t="shared" si="90"/>
        <v>9.0749999999999993</v>
      </c>
      <c r="BV69" s="158"/>
      <c r="BW69" s="149"/>
      <c r="BX69" s="41">
        <f t="shared" si="91"/>
        <v>5.4449999999999994</v>
      </c>
      <c r="BY69" s="41">
        <f t="shared" si="92"/>
        <v>7.5624999999999991</v>
      </c>
      <c r="BZ69" s="158"/>
      <c r="CA69" s="149"/>
      <c r="CB69" s="41">
        <f t="shared" si="93"/>
        <v>5.4449999999999994</v>
      </c>
      <c r="CC69" s="41">
        <f t="shared" si="94"/>
        <v>9.0749999999999993</v>
      </c>
      <c r="CD69" s="140"/>
      <c r="CE69" s="150"/>
      <c r="CF69" s="41">
        <f t="shared" si="95"/>
        <v>10.587499999999999</v>
      </c>
      <c r="CG69" s="41">
        <f t="shared" si="96"/>
        <v>10.587499999999999</v>
      </c>
      <c r="CH69" s="151"/>
      <c r="CI69" s="150"/>
      <c r="CJ69" s="41">
        <f t="shared" si="97"/>
        <v>5.4449999999999994</v>
      </c>
      <c r="CK69" s="41">
        <f t="shared" si="98"/>
        <v>10.889999999999999</v>
      </c>
      <c r="CL69" s="140"/>
      <c r="CM69" s="150"/>
      <c r="CN69" s="41">
        <f t="shared" si="99"/>
        <v>10.587499999999999</v>
      </c>
      <c r="CO69" s="41">
        <f t="shared" si="100"/>
        <v>9.0749999999999993</v>
      </c>
      <c r="CP69" s="140"/>
      <c r="CQ69" s="150"/>
      <c r="CR69" s="41">
        <f t="shared" si="101"/>
        <v>9.0749999999999993</v>
      </c>
      <c r="CS69" s="41">
        <f t="shared" si="102"/>
        <v>9.0749999999999993</v>
      </c>
      <c r="CT69" s="140"/>
      <c r="CU69" s="150"/>
      <c r="CV69" s="41">
        <f t="shared" si="103"/>
        <v>10.587499999999999</v>
      </c>
      <c r="CW69" s="41">
        <f t="shared" si="104"/>
        <v>5.4449999999999994</v>
      </c>
      <c r="CX69" s="84">
        <f t="shared" si="105"/>
        <v>133.40249999999997</v>
      </c>
      <c r="CY69" s="84">
        <f t="shared" si="106"/>
        <v>193.60000000000002</v>
      </c>
      <c r="CZ69" s="84">
        <v>7</v>
      </c>
      <c r="DA69" s="84">
        <f t="shared" si="67"/>
        <v>154.88000000000002</v>
      </c>
      <c r="DB69" s="85">
        <f t="shared" si="68"/>
        <v>814.68089999999995</v>
      </c>
      <c r="DC69" s="85">
        <f t="shared" si="69"/>
        <v>2147.1609000000003</v>
      </c>
      <c r="DD69" s="86"/>
      <c r="DE69" s="144">
        <f t="shared" si="107"/>
        <v>106.5984</v>
      </c>
      <c r="DF69" s="86"/>
      <c r="DG69" s="145">
        <f t="shared" si="70"/>
        <v>2253.7593000000002</v>
      </c>
      <c r="DI69" s="146">
        <f t="shared" si="108"/>
        <v>1847.3436885245903</v>
      </c>
    </row>
    <row r="70" spans="1:113" x14ac:dyDescent="0.2">
      <c r="A70" s="147">
        <f t="shared" si="71"/>
        <v>9</v>
      </c>
      <c r="B70" s="159" t="s">
        <v>104</v>
      </c>
      <c r="C70" s="135" t="s">
        <v>59</v>
      </c>
      <c r="D70" s="157">
        <v>12</v>
      </c>
      <c r="E70" s="157">
        <v>12</v>
      </c>
      <c r="F70" s="157"/>
      <c r="G70" s="149"/>
      <c r="H70" s="157">
        <v>12</v>
      </c>
      <c r="I70" s="157">
        <v>12</v>
      </c>
      <c r="J70" s="157"/>
      <c r="K70" s="149"/>
      <c r="L70" s="157">
        <v>12</v>
      </c>
      <c r="M70" s="157">
        <v>12</v>
      </c>
      <c r="N70" s="151"/>
      <c r="O70" s="150"/>
      <c r="P70" s="150">
        <v>12</v>
      </c>
      <c r="Q70" s="151">
        <v>12</v>
      </c>
      <c r="R70" s="151"/>
      <c r="S70" s="150"/>
      <c r="T70" s="150">
        <v>12</v>
      </c>
      <c r="U70" s="151">
        <v>12</v>
      </c>
      <c r="V70" s="151"/>
      <c r="W70" s="150"/>
      <c r="X70" s="150">
        <v>12</v>
      </c>
      <c r="Y70" s="140">
        <v>12</v>
      </c>
      <c r="Z70" s="140"/>
      <c r="AA70" s="150"/>
      <c r="AB70" s="150">
        <v>12</v>
      </c>
      <c r="AC70" s="140">
        <v>12</v>
      </c>
      <c r="AD70" s="140"/>
      <c r="AE70" s="150"/>
      <c r="AF70" s="140">
        <v>12</v>
      </c>
      <c r="AG70" s="140">
        <v>12</v>
      </c>
      <c r="AH70" s="152"/>
      <c r="AI70" s="142">
        <v>6.94</v>
      </c>
      <c r="AJ70" s="93">
        <v>16</v>
      </c>
      <c r="AK70" s="36">
        <f t="shared" si="72"/>
        <v>16</v>
      </c>
      <c r="AL70" s="143">
        <v>968</v>
      </c>
      <c r="AM70" s="94">
        <f t="shared" si="110"/>
        <v>968</v>
      </c>
      <c r="AN70" s="85">
        <f t="shared" si="73"/>
        <v>1332.48</v>
      </c>
      <c r="AO70" s="39">
        <f t="shared" si="111"/>
        <v>23.812799999999999</v>
      </c>
      <c r="AP70" s="39">
        <f t="shared" si="74"/>
        <v>22.941600000000001</v>
      </c>
      <c r="AQ70" s="157"/>
      <c r="AR70" s="149"/>
      <c r="AS70" s="39">
        <f t="shared" si="75"/>
        <v>14.520000000000001</v>
      </c>
      <c r="AT70" s="39">
        <f t="shared" si="76"/>
        <v>24.393600000000003</v>
      </c>
      <c r="AU70" s="157"/>
      <c r="AV70" s="149"/>
      <c r="AW70" s="39">
        <f t="shared" si="77"/>
        <v>23.812799999999999</v>
      </c>
      <c r="AX70" s="39">
        <f t="shared" si="78"/>
        <v>6.6792000000000007</v>
      </c>
      <c r="AY70" s="151"/>
      <c r="AZ70" s="150"/>
      <c r="BA70" s="39">
        <f t="shared" si="79"/>
        <v>21.78</v>
      </c>
      <c r="BB70" s="39">
        <f t="shared" si="80"/>
        <v>26.136000000000006</v>
      </c>
      <c r="BC70" s="151"/>
      <c r="BD70" s="150"/>
      <c r="BE70" s="39">
        <f t="shared" si="81"/>
        <v>4.9368000000000007</v>
      </c>
      <c r="BF70" s="39">
        <f t="shared" si="82"/>
        <v>25.264800000000001</v>
      </c>
      <c r="BG70" s="151"/>
      <c r="BH70" s="150"/>
      <c r="BI70" s="39">
        <f t="shared" si="83"/>
        <v>25.555200000000003</v>
      </c>
      <c r="BJ70" s="39">
        <f t="shared" si="84"/>
        <v>16.262400000000003</v>
      </c>
      <c r="BK70" s="140"/>
      <c r="BL70" s="150"/>
      <c r="BM70" s="39">
        <f t="shared" si="85"/>
        <v>24.974399999999999</v>
      </c>
      <c r="BN70" s="39">
        <f t="shared" si="86"/>
        <v>17.133600000000001</v>
      </c>
      <c r="BO70" s="140"/>
      <c r="BP70" s="150"/>
      <c r="BQ70" s="39">
        <f t="shared" si="87"/>
        <v>23.812799999999999</v>
      </c>
      <c r="BR70" s="39">
        <f t="shared" si="88"/>
        <v>30.782400000000003</v>
      </c>
      <c r="BS70" s="84">
        <f t="shared" si="89"/>
        <v>332.79840000000002</v>
      </c>
      <c r="BT70" s="41">
        <f t="shared" si="109"/>
        <v>5.4449999999999994</v>
      </c>
      <c r="BU70" s="41">
        <f t="shared" si="90"/>
        <v>9.0749999999999993</v>
      </c>
      <c r="BV70" s="157"/>
      <c r="BW70" s="149"/>
      <c r="BX70" s="41">
        <f t="shared" si="91"/>
        <v>5.4449999999999994</v>
      </c>
      <c r="BY70" s="41">
        <f t="shared" si="92"/>
        <v>7.5624999999999991</v>
      </c>
      <c r="BZ70" s="157"/>
      <c r="CA70" s="149"/>
      <c r="CB70" s="41">
        <f t="shared" si="93"/>
        <v>5.4449999999999994</v>
      </c>
      <c r="CC70" s="41">
        <f t="shared" si="94"/>
        <v>9.0749999999999993</v>
      </c>
      <c r="CD70" s="151"/>
      <c r="CE70" s="150"/>
      <c r="CF70" s="41">
        <f t="shared" si="95"/>
        <v>10.587499999999999</v>
      </c>
      <c r="CG70" s="41">
        <f t="shared" si="96"/>
        <v>10.587499999999999</v>
      </c>
      <c r="CH70" s="151"/>
      <c r="CI70" s="150"/>
      <c r="CJ70" s="41">
        <f t="shared" si="97"/>
        <v>5.4449999999999994</v>
      </c>
      <c r="CK70" s="41">
        <f t="shared" si="98"/>
        <v>10.889999999999999</v>
      </c>
      <c r="CL70" s="151"/>
      <c r="CM70" s="150"/>
      <c r="CN70" s="41">
        <f t="shared" si="99"/>
        <v>10.587499999999999</v>
      </c>
      <c r="CO70" s="41">
        <f t="shared" si="100"/>
        <v>9.0749999999999993</v>
      </c>
      <c r="CP70" s="140"/>
      <c r="CQ70" s="150"/>
      <c r="CR70" s="41">
        <f t="shared" si="101"/>
        <v>9.0749999999999993</v>
      </c>
      <c r="CS70" s="41">
        <f t="shared" si="102"/>
        <v>9.0749999999999993</v>
      </c>
      <c r="CT70" s="140"/>
      <c r="CU70" s="150"/>
      <c r="CV70" s="41">
        <f t="shared" si="103"/>
        <v>10.587499999999999</v>
      </c>
      <c r="CW70" s="41">
        <f t="shared" si="104"/>
        <v>5.4449999999999994</v>
      </c>
      <c r="CX70" s="84">
        <f t="shared" si="105"/>
        <v>133.40249999999997</v>
      </c>
      <c r="CY70" s="84">
        <f t="shared" si="106"/>
        <v>193.60000000000002</v>
      </c>
      <c r="CZ70" s="84">
        <v>7</v>
      </c>
      <c r="DA70" s="84">
        <f t="shared" si="67"/>
        <v>154.88000000000002</v>
      </c>
      <c r="DB70" s="85">
        <f t="shared" si="68"/>
        <v>814.68089999999995</v>
      </c>
      <c r="DC70" s="85">
        <f t="shared" si="69"/>
        <v>2147.1609000000003</v>
      </c>
      <c r="DD70" s="86"/>
      <c r="DE70" s="144">
        <f t="shared" si="107"/>
        <v>106.5984</v>
      </c>
      <c r="DF70" s="86"/>
      <c r="DG70" s="145">
        <f t="shared" si="70"/>
        <v>2253.7593000000002</v>
      </c>
      <c r="DI70" s="146">
        <f t="shared" si="108"/>
        <v>1847.3436885245903</v>
      </c>
    </row>
    <row r="71" spans="1:113" x14ac:dyDescent="0.2">
      <c r="A71" s="147">
        <f t="shared" si="71"/>
        <v>10</v>
      </c>
      <c r="B71" s="148" t="s">
        <v>105</v>
      </c>
      <c r="C71" s="135" t="s">
        <v>59</v>
      </c>
      <c r="D71" s="157">
        <v>12</v>
      </c>
      <c r="E71" s="157">
        <v>12</v>
      </c>
      <c r="F71" s="157"/>
      <c r="G71" s="149"/>
      <c r="H71" s="157">
        <v>12</v>
      </c>
      <c r="I71" s="157">
        <v>12</v>
      </c>
      <c r="J71" s="157"/>
      <c r="K71" s="160"/>
      <c r="L71" s="157">
        <v>12</v>
      </c>
      <c r="M71" s="157">
        <v>12</v>
      </c>
      <c r="N71" s="151"/>
      <c r="O71" s="150"/>
      <c r="P71" s="150">
        <v>12</v>
      </c>
      <c r="Q71" s="151">
        <v>12</v>
      </c>
      <c r="R71" s="151"/>
      <c r="S71" s="150"/>
      <c r="T71" s="150">
        <v>12</v>
      </c>
      <c r="U71" s="151">
        <v>12</v>
      </c>
      <c r="V71" s="151"/>
      <c r="W71" s="150"/>
      <c r="X71" s="150">
        <v>12</v>
      </c>
      <c r="Y71" s="140">
        <v>12</v>
      </c>
      <c r="Z71" s="140"/>
      <c r="AA71" s="150"/>
      <c r="AB71" s="150">
        <v>12</v>
      </c>
      <c r="AC71" s="140">
        <v>12</v>
      </c>
      <c r="AD71" s="140"/>
      <c r="AE71" s="150"/>
      <c r="AF71" s="140">
        <v>12</v>
      </c>
      <c r="AG71" s="140">
        <v>12</v>
      </c>
      <c r="AH71" s="152"/>
      <c r="AI71" s="142">
        <v>6.94</v>
      </c>
      <c r="AJ71" s="93">
        <v>16</v>
      </c>
      <c r="AK71" s="36">
        <f t="shared" si="72"/>
        <v>16</v>
      </c>
      <c r="AL71" s="143">
        <v>968</v>
      </c>
      <c r="AM71" s="94">
        <f t="shared" si="110"/>
        <v>968</v>
      </c>
      <c r="AN71" s="85">
        <f t="shared" si="73"/>
        <v>1332.48</v>
      </c>
      <c r="AO71" s="39">
        <f t="shared" si="111"/>
        <v>23.812799999999999</v>
      </c>
      <c r="AP71" s="39">
        <f t="shared" si="74"/>
        <v>22.941600000000001</v>
      </c>
      <c r="AQ71" s="157"/>
      <c r="AR71" s="149"/>
      <c r="AS71" s="39">
        <f t="shared" si="75"/>
        <v>14.520000000000001</v>
      </c>
      <c r="AT71" s="39">
        <f t="shared" si="76"/>
        <v>24.393600000000003</v>
      </c>
      <c r="AU71" s="157"/>
      <c r="AV71" s="160"/>
      <c r="AW71" s="39">
        <f t="shared" si="77"/>
        <v>23.812799999999999</v>
      </c>
      <c r="AX71" s="39">
        <f t="shared" si="78"/>
        <v>6.6792000000000007</v>
      </c>
      <c r="AY71" s="151"/>
      <c r="AZ71" s="150"/>
      <c r="BA71" s="39">
        <f t="shared" si="79"/>
        <v>21.78</v>
      </c>
      <c r="BB71" s="39">
        <f t="shared" si="80"/>
        <v>26.136000000000006</v>
      </c>
      <c r="BC71" s="151"/>
      <c r="BD71" s="150"/>
      <c r="BE71" s="39">
        <f t="shared" si="81"/>
        <v>4.9368000000000007</v>
      </c>
      <c r="BF71" s="39">
        <f t="shared" si="82"/>
        <v>25.264800000000001</v>
      </c>
      <c r="BG71" s="151"/>
      <c r="BH71" s="150"/>
      <c r="BI71" s="39">
        <f t="shared" si="83"/>
        <v>25.555200000000003</v>
      </c>
      <c r="BJ71" s="39">
        <f t="shared" si="84"/>
        <v>16.262400000000003</v>
      </c>
      <c r="BK71" s="140"/>
      <c r="BL71" s="150"/>
      <c r="BM71" s="39">
        <f t="shared" si="85"/>
        <v>24.974399999999999</v>
      </c>
      <c r="BN71" s="39">
        <f t="shared" si="86"/>
        <v>17.133600000000001</v>
      </c>
      <c r="BO71" s="140"/>
      <c r="BP71" s="150"/>
      <c r="BQ71" s="39">
        <f t="shared" si="87"/>
        <v>23.812799999999999</v>
      </c>
      <c r="BR71" s="39">
        <f t="shared" si="88"/>
        <v>30.782400000000003</v>
      </c>
      <c r="BS71" s="84">
        <f t="shared" si="89"/>
        <v>332.79840000000002</v>
      </c>
      <c r="BT71" s="41">
        <f t="shared" si="109"/>
        <v>5.4449999999999994</v>
      </c>
      <c r="BU71" s="41">
        <f t="shared" si="90"/>
        <v>9.0749999999999993</v>
      </c>
      <c r="BV71" s="157"/>
      <c r="BW71" s="149"/>
      <c r="BX71" s="41">
        <f t="shared" si="91"/>
        <v>5.4449999999999994</v>
      </c>
      <c r="BY71" s="41">
        <f t="shared" si="92"/>
        <v>7.5624999999999991</v>
      </c>
      <c r="BZ71" s="157"/>
      <c r="CA71" s="160"/>
      <c r="CB71" s="41">
        <f t="shared" si="93"/>
        <v>5.4449999999999994</v>
      </c>
      <c r="CC71" s="41">
        <f t="shared" si="94"/>
        <v>9.0749999999999993</v>
      </c>
      <c r="CD71" s="151"/>
      <c r="CE71" s="150"/>
      <c r="CF71" s="41">
        <f t="shared" si="95"/>
        <v>10.587499999999999</v>
      </c>
      <c r="CG71" s="41">
        <f t="shared" si="96"/>
        <v>10.587499999999999</v>
      </c>
      <c r="CH71" s="151"/>
      <c r="CI71" s="150"/>
      <c r="CJ71" s="41">
        <f t="shared" si="97"/>
        <v>5.4449999999999994</v>
      </c>
      <c r="CK71" s="41">
        <f t="shared" si="98"/>
        <v>10.889999999999999</v>
      </c>
      <c r="CL71" s="151"/>
      <c r="CM71" s="150"/>
      <c r="CN71" s="41">
        <f t="shared" si="99"/>
        <v>10.587499999999999</v>
      </c>
      <c r="CO71" s="41">
        <f t="shared" si="100"/>
        <v>9.0749999999999993</v>
      </c>
      <c r="CP71" s="140"/>
      <c r="CQ71" s="150"/>
      <c r="CR71" s="41">
        <f t="shared" si="101"/>
        <v>9.0749999999999993</v>
      </c>
      <c r="CS71" s="41">
        <f t="shared" si="102"/>
        <v>9.0749999999999993</v>
      </c>
      <c r="CT71" s="140"/>
      <c r="CU71" s="150"/>
      <c r="CV71" s="41">
        <f t="shared" si="103"/>
        <v>10.587499999999999</v>
      </c>
      <c r="CW71" s="41">
        <f t="shared" si="104"/>
        <v>5.4449999999999994</v>
      </c>
      <c r="CX71" s="84">
        <f t="shared" si="105"/>
        <v>133.40249999999997</v>
      </c>
      <c r="CY71" s="84">
        <f t="shared" si="106"/>
        <v>193.60000000000002</v>
      </c>
      <c r="CZ71" s="84">
        <v>7</v>
      </c>
      <c r="DA71" s="84">
        <f t="shared" si="67"/>
        <v>154.88000000000002</v>
      </c>
      <c r="DB71" s="85">
        <f t="shared" si="68"/>
        <v>814.68089999999995</v>
      </c>
      <c r="DC71" s="85">
        <f t="shared" si="69"/>
        <v>2147.1609000000003</v>
      </c>
      <c r="DD71" s="86"/>
      <c r="DE71" s="144">
        <f t="shared" si="107"/>
        <v>106.5984</v>
      </c>
      <c r="DF71" s="86"/>
      <c r="DG71" s="145">
        <f t="shared" si="70"/>
        <v>2253.7593000000002</v>
      </c>
      <c r="DI71" s="146">
        <f t="shared" si="108"/>
        <v>1847.3436885245903</v>
      </c>
    </row>
    <row r="72" spans="1:113" x14ac:dyDescent="0.2">
      <c r="A72" s="147">
        <f t="shared" si="71"/>
        <v>11</v>
      </c>
      <c r="B72" s="159" t="s">
        <v>106</v>
      </c>
      <c r="C72" s="135" t="s">
        <v>59</v>
      </c>
      <c r="D72" s="157">
        <v>12</v>
      </c>
      <c r="E72" s="157">
        <v>12</v>
      </c>
      <c r="F72" s="157"/>
      <c r="G72" s="149"/>
      <c r="H72" s="157">
        <v>12</v>
      </c>
      <c r="I72" s="157">
        <v>12</v>
      </c>
      <c r="J72" s="157"/>
      <c r="K72" s="149"/>
      <c r="L72" s="157">
        <v>12</v>
      </c>
      <c r="M72" s="157">
        <v>12</v>
      </c>
      <c r="N72" s="151"/>
      <c r="O72" s="150"/>
      <c r="P72" s="150">
        <v>12</v>
      </c>
      <c r="Q72" s="151">
        <v>12</v>
      </c>
      <c r="R72" s="151"/>
      <c r="S72" s="150"/>
      <c r="T72" s="150">
        <v>12</v>
      </c>
      <c r="U72" s="151">
        <v>12</v>
      </c>
      <c r="V72" s="151"/>
      <c r="W72" s="150"/>
      <c r="X72" s="150">
        <v>12</v>
      </c>
      <c r="Y72" s="140">
        <v>12</v>
      </c>
      <c r="Z72" s="140"/>
      <c r="AA72" s="150"/>
      <c r="AB72" s="150">
        <v>12</v>
      </c>
      <c r="AC72" s="140">
        <v>12</v>
      </c>
      <c r="AD72" s="140"/>
      <c r="AE72" s="150"/>
      <c r="AF72" s="140">
        <v>12</v>
      </c>
      <c r="AG72" s="140">
        <v>12</v>
      </c>
      <c r="AH72" s="152"/>
      <c r="AI72" s="142">
        <v>6.94</v>
      </c>
      <c r="AJ72" s="93">
        <v>16</v>
      </c>
      <c r="AK72" s="36">
        <f t="shared" si="72"/>
        <v>16</v>
      </c>
      <c r="AL72" s="143">
        <v>968</v>
      </c>
      <c r="AM72" s="94">
        <f t="shared" si="110"/>
        <v>968</v>
      </c>
      <c r="AN72" s="85">
        <f t="shared" si="73"/>
        <v>1332.48</v>
      </c>
      <c r="AO72" s="39">
        <f t="shared" si="111"/>
        <v>23.812799999999999</v>
      </c>
      <c r="AP72" s="39">
        <f t="shared" si="74"/>
        <v>22.941600000000001</v>
      </c>
      <c r="AQ72" s="157"/>
      <c r="AR72" s="149"/>
      <c r="AS72" s="39">
        <f t="shared" si="75"/>
        <v>14.520000000000001</v>
      </c>
      <c r="AT72" s="39">
        <f t="shared" si="76"/>
        <v>24.393600000000003</v>
      </c>
      <c r="AU72" s="157"/>
      <c r="AV72" s="149"/>
      <c r="AW72" s="39">
        <f t="shared" si="77"/>
        <v>23.812799999999999</v>
      </c>
      <c r="AX72" s="39">
        <f t="shared" si="78"/>
        <v>6.6792000000000007</v>
      </c>
      <c r="AY72" s="151"/>
      <c r="AZ72" s="150"/>
      <c r="BA72" s="39">
        <f t="shared" si="79"/>
        <v>21.78</v>
      </c>
      <c r="BB72" s="39">
        <f t="shared" si="80"/>
        <v>26.136000000000006</v>
      </c>
      <c r="BC72" s="151"/>
      <c r="BD72" s="150"/>
      <c r="BE72" s="39">
        <f t="shared" si="81"/>
        <v>4.9368000000000007</v>
      </c>
      <c r="BF72" s="39">
        <f t="shared" si="82"/>
        <v>25.264800000000001</v>
      </c>
      <c r="BG72" s="151"/>
      <c r="BH72" s="150"/>
      <c r="BI72" s="39">
        <f t="shared" si="83"/>
        <v>25.555200000000003</v>
      </c>
      <c r="BJ72" s="39">
        <f t="shared" si="84"/>
        <v>16.262400000000003</v>
      </c>
      <c r="BK72" s="140"/>
      <c r="BL72" s="150"/>
      <c r="BM72" s="39">
        <f t="shared" si="85"/>
        <v>24.974399999999999</v>
      </c>
      <c r="BN72" s="39">
        <f t="shared" si="86"/>
        <v>17.133600000000001</v>
      </c>
      <c r="BO72" s="140"/>
      <c r="BP72" s="150"/>
      <c r="BQ72" s="39">
        <f t="shared" si="87"/>
        <v>23.812799999999999</v>
      </c>
      <c r="BR72" s="39">
        <f t="shared" si="88"/>
        <v>30.782400000000003</v>
      </c>
      <c r="BS72" s="84">
        <f t="shared" si="89"/>
        <v>332.79840000000002</v>
      </c>
      <c r="BT72" s="41">
        <f t="shared" si="109"/>
        <v>5.4449999999999994</v>
      </c>
      <c r="BU72" s="41">
        <f t="shared" si="90"/>
        <v>9.0749999999999993</v>
      </c>
      <c r="BV72" s="157"/>
      <c r="BW72" s="149"/>
      <c r="BX72" s="41">
        <f t="shared" si="91"/>
        <v>5.4449999999999994</v>
      </c>
      <c r="BY72" s="41">
        <f t="shared" si="92"/>
        <v>7.5624999999999991</v>
      </c>
      <c r="BZ72" s="157"/>
      <c r="CA72" s="149"/>
      <c r="CB72" s="41">
        <f t="shared" si="93"/>
        <v>5.4449999999999994</v>
      </c>
      <c r="CC72" s="41">
        <f t="shared" si="94"/>
        <v>9.0749999999999993</v>
      </c>
      <c r="CD72" s="151"/>
      <c r="CE72" s="150"/>
      <c r="CF72" s="41">
        <f t="shared" si="95"/>
        <v>10.587499999999999</v>
      </c>
      <c r="CG72" s="41">
        <f t="shared" si="96"/>
        <v>10.587499999999999</v>
      </c>
      <c r="CH72" s="151"/>
      <c r="CI72" s="150"/>
      <c r="CJ72" s="41">
        <f t="shared" si="97"/>
        <v>5.4449999999999994</v>
      </c>
      <c r="CK72" s="41">
        <f t="shared" si="98"/>
        <v>10.889999999999999</v>
      </c>
      <c r="CL72" s="151"/>
      <c r="CM72" s="150"/>
      <c r="CN72" s="41">
        <f t="shared" si="99"/>
        <v>10.587499999999999</v>
      </c>
      <c r="CO72" s="41">
        <f t="shared" si="100"/>
        <v>9.0749999999999993</v>
      </c>
      <c r="CP72" s="140"/>
      <c r="CQ72" s="150"/>
      <c r="CR72" s="41">
        <f t="shared" si="101"/>
        <v>9.0749999999999993</v>
      </c>
      <c r="CS72" s="41">
        <f t="shared" si="102"/>
        <v>9.0749999999999993</v>
      </c>
      <c r="CT72" s="140"/>
      <c r="CU72" s="150"/>
      <c r="CV72" s="41">
        <f t="shared" si="103"/>
        <v>10.587499999999999</v>
      </c>
      <c r="CW72" s="41">
        <f t="shared" si="104"/>
        <v>5.4449999999999994</v>
      </c>
      <c r="CX72" s="84">
        <f t="shared" si="105"/>
        <v>133.40249999999997</v>
      </c>
      <c r="CY72" s="84">
        <f t="shared" si="106"/>
        <v>193.60000000000002</v>
      </c>
      <c r="CZ72" s="84">
        <v>7</v>
      </c>
      <c r="DA72" s="84">
        <f t="shared" si="67"/>
        <v>154.88000000000002</v>
      </c>
      <c r="DB72" s="85">
        <f t="shared" si="68"/>
        <v>814.68089999999995</v>
      </c>
      <c r="DC72" s="85">
        <f t="shared" si="69"/>
        <v>2147.1609000000003</v>
      </c>
      <c r="DD72" s="86"/>
      <c r="DE72" s="144">
        <f t="shared" si="107"/>
        <v>106.5984</v>
      </c>
      <c r="DF72" s="86"/>
      <c r="DG72" s="145">
        <f t="shared" si="70"/>
        <v>2253.7593000000002</v>
      </c>
      <c r="DI72" s="146">
        <f t="shared" si="108"/>
        <v>1847.3436885245903</v>
      </c>
    </row>
    <row r="73" spans="1:113" x14ac:dyDescent="0.2">
      <c r="A73" s="147">
        <f t="shared" si="71"/>
        <v>12</v>
      </c>
      <c r="B73" s="148" t="s">
        <v>107</v>
      </c>
      <c r="C73" s="135" t="s">
        <v>59</v>
      </c>
      <c r="D73" s="157">
        <v>12</v>
      </c>
      <c r="E73" s="157">
        <v>12</v>
      </c>
      <c r="F73" s="157"/>
      <c r="G73" s="149"/>
      <c r="H73" s="157">
        <v>12</v>
      </c>
      <c r="I73" s="157">
        <v>12</v>
      </c>
      <c r="J73" s="157"/>
      <c r="K73" s="149"/>
      <c r="L73" s="157">
        <v>12</v>
      </c>
      <c r="M73" s="157">
        <v>12</v>
      </c>
      <c r="N73" s="151"/>
      <c r="O73" s="150"/>
      <c r="P73" s="150">
        <v>12</v>
      </c>
      <c r="Q73" s="151">
        <v>12</v>
      </c>
      <c r="R73" s="151"/>
      <c r="S73" s="150"/>
      <c r="T73" s="150">
        <v>12</v>
      </c>
      <c r="U73" s="151">
        <v>12</v>
      </c>
      <c r="V73" s="151"/>
      <c r="W73" s="150"/>
      <c r="X73" s="150">
        <v>12</v>
      </c>
      <c r="Y73" s="140">
        <v>12</v>
      </c>
      <c r="Z73" s="140"/>
      <c r="AA73" s="150"/>
      <c r="AB73" s="150">
        <v>12</v>
      </c>
      <c r="AC73" s="140">
        <v>12</v>
      </c>
      <c r="AD73" s="140"/>
      <c r="AE73" s="150"/>
      <c r="AF73" s="140">
        <v>12</v>
      </c>
      <c r="AG73" s="140">
        <v>12</v>
      </c>
      <c r="AH73" s="152"/>
      <c r="AI73" s="142">
        <v>6.94</v>
      </c>
      <c r="AJ73" s="93">
        <v>16</v>
      </c>
      <c r="AK73" s="36">
        <f t="shared" si="72"/>
        <v>16</v>
      </c>
      <c r="AL73" s="143">
        <v>968</v>
      </c>
      <c r="AM73" s="94">
        <f t="shared" si="110"/>
        <v>968</v>
      </c>
      <c r="AN73" s="85">
        <f t="shared" si="73"/>
        <v>1332.48</v>
      </c>
      <c r="AO73" s="39">
        <f t="shared" si="111"/>
        <v>23.812799999999999</v>
      </c>
      <c r="AP73" s="39">
        <f t="shared" si="74"/>
        <v>22.941600000000001</v>
      </c>
      <c r="AQ73" s="157"/>
      <c r="AR73" s="149"/>
      <c r="AS73" s="39">
        <f t="shared" si="75"/>
        <v>14.520000000000001</v>
      </c>
      <c r="AT73" s="39">
        <f t="shared" si="76"/>
        <v>24.393600000000003</v>
      </c>
      <c r="AU73" s="157"/>
      <c r="AV73" s="149"/>
      <c r="AW73" s="39">
        <f t="shared" si="77"/>
        <v>23.812799999999999</v>
      </c>
      <c r="AX73" s="39">
        <f t="shared" si="78"/>
        <v>6.6792000000000007</v>
      </c>
      <c r="AY73" s="151"/>
      <c r="AZ73" s="150"/>
      <c r="BA73" s="39">
        <f t="shared" si="79"/>
        <v>21.78</v>
      </c>
      <c r="BB73" s="39">
        <f t="shared" si="80"/>
        <v>26.136000000000006</v>
      </c>
      <c r="BC73" s="151"/>
      <c r="BD73" s="150"/>
      <c r="BE73" s="39">
        <f t="shared" si="81"/>
        <v>4.9368000000000007</v>
      </c>
      <c r="BF73" s="39">
        <f t="shared" si="82"/>
        <v>25.264800000000001</v>
      </c>
      <c r="BG73" s="151"/>
      <c r="BH73" s="150"/>
      <c r="BI73" s="39">
        <f t="shared" si="83"/>
        <v>25.555200000000003</v>
      </c>
      <c r="BJ73" s="39">
        <f t="shared" si="84"/>
        <v>16.262400000000003</v>
      </c>
      <c r="BK73" s="140"/>
      <c r="BL73" s="150"/>
      <c r="BM73" s="39">
        <f t="shared" si="85"/>
        <v>24.974399999999999</v>
      </c>
      <c r="BN73" s="39">
        <f t="shared" si="86"/>
        <v>17.133600000000001</v>
      </c>
      <c r="BO73" s="140"/>
      <c r="BP73" s="150"/>
      <c r="BQ73" s="39">
        <f t="shared" si="87"/>
        <v>23.812799999999999</v>
      </c>
      <c r="BR73" s="39">
        <f t="shared" si="88"/>
        <v>30.782400000000003</v>
      </c>
      <c r="BS73" s="84">
        <f t="shared" si="89"/>
        <v>332.79840000000002</v>
      </c>
      <c r="BT73" s="41">
        <f t="shared" si="109"/>
        <v>5.4449999999999994</v>
      </c>
      <c r="BU73" s="41">
        <f t="shared" si="90"/>
        <v>9.0749999999999993</v>
      </c>
      <c r="BV73" s="157"/>
      <c r="BW73" s="149"/>
      <c r="BX73" s="41">
        <f t="shared" si="91"/>
        <v>5.4449999999999994</v>
      </c>
      <c r="BY73" s="41">
        <f t="shared" si="92"/>
        <v>7.5624999999999991</v>
      </c>
      <c r="BZ73" s="157"/>
      <c r="CA73" s="149"/>
      <c r="CB73" s="41">
        <f t="shared" si="93"/>
        <v>5.4449999999999994</v>
      </c>
      <c r="CC73" s="41">
        <f t="shared" si="94"/>
        <v>9.0749999999999993</v>
      </c>
      <c r="CD73" s="151"/>
      <c r="CE73" s="150"/>
      <c r="CF73" s="41">
        <f t="shared" si="95"/>
        <v>10.587499999999999</v>
      </c>
      <c r="CG73" s="41">
        <f t="shared" si="96"/>
        <v>10.587499999999999</v>
      </c>
      <c r="CH73" s="151"/>
      <c r="CI73" s="150"/>
      <c r="CJ73" s="41">
        <f t="shared" si="97"/>
        <v>5.4449999999999994</v>
      </c>
      <c r="CK73" s="41">
        <f t="shared" si="98"/>
        <v>10.889999999999999</v>
      </c>
      <c r="CL73" s="151"/>
      <c r="CM73" s="150"/>
      <c r="CN73" s="41">
        <f t="shared" si="99"/>
        <v>10.587499999999999</v>
      </c>
      <c r="CO73" s="41">
        <f t="shared" si="100"/>
        <v>9.0749999999999993</v>
      </c>
      <c r="CP73" s="140"/>
      <c r="CQ73" s="150"/>
      <c r="CR73" s="41">
        <f t="shared" si="101"/>
        <v>9.0749999999999993</v>
      </c>
      <c r="CS73" s="41">
        <f t="shared" si="102"/>
        <v>9.0749999999999993</v>
      </c>
      <c r="CT73" s="140"/>
      <c r="CU73" s="150"/>
      <c r="CV73" s="41">
        <f t="shared" si="103"/>
        <v>10.587499999999999</v>
      </c>
      <c r="CW73" s="41">
        <f t="shared" si="104"/>
        <v>5.4449999999999994</v>
      </c>
      <c r="CX73" s="84">
        <f t="shared" si="105"/>
        <v>133.40249999999997</v>
      </c>
      <c r="CY73" s="84">
        <f t="shared" si="106"/>
        <v>193.60000000000002</v>
      </c>
      <c r="CZ73" s="84">
        <v>7</v>
      </c>
      <c r="DA73" s="84">
        <f t="shared" si="67"/>
        <v>154.88000000000002</v>
      </c>
      <c r="DB73" s="85">
        <f t="shared" si="68"/>
        <v>814.68089999999995</v>
      </c>
      <c r="DC73" s="85">
        <f t="shared" si="69"/>
        <v>2147.1609000000003</v>
      </c>
      <c r="DD73" s="86"/>
      <c r="DE73" s="144">
        <f t="shared" si="107"/>
        <v>106.5984</v>
      </c>
      <c r="DF73" s="86"/>
      <c r="DG73" s="145">
        <f t="shared" si="70"/>
        <v>2253.7593000000002</v>
      </c>
      <c r="DI73" s="146">
        <f t="shared" si="108"/>
        <v>1847.3436885245903</v>
      </c>
    </row>
    <row r="74" spans="1:113" x14ac:dyDescent="0.2">
      <c r="A74" s="147">
        <f t="shared" si="71"/>
        <v>13</v>
      </c>
      <c r="B74" s="153" t="s">
        <v>108</v>
      </c>
      <c r="C74" s="135" t="s">
        <v>59</v>
      </c>
      <c r="D74" s="157" t="s">
        <v>42</v>
      </c>
      <c r="E74" s="157" t="s">
        <v>42</v>
      </c>
      <c r="F74" s="157"/>
      <c r="G74" s="149"/>
      <c r="H74" s="157" t="s">
        <v>42</v>
      </c>
      <c r="I74" s="157" t="s">
        <v>42</v>
      </c>
      <c r="J74" s="157"/>
      <c r="K74" s="149"/>
      <c r="L74" s="157" t="s">
        <v>42</v>
      </c>
      <c r="M74" s="157" t="s">
        <v>42</v>
      </c>
      <c r="N74" s="151"/>
      <c r="O74" s="150"/>
      <c r="P74" s="150" t="s">
        <v>42</v>
      </c>
      <c r="Q74" s="151" t="s">
        <v>42</v>
      </c>
      <c r="R74" s="151"/>
      <c r="S74" s="150"/>
      <c r="T74" s="150" t="s">
        <v>42</v>
      </c>
      <c r="U74" s="151" t="s">
        <v>42</v>
      </c>
      <c r="V74" s="151"/>
      <c r="W74" s="150"/>
      <c r="X74" s="150" t="s">
        <v>42</v>
      </c>
      <c r="Y74" s="140" t="s">
        <v>42</v>
      </c>
      <c r="Z74" s="140"/>
      <c r="AA74" s="150"/>
      <c r="AB74" s="150" t="s">
        <v>42</v>
      </c>
      <c r="AC74" s="140"/>
      <c r="AD74" s="140"/>
      <c r="AE74" s="150"/>
      <c r="AF74" s="140"/>
      <c r="AG74" s="140"/>
      <c r="AH74" s="152"/>
      <c r="AI74" s="142">
        <v>6.94</v>
      </c>
      <c r="AJ74" s="93">
        <v>16</v>
      </c>
      <c r="AK74" s="36">
        <f t="shared" si="72"/>
        <v>0</v>
      </c>
      <c r="AL74" s="143">
        <v>968</v>
      </c>
      <c r="AM74" s="94">
        <f t="shared" si="110"/>
        <v>0</v>
      </c>
      <c r="AN74" s="85">
        <f t="shared" si="73"/>
        <v>0</v>
      </c>
      <c r="AO74" s="39" t="s">
        <v>42</v>
      </c>
      <c r="AP74" s="39" t="s">
        <v>42</v>
      </c>
      <c r="AQ74" s="157"/>
      <c r="AR74" s="149"/>
      <c r="AS74" s="39">
        <f t="shared" si="75"/>
        <v>14.520000000000001</v>
      </c>
      <c r="AT74" s="157" t="s">
        <v>42</v>
      </c>
      <c r="AU74" s="157"/>
      <c r="AV74" s="149"/>
      <c r="AW74" s="157" t="s">
        <v>42</v>
      </c>
      <c r="AX74" s="157" t="s">
        <v>42</v>
      </c>
      <c r="AY74" s="151"/>
      <c r="AZ74" s="150"/>
      <c r="BA74" s="150" t="s">
        <v>42</v>
      </c>
      <c r="BB74" s="151" t="s">
        <v>42</v>
      </c>
      <c r="BC74" s="151"/>
      <c r="BD74" s="150"/>
      <c r="BE74" s="150" t="s">
        <v>42</v>
      </c>
      <c r="BF74" s="151" t="s">
        <v>42</v>
      </c>
      <c r="BG74" s="151"/>
      <c r="BH74" s="150"/>
      <c r="BI74" s="150" t="s">
        <v>42</v>
      </c>
      <c r="BJ74" s="140" t="s">
        <v>42</v>
      </c>
      <c r="BK74" s="140"/>
      <c r="BL74" s="150"/>
      <c r="BM74" s="150" t="s">
        <v>42</v>
      </c>
      <c r="BN74" s="140"/>
      <c r="BO74" s="140"/>
      <c r="BP74" s="150"/>
      <c r="BQ74" s="140"/>
      <c r="BR74" s="140"/>
      <c r="BS74" s="84">
        <f>AM74*0.4*IF($AH$54&lt;60%,60%,IF($AH$54&lt;110%,$AH$54,120%))</f>
        <v>0</v>
      </c>
      <c r="BT74" s="157" t="s">
        <v>42</v>
      </c>
      <c r="BU74" s="157" t="s">
        <v>42</v>
      </c>
      <c r="BV74" s="157"/>
      <c r="BW74" s="149"/>
      <c r="BX74" s="157" t="s">
        <v>42</v>
      </c>
      <c r="BY74" s="157" t="s">
        <v>42</v>
      </c>
      <c r="BZ74" s="157"/>
      <c r="CA74" s="149"/>
      <c r="CB74" s="157" t="s">
        <v>42</v>
      </c>
      <c r="CC74" s="157" t="s">
        <v>42</v>
      </c>
      <c r="CD74" s="151"/>
      <c r="CE74" s="150"/>
      <c r="CF74" s="150" t="s">
        <v>42</v>
      </c>
      <c r="CG74" s="151" t="s">
        <v>42</v>
      </c>
      <c r="CH74" s="151"/>
      <c r="CI74" s="150"/>
      <c r="CJ74" s="150" t="s">
        <v>42</v>
      </c>
      <c r="CK74" s="151" t="s">
        <v>42</v>
      </c>
      <c r="CL74" s="151"/>
      <c r="CM74" s="150"/>
      <c r="CN74" s="150" t="s">
        <v>42</v>
      </c>
      <c r="CO74" s="140" t="s">
        <v>42</v>
      </c>
      <c r="CP74" s="140"/>
      <c r="CQ74" s="150"/>
      <c r="CR74" s="150" t="s">
        <v>42</v>
      </c>
      <c r="CS74" s="140"/>
      <c r="CT74" s="140"/>
      <c r="CU74" s="150"/>
      <c r="CV74" s="140"/>
      <c r="CW74" s="140"/>
      <c r="CX74" s="84">
        <f>SUM(BT74:CW74)</f>
        <v>0</v>
      </c>
      <c r="CY74" s="84">
        <f t="shared" si="106"/>
        <v>0</v>
      </c>
      <c r="CZ74" s="84">
        <v>7</v>
      </c>
      <c r="DA74" s="84">
        <f t="shared" si="67"/>
        <v>0</v>
      </c>
      <c r="DB74" s="85">
        <f t="shared" si="68"/>
        <v>0</v>
      </c>
      <c r="DC74" s="85">
        <f t="shared" si="69"/>
        <v>0</v>
      </c>
      <c r="DD74" s="86"/>
      <c r="DE74" s="144">
        <f t="shared" si="107"/>
        <v>0</v>
      </c>
      <c r="DF74" s="156"/>
      <c r="DG74" s="145"/>
      <c r="DI74" s="146">
        <f t="shared" si="108"/>
        <v>0</v>
      </c>
    </row>
    <row r="75" spans="1:113" x14ac:dyDescent="0.2">
      <c r="A75" s="147">
        <f t="shared" si="71"/>
        <v>14</v>
      </c>
      <c r="B75" s="148" t="s">
        <v>109</v>
      </c>
      <c r="C75" s="135" t="s">
        <v>59</v>
      </c>
      <c r="D75" s="157">
        <v>12</v>
      </c>
      <c r="E75" s="157">
        <v>12</v>
      </c>
      <c r="F75" s="157"/>
      <c r="G75" s="149"/>
      <c r="H75" s="157">
        <v>12</v>
      </c>
      <c r="I75" s="157">
        <v>12</v>
      </c>
      <c r="J75" s="157"/>
      <c r="K75" s="149"/>
      <c r="L75" s="157">
        <v>12</v>
      </c>
      <c r="M75" s="157">
        <v>12</v>
      </c>
      <c r="N75" s="151"/>
      <c r="O75" s="150"/>
      <c r="P75" s="150">
        <v>12</v>
      </c>
      <c r="Q75" s="151">
        <v>12</v>
      </c>
      <c r="R75" s="151"/>
      <c r="S75" s="150"/>
      <c r="T75" s="150">
        <v>12</v>
      </c>
      <c r="U75" s="151">
        <v>12</v>
      </c>
      <c r="V75" s="151"/>
      <c r="W75" s="150"/>
      <c r="X75" s="150">
        <v>12</v>
      </c>
      <c r="Y75" s="140">
        <v>12</v>
      </c>
      <c r="Z75" s="140"/>
      <c r="AA75" s="150"/>
      <c r="AB75" s="150">
        <v>12</v>
      </c>
      <c r="AC75" s="140">
        <v>12</v>
      </c>
      <c r="AD75" s="140"/>
      <c r="AE75" s="150"/>
      <c r="AF75" s="140">
        <v>12</v>
      </c>
      <c r="AG75" s="140">
        <v>12</v>
      </c>
      <c r="AH75" s="152"/>
      <c r="AI75" s="142">
        <v>6.94</v>
      </c>
      <c r="AJ75" s="93">
        <v>16</v>
      </c>
      <c r="AK75" s="36">
        <f t="shared" si="72"/>
        <v>16</v>
      </c>
      <c r="AL75" s="143">
        <v>968</v>
      </c>
      <c r="AM75" s="94">
        <f t="shared" si="110"/>
        <v>968</v>
      </c>
      <c r="AN75" s="85">
        <f t="shared" si="73"/>
        <v>1332.48</v>
      </c>
      <c r="AO75" s="39">
        <f t="shared" ref="AO75:AO80" si="112">(AL75*0.4/AJ75)*($D$54/100)*IF($D$54&lt;60%,60%,IF($D$54&lt;110%,$D$54,120%))</f>
        <v>23.812799999999999</v>
      </c>
      <c r="AP75" s="39">
        <f t="shared" si="74"/>
        <v>22.941600000000001</v>
      </c>
      <c r="AQ75" s="157"/>
      <c r="AR75" s="149"/>
      <c r="AS75" s="39">
        <f t="shared" si="75"/>
        <v>14.520000000000001</v>
      </c>
      <c r="AT75" s="39">
        <f t="shared" si="76"/>
        <v>24.393600000000003</v>
      </c>
      <c r="AU75" s="157"/>
      <c r="AV75" s="149"/>
      <c r="AW75" s="39">
        <f t="shared" si="77"/>
        <v>23.812799999999999</v>
      </c>
      <c r="AX75" s="39">
        <f t="shared" si="78"/>
        <v>6.6792000000000007</v>
      </c>
      <c r="AY75" s="151"/>
      <c r="AZ75" s="150"/>
      <c r="BA75" s="39">
        <f t="shared" si="79"/>
        <v>21.78</v>
      </c>
      <c r="BB75" s="39">
        <f t="shared" si="80"/>
        <v>26.136000000000006</v>
      </c>
      <c r="BC75" s="151"/>
      <c r="BD75" s="150"/>
      <c r="BE75" s="39">
        <f t="shared" si="81"/>
        <v>4.9368000000000007</v>
      </c>
      <c r="BF75" s="39">
        <f t="shared" si="82"/>
        <v>25.264800000000001</v>
      </c>
      <c r="BG75" s="151"/>
      <c r="BH75" s="150"/>
      <c r="BI75" s="39">
        <f t="shared" si="83"/>
        <v>25.555200000000003</v>
      </c>
      <c r="BJ75" s="39">
        <f t="shared" si="84"/>
        <v>16.262400000000003</v>
      </c>
      <c r="BK75" s="140"/>
      <c r="BL75" s="150"/>
      <c r="BM75" s="39">
        <f t="shared" si="85"/>
        <v>24.974399999999999</v>
      </c>
      <c r="BN75" s="39">
        <f t="shared" si="86"/>
        <v>17.133600000000001</v>
      </c>
      <c r="BO75" s="140"/>
      <c r="BP75" s="150"/>
      <c r="BQ75" s="39">
        <f t="shared" si="87"/>
        <v>23.812799999999999</v>
      </c>
      <c r="BR75" s="39">
        <f t="shared" si="88"/>
        <v>30.782400000000003</v>
      </c>
      <c r="BS75" s="84">
        <f t="shared" si="89"/>
        <v>332.79840000000002</v>
      </c>
      <c r="BT75" s="41">
        <f t="shared" si="109"/>
        <v>5.4449999999999994</v>
      </c>
      <c r="BU75" s="41">
        <f t="shared" si="90"/>
        <v>9.0749999999999993</v>
      </c>
      <c r="BV75" s="157"/>
      <c r="BW75" s="149"/>
      <c r="BX75" s="41">
        <f t="shared" si="91"/>
        <v>5.4449999999999994</v>
      </c>
      <c r="BY75" s="41">
        <f t="shared" si="92"/>
        <v>7.5624999999999991</v>
      </c>
      <c r="BZ75" s="157"/>
      <c r="CA75" s="149"/>
      <c r="CB75" s="41">
        <f t="shared" si="93"/>
        <v>5.4449999999999994</v>
      </c>
      <c r="CC75" s="41">
        <f t="shared" si="94"/>
        <v>9.0749999999999993</v>
      </c>
      <c r="CD75" s="151"/>
      <c r="CE75" s="150"/>
      <c r="CF75" s="41">
        <f t="shared" si="95"/>
        <v>10.587499999999999</v>
      </c>
      <c r="CG75" s="41">
        <f t="shared" si="96"/>
        <v>10.587499999999999</v>
      </c>
      <c r="CH75" s="151"/>
      <c r="CI75" s="150"/>
      <c r="CJ75" s="41">
        <f t="shared" si="97"/>
        <v>5.4449999999999994</v>
      </c>
      <c r="CK75" s="41">
        <f t="shared" si="98"/>
        <v>10.889999999999999</v>
      </c>
      <c r="CL75" s="151"/>
      <c r="CM75" s="150"/>
      <c r="CN75" s="41">
        <f t="shared" si="99"/>
        <v>10.587499999999999</v>
      </c>
      <c r="CO75" s="41">
        <f t="shared" si="100"/>
        <v>9.0749999999999993</v>
      </c>
      <c r="CP75" s="140"/>
      <c r="CQ75" s="150"/>
      <c r="CR75" s="41">
        <f t="shared" si="101"/>
        <v>9.0749999999999993</v>
      </c>
      <c r="CS75" s="41">
        <f t="shared" si="102"/>
        <v>9.0749999999999993</v>
      </c>
      <c r="CT75" s="140"/>
      <c r="CU75" s="150"/>
      <c r="CV75" s="41">
        <f t="shared" si="103"/>
        <v>10.587499999999999</v>
      </c>
      <c r="CW75" s="41">
        <f t="shared" si="104"/>
        <v>5.4449999999999994</v>
      </c>
      <c r="CX75" s="84">
        <f t="shared" si="105"/>
        <v>133.40249999999997</v>
      </c>
      <c r="CY75" s="84">
        <f t="shared" si="106"/>
        <v>193.60000000000002</v>
      </c>
      <c r="CZ75" s="84">
        <v>7</v>
      </c>
      <c r="DA75" s="84">
        <f t="shared" si="67"/>
        <v>154.88000000000002</v>
      </c>
      <c r="DB75" s="85">
        <f t="shared" si="68"/>
        <v>814.68089999999995</v>
      </c>
      <c r="DC75" s="85">
        <f t="shared" si="69"/>
        <v>2147.1609000000003</v>
      </c>
      <c r="DD75" s="86"/>
      <c r="DE75" s="144">
        <f t="shared" si="107"/>
        <v>106.5984</v>
      </c>
      <c r="DF75" s="86"/>
      <c r="DG75" s="145">
        <f t="shared" ref="DG75:DG82" si="113">DC75+DD75+DE75+DF75</f>
        <v>2253.7593000000002</v>
      </c>
      <c r="DI75" s="146">
        <f t="shared" si="108"/>
        <v>1847.3436885245903</v>
      </c>
    </row>
    <row r="76" spans="1:113" x14ac:dyDescent="0.2">
      <c r="A76" s="147">
        <f t="shared" si="71"/>
        <v>15</v>
      </c>
      <c r="B76" s="159" t="s">
        <v>110</v>
      </c>
      <c r="C76" s="135" t="s">
        <v>48</v>
      </c>
      <c r="D76" s="157">
        <v>12</v>
      </c>
      <c r="E76" s="157">
        <v>12</v>
      </c>
      <c r="F76" s="157"/>
      <c r="G76" s="149"/>
      <c r="H76" s="157">
        <v>12</v>
      </c>
      <c r="I76" s="157">
        <v>12</v>
      </c>
      <c r="J76" s="157"/>
      <c r="K76" s="149"/>
      <c r="L76" s="157">
        <v>12</v>
      </c>
      <c r="M76" s="157">
        <v>12</v>
      </c>
      <c r="N76" s="151"/>
      <c r="O76" s="150"/>
      <c r="P76" s="151">
        <v>12</v>
      </c>
      <c r="Q76" s="151">
        <v>12</v>
      </c>
      <c r="R76" s="151"/>
      <c r="S76" s="150"/>
      <c r="T76" s="140">
        <v>12</v>
      </c>
      <c r="U76" s="151">
        <v>12</v>
      </c>
      <c r="V76" s="151"/>
      <c r="W76" s="140"/>
      <c r="X76" s="140">
        <v>12</v>
      </c>
      <c r="Y76" s="140">
        <v>12</v>
      </c>
      <c r="Z76" s="140"/>
      <c r="AA76" s="150"/>
      <c r="AB76" s="140">
        <v>12</v>
      </c>
      <c r="AC76" s="140">
        <v>12</v>
      </c>
      <c r="AD76" s="140"/>
      <c r="AE76" s="161"/>
      <c r="AF76" s="140">
        <v>12</v>
      </c>
      <c r="AG76" s="140">
        <v>12</v>
      </c>
      <c r="AH76" s="152"/>
      <c r="AI76" s="142">
        <v>11.42</v>
      </c>
      <c r="AJ76" s="93">
        <v>16</v>
      </c>
      <c r="AK76" s="36">
        <f t="shared" si="72"/>
        <v>16</v>
      </c>
      <c r="AL76" s="143">
        <v>1973.76</v>
      </c>
      <c r="AM76" s="94">
        <f t="shared" si="110"/>
        <v>1973.76</v>
      </c>
      <c r="AN76" s="85">
        <f t="shared" si="73"/>
        <v>2192.64</v>
      </c>
      <c r="AO76" s="39">
        <f t="shared" si="112"/>
        <v>48.554496</v>
      </c>
      <c r="AP76" s="39">
        <f t="shared" si="74"/>
        <v>46.778112</v>
      </c>
      <c r="AQ76" s="157"/>
      <c r="AR76" s="149"/>
      <c r="AS76" s="39">
        <f t="shared" si="75"/>
        <v>29.606400000000001</v>
      </c>
      <c r="AT76" s="39">
        <f t="shared" si="76"/>
        <v>49.738751999999998</v>
      </c>
      <c r="AU76" s="157"/>
      <c r="AV76" s="149"/>
      <c r="AW76" s="39">
        <f t="shared" si="77"/>
        <v>48.554496</v>
      </c>
      <c r="AX76" s="39">
        <f t="shared" si="78"/>
        <v>13.618944000000001</v>
      </c>
      <c r="AY76" s="151"/>
      <c r="AZ76" s="150"/>
      <c r="BA76" s="39">
        <f t="shared" si="79"/>
        <v>44.409600000000005</v>
      </c>
      <c r="BB76" s="39">
        <f t="shared" si="80"/>
        <v>53.291520000000006</v>
      </c>
      <c r="BC76" s="151"/>
      <c r="BD76" s="150"/>
      <c r="BE76" s="39">
        <f t="shared" si="81"/>
        <v>10.066176</v>
      </c>
      <c r="BF76" s="39">
        <f t="shared" si="82"/>
        <v>51.515135999999998</v>
      </c>
      <c r="BG76" s="151"/>
      <c r="BH76" s="140"/>
      <c r="BI76" s="39">
        <f t="shared" si="83"/>
        <v>52.107263999999994</v>
      </c>
      <c r="BJ76" s="39">
        <f t="shared" si="84"/>
        <v>33.159168000000001</v>
      </c>
      <c r="BK76" s="140"/>
      <c r="BL76" s="150"/>
      <c r="BM76" s="39">
        <f t="shared" si="85"/>
        <v>50.923007999999996</v>
      </c>
      <c r="BN76" s="39">
        <f t="shared" si="86"/>
        <v>34.935551999999994</v>
      </c>
      <c r="BO76" s="140"/>
      <c r="BP76" s="161"/>
      <c r="BQ76" s="39">
        <f t="shared" si="87"/>
        <v>48.554496</v>
      </c>
      <c r="BR76" s="39">
        <f t="shared" si="88"/>
        <v>62.765568000000002</v>
      </c>
      <c r="BS76" s="84">
        <f t="shared" si="89"/>
        <v>678.57868800000006</v>
      </c>
      <c r="BT76" s="41">
        <f t="shared" si="109"/>
        <v>11.102399999999998</v>
      </c>
      <c r="BU76" s="41">
        <f t="shared" si="90"/>
        <v>18.503999999999998</v>
      </c>
      <c r="BV76" s="157"/>
      <c r="BW76" s="149"/>
      <c r="BX76" s="41">
        <f t="shared" si="91"/>
        <v>11.102399999999998</v>
      </c>
      <c r="BY76" s="41">
        <f t="shared" si="92"/>
        <v>15.419999999999996</v>
      </c>
      <c r="BZ76" s="157"/>
      <c r="CA76" s="149"/>
      <c r="CB76" s="41">
        <f t="shared" si="93"/>
        <v>11.102399999999998</v>
      </c>
      <c r="CC76" s="41">
        <f t="shared" si="94"/>
        <v>18.503999999999998</v>
      </c>
      <c r="CD76" s="151"/>
      <c r="CE76" s="150"/>
      <c r="CF76" s="41">
        <f t="shared" si="95"/>
        <v>21.587999999999994</v>
      </c>
      <c r="CG76" s="41">
        <f t="shared" si="96"/>
        <v>21.587999999999994</v>
      </c>
      <c r="CH76" s="151"/>
      <c r="CI76" s="150"/>
      <c r="CJ76" s="41">
        <f t="shared" si="97"/>
        <v>11.102399999999998</v>
      </c>
      <c r="CK76" s="41">
        <f t="shared" si="98"/>
        <v>22.204799999999995</v>
      </c>
      <c r="CL76" s="151"/>
      <c r="CM76" s="140"/>
      <c r="CN76" s="41">
        <f t="shared" si="99"/>
        <v>21.587999999999994</v>
      </c>
      <c r="CO76" s="41">
        <f t="shared" si="100"/>
        <v>18.503999999999998</v>
      </c>
      <c r="CP76" s="140"/>
      <c r="CQ76" s="150"/>
      <c r="CR76" s="41">
        <f t="shared" si="101"/>
        <v>18.503999999999998</v>
      </c>
      <c r="CS76" s="41">
        <f t="shared" si="102"/>
        <v>18.503999999999998</v>
      </c>
      <c r="CT76" s="140"/>
      <c r="CU76" s="161"/>
      <c r="CV76" s="41">
        <f t="shared" si="103"/>
        <v>21.587999999999994</v>
      </c>
      <c r="CW76" s="41">
        <f t="shared" si="104"/>
        <v>11.102399999999998</v>
      </c>
      <c r="CX76" s="84">
        <f t="shared" si="105"/>
        <v>272.00879999999995</v>
      </c>
      <c r="CY76" s="84">
        <f t="shared" si="106"/>
        <v>394.75200000000001</v>
      </c>
      <c r="CZ76" s="84">
        <v>7</v>
      </c>
      <c r="DA76" s="84">
        <f t="shared" si="67"/>
        <v>315.80160000000001</v>
      </c>
      <c r="DB76" s="85">
        <f t="shared" si="68"/>
        <v>1661.1410880000001</v>
      </c>
      <c r="DC76" s="85">
        <f t="shared" si="69"/>
        <v>3853.7810879999997</v>
      </c>
      <c r="DD76" s="86"/>
      <c r="DE76" s="144">
        <f>AN76*4%</f>
        <v>87.70559999999999</v>
      </c>
      <c r="DF76" s="86"/>
      <c r="DG76" s="145">
        <f t="shared" si="113"/>
        <v>3941.4866879999995</v>
      </c>
      <c r="DI76" s="146">
        <f t="shared" si="108"/>
        <v>3230.7267934426227</v>
      </c>
    </row>
    <row r="77" spans="1:113" x14ac:dyDescent="0.2">
      <c r="A77" s="147">
        <f t="shared" si="71"/>
        <v>16</v>
      </c>
      <c r="B77" s="148" t="s">
        <v>111</v>
      </c>
      <c r="C77" s="135" t="s">
        <v>112</v>
      </c>
      <c r="D77" s="157">
        <v>12</v>
      </c>
      <c r="E77" s="157">
        <v>12</v>
      </c>
      <c r="F77" s="157"/>
      <c r="G77" s="149"/>
      <c r="H77" s="157" t="s">
        <v>42</v>
      </c>
      <c r="I77" s="157" t="s">
        <v>42</v>
      </c>
      <c r="J77" s="157"/>
      <c r="K77" s="149"/>
      <c r="L77" s="157" t="s">
        <v>42</v>
      </c>
      <c r="M77" s="157" t="s">
        <v>42</v>
      </c>
      <c r="N77" s="151"/>
      <c r="O77" s="150"/>
      <c r="P77" s="150">
        <v>12</v>
      </c>
      <c r="Q77" s="151">
        <v>12</v>
      </c>
      <c r="R77" s="151"/>
      <c r="S77" s="150"/>
      <c r="T77" s="150">
        <v>12</v>
      </c>
      <c r="U77" s="151">
        <v>12</v>
      </c>
      <c r="V77" s="151"/>
      <c r="W77" s="150"/>
      <c r="X77" s="150">
        <v>12</v>
      </c>
      <c r="Y77" s="140">
        <v>12</v>
      </c>
      <c r="Z77" s="140"/>
      <c r="AA77" s="150"/>
      <c r="AB77" s="150">
        <v>12</v>
      </c>
      <c r="AC77" s="140">
        <v>12</v>
      </c>
      <c r="AD77" s="140"/>
      <c r="AE77" s="150"/>
      <c r="AF77" s="140">
        <v>12</v>
      </c>
      <c r="AG77" s="140">
        <v>12</v>
      </c>
      <c r="AH77" s="152"/>
      <c r="AI77" s="142">
        <v>11.42</v>
      </c>
      <c r="AJ77" s="93">
        <v>16</v>
      </c>
      <c r="AK77" s="36">
        <f t="shared" si="72"/>
        <v>12</v>
      </c>
      <c r="AL77" s="143">
        <v>1973.76</v>
      </c>
      <c r="AM77" s="94">
        <f t="shared" si="110"/>
        <v>1480.32</v>
      </c>
      <c r="AN77" s="85">
        <f t="shared" si="73"/>
        <v>1644.48</v>
      </c>
      <c r="AO77" s="39">
        <f t="shared" si="112"/>
        <v>48.554496</v>
      </c>
      <c r="AP77" s="39">
        <f t="shared" si="74"/>
        <v>46.778112</v>
      </c>
      <c r="AQ77" s="157"/>
      <c r="AR77" s="149"/>
      <c r="AS77" s="157" t="s">
        <v>42</v>
      </c>
      <c r="AT77" s="157" t="s">
        <v>42</v>
      </c>
      <c r="AU77" s="157"/>
      <c r="AV77" s="149"/>
      <c r="AW77" s="157" t="s">
        <v>42</v>
      </c>
      <c r="AX77" s="157" t="s">
        <v>42</v>
      </c>
      <c r="AY77" s="151"/>
      <c r="AZ77" s="150"/>
      <c r="BA77" s="39">
        <f t="shared" si="79"/>
        <v>44.409600000000005</v>
      </c>
      <c r="BB77" s="39">
        <f t="shared" si="80"/>
        <v>53.291520000000006</v>
      </c>
      <c r="BC77" s="151"/>
      <c r="BD77" s="150"/>
      <c r="BE77" s="39">
        <f t="shared" si="81"/>
        <v>10.066176</v>
      </c>
      <c r="BF77" s="39">
        <f t="shared" si="82"/>
        <v>51.515135999999998</v>
      </c>
      <c r="BG77" s="151"/>
      <c r="BH77" s="150"/>
      <c r="BI77" s="39">
        <f t="shared" si="83"/>
        <v>52.107263999999994</v>
      </c>
      <c r="BJ77" s="39">
        <f t="shared" si="84"/>
        <v>33.159168000000001</v>
      </c>
      <c r="BK77" s="140"/>
      <c r="BL77" s="150"/>
      <c r="BM77" s="39">
        <f t="shared" si="85"/>
        <v>50.923007999999996</v>
      </c>
      <c r="BN77" s="39">
        <f t="shared" si="86"/>
        <v>34.935551999999994</v>
      </c>
      <c r="BO77" s="140"/>
      <c r="BP77" s="150"/>
      <c r="BQ77" s="39">
        <f t="shared" si="87"/>
        <v>48.554496</v>
      </c>
      <c r="BR77" s="39">
        <f t="shared" si="88"/>
        <v>62.765568000000002</v>
      </c>
      <c r="BS77" s="84">
        <f t="shared" si="89"/>
        <v>537.06009600000004</v>
      </c>
      <c r="BT77" s="41">
        <f t="shared" si="109"/>
        <v>11.102399999999998</v>
      </c>
      <c r="BU77" s="41">
        <f t="shared" si="90"/>
        <v>18.503999999999998</v>
      </c>
      <c r="BV77" s="157"/>
      <c r="BW77" s="149"/>
      <c r="BX77" s="157" t="s">
        <v>42</v>
      </c>
      <c r="BY77" s="157" t="s">
        <v>42</v>
      </c>
      <c r="BZ77" s="157"/>
      <c r="CA77" s="149"/>
      <c r="CB77" s="157" t="s">
        <v>42</v>
      </c>
      <c r="CC77" s="157" t="s">
        <v>42</v>
      </c>
      <c r="CD77" s="151"/>
      <c r="CE77" s="150"/>
      <c r="CF77" s="41">
        <f t="shared" si="95"/>
        <v>21.587999999999994</v>
      </c>
      <c r="CG77" s="41">
        <f t="shared" si="96"/>
        <v>21.587999999999994</v>
      </c>
      <c r="CH77" s="151"/>
      <c r="CI77" s="150"/>
      <c r="CJ77" s="41">
        <f t="shared" si="97"/>
        <v>11.102399999999998</v>
      </c>
      <c r="CK77" s="41">
        <f t="shared" si="98"/>
        <v>22.204799999999995</v>
      </c>
      <c r="CL77" s="151"/>
      <c r="CM77" s="150"/>
      <c r="CN77" s="41">
        <f t="shared" si="99"/>
        <v>21.587999999999994</v>
      </c>
      <c r="CO77" s="41">
        <f t="shared" si="100"/>
        <v>18.503999999999998</v>
      </c>
      <c r="CP77" s="140"/>
      <c r="CQ77" s="150"/>
      <c r="CR77" s="41">
        <f t="shared" si="101"/>
        <v>18.503999999999998</v>
      </c>
      <c r="CS77" s="41">
        <f t="shared" si="102"/>
        <v>18.503999999999998</v>
      </c>
      <c r="CT77" s="140"/>
      <c r="CU77" s="150"/>
      <c r="CV77" s="41">
        <f t="shared" si="103"/>
        <v>21.587999999999994</v>
      </c>
      <c r="CW77" s="41">
        <f t="shared" si="104"/>
        <v>11.102399999999998</v>
      </c>
      <c r="CX77" s="84">
        <f t="shared" si="105"/>
        <v>215.87999999999994</v>
      </c>
      <c r="CY77" s="84">
        <f t="shared" si="106"/>
        <v>296.06400000000002</v>
      </c>
      <c r="CZ77" s="84">
        <v>7</v>
      </c>
      <c r="DA77" s="84">
        <f t="shared" si="67"/>
        <v>236.85120000000003</v>
      </c>
      <c r="DB77" s="85"/>
      <c r="DC77" s="85"/>
      <c r="DD77" s="86"/>
      <c r="DE77" s="144">
        <f>AN77*4%</f>
        <v>65.779200000000003</v>
      </c>
      <c r="DF77" s="156"/>
      <c r="DG77" s="145">
        <f t="shared" si="113"/>
        <v>65.779200000000003</v>
      </c>
      <c r="DI77" s="146">
        <f t="shared" si="108"/>
        <v>53.917377049180331</v>
      </c>
    </row>
    <row r="78" spans="1:113" x14ac:dyDescent="0.2">
      <c r="A78" s="147">
        <f t="shared" si="71"/>
        <v>17</v>
      </c>
      <c r="B78" s="159" t="s">
        <v>113</v>
      </c>
      <c r="C78" s="135" t="s">
        <v>114</v>
      </c>
      <c r="D78" s="157" t="s">
        <v>52</v>
      </c>
      <c r="E78" s="157" t="s">
        <v>52</v>
      </c>
      <c r="F78" s="157"/>
      <c r="G78" s="149"/>
      <c r="H78" s="157" t="s">
        <v>52</v>
      </c>
      <c r="I78" s="157" t="s">
        <v>52</v>
      </c>
      <c r="J78" s="157"/>
      <c r="K78" s="149"/>
      <c r="L78" s="157" t="s">
        <v>52</v>
      </c>
      <c r="M78" s="157" t="s">
        <v>52</v>
      </c>
      <c r="N78" s="151"/>
      <c r="O78" s="150"/>
      <c r="P78" s="150" t="s">
        <v>52</v>
      </c>
      <c r="Q78" s="151" t="s">
        <v>52</v>
      </c>
      <c r="R78" s="151"/>
      <c r="S78" s="150"/>
      <c r="T78" s="150">
        <v>12</v>
      </c>
      <c r="U78" s="151">
        <v>12</v>
      </c>
      <c r="V78" s="151"/>
      <c r="W78" s="150"/>
      <c r="X78" s="150">
        <v>12</v>
      </c>
      <c r="Y78" s="140">
        <v>12</v>
      </c>
      <c r="Z78" s="140"/>
      <c r="AA78" s="150"/>
      <c r="AB78" s="150">
        <v>12</v>
      </c>
      <c r="AC78" s="140">
        <v>12</v>
      </c>
      <c r="AD78" s="140"/>
      <c r="AE78" s="150"/>
      <c r="AF78" s="140">
        <v>12</v>
      </c>
      <c r="AG78" s="140">
        <v>12</v>
      </c>
      <c r="AH78" s="152"/>
      <c r="AI78" s="142">
        <v>11.42</v>
      </c>
      <c r="AJ78" s="93">
        <v>16</v>
      </c>
      <c r="AK78" s="36">
        <f>SUM(D78:AH78)/12</f>
        <v>8</v>
      </c>
      <c r="AL78" s="143">
        <v>1973.76</v>
      </c>
      <c r="AM78" s="94">
        <f t="shared" si="110"/>
        <v>986.88</v>
      </c>
      <c r="AN78" s="85">
        <f t="shared" si="73"/>
        <v>1096.32</v>
      </c>
      <c r="AO78" s="39">
        <f t="shared" si="112"/>
        <v>48.554496</v>
      </c>
      <c r="AP78" s="39">
        <f t="shared" si="74"/>
        <v>46.778112</v>
      </c>
      <c r="AQ78" s="157"/>
      <c r="AR78" s="149"/>
      <c r="AS78" s="157" t="s">
        <v>52</v>
      </c>
      <c r="AT78" s="157" t="s">
        <v>52</v>
      </c>
      <c r="AU78" s="157"/>
      <c r="AV78" s="149"/>
      <c r="AW78" s="157" t="s">
        <v>52</v>
      </c>
      <c r="AX78" s="157" t="s">
        <v>52</v>
      </c>
      <c r="AY78" s="151"/>
      <c r="AZ78" s="150"/>
      <c r="BA78" s="150" t="s">
        <v>52</v>
      </c>
      <c r="BB78" s="151" t="s">
        <v>52</v>
      </c>
      <c r="BC78" s="151"/>
      <c r="BD78" s="150"/>
      <c r="BE78" s="39">
        <f t="shared" si="81"/>
        <v>10.066176</v>
      </c>
      <c r="BF78" s="39">
        <f t="shared" si="82"/>
        <v>51.515135999999998</v>
      </c>
      <c r="BG78" s="151"/>
      <c r="BH78" s="150"/>
      <c r="BI78" s="39">
        <f t="shared" si="83"/>
        <v>52.107263999999994</v>
      </c>
      <c r="BJ78" s="39">
        <f t="shared" si="84"/>
        <v>33.159168000000001</v>
      </c>
      <c r="BK78" s="140"/>
      <c r="BL78" s="150"/>
      <c r="BM78" s="39">
        <f t="shared" si="85"/>
        <v>50.923007999999996</v>
      </c>
      <c r="BN78" s="39">
        <f t="shared" si="86"/>
        <v>34.935551999999994</v>
      </c>
      <c r="BO78" s="140"/>
      <c r="BP78" s="150"/>
      <c r="BQ78" s="39">
        <f t="shared" si="87"/>
        <v>48.554496</v>
      </c>
      <c r="BR78" s="39">
        <f t="shared" si="88"/>
        <v>62.765568000000002</v>
      </c>
      <c r="BS78" s="84">
        <f t="shared" si="89"/>
        <v>439.35897599999998</v>
      </c>
      <c r="BT78" s="157" t="s">
        <v>52</v>
      </c>
      <c r="BU78" s="157" t="s">
        <v>52</v>
      </c>
      <c r="BV78" s="157"/>
      <c r="BW78" s="149"/>
      <c r="BX78" s="157" t="s">
        <v>52</v>
      </c>
      <c r="BY78" s="157" t="s">
        <v>52</v>
      </c>
      <c r="BZ78" s="157"/>
      <c r="CA78" s="149"/>
      <c r="CB78" s="157" t="s">
        <v>52</v>
      </c>
      <c r="CC78" s="157" t="s">
        <v>52</v>
      </c>
      <c r="CD78" s="151"/>
      <c r="CE78" s="150"/>
      <c r="CF78" s="150" t="s">
        <v>52</v>
      </c>
      <c r="CG78" s="151" t="s">
        <v>52</v>
      </c>
      <c r="CH78" s="151"/>
      <c r="CI78" s="150"/>
      <c r="CJ78" s="41">
        <f t="shared" si="97"/>
        <v>11.102399999999998</v>
      </c>
      <c r="CK78" s="41">
        <f t="shared" si="98"/>
        <v>22.204799999999995</v>
      </c>
      <c r="CL78" s="151"/>
      <c r="CM78" s="150"/>
      <c r="CN78" s="41">
        <f t="shared" si="99"/>
        <v>21.587999999999994</v>
      </c>
      <c r="CO78" s="41">
        <f t="shared" si="100"/>
        <v>18.503999999999998</v>
      </c>
      <c r="CP78" s="140"/>
      <c r="CQ78" s="150"/>
      <c r="CR78" s="41">
        <f t="shared" si="101"/>
        <v>18.503999999999998</v>
      </c>
      <c r="CS78" s="41">
        <f t="shared" si="102"/>
        <v>18.503999999999998</v>
      </c>
      <c r="CT78" s="140"/>
      <c r="CU78" s="150"/>
      <c r="CV78" s="41">
        <f t="shared" si="103"/>
        <v>21.587999999999994</v>
      </c>
      <c r="CW78" s="41">
        <f t="shared" si="104"/>
        <v>11.102399999999998</v>
      </c>
      <c r="CX78" s="84">
        <f t="shared" si="105"/>
        <v>143.09759999999994</v>
      </c>
      <c r="CY78" s="84">
        <f t="shared" si="106"/>
        <v>197.376</v>
      </c>
      <c r="CZ78" s="84">
        <v>7</v>
      </c>
      <c r="DA78" s="84">
        <f t="shared" si="67"/>
        <v>157.9008</v>
      </c>
      <c r="DB78" s="85">
        <f>BS78+CX78+CY78+DA78</f>
        <v>937.73337599999991</v>
      </c>
      <c r="DC78" s="85">
        <f>AN78+BS78+CX78+CY78+DA78</f>
        <v>2034.0533759999998</v>
      </c>
      <c r="DD78" s="86"/>
      <c r="DE78" s="144">
        <f>AN78*4%</f>
        <v>43.852799999999995</v>
      </c>
      <c r="DF78" s="156"/>
      <c r="DG78" s="145">
        <f t="shared" si="113"/>
        <v>2077.906176</v>
      </c>
      <c r="DI78" s="146">
        <f t="shared" si="108"/>
        <v>1703.2017836065575</v>
      </c>
    </row>
    <row r="79" spans="1:113" x14ac:dyDescent="0.2">
      <c r="A79" s="147">
        <f t="shared" si="71"/>
        <v>18</v>
      </c>
      <c r="B79" s="148" t="s">
        <v>115</v>
      </c>
      <c r="C79" s="135" t="s">
        <v>114</v>
      </c>
      <c r="D79" s="157">
        <v>12</v>
      </c>
      <c r="E79" s="157">
        <v>12</v>
      </c>
      <c r="F79" s="157"/>
      <c r="G79" s="157"/>
      <c r="H79" s="157">
        <v>12</v>
      </c>
      <c r="I79" s="157">
        <v>12</v>
      </c>
      <c r="J79" s="157"/>
      <c r="K79" s="157"/>
      <c r="L79" s="157">
        <v>12</v>
      </c>
      <c r="M79" s="157">
        <v>12</v>
      </c>
      <c r="N79" s="151"/>
      <c r="O79" s="150"/>
      <c r="P79" s="150">
        <v>12</v>
      </c>
      <c r="Q79" s="151">
        <v>12</v>
      </c>
      <c r="R79" s="151"/>
      <c r="S79" s="150"/>
      <c r="T79" s="150" t="s">
        <v>52</v>
      </c>
      <c r="U79" s="151" t="s">
        <v>52</v>
      </c>
      <c r="V79" s="151"/>
      <c r="W79" s="150"/>
      <c r="X79" s="150" t="s">
        <v>52</v>
      </c>
      <c r="Y79" s="140" t="s">
        <v>52</v>
      </c>
      <c r="Z79" s="140"/>
      <c r="AA79" s="150"/>
      <c r="AB79" s="150" t="s">
        <v>52</v>
      </c>
      <c r="AC79" s="140" t="s">
        <v>52</v>
      </c>
      <c r="AD79" s="140"/>
      <c r="AE79" s="150"/>
      <c r="AF79" s="140">
        <v>12</v>
      </c>
      <c r="AG79" s="140">
        <v>12</v>
      </c>
      <c r="AH79" s="152"/>
      <c r="AI79" s="142">
        <v>11.42</v>
      </c>
      <c r="AJ79" s="93">
        <v>16</v>
      </c>
      <c r="AK79" s="36">
        <f t="shared" si="72"/>
        <v>10</v>
      </c>
      <c r="AL79" s="143">
        <v>1973.76</v>
      </c>
      <c r="AM79" s="94">
        <f t="shared" si="110"/>
        <v>1233.5999999999999</v>
      </c>
      <c r="AN79" s="85">
        <f t="shared" si="73"/>
        <v>1370.4</v>
      </c>
      <c r="AO79" s="39">
        <f t="shared" si="112"/>
        <v>48.554496</v>
      </c>
      <c r="AP79" s="39">
        <f t="shared" si="74"/>
        <v>46.778112</v>
      </c>
      <c r="AQ79" s="157"/>
      <c r="AR79" s="157"/>
      <c r="AS79" s="39">
        <f>(AL79*0.4/AJ79)*($H$54/100)*IF($H$54&lt;60%,60%,IF($H$54&lt;110%,$G$54,120%))</f>
        <v>29.606400000000001</v>
      </c>
      <c r="AT79" s="39">
        <f>(AL79*0.4/AJ79)*($I$54/100)*IF($I$54&lt;60%,60%,IF($I$54&lt;110%,$H$54,120%))</f>
        <v>49.738751999999998</v>
      </c>
      <c r="AU79" s="157"/>
      <c r="AV79" s="157"/>
      <c r="AW79" s="39">
        <f>(AL79*0.4/AJ79)*($L$54/100)*IF($L$54&lt;60%,60%,IF($L$54&lt;110%,$K$54,120%))</f>
        <v>48.554496</v>
      </c>
      <c r="AX79" s="39">
        <f>(AL79*0.4/AJ79)*($M$54/100)*IF($M$54&lt;60%,60%,IF($M$54&lt;110%,$L$54,120%))</f>
        <v>13.618944000000001</v>
      </c>
      <c r="AY79" s="151"/>
      <c r="AZ79" s="150"/>
      <c r="BA79" s="39">
        <f t="shared" si="79"/>
        <v>44.409600000000005</v>
      </c>
      <c r="BB79" s="39">
        <f t="shared" si="80"/>
        <v>53.291520000000006</v>
      </c>
      <c r="BC79" s="151"/>
      <c r="BD79" s="150"/>
      <c r="BE79" s="150" t="s">
        <v>52</v>
      </c>
      <c r="BF79" s="151" t="s">
        <v>52</v>
      </c>
      <c r="BG79" s="151"/>
      <c r="BH79" s="150"/>
      <c r="BI79" s="150" t="s">
        <v>52</v>
      </c>
      <c r="BJ79" s="140" t="s">
        <v>52</v>
      </c>
      <c r="BK79" s="140"/>
      <c r="BL79" s="150"/>
      <c r="BM79" s="150" t="s">
        <v>52</v>
      </c>
      <c r="BN79" s="140" t="s">
        <v>52</v>
      </c>
      <c r="BO79" s="140"/>
      <c r="BP79" s="150"/>
      <c r="BQ79" s="39">
        <f t="shared" si="87"/>
        <v>48.554496</v>
      </c>
      <c r="BR79" s="39">
        <f t="shared" si="88"/>
        <v>62.765568000000002</v>
      </c>
      <c r="BS79" s="84">
        <f t="shared" si="89"/>
        <v>445.87238400000001</v>
      </c>
      <c r="BT79" s="41">
        <f t="shared" si="109"/>
        <v>11.102399999999998</v>
      </c>
      <c r="BU79" s="41">
        <f t="shared" si="90"/>
        <v>18.503999999999998</v>
      </c>
      <c r="BV79" s="157"/>
      <c r="BW79" s="157"/>
      <c r="BX79" s="41">
        <f>(AL79*0.15/AJ79)*IF($H$55/$C$55&lt;80%,120%,IF($H$55/$C$55&lt;120%,200%-$H$55/$C$55,60%))</f>
        <v>11.102399999999998</v>
      </c>
      <c r="BY79" s="41">
        <f>(AL79*0.15/AJ79)*IF($I$55/$C$55&lt;80%,120%,IF($I$55/$C$55&lt;120%,200%-$I$55/$C$55,60%))</f>
        <v>15.419999999999996</v>
      </c>
      <c r="BZ79" s="157"/>
      <c r="CA79" s="157"/>
      <c r="CB79" s="41">
        <f>(AL79*0.15/AJ79)*IF($L$55/$C$55&lt;80%,120%,IF($L$55/$C$55&lt;120%,200%-$L$55/$C$55,60%))</f>
        <v>11.102399999999998</v>
      </c>
      <c r="CC79" s="41">
        <f>(AL79*0.15/AJ79)*IF($M$55/$C$55&lt;80%,120%,IF($M$55/$C$55&lt;120%,200%-$M$55/$C$55,60%))</f>
        <v>18.503999999999998</v>
      </c>
      <c r="CD79" s="151"/>
      <c r="CE79" s="150"/>
      <c r="CF79" s="41">
        <f t="shared" si="95"/>
        <v>21.587999999999994</v>
      </c>
      <c r="CG79" s="41">
        <f t="shared" si="96"/>
        <v>21.587999999999994</v>
      </c>
      <c r="CH79" s="151"/>
      <c r="CI79" s="150"/>
      <c r="CJ79" s="150" t="s">
        <v>52</v>
      </c>
      <c r="CK79" s="151" t="s">
        <v>52</v>
      </c>
      <c r="CL79" s="151"/>
      <c r="CM79" s="150"/>
      <c r="CN79" s="150" t="s">
        <v>52</v>
      </c>
      <c r="CO79" s="140" t="s">
        <v>52</v>
      </c>
      <c r="CP79" s="140"/>
      <c r="CQ79" s="150"/>
      <c r="CR79" s="150" t="s">
        <v>52</v>
      </c>
      <c r="CS79" s="140" t="s">
        <v>52</v>
      </c>
      <c r="CT79" s="140"/>
      <c r="CU79" s="150"/>
      <c r="CV79" s="41">
        <f t="shared" si="103"/>
        <v>21.587999999999994</v>
      </c>
      <c r="CW79" s="41">
        <f t="shared" si="104"/>
        <v>11.102399999999998</v>
      </c>
      <c r="CX79" s="84">
        <f t="shared" si="105"/>
        <v>161.60159999999996</v>
      </c>
      <c r="CY79" s="84">
        <f t="shared" si="106"/>
        <v>246.72</v>
      </c>
      <c r="CZ79" s="84">
        <v>7</v>
      </c>
      <c r="DA79" s="84">
        <f t="shared" si="67"/>
        <v>197.376</v>
      </c>
      <c r="DB79" s="85">
        <f>BS79+CX79+CY79+DA79</f>
        <v>1051.569984</v>
      </c>
      <c r="DC79" s="85">
        <f>AN79+BS79+CX79+CY79+DA79</f>
        <v>2421.9699840000003</v>
      </c>
      <c r="DD79" s="86"/>
      <c r="DE79" s="144">
        <f>AN79*4%</f>
        <v>54.816000000000003</v>
      </c>
      <c r="DF79" s="156"/>
      <c r="DG79" s="145">
        <f t="shared" si="113"/>
        <v>2476.7859840000001</v>
      </c>
      <c r="DI79" s="146">
        <f t="shared" si="108"/>
        <v>2030.1524459016396</v>
      </c>
    </row>
    <row r="80" spans="1:113" x14ac:dyDescent="0.2">
      <c r="A80" s="147">
        <f t="shared" si="71"/>
        <v>19</v>
      </c>
      <c r="B80" s="153" t="s">
        <v>116</v>
      </c>
      <c r="C80" s="135" t="s">
        <v>51</v>
      </c>
      <c r="D80" s="157">
        <v>12</v>
      </c>
      <c r="E80" s="157">
        <v>12</v>
      </c>
      <c r="F80" s="157"/>
      <c r="G80" s="149"/>
      <c r="H80" s="157">
        <v>12</v>
      </c>
      <c r="I80" s="157">
        <v>12</v>
      </c>
      <c r="J80" s="157"/>
      <c r="K80" s="149"/>
      <c r="L80" s="157">
        <v>12</v>
      </c>
      <c r="M80" s="157">
        <v>12</v>
      </c>
      <c r="N80" s="151"/>
      <c r="O80" s="151"/>
      <c r="P80" s="151">
        <v>12</v>
      </c>
      <c r="Q80" s="151">
        <v>12</v>
      </c>
      <c r="R80" s="151"/>
      <c r="S80" s="151"/>
      <c r="T80" s="151">
        <v>12</v>
      </c>
      <c r="U80" s="151">
        <v>12</v>
      </c>
      <c r="V80" s="151"/>
      <c r="W80" s="151"/>
      <c r="X80" s="151">
        <v>12</v>
      </c>
      <c r="Y80" s="140">
        <v>12</v>
      </c>
      <c r="Z80" s="140"/>
      <c r="AA80" s="151"/>
      <c r="AB80" s="151">
        <v>12</v>
      </c>
      <c r="AC80" s="140">
        <v>12</v>
      </c>
      <c r="AD80" s="140"/>
      <c r="AE80" s="151"/>
      <c r="AF80" s="140">
        <v>12</v>
      </c>
      <c r="AG80" s="140">
        <v>12</v>
      </c>
      <c r="AH80" s="152"/>
      <c r="AI80" s="142">
        <v>8.3699999999999992</v>
      </c>
      <c r="AJ80" s="93">
        <v>16</v>
      </c>
      <c r="AK80" s="36">
        <f t="shared" si="72"/>
        <v>16</v>
      </c>
      <c r="AL80" s="143">
        <v>1506</v>
      </c>
      <c r="AM80" s="94">
        <f t="shared" si="110"/>
        <v>1506</v>
      </c>
      <c r="AN80" s="85">
        <f t="shared" si="73"/>
        <v>1607.04</v>
      </c>
      <c r="AO80" s="39">
        <f t="shared" si="112"/>
        <v>37.047599999999996</v>
      </c>
      <c r="AP80" s="39">
        <f t="shared" si="74"/>
        <v>35.6922</v>
      </c>
      <c r="AQ80" s="157"/>
      <c r="AR80" s="149"/>
      <c r="AS80" s="39">
        <f>(AL80*0.4/AJ80)*($H$54/100)*IF($H$54&lt;60%,60%,IF($H$54&lt;110%,$G$54,120%))</f>
        <v>22.59</v>
      </c>
      <c r="AT80" s="39">
        <f>(AL80*0.4/AJ80)*($I$54/100)*IF($I$54&lt;60%,60%,IF($I$54&lt;110%,$H$54,120%))</f>
        <v>37.951199999999993</v>
      </c>
      <c r="AU80" s="157"/>
      <c r="AV80" s="149"/>
      <c r="AW80" s="39">
        <f>(AL80*0.4/AJ80)*($L$54/100)*IF($L$54&lt;60%,60%,IF($L$54&lt;110%,$K$54,120%))</f>
        <v>37.047599999999996</v>
      </c>
      <c r="AX80" s="39">
        <f>(AL80*0.4/AJ80)*($M$54/100)*IF($M$54&lt;60%,60%,IF($M$54&lt;110%,$L$54,120%))</f>
        <v>10.391399999999999</v>
      </c>
      <c r="AY80" s="151"/>
      <c r="AZ80" s="151"/>
      <c r="BA80" s="39">
        <f t="shared" si="79"/>
        <v>33.884999999999998</v>
      </c>
      <c r="BB80" s="39">
        <f t="shared" si="80"/>
        <v>40.661999999999999</v>
      </c>
      <c r="BC80" s="151"/>
      <c r="BD80" s="151"/>
      <c r="BE80" s="39">
        <f t="shared" si="81"/>
        <v>7.6806000000000001</v>
      </c>
      <c r="BF80" s="39">
        <f t="shared" si="82"/>
        <v>39.306599999999996</v>
      </c>
      <c r="BG80" s="151"/>
      <c r="BH80" s="151"/>
      <c r="BI80" s="39">
        <f t="shared" si="83"/>
        <v>39.758399999999995</v>
      </c>
      <c r="BJ80" s="39">
        <f t="shared" si="84"/>
        <v>25.300799999999999</v>
      </c>
      <c r="BK80" s="140"/>
      <c r="BL80" s="151"/>
      <c r="BM80" s="39">
        <f t="shared" si="85"/>
        <v>38.854799999999997</v>
      </c>
      <c r="BN80" s="39">
        <f t="shared" si="86"/>
        <v>26.656199999999995</v>
      </c>
      <c r="BO80" s="140"/>
      <c r="BP80" s="151"/>
      <c r="BQ80" s="39">
        <f t="shared" si="87"/>
        <v>37.047599999999996</v>
      </c>
      <c r="BR80" s="39">
        <f t="shared" si="88"/>
        <v>47.890799999999999</v>
      </c>
      <c r="BS80" s="84">
        <f t="shared" si="89"/>
        <v>517.76279999999997</v>
      </c>
      <c r="BT80" s="41">
        <f t="shared" si="109"/>
        <v>8.4712499999999995</v>
      </c>
      <c r="BU80" s="41">
        <f t="shared" si="90"/>
        <v>14.11875</v>
      </c>
      <c r="BV80" s="157"/>
      <c r="BW80" s="149"/>
      <c r="BX80" s="41">
        <f>(AL80*0.15/AJ80)*IF($H$55/$C$55&lt;80%,120%,IF($H$55/$C$55&lt;120%,200%-$H$55/$C$55,60%))</f>
        <v>8.4712499999999995</v>
      </c>
      <c r="BY80" s="41">
        <f>(AL80*0.15/AJ80)*IF($I$55/$C$55&lt;80%,120%,IF($I$55/$C$55&lt;120%,200%-$I$55/$C$55,60%))</f>
        <v>11.765625</v>
      </c>
      <c r="BZ80" s="157"/>
      <c r="CA80" s="149"/>
      <c r="CB80" s="41">
        <f>(AL80*0.15/AJ80)*IF($L$55/$C$55&lt;80%,120%,IF($L$55/$C$55&lt;120%,200%-$L$55/$C$55,60%))</f>
        <v>8.4712499999999995</v>
      </c>
      <c r="CC80" s="41">
        <f>(AL80*0.15/AJ80)*IF($M$55/$C$55&lt;80%,120%,IF($M$55/$C$55&lt;120%,200%-$M$55/$C$55,60%))</f>
        <v>14.11875</v>
      </c>
      <c r="CD80" s="151"/>
      <c r="CE80" s="151"/>
      <c r="CF80" s="41">
        <f t="shared" si="95"/>
        <v>16.471874999999997</v>
      </c>
      <c r="CG80" s="41">
        <f t="shared" si="96"/>
        <v>16.471874999999997</v>
      </c>
      <c r="CH80" s="151"/>
      <c r="CI80" s="151"/>
      <c r="CJ80" s="41">
        <f t="shared" si="97"/>
        <v>8.4712499999999995</v>
      </c>
      <c r="CK80" s="41">
        <f t="shared" si="98"/>
        <v>16.942499999999999</v>
      </c>
      <c r="CL80" s="151"/>
      <c r="CM80" s="151"/>
      <c r="CN80" s="41">
        <f t="shared" si="99"/>
        <v>16.471874999999997</v>
      </c>
      <c r="CO80" s="41">
        <f t="shared" si="100"/>
        <v>14.11875</v>
      </c>
      <c r="CP80" s="140"/>
      <c r="CQ80" s="151"/>
      <c r="CR80" s="41">
        <f t="shared" si="101"/>
        <v>14.11875</v>
      </c>
      <c r="CS80" s="41">
        <f t="shared" si="102"/>
        <v>14.11875</v>
      </c>
      <c r="CT80" s="140"/>
      <c r="CU80" s="151"/>
      <c r="CV80" s="41">
        <f t="shared" si="103"/>
        <v>16.471874999999997</v>
      </c>
      <c r="CW80" s="41">
        <f t="shared" si="104"/>
        <v>8.4712499999999995</v>
      </c>
      <c r="CX80" s="84">
        <f t="shared" si="105"/>
        <v>207.54562499999997</v>
      </c>
      <c r="CY80" s="84">
        <f t="shared" si="106"/>
        <v>301.2</v>
      </c>
      <c r="CZ80" s="84">
        <v>7</v>
      </c>
      <c r="DA80" s="84">
        <f t="shared" si="67"/>
        <v>240.96</v>
      </c>
      <c r="DB80" s="85">
        <f>BS80+CX80+CY80+DA80</f>
        <v>1267.468425</v>
      </c>
      <c r="DC80" s="85">
        <f>AN80+BS80+CX80+CY80+DA80</f>
        <v>2874.508425</v>
      </c>
      <c r="DD80" s="86"/>
      <c r="DE80" s="144"/>
      <c r="DF80" s="86"/>
      <c r="DG80" s="145">
        <f t="shared" si="113"/>
        <v>2874.508425</v>
      </c>
      <c r="DI80" s="146">
        <f t="shared" si="108"/>
        <v>2356.1544467213116</v>
      </c>
    </row>
    <row r="81" spans="1:113" x14ac:dyDescent="0.2">
      <c r="A81" s="147"/>
      <c r="B81" s="153"/>
      <c r="C81" s="135"/>
      <c r="D81" s="157"/>
      <c r="E81" s="157"/>
      <c r="F81" s="157"/>
      <c r="G81" s="149"/>
      <c r="H81" s="157"/>
      <c r="I81" s="157"/>
      <c r="J81" s="157"/>
      <c r="K81" s="149"/>
      <c r="L81" s="157"/>
      <c r="M81" s="157"/>
      <c r="N81" s="151"/>
      <c r="O81" s="150"/>
      <c r="P81" s="150"/>
      <c r="Q81" s="151"/>
      <c r="R81" s="151"/>
      <c r="S81" s="150"/>
      <c r="T81" s="150"/>
      <c r="U81" s="151"/>
      <c r="V81" s="151"/>
      <c r="W81" s="150"/>
      <c r="X81" s="150"/>
      <c r="Y81" s="140"/>
      <c r="Z81" s="140"/>
      <c r="AA81" s="150"/>
      <c r="AB81" s="150"/>
      <c r="AC81" s="140"/>
      <c r="AD81" s="140"/>
      <c r="AE81" s="150"/>
      <c r="AF81" s="140"/>
      <c r="AG81" s="140"/>
      <c r="AH81" s="152"/>
      <c r="AI81" s="142"/>
      <c r="AJ81" s="93"/>
      <c r="AK81" s="93"/>
      <c r="AL81" s="143"/>
      <c r="AM81" s="94"/>
      <c r="AN81" s="85"/>
      <c r="AO81" s="157"/>
      <c r="AP81" s="157"/>
      <c r="AQ81" s="157"/>
      <c r="AR81" s="149"/>
      <c r="AS81" s="157"/>
      <c r="AT81" s="157"/>
      <c r="AU81" s="157"/>
      <c r="AV81" s="149"/>
      <c r="AW81" s="157"/>
      <c r="AX81" s="157"/>
      <c r="AY81" s="151"/>
      <c r="AZ81" s="150"/>
      <c r="BA81" s="150"/>
      <c r="BB81" s="151"/>
      <c r="BC81" s="151"/>
      <c r="BD81" s="150"/>
      <c r="BE81" s="150"/>
      <c r="BF81" s="151"/>
      <c r="BG81" s="151"/>
      <c r="BH81" s="150"/>
      <c r="BI81" s="150"/>
      <c r="BJ81" s="140"/>
      <c r="BK81" s="140"/>
      <c r="BL81" s="150"/>
      <c r="BM81" s="150"/>
      <c r="BN81" s="140"/>
      <c r="BO81" s="140"/>
      <c r="BP81" s="150"/>
      <c r="BQ81" s="140"/>
      <c r="BR81" s="140"/>
      <c r="BS81" s="84"/>
      <c r="BT81" s="157"/>
      <c r="BU81" s="157"/>
      <c r="BV81" s="157"/>
      <c r="BW81" s="149"/>
      <c r="BX81" s="157"/>
      <c r="BY81" s="157"/>
      <c r="BZ81" s="157"/>
      <c r="CA81" s="149"/>
      <c r="CB81" s="157"/>
      <c r="CC81" s="157"/>
      <c r="CD81" s="151"/>
      <c r="CE81" s="150"/>
      <c r="CF81" s="150"/>
      <c r="CG81" s="151"/>
      <c r="CH81" s="151"/>
      <c r="CI81" s="150"/>
      <c r="CJ81" s="150"/>
      <c r="CK81" s="151"/>
      <c r="CL81" s="151"/>
      <c r="CM81" s="150"/>
      <c r="CN81" s="150"/>
      <c r="CO81" s="140"/>
      <c r="CP81" s="140"/>
      <c r="CQ81" s="150"/>
      <c r="CR81" s="150"/>
      <c r="CS81" s="140"/>
      <c r="CT81" s="140"/>
      <c r="CU81" s="150"/>
      <c r="CV81" s="140"/>
      <c r="CW81" s="140"/>
      <c r="CX81" s="84"/>
      <c r="CY81" s="84"/>
      <c r="CZ81" s="84"/>
      <c r="DA81" s="84"/>
      <c r="DB81" s="85"/>
      <c r="DC81" s="85"/>
      <c r="DD81" s="86"/>
      <c r="DE81" s="144"/>
      <c r="DF81" s="86"/>
      <c r="DG81" s="145"/>
      <c r="DI81" s="146"/>
    </row>
    <row r="82" spans="1:113" x14ac:dyDescent="0.2">
      <c r="A82" s="147"/>
      <c r="B82" s="162"/>
      <c r="C82" s="147"/>
      <c r="D82" s="163"/>
      <c r="E82" s="163"/>
      <c r="F82" s="163"/>
      <c r="G82" s="10"/>
      <c r="H82" s="10"/>
      <c r="I82" s="163"/>
      <c r="J82" s="163"/>
      <c r="K82" s="10"/>
      <c r="L82" s="10"/>
      <c r="M82" s="163"/>
      <c r="N82" s="164"/>
      <c r="O82" s="165"/>
      <c r="P82" s="165"/>
      <c r="Q82" s="164"/>
      <c r="R82" s="164"/>
      <c r="S82" s="165"/>
      <c r="T82" s="165"/>
      <c r="U82" s="164"/>
      <c r="V82" s="164"/>
      <c r="W82" s="165"/>
      <c r="X82" s="165"/>
      <c r="Y82" s="166"/>
      <c r="Z82" s="166"/>
      <c r="AA82" s="165"/>
      <c r="AB82" s="165"/>
      <c r="AC82" s="166"/>
      <c r="AD82" s="166"/>
      <c r="AE82" s="165"/>
      <c r="AF82" s="166"/>
      <c r="AG82" s="166"/>
      <c r="AH82" s="167"/>
      <c r="AI82" s="142"/>
      <c r="AJ82" s="93"/>
      <c r="AK82" s="93"/>
      <c r="AL82" s="94"/>
      <c r="AM82" s="168"/>
      <c r="AN82" s="85">
        <f>SUM(D82:AH82)*AI82</f>
        <v>0</v>
      </c>
      <c r="AO82" s="163"/>
      <c r="AP82" s="163"/>
      <c r="AQ82" s="163"/>
      <c r="AR82" s="10"/>
      <c r="AS82" s="10"/>
      <c r="AT82" s="163"/>
      <c r="AU82" s="163"/>
      <c r="AV82" s="10"/>
      <c r="AW82" s="10"/>
      <c r="AX82" s="163"/>
      <c r="AY82" s="164"/>
      <c r="AZ82" s="165"/>
      <c r="BA82" s="165"/>
      <c r="BB82" s="164"/>
      <c r="BC82" s="164"/>
      <c r="BD82" s="165"/>
      <c r="BE82" s="165"/>
      <c r="BF82" s="164"/>
      <c r="BG82" s="164"/>
      <c r="BH82" s="165"/>
      <c r="BI82" s="165"/>
      <c r="BJ82" s="166"/>
      <c r="BK82" s="166"/>
      <c r="BL82" s="165"/>
      <c r="BM82" s="165"/>
      <c r="BN82" s="166"/>
      <c r="BO82" s="166"/>
      <c r="BP82" s="165"/>
      <c r="BQ82" s="166"/>
      <c r="BR82" s="166"/>
      <c r="BS82" s="84"/>
      <c r="BT82" s="163"/>
      <c r="BU82" s="163"/>
      <c r="BV82" s="163"/>
      <c r="BW82" s="10"/>
      <c r="BX82" s="10"/>
      <c r="BY82" s="163"/>
      <c r="BZ82" s="163"/>
      <c r="CA82" s="10"/>
      <c r="CB82" s="10"/>
      <c r="CC82" s="163"/>
      <c r="CD82" s="164"/>
      <c r="CE82" s="165"/>
      <c r="CF82" s="165"/>
      <c r="CG82" s="164"/>
      <c r="CH82" s="164"/>
      <c r="CI82" s="165"/>
      <c r="CJ82" s="165"/>
      <c r="CK82" s="164"/>
      <c r="CL82" s="164"/>
      <c r="CM82" s="165"/>
      <c r="CN82" s="165"/>
      <c r="CO82" s="166"/>
      <c r="CP82" s="166"/>
      <c r="CQ82" s="165"/>
      <c r="CR82" s="165"/>
      <c r="CS82" s="166"/>
      <c r="CT82" s="166"/>
      <c r="CU82" s="165"/>
      <c r="CV82" s="166"/>
      <c r="CW82" s="166"/>
      <c r="CX82" s="84"/>
      <c r="CY82" s="84"/>
      <c r="CZ82" s="84">
        <v>7</v>
      </c>
      <c r="DA82" s="84">
        <f>AM82*0.2*IF(CZ82&lt;=5,0,IF(CZ82&lt;=6,60%,IF(CZ82&lt;=7,80%,IF(CZ82&lt;=8,100%,IF(CZ82&lt;=9,110%,120%)))))</f>
        <v>0</v>
      </c>
      <c r="DB82" s="85">
        <f>BS82+CX82+CY82+DA82</f>
        <v>0</v>
      </c>
      <c r="DC82" s="85">
        <f>AN82+BS82+CX82+CY82+DA82</f>
        <v>0</v>
      </c>
      <c r="DD82" s="86"/>
      <c r="DE82" s="144"/>
      <c r="DF82" s="86"/>
      <c r="DG82" s="145">
        <f t="shared" si="113"/>
        <v>0</v>
      </c>
      <c r="DI82" s="146">
        <f t="shared" si="108"/>
        <v>0</v>
      </c>
    </row>
    <row r="83" spans="1:113" ht="18.75" customHeight="1" x14ac:dyDescent="0.2">
      <c r="A83" s="169"/>
      <c r="B83" s="170"/>
      <c r="C83" s="169"/>
      <c r="D83" s="171"/>
      <c r="E83" s="171"/>
      <c r="F83" s="171"/>
      <c r="G83" s="172"/>
      <c r="H83" s="171"/>
      <c r="I83" s="171"/>
      <c r="J83" s="171"/>
      <c r="K83" s="172"/>
      <c r="L83" s="171"/>
      <c r="M83" s="171"/>
      <c r="N83" s="171"/>
      <c r="O83" s="172"/>
      <c r="P83" s="171"/>
      <c r="Q83" s="171"/>
      <c r="R83" s="171"/>
      <c r="S83" s="172"/>
      <c r="T83" s="173"/>
      <c r="U83" s="171"/>
      <c r="V83" s="171"/>
      <c r="W83" s="172"/>
      <c r="X83" s="173"/>
      <c r="Y83" s="173"/>
      <c r="Z83" s="173"/>
      <c r="AA83" s="172"/>
      <c r="AB83" s="173"/>
      <c r="AC83" s="173"/>
      <c r="AD83" s="173"/>
      <c r="AE83" s="174"/>
      <c r="AF83" s="173"/>
      <c r="AG83" s="173"/>
      <c r="AH83" s="175"/>
      <c r="AI83" s="176"/>
      <c r="AJ83" s="176"/>
      <c r="AK83" s="176"/>
      <c r="AL83" s="176"/>
      <c r="AM83" s="176"/>
      <c r="AN83" s="177"/>
      <c r="AO83" s="171"/>
      <c r="AP83" s="171"/>
      <c r="AQ83" s="171"/>
      <c r="AR83" s="172"/>
      <c r="AS83" s="171"/>
      <c r="AT83" s="171"/>
      <c r="AU83" s="171"/>
      <c r="AV83" s="172"/>
      <c r="AW83" s="171"/>
      <c r="AX83" s="171"/>
      <c r="AY83" s="171"/>
      <c r="AZ83" s="172"/>
      <c r="BA83" s="171"/>
      <c r="BB83" s="171"/>
      <c r="BC83" s="171"/>
      <c r="BD83" s="172"/>
      <c r="BE83" s="173"/>
      <c r="BF83" s="171"/>
      <c r="BG83" s="171"/>
      <c r="BH83" s="172"/>
      <c r="BI83" s="173"/>
      <c r="BJ83" s="173"/>
      <c r="BK83" s="173"/>
      <c r="BL83" s="172"/>
      <c r="BM83" s="173"/>
      <c r="BN83" s="173"/>
      <c r="BO83" s="173"/>
      <c r="BP83" s="174"/>
      <c r="BQ83" s="173"/>
      <c r="BR83" s="173"/>
      <c r="BS83" s="178"/>
      <c r="BT83" s="171"/>
      <c r="BU83" s="171"/>
      <c r="BV83" s="171"/>
      <c r="BW83" s="172"/>
      <c r="BX83" s="171"/>
      <c r="BY83" s="171"/>
      <c r="BZ83" s="171"/>
      <c r="CA83" s="172"/>
      <c r="CB83" s="171"/>
      <c r="CC83" s="171"/>
      <c r="CD83" s="171"/>
      <c r="CE83" s="172"/>
      <c r="CF83" s="171"/>
      <c r="CG83" s="171"/>
      <c r="CH83" s="171"/>
      <c r="CI83" s="172"/>
      <c r="CJ83" s="173"/>
      <c r="CK83" s="171"/>
      <c r="CL83" s="171"/>
      <c r="CM83" s="172"/>
      <c r="CN83" s="173"/>
      <c r="CO83" s="173"/>
      <c r="CP83" s="173"/>
      <c r="CQ83" s="172"/>
      <c r="CR83" s="173"/>
      <c r="CS83" s="173"/>
      <c r="CT83" s="173"/>
      <c r="CU83" s="174"/>
      <c r="CV83" s="173"/>
      <c r="CW83" s="173"/>
      <c r="CX83" s="178"/>
      <c r="CY83" s="178"/>
      <c r="CZ83" s="178"/>
      <c r="DA83" s="178"/>
      <c r="DB83" s="178"/>
      <c r="DC83" s="178"/>
      <c r="DD83" s="177"/>
      <c r="DE83" s="177"/>
      <c r="DF83" s="103">
        <f>SUM(DF62:DF82)</f>
        <v>0</v>
      </c>
      <c r="DG83" s="145">
        <f>SUM(DG62:DG82)</f>
        <v>39737.743273000015</v>
      </c>
      <c r="DI83" s="146">
        <f t="shared" si="108"/>
        <v>32571.920715573782</v>
      </c>
    </row>
    <row r="84" spans="1:113" x14ac:dyDescent="0.2">
      <c r="A84" s="3"/>
      <c r="B84" s="179"/>
      <c r="C84" s="3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6"/>
      <c r="AF84" s="5"/>
      <c r="AG84" s="5"/>
      <c r="AH84" s="6"/>
      <c r="AI84" s="110"/>
      <c r="AJ84" s="110"/>
      <c r="AK84" s="110"/>
      <c r="AL84" s="110"/>
      <c r="AM84" s="110"/>
      <c r="AN84" s="180"/>
      <c r="AO84" s="180"/>
      <c r="AP84" s="180"/>
      <c r="AQ84" s="181"/>
      <c r="AR84" s="181"/>
      <c r="AS84" s="181"/>
      <c r="AT84" s="181"/>
      <c r="AU84" s="181"/>
      <c r="AV84" s="181"/>
      <c r="AW84" s="180"/>
      <c r="AX84" s="180"/>
      <c r="AY84" s="180"/>
      <c r="AZ84" s="181"/>
    </row>
  </sheetData>
  <mergeCells count="12">
    <mergeCell ref="A11:AH11"/>
    <mergeCell ref="AO11:BS11"/>
    <mergeCell ref="BT11:CX11"/>
    <mergeCell ref="CZ12:DA12"/>
    <mergeCell ref="Q22:AE22"/>
    <mergeCell ref="BB22:BH22"/>
    <mergeCell ref="CG22:CM22"/>
    <mergeCell ref="AA28:AG28"/>
    <mergeCell ref="CQ28:CW28"/>
    <mergeCell ref="C52:AH52"/>
    <mergeCell ref="A60:AH60"/>
    <mergeCell ref="CZ61:DA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2018-09-13T12:39:44Z</dcterms:created>
  <dcterms:modified xsi:type="dcterms:W3CDTF">2018-10-18T13:09:35Z</dcterms:modified>
</cp:coreProperties>
</file>