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 tabRatio="772"/>
  </bookViews>
  <sheets>
    <sheet name="综合收入支出表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jy</author>
  </authors>
  <commentList>
    <comment ref="J6" authorId="0">
      <text>
        <r>
          <rPr>
            <b/>
            <sz val="9"/>
            <rFont val="宋体"/>
            <charset val="134"/>
          </rPr>
          <t>jy:</t>
        </r>
        <r>
          <rPr>
            <sz val="9"/>
            <rFont val="宋体"/>
            <charset val="134"/>
          </rPr>
          <t xml:space="preserve">
本月未报</t>
        </r>
      </text>
    </comment>
    <comment ref="K7" authorId="0">
      <text>
        <r>
          <rPr>
            <b/>
            <sz val="9"/>
            <rFont val="宋体"/>
            <charset val="134"/>
          </rPr>
          <t>jy:</t>
        </r>
        <r>
          <rPr>
            <sz val="9"/>
            <rFont val="宋体"/>
            <charset val="134"/>
          </rPr>
          <t xml:space="preserve">
本月未报</t>
        </r>
      </text>
    </comment>
    <comment ref="L7" authorId="0">
      <text>
        <r>
          <rPr>
            <b/>
            <sz val="9"/>
            <rFont val="宋体"/>
            <charset val="134"/>
          </rPr>
          <t>jy:</t>
        </r>
        <r>
          <rPr>
            <sz val="9"/>
            <rFont val="宋体"/>
            <charset val="134"/>
          </rPr>
          <t xml:space="preserve">
本月未报</t>
        </r>
      </text>
    </comment>
    <comment ref="M7" authorId="0">
      <text>
        <r>
          <rPr>
            <b/>
            <sz val="9"/>
            <rFont val="宋体"/>
            <charset val="134"/>
          </rPr>
          <t>jy:</t>
        </r>
        <r>
          <rPr>
            <sz val="9"/>
            <rFont val="宋体"/>
            <charset val="134"/>
          </rPr>
          <t xml:space="preserve">
本月未报</t>
        </r>
      </text>
    </comment>
    <comment ref="N7" authorId="0">
      <text>
        <r>
          <rPr>
            <b/>
            <sz val="9"/>
            <rFont val="宋体"/>
            <charset val="134"/>
          </rPr>
          <t>jy:</t>
        </r>
        <r>
          <rPr>
            <sz val="9"/>
            <rFont val="宋体"/>
            <charset val="134"/>
          </rPr>
          <t xml:space="preserve">
本月未报</t>
        </r>
      </text>
    </comment>
    <comment ref="A24" authorId="0">
      <text>
        <r>
          <rPr>
            <b/>
            <sz val="9"/>
            <rFont val="宋体"/>
            <charset val="134"/>
          </rPr>
          <t>jy:</t>
        </r>
        <r>
          <rPr>
            <sz val="9"/>
            <rFont val="宋体"/>
            <charset val="134"/>
          </rPr>
          <t xml:space="preserve">
未扣除馍界凡物料4000</t>
        </r>
      </text>
    </comment>
  </commentList>
</comments>
</file>

<file path=xl/sharedStrings.xml><?xml version="1.0" encoding="utf-8"?>
<sst xmlns="http://schemas.openxmlformats.org/spreadsheetml/2006/main" count="50" uniqueCount="48">
  <si>
    <t>类别</t>
  </si>
  <si>
    <t>名目</t>
  </si>
  <si>
    <t>金额（202404）</t>
  </si>
  <si>
    <t>金额（202405）</t>
  </si>
  <si>
    <t>金额（202406）</t>
  </si>
  <si>
    <t>金额（202407）</t>
  </si>
  <si>
    <t>金额（202408）</t>
  </si>
  <si>
    <t>金额（202409）</t>
  </si>
  <si>
    <t>金额（202410）</t>
  </si>
  <si>
    <t>金额（202411）</t>
  </si>
  <si>
    <t>金额（202412）</t>
  </si>
  <si>
    <t>金额（2025.01）</t>
  </si>
  <si>
    <t>金额（2025.02）</t>
  </si>
  <si>
    <t>金额（2025.03）</t>
  </si>
  <si>
    <t>综合支出</t>
  </si>
  <si>
    <t>其他采购</t>
  </si>
  <si>
    <t>人员工资</t>
  </si>
  <si>
    <t>提点租金</t>
  </si>
  <si>
    <t>结算服务收入</t>
  </si>
  <si>
    <t>电费</t>
  </si>
  <si>
    <t>水费</t>
  </si>
  <si>
    <t>固定成本支出</t>
  </si>
  <si>
    <t>综合支出合计</t>
  </si>
  <si>
    <t>物料</t>
  </si>
  <si>
    <t>物料上月结余盘点</t>
  </si>
  <si>
    <t>物料本月结余盘点</t>
  </si>
  <si>
    <t>品牌方物料（当月进货）</t>
  </si>
  <si>
    <t>品牌方补物料</t>
  </si>
  <si>
    <t>其他物料采购</t>
  </si>
  <si>
    <t>快驴采购</t>
  </si>
  <si>
    <t>物流采购</t>
  </si>
  <si>
    <t>物料支出合计</t>
  </si>
  <si>
    <t>收银营业收入</t>
  </si>
  <si>
    <t>消费统计-原金额</t>
  </si>
  <si>
    <t>收银台营业收入</t>
  </si>
  <si>
    <t>收银台营业收入（含会员充值）</t>
  </si>
  <si>
    <t>外卖平台营业收入</t>
  </si>
  <si>
    <t>含美团，饿了么扣除损耗推广等的实际收益</t>
  </si>
  <si>
    <t>综合营业收入</t>
  </si>
  <si>
    <t>综合营业收入（含会员充值）</t>
  </si>
  <si>
    <t>利润盈亏</t>
  </si>
  <si>
    <t>利润盈亏（会员充值）</t>
  </si>
  <si>
    <t>物料占比</t>
  </si>
  <si>
    <t>物料 商品原金额 占比</t>
  </si>
  <si>
    <t>物料 营业日汇总 营收 非营收 占比</t>
  </si>
  <si>
    <t>物料 实际总收入 占比</t>
  </si>
  <si>
    <t>本月损耗</t>
  </si>
  <si>
    <t>综合损耗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</si>
</sst>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C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0" xfId="0" applyFont="1">
      <alignment vertical="center"/>
    </xf>
    <xf numFmtId="0" fontId="1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10" fontId="1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9"/>
  <sheetViews>
    <sheetView tabSelected="1" zoomScale="92" zoomScaleNormal="92" workbookViewId="0">
      <pane xSplit="2" topLeftCell="C1" activePane="topRight" state="frozen"/>
      <selection/>
      <selection pane="topRight" activeCell="I25" sqref="I25"/>
    </sheetView>
  </sheetViews>
  <sheetFormatPr defaultColWidth="9.25225225225225" defaultRowHeight="14.1"/>
  <cols>
    <col min="1" max="1" width="20" style="1" customWidth="1"/>
    <col min="2" max="2" width="48.3783783783784" style="1" customWidth="1"/>
    <col min="3" max="3" width="23.2522522522523" style="1" customWidth="1"/>
    <col min="4" max="4" width="13.8738738738739" style="1" customWidth="1"/>
    <col min="5" max="14" width="17.6216216216216" style="1" customWidth="1"/>
    <col min="15" max="16" width="9.12612612612613" style="1" customWidth="1"/>
    <col min="17" max="18" width="9.25225225225225" style="1" customWidth="1"/>
    <col min="19" max="19" width="9.74774774774775" style="1" customWidth="1"/>
    <col min="20" max="20" width="9.25225225225225" style="1" customWidth="1"/>
    <col min="21" max="16384" width="9.25225225225225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3"/>
      <c r="P1" s="23"/>
      <c r="Q1" s="23"/>
      <c r="R1" s="23"/>
    </row>
    <row r="2" spans="1:18">
      <c r="A2" s="4" t="s">
        <v>14</v>
      </c>
      <c r="B2" s="3" t="s">
        <v>15</v>
      </c>
      <c r="C2" s="3">
        <v>0</v>
      </c>
      <c r="D2" s="3">
        <v>0</v>
      </c>
      <c r="E2" s="3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23"/>
      <c r="P2" s="23"/>
      <c r="Q2" s="23"/>
      <c r="R2" s="23"/>
    </row>
    <row r="3" spans="1:16">
      <c r="A3" s="4"/>
      <c r="B3" s="3" t="s">
        <v>16</v>
      </c>
      <c r="C3" s="5">
        <v>31951</v>
      </c>
      <c r="D3" s="5">
        <v>30149</v>
      </c>
      <c r="E3" s="5">
        <v>28888</v>
      </c>
      <c r="F3" s="5">
        <v>29415</v>
      </c>
      <c r="G3" s="5">
        <v>31775</v>
      </c>
      <c r="H3" s="5">
        <v>28722</v>
      </c>
      <c r="I3" s="5">
        <v>27653</v>
      </c>
      <c r="J3" s="5">
        <v>25351.4</v>
      </c>
      <c r="K3" s="5">
        <v>22861.8</v>
      </c>
      <c r="L3" s="5">
        <v>19371.1</v>
      </c>
      <c r="M3" s="5">
        <v>24690</v>
      </c>
      <c r="N3" s="5">
        <v>22691</v>
      </c>
      <c r="O3" s="23"/>
      <c r="P3" s="23"/>
    </row>
    <row r="4" spans="1:16">
      <c r="A4" s="4"/>
      <c r="B4" s="3" t="s">
        <v>17</v>
      </c>
      <c r="C4" s="3">
        <v>0</v>
      </c>
      <c r="D4" s="3">
        <v>0</v>
      </c>
      <c r="E4" s="3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3"/>
      <c r="P4" s="23"/>
    </row>
    <row r="5" spans="1:16">
      <c r="A5" s="4"/>
      <c r="B5" s="3" t="s">
        <v>18</v>
      </c>
      <c r="C5" s="3">
        <v>200</v>
      </c>
      <c r="D5" s="3">
        <v>200</v>
      </c>
      <c r="E5" s="3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0</v>
      </c>
      <c r="M5" s="5">
        <v>0</v>
      </c>
      <c r="N5" s="5">
        <v>0</v>
      </c>
      <c r="O5" s="23"/>
      <c r="P5" s="23"/>
    </row>
    <row r="6" spans="1:18">
      <c r="A6" s="4"/>
      <c r="B6" s="3" t="s">
        <v>19</v>
      </c>
      <c r="C6" s="5">
        <v>9298</v>
      </c>
      <c r="D6" s="5">
        <v>9447.31</v>
      </c>
      <c r="E6" s="5">
        <v>9267.6</v>
      </c>
      <c r="F6" s="6">
        <v>10197.16</v>
      </c>
      <c r="G6" s="6">
        <v>10036.48</v>
      </c>
      <c r="H6" s="6">
        <v>8681.5</v>
      </c>
      <c r="I6" s="6">
        <v>8689.74</v>
      </c>
      <c r="J6" s="6">
        <v>8689.74</v>
      </c>
      <c r="K6" s="6">
        <v>8688.08</v>
      </c>
      <c r="L6" s="6">
        <v>6656</v>
      </c>
      <c r="M6" s="6">
        <v>8700</v>
      </c>
      <c r="N6" s="6">
        <v>8500</v>
      </c>
      <c r="O6" s="23"/>
      <c r="P6" s="23"/>
      <c r="Q6" s="23"/>
      <c r="R6" s="23"/>
    </row>
    <row r="7" ht="16.25" spans="1:18">
      <c r="A7" s="4"/>
      <c r="B7" s="3" t="s">
        <v>20</v>
      </c>
      <c r="C7" s="6">
        <v>373.8</v>
      </c>
      <c r="D7" s="6">
        <v>445</v>
      </c>
      <c r="E7" s="6">
        <v>427.2</v>
      </c>
      <c r="F7" s="6">
        <v>427.2</v>
      </c>
      <c r="G7" s="7">
        <v>471.7</v>
      </c>
      <c r="H7" s="7">
        <v>355.5</v>
      </c>
      <c r="I7" s="7">
        <v>323.9</v>
      </c>
      <c r="J7" s="7">
        <v>284.4</v>
      </c>
      <c r="K7" s="7">
        <v>338.2</v>
      </c>
      <c r="L7" s="7">
        <v>221</v>
      </c>
      <c r="M7" s="7">
        <v>330</v>
      </c>
      <c r="N7" s="7">
        <v>350</v>
      </c>
      <c r="O7" s="23"/>
      <c r="P7" s="23"/>
      <c r="Q7" s="23"/>
      <c r="R7" s="23"/>
    </row>
    <row r="8" spans="1:18">
      <c r="A8" s="4"/>
      <c r="B8" s="3" t="s">
        <v>21</v>
      </c>
      <c r="C8" s="3">
        <v>22575</v>
      </c>
      <c r="D8" s="3">
        <v>22575</v>
      </c>
      <c r="E8" s="3">
        <v>22575</v>
      </c>
      <c r="F8" s="5">
        <v>22475.21</v>
      </c>
      <c r="G8" s="5">
        <v>22475.21</v>
      </c>
      <c r="H8" s="5">
        <v>22475.21</v>
      </c>
      <c r="I8" s="5">
        <v>22475.21</v>
      </c>
      <c r="J8" s="5">
        <v>22475.21</v>
      </c>
      <c r="K8" s="5">
        <v>23174.21</v>
      </c>
      <c r="L8" s="5">
        <v>4491.21</v>
      </c>
      <c r="M8" s="5">
        <v>4491.21</v>
      </c>
      <c r="N8" s="5">
        <v>4491.21</v>
      </c>
      <c r="O8" s="23"/>
      <c r="P8" s="23"/>
      <c r="Q8" s="23"/>
      <c r="R8" s="23"/>
    </row>
    <row r="9" spans="1:18">
      <c r="A9" s="8" t="s">
        <v>22</v>
      </c>
      <c r="B9" s="3"/>
      <c r="C9" s="3">
        <f t="shared" ref="C9:K9" si="0">SUM(C2:C8)</f>
        <v>64397.8</v>
      </c>
      <c r="D9" s="3">
        <f t="shared" si="0"/>
        <v>62816.31</v>
      </c>
      <c r="E9" s="3">
        <f t="shared" si="0"/>
        <v>61357.8</v>
      </c>
      <c r="F9" s="5">
        <f t="shared" si="0"/>
        <v>62714.57</v>
      </c>
      <c r="G9" s="5">
        <f t="shared" si="0"/>
        <v>64958.39</v>
      </c>
      <c r="H9" s="5">
        <f t="shared" si="0"/>
        <v>60434.21</v>
      </c>
      <c r="I9" s="5">
        <f t="shared" si="0"/>
        <v>59341.85</v>
      </c>
      <c r="J9" s="5">
        <f t="shared" si="0"/>
        <v>57000.75</v>
      </c>
      <c r="K9" s="5">
        <f t="shared" si="0"/>
        <v>55262.29</v>
      </c>
      <c r="L9" s="5">
        <f>SUM(L2:L8)</f>
        <v>30739.31</v>
      </c>
      <c r="M9" s="5">
        <f>SUM(M2:M8)</f>
        <v>38211.21</v>
      </c>
      <c r="N9" s="5">
        <f>SUM(N2:N8)</f>
        <v>36032.21</v>
      </c>
      <c r="O9" s="23"/>
      <c r="P9" s="23"/>
      <c r="Q9" s="23"/>
      <c r="R9" s="23"/>
    </row>
    <row r="10" spans="1:18">
      <c r="A10" s="4" t="s">
        <v>23</v>
      </c>
      <c r="B10" s="5" t="s">
        <v>24</v>
      </c>
      <c r="C10" s="9">
        <v>22871.175</v>
      </c>
      <c r="D10" s="9">
        <v>28674.33</v>
      </c>
      <c r="E10" s="9">
        <v>15775.079</v>
      </c>
      <c r="F10" s="9">
        <v>21046.975</v>
      </c>
      <c r="G10" s="1">
        <v>19609.88</v>
      </c>
      <c r="H10" s="1">
        <v>21507.69</v>
      </c>
      <c r="I10" s="1">
        <v>26013.33</v>
      </c>
      <c r="J10" s="1">
        <v>22528.69</v>
      </c>
      <c r="K10" s="1">
        <v>27782.09</v>
      </c>
      <c r="L10" s="1">
        <v>21841.22</v>
      </c>
      <c r="M10" s="1">
        <v>17795.67</v>
      </c>
      <c r="N10" s="1">
        <v>17886.26</v>
      </c>
      <c r="O10" s="23"/>
      <c r="P10" s="23"/>
      <c r="Q10" s="23"/>
      <c r="R10" s="23"/>
    </row>
    <row r="11" spans="1:18">
      <c r="A11" s="4"/>
      <c r="B11" s="9" t="s">
        <v>25</v>
      </c>
      <c r="C11" s="9">
        <v>28674.33</v>
      </c>
      <c r="D11" s="9">
        <v>15775.079</v>
      </c>
      <c r="E11" s="9">
        <v>21046.975</v>
      </c>
      <c r="F11" s="1">
        <v>19609.88</v>
      </c>
      <c r="G11" s="1">
        <v>21507.69</v>
      </c>
      <c r="H11" s="1">
        <v>26013.33</v>
      </c>
      <c r="I11" s="1">
        <v>22528.69</v>
      </c>
      <c r="J11" s="1">
        <v>27782.09</v>
      </c>
      <c r="K11" s="1">
        <v>21841.22</v>
      </c>
      <c r="L11" s="1">
        <v>17795.67</v>
      </c>
      <c r="M11" s="1">
        <v>17886.26</v>
      </c>
      <c r="N11" s="1">
        <v>8345.33</v>
      </c>
      <c r="O11" s="23"/>
      <c r="P11" s="23"/>
      <c r="Q11" s="23"/>
      <c r="R11" s="23"/>
    </row>
    <row r="12" spans="1:18">
      <c r="A12" s="4"/>
      <c r="B12" s="3" t="s">
        <v>26</v>
      </c>
      <c r="C12" s="10">
        <v>42348</v>
      </c>
      <c r="D12" s="10">
        <v>36000</v>
      </c>
      <c r="E12" s="10">
        <v>48807</v>
      </c>
      <c r="F12" s="10">
        <v>49874</v>
      </c>
      <c r="G12" s="10">
        <v>49008</v>
      </c>
      <c r="H12" s="10">
        <v>41996</v>
      </c>
      <c r="I12" s="10">
        <v>30468</v>
      </c>
      <c r="J12" s="10">
        <v>39425.3</v>
      </c>
      <c r="K12" s="10">
        <v>33688</v>
      </c>
      <c r="L12" s="10">
        <v>29542</v>
      </c>
      <c r="M12" s="10">
        <v>31151</v>
      </c>
      <c r="N12" s="10">
        <v>22881</v>
      </c>
      <c r="O12" s="23"/>
      <c r="P12" s="23"/>
      <c r="Q12" s="23"/>
      <c r="R12" s="23"/>
    </row>
    <row r="13" spans="1:18">
      <c r="A13" s="4"/>
      <c r="B13" s="3" t="s">
        <v>27</v>
      </c>
      <c r="C13" s="11">
        <v>2000</v>
      </c>
      <c r="D13" s="11">
        <v>0</v>
      </c>
      <c r="E13" s="11">
        <v>4000</v>
      </c>
      <c r="F13" s="10">
        <v>0</v>
      </c>
      <c r="G13" s="10">
        <v>6000</v>
      </c>
      <c r="H13" s="10">
        <v>0</v>
      </c>
      <c r="I13" s="10">
        <v>2000</v>
      </c>
      <c r="J13" s="10">
        <v>2000</v>
      </c>
      <c r="K13" s="10">
        <v>2000</v>
      </c>
      <c r="L13" s="10">
        <v>2000</v>
      </c>
      <c r="M13" s="10">
        <v>2000</v>
      </c>
      <c r="N13" s="10">
        <v>2000</v>
      </c>
      <c r="O13" s="23"/>
      <c r="P13" s="23"/>
      <c r="Q13" s="23"/>
      <c r="R13" s="23"/>
    </row>
    <row r="14" spans="1:18">
      <c r="A14" s="4"/>
      <c r="B14" s="3" t="s">
        <v>28</v>
      </c>
      <c r="C14" s="10">
        <v>10307.29</v>
      </c>
      <c r="D14" s="10">
        <v>5911.94</v>
      </c>
      <c r="E14" s="10">
        <v>8625.39</v>
      </c>
      <c r="F14" s="10">
        <v>6487.63</v>
      </c>
      <c r="G14" s="10">
        <v>12181.13</v>
      </c>
      <c r="H14" s="10">
        <v>7586.29</v>
      </c>
      <c r="I14" s="10">
        <v>9208.27</v>
      </c>
      <c r="J14" s="10">
        <v>6030.19</v>
      </c>
      <c r="K14" s="10">
        <v>4936.92</v>
      </c>
      <c r="L14" s="10">
        <v>5855.23</v>
      </c>
      <c r="M14" s="10">
        <v>6246.6</v>
      </c>
      <c r="N14" s="10">
        <v>4217.85</v>
      </c>
      <c r="O14" s="23"/>
      <c r="P14" s="23"/>
      <c r="Q14" s="23"/>
      <c r="R14" s="23"/>
    </row>
    <row r="15" spans="1:18">
      <c r="A15" s="4"/>
      <c r="B15" s="3" t="s">
        <v>29</v>
      </c>
      <c r="C15" s="10">
        <v>6926</v>
      </c>
      <c r="D15" s="10">
        <v>6315.38</v>
      </c>
      <c r="E15" s="10">
        <v>6236.26</v>
      </c>
      <c r="F15" s="10">
        <v>6868.58</v>
      </c>
      <c r="G15" s="10">
        <v>6962.88</v>
      </c>
      <c r="H15" s="10">
        <v>3688.49</v>
      </c>
      <c r="I15" s="10">
        <v>4931.23</v>
      </c>
      <c r="J15" s="2">
        <v>4660.28</v>
      </c>
      <c r="K15" s="2">
        <v>4623.07</v>
      </c>
      <c r="L15" s="2">
        <v>3965.38</v>
      </c>
      <c r="M15" s="2">
        <v>4881.1</v>
      </c>
      <c r="N15" s="2">
        <v>3169.37</v>
      </c>
      <c r="O15" s="23"/>
      <c r="P15" s="23"/>
      <c r="Q15" s="23"/>
      <c r="R15" s="23"/>
    </row>
    <row r="16" spans="1:18">
      <c r="A16" s="4"/>
      <c r="B16" s="3" t="s">
        <v>30</v>
      </c>
      <c r="C16">
        <v>13378.85</v>
      </c>
      <c r="D16">
        <v>13030.78</v>
      </c>
      <c r="E16">
        <v>12421.38</v>
      </c>
      <c r="F16" s="12">
        <v>13308.28</v>
      </c>
      <c r="G16" s="13">
        <v>15376.35</v>
      </c>
      <c r="H16" s="13">
        <v>10761.59</v>
      </c>
      <c r="I16" s="13">
        <v>9242.16</v>
      </c>
      <c r="J16" s="13">
        <v>7553.91</v>
      </c>
      <c r="K16" s="13">
        <v>8716.11</v>
      </c>
      <c r="L16" s="13">
        <v>7003.03</v>
      </c>
      <c r="M16" s="13">
        <v>9750.3</v>
      </c>
      <c r="N16" s="13">
        <v>6969.28</v>
      </c>
      <c r="O16" s="23"/>
      <c r="P16" s="23"/>
      <c r="Q16" s="23"/>
      <c r="R16" s="23"/>
    </row>
    <row r="17" spans="1:18">
      <c r="A17" s="8" t="s">
        <v>31</v>
      </c>
      <c r="B17" s="3"/>
      <c r="C17" s="2">
        <f t="shared" ref="C17:K17" si="1">C16+C15+C14+C13+C12+C10-C11</f>
        <v>69156.985</v>
      </c>
      <c r="D17" s="2">
        <f t="shared" si="1"/>
        <v>74157.351</v>
      </c>
      <c r="E17" s="2">
        <f t="shared" si="1"/>
        <v>74818.134</v>
      </c>
      <c r="F17" s="9">
        <f t="shared" si="1"/>
        <v>77975.585</v>
      </c>
      <c r="G17" s="9">
        <f t="shared" si="1"/>
        <v>87630.55</v>
      </c>
      <c r="H17" s="9">
        <f t="shared" si="1"/>
        <v>59526.73</v>
      </c>
      <c r="I17" s="9">
        <f t="shared" si="1"/>
        <v>59334.3</v>
      </c>
      <c r="J17" s="9">
        <f t="shared" si="1"/>
        <v>54416.28</v>
      </c>
      <c r="K17" s="9">
        <f t="shared" si="1"/>
        <v>59904.97</v>
      </c>
      <c r="L17" s="9">
        <f t="shared" ref="L17" si="2">L16+L15+L14+L13+L12+L10-L11</f>
        <v>52411.19</v>
      </c>
      <c r="M17" s="9">
        <f t="shared" ref="M17:N17" si="3">M16+M15+M14+M13+M12+M10-M11</f>
        <v>53938.41</v>
      </c>
      <c r="N17" s="9">
        <f t="shared" ref="N17" si="4">N16+N15+N14+N13+N12+N10-N11</f>
        <v>48778.43</v>
      </c>
      <c r="O17" s="23"/>
      <c r="P17" s="23"/>
      <c r="Q17" s="23"/>
      <c r="R17" s="23"/>
    </row>
    <row r="18" spans="1:18">
      <c r="A18" s="4" t="s">
        <v>32</v>
      </c>
      <c r="B18" s="3" t="s">
        <v>33</v>
      </c>
      <c r="C18" s="2">
        <v>80020.33</v>
      </c>
      <c r="D18" s="2">
        <v>84568.96</v>
      </c>
      <c r="E18" s="2">
        <v>86686.29</v>
      </c>
      <c r="F18" s="9">
        <v>97044.06</v>
      </c>
      <c r="G18" s="9">
        <v>100203.38</v>
      </c>
      <c r="H18" s="9">
        <v>74403.02</v>
      </c>
      <c r="I18" s="9">
        <v>75683.1</v>
      </c>
      <c r="J18" s="9">
        <v>68483.2</v>
      </c>
      <c r="K18" s="9"/>
      <c r="L18" s="9"/>
      <c r="M18" s="9"/>
      <c r="N18" s="9"/>
      <c r="O18" s="23"/>
      <c r="P18" s="23"/>
      <c r="Q18" s="23"/>
      <c r="R18" s="23"/>
    </row>
    <row r="19" spans="1:18">
      <c r="A19" s="4"/>
      <c r="B19" s="2" t="s">
        <v>34</v>
      </c>
      <c r="C19" s="9">
        <v>71255.06</v>
      </c>
      <c r="D19" s="9">
        <v>71620.81</v>
      </c>
      <c r="E19" s="9">
        <v>72582.29</v>
      </c>
      <c r="F19" s="9">
        <v>82949.63</v>
      </c>
      <c r="G19" s="9">
        <v>87230.74</v>
      </c>
      <c r="H19" s="9">
        <v>67713.89</v>
      </c>
      <c r="I19" s="9">
        <v>70801.38</v>
      </c>
      <c r="J19" s="9">
        <v>64489.38</v>
      </c>
      <c r="K19" s="9">
        <v>59479.63</v>
      </c>
      <c r="L19" s="9">
        <v>46550.59</v>
      </c>
      <c r="M19" s="9">
        <v>71046.35</v>
      </c>
      <c r="N19" s="9">
        <v>58377.1</v>
      </c>
      <c r="O19" s="23"/>
      <c r="P19" s="23"/>
      <c r="Q19" s="23"/>
      <c r="R19" s="23"/>
    </row>
    <row r="20" spans="1:18">
      <c r="A20" s="4"/>
      <c r="B20" s="4" t="s">
        <v>35</v>
      </c>
      <c r="C20" s="9">
        <v>73377.16</v>
      </c>
      <c r="D20" s="9">
        <v>77020.81</v>
      </c>
      <c r="E20" s="9">
        <v>77682.29</v>
      </c>
      <c r="F20" s="9">
        <v>84449.63</v>
      </c>
      <c r="G20" s="9">
        <v>89630.74</v>
      </c>
      <c r="H20" s="9">
        <v>69313.89</v>
      </c>
      <c r="I20" s="9">
        <v>71401.38</v>
      </c>
      <c r="J20" s="9">
        <v>64789.38</v>
      </c>
      <c r="K20" s="9">
        <v>59179.63</v>
      </c>
      <c r="L20" s="9">
        <v>47050.59</v>
      </c>
      <c r="M20" s="9">
        <v>74347.35</v>
      </c>
      <c r="N20" s="9">
        <v>60835.1</v>
      </c>
      <c r="O20" s="23"/>
      <c r="P20" s="23"/>
      <c r="Q20" s="23"/>
      <c r="R20" s="23"/>
    </row>
    <row r="21" spans="1:18">
      <c r="A21" s="14" t="s">
        <v>36</v>
      </c>
      <c r="B21" s="4" t="s">
        <v>37</v>
      </c>
      <c r="C21" s="2">
        <v>51506.73</v>
      </c>
      <c r="D21" s="11">
        <v>57163</v>
      </c>
      <c r="E21" s="11">
        <v>52451.83</v>
      </c>
      <c r="F21" s="10">
        <v>51726.74</v>
      </c>
      <c r="G21" s="10">
        <v>56806.28</v>
      </c>
      <c r="H21" s="10">
        <v>35496.81</v>
      </c>
      <c r="I21" s="10">
        <v>32677.96</v>
      </c>
      <c r="J21" s="10">
        <v>28862.66</v>
      </c>
      <c r="K21" s="10">
        <v>40459.39</v>
      </c>
      <c r="L21" s="10">
        <v>35128.13</v>
      </c>
      <c r="M21" s="10">
        <v>31818.56</v>
      </c>
      <c r="N21" s="10">
        <v>32438.2</v>
      </c>
      <c r="O21" s="23"/>
      <c r="P21" s="23"/>
      <c r="Q21" s="23"/>
      <c r="R21" s="23"/>
    </row>
    <row r="22" spans="1:18">
      <c r="A22" s="14" t="s">
        <v>38</v>
      </c>
      <c r="B22" s="3" t="s">
        <v>38</v>
      </c>
      <c r="C22" s="2">
        <f>SUM(C19,C21)</f>
        <v>122761.79</v>
      </c>
      <c r="D22" s="2">
        <f>SUM(D19,D21)</f>
        <v>128783.81</v>
      </c>
      <c r="E22" s="2">
        <f t="shared" ref="E22:K22" si="5">SUM(E19,E21)</f>
        <v>125034.12</v>
      </c>
      <c r="F22" s="9">
        <f t="shared" si="5"/>
        <v>134676.37</v>
      </c>
      <c r="G22" s="9">
        <f t="shared" si="5"/>
        <v>144037.02</v>
      </c>
      <c r="H22" s="9">
        <f t="shared" si="5"/>
        <v>103210.7</v>
      </c>
      <c r="I22" s="9">
        <f t="shared" si="5"/>
        <v>103479.34</v>
      </c>
      <c r="J22" s="9">
        <f t="shared" si="5"/>
        <v>93352.04</v>
      </c>
      <c r="K22" s="9">
        <f t="shared" si="5"/>
        <v>99939.02</v>
      </c>
      <c r="L22" s="9">
        <f t="shared" ref="L22" si="6">SUM(L19,L21)</f>
        <v>81678.72</v>
      </c>
      <c r="M22" s="9">
        <f t="shared" ref="M22:N22" si="7">SUM(M19,M21)</f>
        <v>102864.91</v>
      </c>
      <c r="N22" s="9">
        <f t="shared" ref="N22" si="8">SUM(N19,N21)</f>
        <v>90815.3</v>
      </c>
      <c r="O22" s="23"/>
      <c r="P22" s="23"/>
      <c r="Q22" s="23"/>
      <c r="R22" s="23"/>
    </row>
    <row r="23" spans="1:14">
      <c r="A23" s="15"/>
      <c r="B23" s="3" t="s">
        <v>39</v>
      </c>
      <c r="C23" s="2">
        <f>SUM(C20,C21)</f>
        <v>124883.89</v>
      </c>
      <c r="D23" s="2">
        <f>SUM(D20,D21)</f>
        <v>134183.81</v>
      </c>
      <c r="E23" s="2">
        <f t="shared" ref="E23:K23" si="9">SUM(E20,E21)</f>
        <v>130134.12</v>
      </c>
      <c r="F23" s="9">
        <f t="shared" si="9"/>
        <v>136176.37</v>
      </c>
      <c r="G23" s="9">
        <f t="shared" si="9"/>
        <v>146437.02</v>
      </c>
      <c r="H23" s="9">
        <f t="shared" si="9"/>
        <v>104810.7</v>
      </c>
      <c r="I23" s="9">
        <f t="shared" si="9"/>
        <v>104079.34</v>
      </c>
      <c r="J23" s="9">
        <f t="shared" si="9"/>
        <v>93652.04</v>
      </c>
      <c r="K23" s="9">
        <f t="shared" si="9"/>
        <v>99639.02</v>
      </c>
      <c r="L23" s="9">
        <f t="shared" ref="L23" si="10">SUM(L20,L21)</f>
        <v>82178.72</v>
      </c>
      <c r="M23" s="9">
        <f t="shared" ref="M23:N23" si="11">SUM(M20,M21)</f>
        <v>106165.91</v>
      </c>
      <c r="N23" s="9">
        <f t="shared" ref="N23" si="12">SUM(N20,N21)</f>
        <v>93273.3</v>
      </c>
    </row>
    <row r="24" spans="1:19">
      <c r="A24" s="14" t="s">
        <v>40</v>
      </c>
      <c r="B24" s="3" t="s">
        <v>40</v>
      </c>
      <c r="C24" s="16">
        <f>C22-C17-C9</f>
        <v>-10792.995</v>
      </c>
      <c r="D24" s="16">
        <f>D22-D17-D9</f>
        <v>-8189.851</v>
      </c>
      <c r="E24" s="16">
        <f t="shared" ref="E24:K24" si="13">E22-E17-E9</f>
        <v>-11141.814</v>
      </c>
      <c r="F24" s="9">
        <f t="shared" si="13"/>
        <v>-6013.78500000001</v>
      </c>
      <c r="G24" s="9">
        <f t="shared" si="13"/>
        <v>-8551.92000000001</v>
      </c>
      <c r="H24" s="9">
        <f t="shared" si="13"/>
        <v>-16750.24</v>
      </c>
      <c r="I24" s="9">
        <f t="shared" si="13"/>
        <v>-15196.81</v>
      </c>
      <c r="J24" s="9">
        <f t="shared" si="13"/>
        <v>-18064.99</v>
      </c>
      <c r="K24" s="9">
        <f t="shared" si="13"/>
        <v>-15228.24</v>
      </c>
      <c r="L24" s="9">
        <f t="shared" ref="L24" si="14">L22-L17-L9</f>
        <v>-1471.78</v>
      </c>
      <c r="M24" s="9">
        <f t="shared" ref="M24:N24" si="15">M22-M17-M9</f>
        <v>10715.29</v>
      </c>
      <c r="N24" s="9">
        <f t="shared" ref="N24" si="16">N22-N17-N9</f>
        <v>6004.66</v>
      </c>
      <c r="R24" s="23"/>
      <c r="S24" s="23"/>
    </row>
    <row r="25" spans="1:14">
      <c r="A25" s="15"/>
      <c r="B25" s="3" t="s">
        <v>41</v>
      </c>
      <c r="C25" s="17">
        <f>C23-C17-C9</f>
        <v>-8670.895</v>
      </c>
      <c r="D25" s="17">
        <f>D23-D17-D9</f>
        <v>-2789.851</v>
      </c>
      <c r="E25" s="17">
        <f>E23-E17-E9</f>
        <v>-6041.81400000001</v>
      </c>
      <c r="F25" s="18">
        <f>F23-F17-F9</f>
        <v>-4513.78500000001</v>
      </c>
      <c r="G25" s="18">
        <f t="shared" ref="G25:K25" si="17">SUM(G23-G17-G9)</f>
        <v>-6151.92000000001</v>
      </c>
      <c r="H25" s="18">
        <f t="shared" si="17"/>
        <v>-15150.24</v>
      </c>
      <c r="I25" s="18">
        <f t="shared" si="17"/>
        <v>-14596.81</v>
      </c>
      <c r="J25" s="18">
        <f t="shared" si="17"/>
        <v>-17764.99</v>
      </c>
      <c r="K25" s="18">
        <f t="shared" si="17"/>
        <v>-15528.24</v>
      </c>
      <c r="L25" s="18">
        <f t="shared" ref="L25" si="18">SUM(L23-L17-L9)</f>
        <v>-971.779999999999</v>
      </c>
      <c r="M25" s="18">
        <f t="shared" ref="M25:N25" si="19">SUM(M23-M17-M9)</f>
        <v>14016.29</v>
      </c>
      <c r="N25" s="18">
        <f t="shared" ref="N25" si="20">SUM(N23-N17-N9)</f>
        <v>8462.66</v>
      </c>
    </row>
    <row r="26" spans="1:14">
      <c r="A26" s="19" t="s">
        <v>42</v>
      </c>
      <c r="B26" s="2" t="s">
        <v>43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>
      <c r="A27" s="21"/>
      <c r="B27" s="2" t="s">
        <v>44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>
      <c r="A28" s="22"/>
      <c r="B28" s="2" t="s">
        <v>45</v>
      </c>
      <c r="C28" s="20">
        <f>C17/C22</f>
        <v>0.563342918020338</v>
      </c>
      <c r="D28" s="20">
        <f>D17/D22</f>
        <v>0.57582821163623</v>
      </c>
      <c r="E28" s="20">
        <f t="shared" ref="E28:K28" si="21">E17/E22</f>
        <v>0.598381737720872</v>
      </c>
      <c r="F28" s="20">
        <f t="shared" si="21"/>
        <v>0.578984902845243</v>
      </c>
      <c r="G28" s="20">
        <f t="shared" si="21"/>
        <v>0.608389079418611</v>
      </c>
      <c r="H28" s="20">
        <f t="shared" si="21"/>
        <v>0.576749600574359</v>
      </c>
      <c r="I28" s="20">
        <f t="shared" si="21"/>
        <v>0.573392717812077</v>
      </c>
      <c r="J28" s="20">
        <f t="shared" si="21"/>
        <v>0.582914738660237</v>
      </c>
      <c r="K28" s="20">
        <f t="shared" si="21"/>
        <v>0.599415223403231</v>
      </c>
      <c r="L28" s="20">
        <f t="shared" ref="L28" si="22">L17/L22</f>
        <v>0.64167496748235</v>
      </c>
      <c r="M28" s="20">
        <f t="shared" ref="M28:N28" si="23">M17/M22</f>
        <v>0.524361611748846</v>
      </c>
      <c r="N28" s="20">
        <f t="shared" ref="N28" si="24">N17/N22</f>
        <v>0.537116873478368</v>
      </c>
    </row>
    <row r="29" spans="1:19">
      <c r="A29" s="4" t="s">
        <v>46</v>
      </c>
      <c r="B29" s="2" t="s">
        <v>47</v>
      </c>
      <c r="C29" s="2"/>
      <c r="D29" s="2">
        <v>369.48</v>
      </c>
      <c r="E29" s="2">
        <v>369.48</v>
      </c>
      <c r="F29" s="2"/>
      <c r="G29" s="2"/>
      <c r="H29" s="2"/>
      <c r="I29" s="2"/>
      <c r="J29" s="2"/>
      <c r="K29" s="2"/>
      <c r="L29" s="2"/>
      <c r="M29" s="2"/>
      <c r="N29" s="2"/>
      <c r="R29" s="23"/>
      <c r="S29" s="23"/>
    </row>
  </sheetData>
  <mergeCells count="6">
    <mergeCell ref="A2:A8"/>
    <mergeCell ref="A10:A16"/>
    <mergeCell ref="A18:A20"/>
    <mergeCell ref="A22:A23"/>
    <mergeCell ref="A24:A25"/>
    <mergeCell ref="A26:A28"/>
  </mergeCells>
  <pageMargins left="0.75" right="0.75" top="1" bottom="1" header="0.5" footer="0.5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综合收入支出表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咕咚</cp:lastModifiedBy>
  <cp:revision>0</cp:revision>
  <dcterms:created xsi:type="dcterms:W3CDTF">2024-03-28T22:33:00Z</dcterms:created>
  <dcterms:modified xsi:type="dcterms:W3CDTF">2025-04-10T05:08:28Z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0B48E365032240168CD104CF714D56F9_13</vt:lpwstr>
  </property>
  <property fmtid="{D5CDD505-2E9C-101B-9397-08002B2CF9AE}" pid="3" name="KSOProductBuildVer">
    <vt:lpwstr>2052-12.1.0.20784</vt:lpwstr>
  </property>
</Properties>
</file>