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KULIAH SEMESTER 4\2) PRAKTIKUM SCPK\"/>
    </mc:Choice>
  </mc:AlternateContent>
  <xr:revisionPtr revIDLastSave="0" documentId="13_ncr:1_{0609B7FE-8F48-4DD8-9895-B4A1F78AE31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1" i="1" l="1"/>
  <c r="F18" i="1" s="1"/>
  <c r="G18" i="1" s="1"/>
  <c r="L14" i="1" s="1"/>
  <c r="L60" i="1" l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F20" i="1"/>
  <c r="G20" i="1" s="1"/>
  <c r="N12" i="1" s="1"/>
  <c r="L11" i="1"/>
  <c r="L13" i="1"/>
  <c r="L12" i="1"/>
  <c r="F17" i="1"/>
  <c r="F19" i="1"/>
  <c r="G19" i="1" s="1"/>
  <c r="M33" i="1" l="1"/>
  <c r="M38" i="1"/>
  <c r="M41" i="1"/>
  <c r="M43" i="1"/>
  <c r="M45" i="1"/>
  <c r="M48" i="1"/>
  <c r="M50" i="1"/>
  <c r="M52" i="1"/>
  <c r="M54" i="1"/>
  <c r="M57" i="1"/>
  <c r="M6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9" i="1"/>
  <c r="M40" i="1"/>
  <c r="M42" i="1"/>
  <c r="M44" i="1"/>
  <c r="M46" i="1"/>
  <c r="M47" i="1"/>
  <c r="M49" i="1"/>
  <c r="M51" i="1"/>
  <c r="M53" i="1"/>
  <c r="M55" i="1"/>
  <c r="M56" i="1"/>
  <c r="M58" i="1"/>
  <c r="M59" i="1"/>
  <c r="N13" i="1"/>
  <c r="N15" i="1"/>
  <c r="N14" i="1"/>
  <c r="N16" i="1"/>
  <c r="N18" i="1"/>
  <c r="N22" i="1"/>
  <c r="N26" i="1"/>
  <c r="N30" i="1"/>
  <c r="N34" i="1"/>
  <c r="N38" i="1"/>
  <c r="N42" i="1"/>
  <c r="N46" i="1"/>
  <c r="N50" i="1"/>
  <c r="N54" i="1"/>
  <c r="N58" i="1"/>
  <c r="N33" i="1"/>
  <c r="N45" i="1"/>
  <c r="N53" i="1"/>
  <c r="N19" i="1"/>
  <c r="N23" i="1"/>
  <c r="N27" i="1"/>
  <c r="N31" i="1"/>
  <c r="N35" i="1"/>
  <c r="N39" i="1"/>
  <c r="N43" i="1"/>
  <c r="N47" i="1"/>
  <c r="N51" i="1"/>
  <c r="N55" i="1"/>
  <c r="N59" i="1"/>
  <c r="N20" i="1"/>
  <c r="N24" i="1"/>
  <c r="N28" i="1"/>
  <c r="N32" i="1"/>
  <c r="N36" i="1"/>
  <c r="N40" i="1"/>
  <c r="N44" i="1"/>
  <c r="N48" i="1"/>
  <c r="N52" i="1"/>
  <c r="N56" i="1"/>
  <c r="N60" i="1"/>
  <c r="N17" i="1"/>
  <c r="N21" i="1"/>
  <c r="N25" i="1"/>
  <c r="N29" i="1"/>
  <c r="N37" i="1"/>
  <c r="N41" i="1"/>
  <c r="N49" i="1"/>
  <c r="N57" i="1"/>
  <c r="N11" i="1"/>
  <c r="M13" i="1"/>
  <c r="M12" i="1"/>
  <c r="M11" i="1"/>
  <c r="G17" i="1"/>
  <c r="K27" i="1" s="1"/>
  <c r="F21" i="1"/>
  <c r="O27" i="1" l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12" i="1"/>
  <c r="O12" i="1" s="1"/>
  <c r="K11" i="1"/>
  <c r="O11" i="1" s="1"/>
  <c r="K13" i="1"/>
  <c r="O13" i="1" s="1"/>
  <c r="O61" i="1" l="1"/>
  <c r="P27" i="1" s="1"/>
  <c r="P45" i="1"/>
  <c r="P60" i="1"/>
  <c r="P48" i="1"/>
  <c r="P36" i="1"/>
  <c r="P32" i="1"/>
  <c r="P28" i="1"/>
  <c r="P23" i="1"/>
  <c r="P19" i="1"/>
  <c r="P15" i="1"/>
  <c r="P53" i="1"/>
  <c r="P41" i="1"/>
  <c r="P33" i="1"/>
  <c r="P20" i="1"/>
  <c r="P56" i="1"/>
  <c r="P44" i="1"/>
  <c r="P59" i="1"/>
  <c r="P55" i="1"/>
  <c r="P51" i="1"/>
  <c r="P47" i="1"/>
  <c r="P43" i="1"/>
  <c r="P39" i="1"/>
  <c r="P35" i="1"/>
  <c r="P31" i="1"/>
  <c r="P26" i="1"/>
  <c r="P22" i="1"/>
  <c r="P18" i="1"/>
  <c r="P14" i="1"/>
  <c r="P49" i="1"/>
  <c r="P37" i="1"/>
  <c r="P24" i="1"/>
  <c r="P16" i="1"/>
  <c r="P52" i="1"/>
  <c r="P40" i="1"/>
  <c r="P58" i="1"/>
  <c r="P54" i="1"/>
  <c r="P50" i="1"/>
  <c r="P46" i="1"/>
  <c r="P42" i="1"/>
  <c r="P38" i="1"/>
  <c r="P34" i="1"/>
  <c r="P30" i="1"/>
  <c r="P25" i="1"/>
  <c r="P21" i="1"/>
  <c r="P17" i="1"/>
  <c r="P13" i="1"/>
  <c r="P29" i="1" l="1"/>
  <c r="P57" i="1"/>
  <c r="P12" i="1"/>
  <c r="P11" i="1"/>
  <c r="Q11" i="1" s="1"/>
</calcChain>
</file>

<file path=xl/sharedStrings.xml><?xml version="1.0" encoding="utf-8"?>
<sst xmlns="http://schemas.openxmlformats.org/spreadsheetml/2006/main" count="144" uniqueCount="81">
  <si>
    <t>Menentukan Kriteria dan Bobot</t>
  </si>
  <si>
    <t>Kriteria</t>
  </si>
  <si>
    <t>Sifat</t>
  </si>
  <si>
    <t>Keteranan</t>
  </si>
  <si>
    <t>C1</t>
  </si>
  <si>
    <t>Biaya/Cost</t>
  </si>
  <si>
    <t>C2</t>
  </si>
  <si>
    <t>C3</t>
  </si>
  <si>
    <t>C4</t>
  </si>
  <si>
    <t>Benefit/Keuntungan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</si>
  <si>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</si>
  <si>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</si>
  <si>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</si>
  <si>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</si>
  <si>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</si>
  <si>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</si>
  <si>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</si>
  <si>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</si>
  <si>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</si>
  <si>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</si>
  <si>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</si>
  <si>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</si>
  <si>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</si>
  <si>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</si>
  <si>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</si>
  <si>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</si>
  <si>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VEKTOR</t>
  </si>
  <si>
    <t>max</t>
  </si>
  <si>
    <t>S</t>
  </si>
  <si>
    <t>V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</si>
  <si>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</si>
  <si>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</si>
  <si>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</si>
  <si>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</si>
  <si>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</si>
  <si>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</si>
  <si>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</si>
  <si>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</si>
  <si>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</si>
  <si>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</si>
  <si>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</si>
  <si>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</si>
  <si>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</si>
  <si>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</si>
  <si>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</si>
  <si>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</si>
  <si>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</si>
  <si>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</si>
  <si>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</si>
  <si>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</si>
  <si>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</si>
  <si>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</si>
  <si>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</si>
  <si>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</si>
  <si>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</si>
  <si>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</si>
  <si>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</si>
  <si>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</si>
  <si>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</si>
  <si>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</si>
  <si>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</si>
  <si>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</si>
  <si>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</si>
  <si>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</si>
  <si>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</si>
  <si>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</si>
  <si>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</si>
  <si>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</si>
  <si>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</si>
  <si>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</si>
  <si>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</si>
  <si>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</si>
  <si>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</si>
  <si>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</si>
  <si>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</si>
  <si>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</si>
  <si>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</si>
  <si>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Distance to the nearest MRT station</t>
  </si>
  <si>
    <t>House age</t>
  </si>
  <si>
    <t>Number of convenience stores</t>
  </si>
  <si>
    <t>House price of unit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</si>
</sst>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 "/>
    <numFmt numFmtId="165" formatCode="0.00_ "/>
    <numFmt numFmtId="166" formatCode="0.0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新細明體"/>
      <family val="1"/>
      <charset val="136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1" applyFill="1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166" fontId="0" fillId="0" borderId="0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2">
    <cellStyle name="Normal" xfId="0" builtinId="0"/>
    <cellStyle name="一般 2" xfId="1" xr:uid="{7EFC3498-B171-4A97-810B-21040C4DE0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Z79"/>
  <sheetViews>
    <sheetView tabSelected="1" topLeftCell="E8" zoomScaleNormal="100" workbookViewId="0">
      <selection activeCell="O12" sqref="O12"/>
    </sheetView>
  </sheetViews>
  <sheetFormatPr defaultColWidth="9" defaultRowHeight="15"/>
  <cols>
    <col min="4" max="4" width="29.42578125" bestFit="1" customWidth="1"/>
    <col min="5" max="5" width="37.28515625" customWidth="1"/>
    <col min="6" max="6" width="19.42578125" bestFit="1" customWidth="1"/>
    <col min="7" max="7" width="10.140625" bestFit="1" customWidth="1"/>
    <col min="8" max="8" width="5.5703125" bestFit="1" customWidth="1"/>
    <col min="9" max="9" width="5.42578125" bestFit="1" customWidth="1"/>
    <col min="10" max="10" width="7.28515625" bestFit="1" customWidth="1"/>
    <col min="11" max="11" width="7.5703125" bestFit="1" customWidth="1"/>
    <col min="12" max="14" width="5.42578125" bestFit="1" customWidth="1"/>
    <col min="15" max="15" width="8" bestFit="1" customWidth="1"/>
    <col min="16" max="17" width="7.7109375" bestFit="1" customWidth="1"/>
    <col min="18" max="18" width="12.5703125"/>
    <col min="19" max="19" width="7.28515625" bestFit="1" customWidth="1"/>
    <col min="20" max="20" width="7.5703125" bestFit="1" customWidth="1"/>
    <col min="21" max="23" width="5" bestFit="1" customWidth="1"/>
    <col min="24" max="24" width="8" bestFit="1" customWidth="1"/>
    <col min="25" max="26" width="7.28515625" bestFit="1" customWidth="1"/>
  </cols>
  <sheetData>
    <row r="7" spans="4:26">
      <c r="D7" s="1" t="s">
        <v>0</v>
      </c>
    </row>
    <row r="8" spans="4:26">
      <c r="D8" s="33" t="s">
        <v>1</v>
      </c>
      <c r="E8" s="33"/>
      <c r="F8" s="3" t="s">
        <v>2</v>
      </c>
      <c r="G8" s="2" t="s">
        <v>3</v>
      </c>
      <c r="H8" s="3"/>
      <c r="J8" s="14"/>
      <c r="K8" s="14"/>
      <c r="L8" s="14"/>
      <c r="M8" s="14"/>
      <c r="N8" s="14"/>
      <c r="O8" s="14" t="s">
        <v>26</v>
      </c>
      <c r="P8" s="14"/>
      <c r="Q8" s="15" t="s">
        <v>27</v>
      </c>
      <c r="S8" s="30"/>
      <c r="T8" s="9"/>
      <c r="U8" s="9"/>
      <c r="V8" s="9"/>
      <c r="W8" s="9"/>
      <c r="X8" s="9"/>
      <c r="Y8" s="9"/>
      <c r="Z8" s="30"/>
    </row>
    <row r="9" spans="4:26">
      <c r="D9" s="3" t="s">
        <v>4</v>
      </c>
      <c r="E9" s="34" t="s">
        <v>78</v>
      </c>
      <c r="F9" s="4" t="s">
        <v>5</v>
      </c>
      <c r="G9" s="5">
        <v>-1</v>
      </c>
      <c r="H9" s="4"/>
      <c r="J9" s="14"/>
      <c r="K9" s="14" t="s">
        <v>1</v>
      </c>
      <c r="L9" s="14"/>
      <c r="M9" s="14"/>
      <c r="N9" s="14"/>
      <c r="O9" s="14" t="s">
        <v>28</v>
      </c>
      <c r="P9" s="14" t="s">
        <v>29</v>
      </c>
      <c r="Q9" s="16"/>
      <c r="S9" s="30"/>
      <c r="T9" s="9"/>
      <c r="U9" s="9"/>
      <c r="V9" s="9"/>
      <c r="W9" s="9"/>
      <c r="X9" s="9"/>
      <c r="Y9" s="9"/>
      <c r="Z9" s="30"/>
    </row>
    <row r="10" spans="4:26">
      <c r="D10" s="3" t="s">
        <v>6</v>
      </c>
      <c r="E10" s="34" t="s">
        <v>77</v>
      </c>
      <c r="F10" s="4" t="s">
        <v>5</v>
      </c>
      <c r="G10" s="5">
        <v>-1</v>
      </c>
      <c r="H10" s="4"/>
      <c r="J10" s="14"/>
      <c r="K10" s="14" t="s">
        <v>4</v>
      </c>
      <c r="L10" s="14" t="s">
        <v>6</v>
      </c>
      <c r="M10" s="14" t="s">
        <v>7</v>
      </c>
      <c r="N10" s="14" t="s">
        <v>8</v>
      </c>
      <c r="O10" s="14"/>
      <c r="P10" s="14"/>
      <c r="Q10" s="17"/>
      <c r="S10" s="30"/>
      <c r="T10" s="9"/>
      <c r="U10" s="9"/>
      <c r="V10" s="9"/>
      <c r="W10" s="9"/>
      <c r="X10" s="9"/>
      <c r="Y10" s="9"/>
      <c r="Z10" s="30"/>
    </row>
    <row r="11" spans="4:26">
      <c r="D11" s="3" t="s">
        <v>7</v>
      </c>
      <c r="E11" s="34" t="s">
        <v>79</v>
      </c>
      <c r="F11" s="4" t="s">
        <v>5</v>
      </c>
      <c r="G11" s="5">
        <v>1</v>
      </c>
      <c r="H11" s="4"/>
      <c r="J11" s="14" t="s">
        <v>22</v>
      </c>
      <c r="K11" s="18">
        <f t="shared" ref="K11:K42" si="0">(E27^$G$17)</f>
        <v>0.44942548659777087</v>
      </c>
      <c r="L11" s="18">
        <f t="shared" ref="L11:L42" si="1">(F27^$G$18)</f>
        <v>0.18119829322534764</v>
      </c>
      <c r="M11" s="18">
        <f t="shared" ref="M11:M42" si="2">(G27^$G$19)</f>
        <v>2.0309176209047357</v>
      </c>
      <c r="N11" s="18">
        <f t="shared" ref="N11:N42" si="3">(H27^$G$20)</f>
        <v>1.3226160402572649</v>
      </c>
      <c r="O11" s="18">
        <f t="shared" ref="O11:O42" si="4">(K11*L11*M11*N11)</f>
        <v>0.21874487816658567</v>
      </c>
      <c r="P11" s="19">
        <f t="shared" ref="P11:P42" si="5">(O11/$O$61)</f>
        <v>4.0092778806820072E-2</v>
      </c>
      <c r="Q11" s="20">
        <f>MAX(P11:P60)</f>
        <v>0.12165776671422007</v>
      </c>
      <c r="S11" s="9"/>
      <c r="T11" s="12"/>
      <c r="U11" s="12"/>
      <c r="V11" s="12"/>
      <c r="W11" s="12"/>
      <c r="X11" s="12"/>
      <c r="Y11" s="13"/>
      <c r="Z11" s="13"/>
    </row>
    <row r="12" spans="4:26">
      <c r="D12" s="3" t="s">
        <v>8</v>
      </c>
      <c r="E12" s="34" t="s">
        <v>80</v>
      </c>
      <c r="F12" s="4" t="s">
        <v>9</v>
      </c>
      <c r="G12" s="5">
        <v>1</v>
      </c>
      <c r="H12" s="4"/>
      <c r="J12" s="14" t="s">
        <v>23</v>
      </c>
      <c r="K12" s="18">
        <f t="shared" si="0"/>
        <v>0.50384819267838254</v>
      </c>
      <c r="L12" s="18">
        <f t="shared" si="1"/>
        <v>0.11056788020590388</v>
      </c>
      <c r="M12" s="18">
        <f t="shared" si="2"/>
        <v>1.9661338478579948</v>
      </c>
      <c r="N12" s="18">
        <f t="shared" si="3"/>
        <v>1.3335952338384636</v>
      </c>
      <c r="O12" s="18">
        <f t="shared" si="4"/>
        <v>0.14607160560601332</v>
      </c>
      <c r="P12" s="19">
        <f t="shared" si="5"/>
        <v>2.6772816911667222E-2</v>
      </c>
      <c r="Q12" s="21"/>
      <c r="S12" s="9"/>
      <c r="T12" s="12"/>
      <c r="U12" s="12"/>
      <c r="V12" s="12"/>
      <c r="W12" s="12"/>
      <c r="X12" s="12"/>
      <c r="Y12" s="13"/>
      <c r="Z12" s="9"/>
    </row>
    <row r="13" spans="4:26">
      <c r="J13" s="14" t="s">
        <v>24</v>
      </c>
      <c r="K13" s="18">
        <f t="shared" si="0"/>
        <v>0.55036349677881313</v>
      </c>
      <c r="L13" s="18">
        <f t="shared" si="1"/>
        <v>8.7581769684316912E-2</v>
      </c>
      <c r="M13" s="18">
        <f t="shared" si="2"/>
        <v>1.6408455124660906</v>
      </c>
      <c r="N13" s="18">
        <f t="shared" si="3"/>
        <v>1.3453505863914248</v>
      </c>
      <c r="O13" s="18">
        <f t="shared" si="4"/>
        <v>0.10640609459720279</v>
      </c>
      <c r="P13" s="19">
        <f t="shared" si="5"/>
        <v>1.9502701275292734E-2</v>
      </c>
      <c r="Q13" s="22"/>
      <c r="S13" s="9"/>
      <c r="T13" s="12"/>
      <c r="U13" s="12"/>
      <c r="V13" s="12"/>
      <c r="W13" s="12"/>
      <c r="X13" s="12"/>
      <c r="Y13" s="13"/>
      <c r="Z13" s="9"/>
    </row>
    <row r="14" spans="4:26">
      <c r="J14" s="14" t="s">
        <v>30</v>
      </c>
      <c r="K14" s="18">
        <f t="shared" si="0"/>
        <v>0.55036349677881313</v>
      </c>
      <c r="L14" s="18">
        <f t="shared" si="1"/>
        <v>8.7581769684316912E-2</v>
      </c>
      <c r="M14" s="18">
        <f t="shared" si="2"/>
        <v>1.6408455124660906</v>
      </c>
      <c r="N14" s="18">
        <f t="shared" si="3"/>
        <v>1.3606685621394439</v>
      </c>
      <c r="O14" s="18">
        <f t="shared" si="4"/>
        <v>0.10761761967696157</v>
      </c>
      <c r="P14" s="19">
        <f t="shared" si="5"/>
        <v>1.9724756335273121E-2</v>
      </c>
      <c r="Q14" s="22"/>
      <c r="S14" s="9"/>
      <c r="T14" s="12"/>
      <c r="U14" s="12"/>
      <c r="V14" s="12"/>
      <c r="W14" s="12"/>
      <c r="X14" s="12"/>
      <c r="Y14" s="13"/>
      <c r="Z14" s="9"/>
    </row>
    <row r="15" spans="4:26">
      <c r="D15" s="1" t="s">
        <v>10</v>
      </c>
      <c r="E15" s="6"/>
      <c r="J15" s="14" t="s">
        <v>31</v>
      </c>
      <c r="K15" s="18">
        <f t="shared" si="0"/>
        <v>0.68976194440863059</v>
      </c>
      <c r="L15" s="18">
        <f t="shared" si="1"/>
        <v>0.10073802266895132</v>
      </c>
      <c r="M15" s="18">
        <f t="shared" si="2"/>
        <v>1.6408455124660906</v>
      </c>
      <c r="N15" s="18">
        <f t="shared" si="3"/>
        <v>1.3357618042788704</v>
      </c>
      <c r="O15" s="18">
        <f t="shared" si="4"/>
        <v>0.15229630486766929</v>
      </c>
      <c r="P15" s="19">
        <f t="shared" si="5"/>
        <v>2.7913714439089517E-2</v>
      </c>
      <c r="Q15" s="22"/>
      <c r="S15" s="9"/>
      <c r="T15" s="12"/>
      <c r="U15" s="12"/>
      <c r="V15" s="12"/>
      <c r="W15" s="12"/>
      <c r="X15" s="12"/>
      <c r="Y15" s="13"/>
      <c r="Z15" s="9"/>
    </row>
    <row r="16" spans="4:26">
      <c r="D16" s="3" t="s">
        <v>11</v>
      </c>
      <c r="E16" s="2" t="s">
        <v>12</v>
      </c>
      <c r="F16" s="2" t="s">
        <v>13</v>
      </c>
      <c r="G16" s="33" t="s">
        <v>14</v>
      </c>
      <c r="H16" s="33"/>
      <c r="J16" s="14" t="s">
        <v>32</v>
      </c>
      <c r="K16" s="18">
        <f t="shared" si="0"/>
        <v>0.63614448386806288</v>
      </c>
      <c r="L16" s="18">
        <f t="shared" si="1"/>
        <v>5.2042663902653143E-2</v>
      </c>
      <c r="M16" s="18">
        <f t="shared" si="2"/>
        <v>1.4021889487005648</v>
      </c>
      <c r="N16" s="18">
        <f t="shared" si="3"/>
        <v>1.3058250709096864</v>
      </c>
      <c r="O16" s="18">
        <f t="shared" si="4"/>
        <v>6.0618729071158818E-2</v>
      </c>
      <c r="P16" s="19">
        <f t="shared" si="5"/>
        <v>1.1110538068688711E-2</v>
      </c>
      <c r="Q16" s="22"/>
      <c r="S16" s="9"/>
      <c r="T16" s="12"/>
      <c r="U16" s="12"/>
      <c r="V16" s="12"/>
      <c r="W16" s="12"/>
      <c r="X16" s="12"/>
      <c r="Y16" s="13"/>
      <c r="Z16" s="9"/>
    </row>
    <row r="17" spans="4:26">
      <c r="D17" s="3" t="s">
        <v>15</v>
      </c>
      <c r="E17" s="7">
        <v>3</v>
      </c>
      <c r="F17" s="8">
        <f>(E17/$E$21)</f>
        <v>0.23076923076923078</v>
      </c>
      <c r="G17" s="32">
        <f>(F17*G9)</f>
        <v>-0.23076923076923078</v>
      </c>
      <c r="H17" s="32"/>
      <c r="J17" s="14" t="s">
        <v>33</v>
      </c>
      <c r="K17" s="18">
        <f t="shared" si="0"/>
        <v>0.44169112235492236</v>
      </c>
      <c r="L17" s="18">
        <f t="shared" si="1"/>
        <v>8.4153097782058414E-2</v>
      </c>
      <c r="M17" s="18">
        <f t="shared" si="2"/>
        <v>1.8198272596876397</v>
      </c>
      <c r="N17" s="18">
        <f t="shared" si="3"/>
        <v>1.3288776693861044</v>
      </c>
      <c r="O17" s="18">
        <f t="shared" si="4"/>
        <v>8.9888461573448125E-2</v>
      </c>
      <c r="P17" s="19">
        <f t="shared" si="5"/>
        <v>1.6475257557368086E-2</v>
      </c>
      <c r="Q17" s="22"/>
      <c r="S17" s="9"/>
      <c r="T17" s="12"/>
      <c r="U17" s="12"/>
      <c r="V17" s="12"/>
      <c r="W17" s="12"/>
      <c r="X17" s="12"/>
      <c r="Y17" s="13"/>
      <c r="Z17" s="9"/>
    </row>
    <row r="18" spans="4:26">
      <c r="D18" s="3" t="s">
        <v>16</v>
      </c>
      <c r="E18" s="7">
        <v>5</v>
      </c>
      <c r="F18" s="8">
        <f>(E18/$E$21)</f>
        <v>0.38461538461538464</v>
      </c>
      <c r="G18" s="32">
        <f>(F18*G10)</f>
        <v>-0.38461538461538464</v>
      </c>
      <c r="H18" s="32"/>
      <c r="J18" s="14" t="s">
        <v>34</v>
      </c>
      <c r="K18" s="18">
        <f t="shared" si="0"/>
        <v>0.4991949061472073</v>
      </c>
      <c r="L18" s="18">
        <f t="shared" si="1"/>
        <v>0.11332103086861224</v>
      </c>
      <c r="M18" s="18">
        <f t="shared" si="2"/>
        <v>1.7355261187714732</v>
      </c>
      <c r="N18" s="18">
        <f t="shared" si="3"/>
        <v>1.3440300870548445</v>
      </c>
      <c r="O18" s="18">
        <f t="shared" si="4"/>
        <v>0.13195346728232163</v>
      </c>
      <c r="P18" s="19">
        <f t="shared" si="5"/>
        <v>2.418516593798456E-2</v>
      </c>
      <c r="Q18" s="22"/>
      <c r="S18" s="9"/>
      <c r="T18" s="12"/>
      <c r="U18" s="12"/>
      <c r="V18" s="12"/>
      <c r="W18" s="12"/>
      <c r="X18" s="12"/>
      <c r="Y18" s="13"/>
      <c r="Z18" s="9"/>
    </row>
    <row r="19" spans="4:26">
      <c r="D19" s="3" t="s">
        <v>17</v>
      </c>
      <c r="E19" s="7">
        <v>4</v>
      </c>
      <c r="F19" s="8">
        <f>(E19/$E$21)</f>
        <v>0.30769230769230771</v>
      </c>
      <c r="G19" s="32">
        <f>(F19*G11)</f>
        <v>0.30769230769230771</v>
      </c>
      <c r="H19" s="32"/>
      <c r="J19" s="14" t="s">
        <v>35</v>
      </c>
      <c r="K19" s="18">
        <f t="shared" si="0"/>
        <v>0.45040345026384809</v>
      </c>
      <c r="L19" s="18">
        <f t="shared" si="1"/>
        <v>3.6394333305025478E-2</v>
      </c>
      <c r="M19" s="18">
        <f t="shared" si="2"/>
        <v>1</v>
      </c>
      <c r="N19" s="18">
        <f t="shared" si="3"/>
        <v>1.2531762114617824</v>
      </c>
      <c r="O19" s="18">
        <f t="shared" si="4"/>
        <v>2.0542231494935722E-2</v>
      </c>
      <c r="P19" s="19">
        <f t="shared" si="5"/>
        <v>3.7650945266829968E-3</v>
      </c>
      <c r="Q19" s="22"/>
      <c r="S19" s="9"/>
      <c r="T19" s="12"/>
      <c r="U19" s="12"/>
      <c r="V19" s="12"/>
      <c r="W19" s="12"/>
      <c r="X19" s="12"/>
      <c r="Y19" s="13"/>
      <c r="Z19" s="9"/>
    </row>
    <row r="20" spans="4:26">
      <c r="D20" s="3" t="s">
        <v>18</v>
      </c>
      <c r="E20" s="7">
        <v>1</v>
      </c>
      <c r="F20" s="8">
        <f>(E20/$E$21)</f>
        <v>7.6923076923076927E-2</v>
      </c>
      <c r="G20" s="32">
        <f>(F20*G12)</f>
        <v>7.6923076923076927E-2</v>
      </c>
      <c r="H20" s="32"/>
      <c r="J20" s="14" t="s">
        <v>36</v>
      </c>
      <c r="K20" s="18">
        <f t="shared" si="0"/>
        <v>0.51390171825722053</v>
      </c>
      <c r="L20" s="18">
        <f t="shared" si="1"/>
        <v>5.6174642040018527E-2</v>
      </c>
      <c r="M20" s="18">
        <f t="shared" si="2"/>
        <v>1.4021889487005648</v>
      </c>
      <c r="N20" s="18">
        <f t="shared" si="3"/>
        <v>1.2688631657394294</v>
      </c>
      <c r="O20" s="18">
        <f t="shared" si="4"/>
        <v>5.136197482355348E-2</v>
      </c>
      <c r="P20" s="19">
        <f t="shared" si="5"/>
        <v>9.4139086269895145E-3</v>
      </c>
      <c r="Q20" s="22"/>
      <c r="S20" s="9"/>
      <c r="T20" s="12"/>
      <c r="U20" s="12"/>
      <c r="V20" s="12"/>
      <c r="W20" s="12"/>
      <c r="X20" s="12"/>
      <c r="Y20" s="13"/>
      <c r="Z20" s="9"/>
    </row>
    <row r="21" spans="4:26">
      <c r="D21" s="4" t="s">
        <v>19</v>
      </c>
      <c r="E21" s="7">
        <f>SUM(E17:E20)</f>
        <v>13</v>
      </c>
      <c r="F21" s="7">
        <f>SUM(F17:F20)</f>
        <v>1</v>
      </c>
      <c r="J21" s="14" t="s">
        <v>37</v>
      </c>
      <c r="K21" s="18">
        <f t="shared" si="0"/>
        <v>0.44080949813939718</v>
      </c>
      <c r="L21" s="18">
        <f t="shared" si="1"/>
        <v>9.9321825433306352E-2</v>
      </c>
      <c r="M21" s="18">
        <f t="shared" si="2"/>
        <v>1</v>
      </c>
      <c r="N21" s="18">
        <f t="shared" si="3"/>
        <v>1.3316332836030564</v>
      </c>
      <c r="O21" s="18">
        <f t="shared" si="4"/>
        <v>5.8301573780594911E-2</v>
      </c>
      <c r="P21" s="19">
        <f t="shared" si="5"/>
        <v>1.068583694972179E-2</v>
      </c>
      <c r="Q21" s="22"/>
      <c r="S21" s="9"/>
      <c r="T21" s="12"/>
      <c r="U21" s="12"/>
      <c r="V21" s="12"/>
      <c r="W21" s="12"/>
      <c r="X21" s="12"/>
      <c r="Y21" s="13"/>
      <c r="Z21" s="9"/>
    </row>
    <row r="22" spans="4:26">
      <c r="J22" s="14" t="s">
        <v>38</v>
      </c>
      <c r="K22" s="18">
        <f t="shared" si="0"/>
        <v>0.6539383336067992</v>
      </c>
      <c r="L22" s="18">
        <f t="shared" si="1"/>
        <v>0.17681698224377684</v>
      </c>
      <c r="M22" s="18">
        <f t="shared" si="2"/>
        <v>1.9661338478579948</v>
      </c>
      <c r="N22" s="18">
        <f t="shared" si="3"/>
        <v>1.3668027890624241</v>
      </c>
      <c r="O22" s="18">
        <f t="shared" si="4"/>
        <v>0.31072751123879133</v>
      </c>
      <c r="P22" s="19">
        <f t="shared" si="5"/>
        <v>5.6951867772662514E-2</v>
      </c>
      <c r="Q22" s="22"/>
      <c r="S22" s="9"/>
      <c r="T22" s="12"/>
      <c r="U22" s="12"/>
      <c r="V22" s="12"/>
      <c r="W22" s="12"/>
      <c r="X22" s="12"/>
      <c r="Y22" s="13"/>
      <c r="Z22" s="9"/>
    </row>
    <row r="23" spans="4:26">
      <c r="J23" s="14" t="s">
        <v>39</v>
      </c>
      <c r="K23" s="18">
        <f t="shared" si="0"/>
        <v>0.55326876095230892</v>
      </c>
      <c r="L23" s="18">
        <f t="shared" si="1"/>
        <v>9.2161661919215571E-2</v>
      </c>
      <c r="M23" s="18">
        <f t="shared" si="2"/>
        <v>1.6408455124660906</v>
      </c>
      <c r="N23" s="18">
        <f t="shared" si="3"/>
        <v>1.3263116390619125</v>
      </c>
      <c r="O23" s="18">
        <f t="shared" si="4"/>
        <v>0.11096850152653893</v>
      </c>
      <c r="P23" s="19">
        <f t="shared" si="5"/>
        <v>2.0338924611709663E-2</v>
      </c>
      <c r="Q23" s="22"/>
      <c r="S23" s="9"/>
      <c r="T23" s="12"/>
      <c r="U23" s="12"/>
      <c r="V23" s="12"/>
      <c r="W23" s="12"/>
      <c r="X23" s="12"/>
      <c r="Y23" s="13"/>
      <c r="Z23" s="9"/>
    </row>
    <row r="24" spans="4:26">
      <c r="D24" s="1" t="s">
        <v>20</v>
      </c>
      <c r="J24" s="14" t="s">
        <v>40</v>
      </c>
      <c r="K24" s="18">
        <f t="shared" si="0"/>
        <v>0.49862913827039618</v>
      </c>
      <c r="L24" s="18">
        <f t="shared" si="1"/>
        <v>4.9561057606031571E-2</v>
      </c>
      <c r="M24" s="18">
        <f t="shared" si="2"/>
        <v>1.5319663573359739</v>
      </c>
      <c r="N24" s="18">
        <f t="shared" si="3"/>
        <v>1.2761171202553732</v>
      </c>
      <c r="O24" s="18">
        <f t="shared" si="4"/>
        <v>4.8312329917531233E-2</v>
      </c>
      <c r="P24" s="19">
        <f t="shared" si="5"/>
        <v>8.8549527342559643E-3</v>
      </c>
      <c r="Q24" s="22"/>
      <c r="S24" s="9"/>
      <c r="T24" s="12"/>
      <c r="U24" s="12"/>
      <c r="V24" s="12"/>
      <c r="W24" s="12"/>
      <c r="X24" s="12"/>
      <c r="Y24" s="13"/>
      <c r="Z24" s="9"/>
    </row>
    <row r="25" spans="4:26">
      <c r="D25" s="31" t="s">
        <v>21</v>
      </c>
      <c r="E25" s="31" t="s">
        <v>1</v>
      </c>
      <c r="F25" s="31"/>
      <c r="G25" s="31"/>
      <c r="H25" s="31"/>
      <c r="J25" s="14" t="s">
        <v>41</v>
      </c>
      <c r="K25" s="18">
        <f t="shared" si="0"/>
        <v>0.55132287964728899</v>
      </c>
      <c r="L25" s="18">
        <f t="shared" si="1"/>
        <v>6.6170909486294366E-2</v>
      </c>
      <c r="M25" s="18">
        <f t="shared" si="2"/>
        <v>1.5319663573359739</v>
      </c>
      <c r="N25" s="18">
        <f t="shared" si="3"/>
        <v>1.3125007120702681</v>
      </c>
      <c r="O25" s="18">
        <f t="shared" si="4"/>
        <v>7.3353678167607725E-2</v>
      </c>
      <c r="P25" s="19">
        <f t="shared" si="5"/>
        <v>1.3444670421955542E-2</v>
      </c>
      <c r="Q25" s="22"/>
      <c r="S25" s="9"/>
      <c r="T25" s="12"/>
      <c r="U25" s="12"/>
      <c r="V25" s="12"/>
      <c r="W25" s="12"/>
      <c r="X25" s="12"/>
      <c r="Y25" s="13"/>
      <c r="Z25" s="9"/>
    </row>
    <row r="26" spans="4:26">
      <c r="D26" s="31"/>
      <c r="E26" s="27" t="s">
        <v>4</v>
      </c>
      <c r="F26" s="27" t="s">
        <v>6</v>
      </c>
      <c r="G26" s="27" t="s">
        <v>7</v>
      </c>
      <c r="H26" s="27" t="s">
        <v>8</v>
      </c>
      <c r="J26" s="14" t="s">
        <v>42</v>
      </c>
      <c r="K26" s="18">
        <f t="shared" si="0"/>
        <v>0.43821975339941827</v>
      </c>
      <c r="L26" s="18">
        <f t="shared" si="1"/>
        <v>8.6570761908661489E-2</v>
      </c>
      <c r="M26" s="18">
        <f t="shared" si="2"/>
        <v>1.2377262853054281</v>
      </c>
      <c r="N26" s="18">
        <f t="shared" si="3"/>
        <v>1.3521423447227972</v>
      </c>
      <c r="O26" s="18">
        <f t="shared" si="4"/>
        <v>6.3490714960836511E-2</v>
      </c>
      <c r="P26" s="19">
        <f t="shared" si="5"/>
        <v>1.1636931628054551E-2</v>
      </c>
      <c r="Q26" s="22"/>
      <c r="S26" s="9"/>
      <c r="T26" s="12"/>
      <c r="U26" s="12"/>
      <c r="V26" s="12"/>
      <c r="W26" s="12"/>
      <c r="X26" s="12"/>
      <c r="Y26" s="13"/>
      <c r="Z26" s="9"/>
    </row>
    <row r="27" spans="4:26" ht="15.75">
      <c r="D27" s="27" t="s">
        <v>22</v>
      </c>
      <c r="E27" s="28">
        <v>32</v>
      </c>
      <c r="F27" s="28">
        <v>84.878820000000005</v>
      </c>
      <c r="G27" s="28">
        <v>10</v>
      </c>
      <c r="H27" s="29">
        <v>37.9</v>
      </c>
      <c r="J27" s="14" t="s">
        <v>43</v>
      </c>
      <c r="K27" s="23">
        <f t="shared" si="0"/>
        <v>1</v>
      </c>
      <c r="L27" s="18">
        <f t="shared" si="1"/>
        <v>0.11251385776493635</v>
      </c>
      <c r="M27" s="18">
        <f t="shared" si="2"/>
        <v>1.7355261187714732</v>
      </c>
      <c r="N27" s="18">
        <f t="shared" si="3"/>
        <v>1.3866865688014598</v>
      </c>
      <c r="O27" s="18">
        <f t="shared" si="4"/>
        <v>0.27077931087760221</v>
      </c>
      <c r="P27" s="19">
        <f t="shared" si="5"/>
        <v>4.9629939258331965E-2</v>
      </c>
      <c r="Q27" s="22"/>
      <c r="S27" s="9"/>
      <c r="T27" s="12"/>
      <c r="U27" s="12"/>
      <c r="V27" s="12"/>
      <c r="W27" s="12"/>
      <c r="X27" s="12"/>
      <c r="Y27" s="13"/>
      <c r="Z27" s="9"/>
    </row>
    <row r="28" spans="4:26" ht="15.75">
      <c r="D28" s="27" t="s">
        <v>23</v>
      </c>
      <c r="E28" s="28">
        <v>19.5</v>
      </c>
      <c r="F28" s="28">
        <v>306.59469999999999</v>
      </c>
      <c r="G28" s="28">
        <v>9</v>
      </c>
      <c r="H28" s="29">
        <v>42.2</v>
      </c>
      <c r="J28" s="14" t="s">
        <v>44</v>
      </c>
      <c r="K28" s="18">
        <f t="shared" si="0"/>
        <v>0.51523596363222557</v>
      </c>
      <c r="L28" s="18">
        <f t="shared" si="1"/>
        <v>0.10497996136697382</v>
      </c>
      <c r="M28" s="18">
        <f t="shared" si="2"/>
        <v>1</v>
      </c>
      <c r="N28" s="18">
        <f t="shared" si="3"/>
        <v>1.3212655855356259</v>
      </c>
      <c r="O28" s="18">
        <f t="shared" si="4"/>
        <v>7.146653088274274E-2</v>
      </c>
      <c r="P28" s="19">
        <f t="shared" si="5"/>
        <v>1.3098783563702509E-2</v>
      </c>
      <c r="Q28" s="22"/>
      <c r="S28" s="9"/>
      <c r="T28" s="12"/>
      <c r="U28" s="12"/>
      <c r="V28" s="12"/>
      <c r="W28" s="12"/>
      <c r="X28" s="12"/>
      <c r="Y28" s="13"/>
      <c r="Z28" s="9"/>
    </row>
    <row r="29" spans="4:26" ht="15.75">
      <c r="D29" s="27" t="s">
        <v>24</v>
      </c>
      <c r="E29" s="28">
        <v>13.3</v>
      </c>
      <c r="F29" s="28">
        <v>561.98450000000003</v>
      </c>
      <c r="G29" s="28">
        <v>5</v>
      </c>
      <c r="H29" s="29">
        <v>47.3</v>
      </c>
      <c r="J29" s="14" t="s">
        <v>45</v>
      </c>
      <c r="K29" s="18">
        <f t="shared" si="0"/>
        <v>0.52076469012993665</v>
      </c>
      <c r="L29" s="18">
        <f t="shared" si="1"/>
        <v>0.10305607522424659</v>
      </c>
      <c r="M29" s="18">
        <f t="shared" si="2"/>
        <v>1.8961550286783428</v>
      </c>
      <c r="N29" s="18">
        <f t="shared" si="3"/>
        <v>1.3338380590119492</v>
      </c>
      <c r="O29" s="18">
        <f t="shared" si="4"/>
        <v>0.13573507144337937</v>
      </c>
      <c r="P29" s="19">
        <f t="shared" si="5"/>
        <v>2.4878279397074449E-2</v>
      </c>
      <c r="Q29" s="22"/>
      <c r="S29" s="9"/>
      <c r="T29" s="12"/>
      <c r="U29" s="12"/>
      <c r="V29" s="12"/>
      <c r="W29" s="12"/>
      <c r="X29" s="12"/>
      <c r="Y29" s="13"/>
      <c r="Z29" s="9"/>
    </row>
    <row r="30" spans="4:26" ht="15.75">
      <c r="D30" s="27" t="s">
        <v>30</v>
      </c>
      <c r="E30" s="28">
        <v>13.3</v>
      </c>
      <c r="F30" s="28">
        <v>561.98450000000003</v>
      </c>
      <c r="G30" s="28">
        <v>5</v>
      </c>
      <c r="H30" s="29">
        <v>54.8</v>
      </c>
      <c r="J30" s="14" t="s">
        <v>46</v>
      </c>
      <c r="K30" s="18">
        <f t="shared" si="0"/>
        <v>0.91067529605528108</v>
      </c>
      <c r="L30" s="18">
        <f t="shared" si="1"/>
        <v>0.29750964835387833</v>
      </c>
      <c r="M30" s="18">
        <f t="shared" si="2"/>
        <v>1.8198272596876397</v>
      </c>
      <c r="N30" s="18">
        <f t="shared" si="3"/>
        <v>1.346222356028461</v>
      </c>
      <c r="O30" s="18">
        <f t="shared" si="4"/>
        <v>0.66376076066331613</v>
      </c>
      <c r="P30" s="19">
        <f t="shared" si="5"/>
        <v>0.12165776671422007</v>
      </c>
      <c r="Q30" s="22"/>
      <c r="S30" s="9"/>
      <c r="T30" s="12"/>
      <c r="U30" s="12"/>
      <c r="V30" s="12"/>
      <c r="W30" s="12"/>
      <c r="X30" s="12"/>
      <c r="Y30" s="13"/>
      <c r="Z30" s="9"/>
    </row>
    <row r="31" spans="4:26" ht="15.75">
      <c r="D31" s="27" t="s">
        <v>31</v>
      </c>
      <c r="E31" s="28">
        <v>5</v>
      </c>
      <c r="F31" s="28">
        <v>390.5684</v>
      </c>
      <c r="G31" s="28">
        <v>5</v>
      </c>
      <c r="H31" s="29">
        <v>43.1</v>
      </c>
      <c r="J31" s="14" t="s">
        <v>47</v>
      </c>
      <c r="K31" s="18">
        <f t="shared" si="0"/>
        <v>0.70673833768724015</v>
      </c>
      <c r="L31" s="18">
        <f t="shared" si="1"/>
        <v>5.1143321298826781E-2</v>
      </c>
      <c r="M31" s="18">
        <f t="shared" si="2"/>
        <v>1.4021889487005648</v>
      </c>
      <c r="N31" s="18">
        <f t="shared" si="3"/>
        <v>1.2966894303000371</v>
      </c>
      <c r="O31" s="18">
        <f t="shared" si="4"/>
        <v>6.5718870322863984E-2</v>
      </c>
      <c r="P31" s="19">
        <f t="shared" si="5"/>
        <v>1.2045320344744712E-2</v>
      </c>
      <c r="Q31" s="22"/>
      <c r="S31" s="9"/>
      <c r="T31" s="12"/>
      <c r="U31" s="12"/>
      <c r="V31" s="12"/>
      <c r="W31" s="12"/>
      <c r="X31" s="12"/>
      <c r="Y31" s="13"/>
      <c r="Z31" s="9"/>
    </row>
    <row r="32" spans="4:26" ht="15.75">
      <c r="D32" s="27" t="s">
        <v>32</v>
      </c>
      <c r="E32" s="28">
        <v>7.1</v>
      </c>
      <c r="F32" s="28">
        <v>2175.0300000000002</v>
      </c>
      <c r="G32" s="28">
        <v>3</v>
      </c>
      <c r="H32" s="29">
        <v>32.1</v>
      </c>
      <c r="J32" s="14" t="s">
        <v>48</v>
      </c>
      <c r="K32" s="18">
        <f t="shared" si="0"/>
        <v>0.58122050971294226</v>
      </c>
      <c r="L32" s="18">
        <f t="shared" si="1"/>
        <v>0.11462509158178431</v>
      </c>
      <c r="M32" s="18">
        <f t="shared" si="2"/>
        <v>1.8198272596876397</v>
      </c>
      <c r="N32" s="18">
        <f t="shared" si="3"/>
        <v>1.3543854661792414</v>
      </c>
      <c r="O32" s="18">
        <f t="shared" si="4"/>
        <v>0.16420753341701347</v>
      </c>
      <c r="P32" s="19">
        <f t="shared" si="5"/>
        <v>3.0096870705645179E-2</v>
      </c>
      <c r="Q32" s="22"/>
      <c r="S32" s="9"/>
      <c r="T32" s="12"/>
      <c r="U32" s="12"/>
      <c r="V32" s="12"/>
      <c r="W32" s="12"/>
      <c r="X32" s="12"/>
      <c r="Y32" s="13"/>
      <c r="Z32" s="9"/>
    </row>
    <row r="33" spans="4:26" ht="15.75">
      <c r="D33" s="27" t="s">
        <v>33</v>
      </c>
      <c r="E33" s="28">
        <v>34.5</v>
      </c>
      <c r="F33" s="28">
        <v>623.47310000000004</v>
      </c>
      <c r="G33" s="28">
        <v>7</v>
      </c>
      <c r="H33" s="29">
        <v>40.299999999999997</v>
      </c>
      <c r="J33" s="14" t="s">
        <v>49</v>
      </c>
      <c r="K33" s="18">
        <f t="shared" si="0"/>
        <v>0.53779786847784883</v>
      </c>
      <c r="L33" s="18">
        <f t="shared" si="1"/>
        <v>6.2341271573502062E-2</v>
      </c>
      <c r="M33" s="18">
        <f t="shared" si="2"/>
        <v>1</v>
      </c>
      <c r="N33" s="18">
        <f t="shared" si="3"/>
        <v>1.2793665990907588</v>
      </c>
      <c r="O33" s="18">
        <f t="shared" si="4"/>
        <v>4.2893327767982395E-2</v>
      </c>
      <c r="P33" s="19">
        <f t="shared" si="5"/>
        <v>7.8617278580598356E-3</v>
      </c>
      <c r="Q33" s="22"/>
      <c r="S33" s="9"/>
      <c r="T33" s="12"/>
      <c r="U33" s="12"/>
      <c r="V33" s="12"/>
      <c r="W33" s="12"/>
      <c r="X33" s="12"/>
      <c r="Y33" s="13"/>
      <c r="Z33" s="9"/>
    </row>
    <row r="34" spans="4:26" ht="15.75">
      <c r="D34" s="27" t="s">
        <v>34</v>
      </c>
      <c r="E34" s="28">
        <v>20.3</v>
      </c>
      <c r="F34" s="28">
        <v>287.60250000000002</v>
      </c>
      <c r="G34" s="28">
        <v>6</v>
      </c>
      <c r="H34" s="29">
        <v>46.7</v>
      </c>
      <c r="J34" s="14" t="s">
        <v>50</v>
      </c>
      <c r="K34" s="18">
        <f t="shared" si="0"/>
        <v>0.58645342788463273</v>
      </c>
      <c r="L34" s="18">
        <f t="shared" si="1"/>
        <v>0.11462509158178431</v>
      </c>
      <c r="M34" s="18">
        <f t="shared" si="2"/>
        <v>1.8198272596876397</v>
      </c>
      <c r="N34" s="18">
        <f t="shared" si="3"/>
        <v>1.346655713282193</v>
      </c>
      <c r="O34" s="18">
        <f t="shared" si="4"/>
        <v>0.16474034414869432</v>
      </c>
      <c r="P34" s="19">
        <f t="shared" si="5"/>
        <v>3.0194527222178164E-2</v>
      </c>
      <c r="Q34" s="22"/>
      <c r="S34" s="9"/>
      <c r="T34" s="12"/>
      <c r="U34" s="12"/>
      <c r="V34" s="12"/>
      <c r="W34" s="12"/>
      <c r="X34" s="12"/>
      <c r="Y34" s="13"/>
      <c r="Z34" s="9"/>
    </row>
    <row r="35" spans="4:26" ht="15.75">
      <c r="D35" s="27" t="s">
        <v>35</v>
      </c>
      <c r="E35" s="28">
        <v>31.7</v>
      </c>
      <c r="F35" s="28">
        <v>5512.0379999999996</v>
      </c>
      <c r="G35" s="28">
        <v>1</v>
      </c>
      <c r="H35" s="29">
        <v>18.8</v>
      </c>
      <c r="J35" s="14" t="s">
        <v>51</v>
      </c>
      <c r="K35" s="18">
        <f t="shared" si="0"/>
        <v>0.4278594326415272</v>
      </c>
      <c r="L35" s="18">
        <f t="shared" si="1"/>
        <v>9.3005954084771025E-2</v>
      </c>
      <c r="M35" s="18">
        <f t="shared" si="2"/>
        <v>1.5319663573359739</v>
      </c>
      <c r="N35" s="18">
        <f t="shared" si="3"/>
        <v>1.3250059394718492</v>
      </c>
      <c r="O35" s="18">
        <f t="shared" si="4"/>
        <v>8.0775362617563143E-2</v>
      </c>
      <c r="P35" s="19">
        <f t="shared" si="5"/>
        <v>1.4804958057122361E-2</v>
      </c>
      <c r="Q35" s="22"/>
      <c r="S35" s="9"/>
      <c r="T35" s="12"/>
      <c r="U35" s="12"/>
      <c r="V35" s="12"/>
      <c r="W35" s="12"/>
      <c r="X35" s="12"/>
      <c r="Y35" s="13"/>
      <c r="Z35" s="9"/>
    </row>
    <row r="36" spans="4:26" ht="15.75">
      <c r="D36" s="27" t="s">
        <v>36</v>
      </c>
      <c r="E36" s="28">
        <v>17.899999999999999</v>
      </c>
      <c r="F36" s="28">
        <v>1783.18</v>
      </c>
      <c r="G36" s="28">
        <v>3</v>
      </c>
      <c r="H36" s="29">
        <v>22.1</v>
      </c>
      <c r="J36" s="14" t="s">
        <v>52</v>
      </c>
      <c r="K36" s="18">
        <f t="shared" si="0"/>
        <v>0.45866128939502426</v>
      </c>
      <c r="L36" s="18">
        <f t="shared" si="1"/>
        <v>6.0225847730065313E-2</v>
      </c>
      <c r="M36" s="18">
        <f t="shared" si="2"/>
        <v>1.2377262853054281</v>
      </c>
      <c r="N36" s="18">
        <f t="shared" si="3"/>
        <v>1.2885607692309613</v>
      </c>
      <c r="O36" s="18">
        <f t="shared" si="4"/>
        <v>4.4055945718151475E-2</v>
      </c>
      <c r="P36" s="19">
        <f t="shared" si="5"/>
        <v>8.074818947111392E-3</v>
      </c>
      <c r="Q36" s="22"/>
      <c r="S36" s="9"/>
      <c r="T36" s="12"/>
      <c r="U36" s="12"/>
      <c r="V36" s="12"/>
      <c r="W36" s="12"/>
      <c r="X36" s="12"/>
      <c r="Y36" s="13"/>
      <c r="Z36" s="9"/>
    </row>
    <row r="37" spans="4:26" ht="15.75">
      <c r="D37" s="27" t="s">
        <v>37</v>
      </c>
      <c r="E37" s="28">
        <v>34.799999999999997</v>
      </c>
      <c r="F37" s="28">
        <v>405.21339999999998</v>
      </c>
      <c r="G37" s="28">
        <v>1</v>
      </c>
      <c r="H37" s="29">
        <v>41.4</v>
      </c>
      <c r="J37" s="14" t="s">
        <v>53</v>
      </c>
      <c r="K37" s="18">
        <f t="shared" si="0"/>
        <v>0.77020944474465669</v>
      </c>
      <c r="L37" s="18">
        <f t="shared" si="1"/>
        <v>0.10141129242773646</v>
      </c>
      <c r="M37" s="18">
        <f t="shared" si="2"/>
        <v>1.6408455124660906</v>
      </c>
      <c r="N37" s="18">
        <f t="shared" si="3"/>
        <v>1.3633115095693933</v>
      </c>
      <c r="O37" s="18">
        <f t="shared" si="4"/>
        <v>0.17472616800048596</v>
      </c>
      <c r="P37" s="19">
        <f t="shared" si="5"/>
        <v>3.202478459894223E-2</v>
      </c>
      <c r="Q37" s="22"/>
      <c r="S37" s="9"/>
      <c r="T37" s="12"/>
      <c r="U37" s="12"/>
      <c r="V37" s="12"/>
      <c r="W37" s="12"/>
      <c r="X37" s="12"/>
      <c r="Y37" s="13"/>
      <c r="Z37" s="9"/>
    </row>
    <row r="38" spans="4:26" ht="15.75">
      <c r="D38" s="27" t="s">
        <v>38</v>
      </c>
      <c r="E38" s="28">
        <v>6.3</v>
      </c>
      <c r="F38" s="28">
        <v>90.456059999999994</v>
      </c>
      <c r="G38" s="28">
        <v>9</v>
      </c>
      <c r="H38" s="29">
        <v>58.1</v>
      </c>
      <c r="J38" s="14" t="s">
        <v>54</v>
      </c>
      <c r="K38" s="18">
        <f t="shared" si="0"/>
        <v>0.58250545749529437</v>
      </c>
      <c r="L38" s="18">
        <f t="shared" si="1"/>
        <v>0.11505812666742793</v>
      </c>
      <c r="M38" s="18">
        <f t="shared" si="2"/>
        <v>1.6408455124660906</v>
      </c>
      <c r="N38" s="18">
        <f t="shared" si="3"/>
        <v>1.3104206060460228</v>
      </c>
      <c r="O38" s="18">
        <f t="shared" si="4"/>
        <v>0.14411052642973762</v>
      </c>
      <c r="P38" s="19">
        <f t="shared" si="5"/>
        <v>2.6413379404850695E-2</v>
      </c>
      <c r="Q38" s="22"/>
      <c r="S38" s="9"/>
      <c r="T38" s="12"/>
      <c r="U38" s="12"/>
      <c r="V38" s="12"/>
      <c r="W38" s="12"/>
      <c r="X38" s="12"/>
      <c r="Y38" s="13"/>
      <c r="Z38" s="9"/>
    </row>
    <row r="39" spans="4:26" ht="15.75">
      <c r="D39" s="27" t="s">
        <v>39</v>
      </c>
      <c r="E39" s="28">
        <v>13</v>
      </c>
      <c r="F39" s="28">
        <v>492.23129999999998</v>
      </c>
      <c r="G39" s="28">
        <v>5</v>
      </c>
      <c r="H39" s="29">
        <v>39.299999999999997</v>
      </c>
      <c r="J39" s="14" t="s">
        <v>55</v>
      </c>
      <c r="K39" s="18">
        <f t="shared" si="0"/>
        <v>0.50565413448903074</v>
      </c>
      <c r="L39" s="18">
        <f t="shared" si="1"/>
        <v>8.785339805760449E-2</v>
      </c>
      <c r="M39" s="18">
        <f t="shared" si="2"/>
        <v>1.5319663573359739</v>
      </c>
      <c r="N39" s="18">
        <f t="shared" si="3"/>
        <v>1.3446922818258509</v>
      </c>
      <c r="O39" s="18">
        <f t="shared" si="4"/>
        <v>9.1513310648411422E-2</v>
      </c>
      <c r="P39" s="19">
        <f t="shared" si="5"/>
        <v>1.6773068939755553E-2</v>
      </c>
      <c r="Q39" s="22"/>
      <c r="S39" s="9"/>
      <c r="T39" s="12"/>
      <c r="U39" s="12"/>
      <c r="V39" s="12"/>
      <c r="W39" s="12"/>
      <c r="X39" s="12"/>
      <c r="Y39" s="13"/>
      <c r="Z39" s="9"/>
    </row>
    <row r="40" spans="4:26" ht="15.75">
      <c r="D40" s="27" t="s">
        <v>40</v>
      </c>
      <c r="E40" s="28">
        <v>20.399999999999999</v>
      </c>
      <c r="F40" s="28">
        <v>2469.645</v>
      </c>
      <c r="G40" s="28">
        <v>4</v>
      </c>
      <c r="H40" s="29">
        <v>23.8</v>
      </c>
      <c r="J40" s="14" t="s">
        <v>56</v>
      </c>
      <c r="K40" s="18">
        <f t="shared" si="0"/>
        <v>0.63614448386806288</v>
      </c>
      <c r="L40" s="18">
        <f t="shared" si="1"/>
        <v>9.5295544744717242E-2</v>
      </c>
      <c r="M40" s="18">
        <f t="shared" si="2"/>
        <v>1.6408455124660906</v>
      </c>
      <c r="N40" s="18">
        <f t="shared" si="3"/>
        <v>1.3649786373272743</v>
      </c>
      <c r="O40" s="18">
        <f t="shared" si="4"/>
        <v>0.13577565632070282</v>
      </c>
      <c r="P40" s="19">
        <f t="shared" si="5"/>
        <v>2.4885718019286174E-2</v>
      </c>
      <c r="Q40" s="22"/>
      <c r="S40" s="9"/>
      <c r="T40" s="12"/>
      <c r="U40" s="12"/>
      <c r="V40" s="12"/>
      <c r="W40" s="12"/>
      <c r="X40" s="12"/>
      <c r="Y40" s="13"/>
      <c r="Z40" s="9"/>
    </row>
    <row r="41" spans="4:26" ht="15.75">
      <c r="D41" s="27" t="s">
        <v>41</v>
      </c>
      <c r="E41" s="28">
        <v>13.2</v>
      </c>
      <c r="F41" s="28">
        <v>1164.838</v>
      </c>
      <c r="G41" s="28">
        <v>4</v>
      </c>
      <c r="H41" s="29">
        <v>34.299999999999997</v>
      </c>
      <c r="J41" s="14" t="s">
        <v>57</v>
      </c>
      <c r="K41" s="18">
        <f t="shared" si="0"/>
        <v>0.47190426298710536</v>
      </c>
      <c r="L41" s="18">
        <f t="shared" si="1"/>
        <v>3.9281583044388522E-2</v>
      </c>
      <c r="M41" s="18">
        <f t="shared" si="2"/>
        <v>0</v>
      </c>
      <c r="N41" s="18">
        <f t="shared" si="3"/>
        <v>1.2688631657394294</v>
      </c>
      <c r="O41" s="18">
        <f t="shared" si="4"/>
        <v>0</v>
      </c>
      <c r="P41" s="19">
        <f t="shared" si="5"/>
        <v>0</v>
      </c>
      <c r="Q41" s="22"/>
      <c r="S41" s="9"/>
      <c r="T41" s="12"/>
      <c r="U41" s="12"/>
      <c r="V41" s="12"/>
      <c r="W41" s="12"/>
      <c r="X41" s="12"/>
      <c r="Y41" s="13"/>
      <c r="Z41" s="9"/>
    </row>
    <row r="42" spans="4:26" ht="15.75">
      <c r="D42" s="27" t="s">
        <v>42</v>
      </c>
      <c r="E42" s="28">
        <v>35.700000000000003</v>
      </c>
      <c r="F42" s="28">
        <v>579.20830000000001</v>
      </c>
      <c r="G42" s="28">
        <v>2</v>
      </c>
      <c r="H42" s="29">
        <v>50.5</v>
      </c>
      <c r="J42" s="14" t="s">
        <v>58</v>
      </c>
      <c r="K42" s="18">
        <f t="shared" si="0"/>
        <v>0.45758433000007009</v>
      </c>
      <c r="L42" s="18">
        <f t="shared" si="1"/>
        <v>7.7614118673945562E-2</v>
      </c>
      <c r="M42" s="18">
        <f t="shared" si="2"/>
        <v>1.8198272596876397</v>
      </c>
      <c r="N42" s="18">
        <f t="shared" si="3"/>
        <v>1.2809549221054153</v>
      </c>
      <c r="O42" s="18">
        <f t="shared" si="4"/>
        <v>8.2789619563162248E-2</v>
      </c>
      <c r="P42" s="19">
        <f t="shared" si="5"/>
        <v>1.5174142281488544E-2</v>
      </c>
      <c r="Q42" s="22"/>
      <c r="S42" s="9"/>
      <c r="T42" s="12"/>
      <c r="U42" s="12"/>
      <c r="V42" s="12"/>
      <c r="W42" s="12"/>
      <c r="X42" s="12"/>
      <c r="Y42" s="13"/>
      <c r="Z42" s="9"/>
    </row>
    <row r="43" spans="4:26" ht="15.75">
      <c r="D43" s="27" t="s">
        <v>43</v>
      </c>
      <c r="E43" s="28">
        <v>1</v>
      </c>
      <c r="F43" s="28">
        <v>292.99779999999998</v>
      </c>
      <c r="G43" s="28">
        <v>6</v>
      </c>
      <c r="H43" s="29">
        <v>70.099999999999994</v>
      </c>
      <c r="J43" s="14" t="s">
        <v>59</v>
      </c>
      <c r="K43" s="18">
        <f t="shared" ref="K43:K60" si="6">(E59^$G$17)</f>
        <v>0.43221381458138253</v>
      </c>
      <c r="L43" s="18">
        <f t="shared" ref="L43:L60" si="7">(F59^$G$18)</f>
        <v>9.2426490524307098E-2</v>
      </c>
      <c r="M43" s="18">
        <f t="shared" ref="M43:M60" si="8">(G59^$G$19)</f>
        <v>1</v>
      </c>
      <c r="N43" s="18">
        <f t="shared" ref="N43:N60" si="9">(H59^$G$20)</f>
        <v>1.3122059665865853</v>
      </c>
      <c r="O43" s="18">
        <f t="shared" ref="O43:O60" si="10">(K43*L43*M43*N43)</f>
        <v>5.242001187614409E-2</v>
      </c>
      <c r="P43" s="19">
        <f t="shared" ref="P43:P60" si="11">(O43/$O$61)</f>
        <v>9.6078315470344375E-3</v>
      </c>
      <c r="Q43" s="22"/>
      <c r="S43" s="9"/>
      <c r="T43" s="12"/>
      <c r="U43" s="12"/>
      <c r="V43" s="12"/>
      <c r="W43" s="12"/>
      <c r="X43" s="12"/>
      <c r="Y43" s="13"/>
      <c r="Z43" s="9"/>
    </row>
    <row r="44" spans="4:26" ht="15.75">
      <c r="D44" s="27" t="s">
        <v>44</v>
      </c>
      <c r="E44" s="28">
        <v>17.7</v>
      </c>
      <c r="F44" s="28">
        <v>350.85149999999999</v>
      </c>
      <c r="G44" s="28">
        <v>1</v>
      </c>
      <c r="H44" s="29">
        <v>37.4</v>
      </c>
      <c r="J44" s="14" t="s">
        <v>60</v>
      </c>
      <c r="K44" s="18">
        <f t="shared" si="6"/>
        <v>0.5236512767085596</v>
      </c>
      <c r="L44" s="18">
        <f t="shared" si="7"/>
        <v>0.10828884531110863</v>
      </c>
      <c r="M44" s="18">
        <f t="shared" si="8"/>
        <v>1.7355261187714732</v>
      </c>
      <c r="N44" s="18">
        <f t="shared" si="9"/>
        <v>1.3496432711332143</v>
      </c>
      <c r="O44" s="18">
        <f t="shared" si="10"/>
        <v>0.13282384170290779</v>
      </c>
      <c r="P44" s="19">
        <f t="shared" si="11"/>
        <v>2.4344693006303389E-2</v>
      </c>
      <c r="Q44" s="22"/>
      <c r="S44" s="9"/>
      <c r="T44" s="12"/>
      <c r="U44" s="12"/>
      <c r="V44" s="12"/>
      <c r="W44" s="12"/>
      <c r="X44" s="12"/>
      <c r="Y44" s="13"/>
      <c r="Z44" s="9"/>
    </row>
    <row r="45" spans="4:26" ht="15.75">
      <c r="D45" s="27" t="s">
        <v>45</v>
      </c>
      <c r="E45" s="28">
        <v>16.899999999999999</v>
      </c>
      <c r="F45" s="28">
        <v>368.13630000000001</v>
      </c>
      <c r="G45" s="28">
        <v>8</v>
      </c>
      <c r="H45" s="29">
        <v>42.3</v>
      </c>
      <c r="J45" s="14" t="s">
        <v>61</v>
      </c>
      <c r="K45" s="18">
        <f t="shared" si="6"/>
        <v>0.53205527918870532</v>
      </c>
      <c r="L45" s="18">
        <f t="shared" si="7"/>
        <v>0.12899269937960034</v>
      </c>
      <c r="M45" s="18">
        <f t="shared" si="8"/>
        <v>1.8198272596876397</v>
      </c>
      <c r="N45" s="18">
        <f t="shared" si="9"/>
        <v>1.3612401129330152</v>
      </c>
      <c r="O45" s="18">
        <f t="shared" si="10"/>
        <v>0.17001482486755543</v>
      </c>
      <c r="P45" s="19">
        <f t="shared" si="11"/>
        <v>3.1161263406149938E-2</v>
      </c>
      <c r="Q45" s="22"/>
      <c r="S45" s="9"/>
      <c r="T45" s="12"/>
      <c r="U45" s="12"/>
      <c r="V45" s="12"/>
      <c r="W45" s="12"/>
      <c r="X45" s="12"/>
      <c r="Y45" s="13"/>
      <c r="Z45" s="9"/>
    </row>
    <row r="46" spans="4:26" ht="15.75">
      <c r="D46" s="27" t="s">
        <v>46</v>
      </c>
      <c r="E46" s="28">
        <v>1.5</v>
      </c>
      <c r="F46" s="28">
        <v>23.382840000000002</v>
      </c>
      <c r="G46" s="28">
        <v>7</v>
      </c>
      <c r="H46" s="29">
        <v>47.7</v>
      </c>
      <c r="J46" s="14" t="s">
        <v>62</v>
      </c>
      <c r="K46" s="18">
        <f t="shared" si="6"/>
        <v>0.54478777539086243</v>
      </c>
      <c r="L46" s="18">
        <f t="shared" si="7"/>
        <v>4.0860942663278207E-2</v>
      </c>
      <c r="M46" s="18">
        <f t="shared" si="8"/>
        <v>0</v>
      </c>
      <c r="N46" s="18">
        <f t="shared" si="9"/>
        <v>1.2896564952583003</v>
      </c>
      <c r="O46" s="18">
        <f t="shared" si="10"/>
        <v>0</v>
      </c>
      <c r="P46" s="19">
        <f t="shared" si="11"/>
        <v>0</v>
      </c>
      <c r="Q46" s="22"/>
      <c r="S46" s="9"/>
      <c r="T46" s="12"/>
      <c r="U46" s="12"/>
      <c r="V46" s="12"/>
      <c r="W46" s="12"/>
      <c r="X46" s="12"/>
      <c r="Y46" s="13"/>
      <c r="Z46" s="9"/>
    </row>
    <row r="47" spans="4:26" ht="15.75">
      <c r="D47" s="27" t="s">
        <v>47</v>
      </c>
      <c r="E47" s="28">
        <v>4.5</v>
      </c>
      <c r="F47" s="28">
        <v>2275.877</v>
      </c>
      <c r="G47" s="28">
        <v>3</v>
      </c>
      <c r="H47" s="29">
        <v>29.3</v>
      </c>
      <c r="J47" s="14" t="s">
        <v>63</v>
      </c>
      <c r="K47" s="18">
        <f t="shared" si="6"/>
        <v>0.53779786847784883</v>
      </c>
      <c r="L47" s="18">
        <f t="shared" si="7"/>
        <v>5.4436620773315882E-2</v>
      </c>
      <c r="M47" s="18">
        <f t="shared" si="8"/>
        <v>1.2377262853054281</v>
      </c>
      <c r="N47" s="18">
        <f t="shared" si="9"/>
        <v>1.2723386775678933</v>
      </c>
      <c r="O47" s="18">
        <f t="shared" si="10"/>
        <v>4.6103890809499795E-2</v>
      </c>
      <c r="P47" s="19">
        <f t="shared" si="11"/>
        <v>8.4501777223390875E-3</v>
      </c>
      <c r="Q47" s="22"/>
      <c r="S47" s="9"/>
      <c r="T47" s="12"/>
      <c r="U47" s="12"/>
      <c r="V47" s="12"/>
      <c r="W47" s="12"/>
      <c r="X47" s="12"/>
      <c r="Y47" s="13"/>
      <c r="Z47" s="9"/>
    </row>
    <row r="48" spans="4:26" ht="15.75">
      <c r="D48" s="27" t="s">
        <v>48</v>
      </c>
      <c r="E48" s="28">
        <v>10.5</v>
      </c>
      <c r="F48" s="28">
        <v>279.17259999999999</v>
      </c>
      <c r="G48" s="28">
        <v>7</v>
      </c>
      <c r="H48" s="29">
        <v>51.6</v>
      </c>
      <c r="J48" s="14" t="s">
        <v>64</v>
      </c>
      <c r="K48" s="18">
        <f t="shared" si="6"/>
        <v>0.5635833756529619</v>
      </c>
      <c r="L48" s="18">
        <f t="shared" si="7"/>
        <v>6.2341271573502062E-2</v>
      </c>
      <c r="M48" s="18">
        <f t="shared" si="8"/>
        <v>1</v>
      </c>
      <c r="N48" s="18">
        <f t="shared" si="9"/>
        <v>1.2821308431838716</v>
      </c>
      <c r="O48" s="18">
        <f t="shared" si="10"/>
        <v>4.5047031592097171E-2</v>
      </c>
      <c r="P48" s="19">
        <f t="shared" si="11"/>
        <v>8.2564706824832627E-3</v>
      </c>
      <c r="Q48" s="22"/>
      <c r="S48" s="9"/>
      <c r="T48" s="12"/>
      <c r="U48" s="12"/>
      <c r="V48" s="12"/>
      <c r="W48" s="12"/>
      <c r="X48" s="12"/>
      <c r="Y48" s="13"/>
      <c r="Z48" s="9"/>
    </row>
    <row r="49" spans="4:26" ht="15.75">
      <c r="D49" s="27" t="s">
        <v>49</v>
      </c>
      <c r="E49" s="28">
        <v>14.7</v>
      </c>
      <c r="F49" s="28">
        <v>1360.1389999999999</v>
      </c>
      <c r="G49" s="28">
        <v>1</v>
      </c>
      <c r="H49" s="29">
        <v>24.6</v>
      </c>
      <c r="J49" s="14" t="s">
        <v>65</v>
      </c>
      <c r="K49" s="18">
        <f t="shared" si="6"/>
        <v>0.77020944474465669</v>
      </c>
      <c r="L49" s="18">
        <f t="shared" si="7"/>
        <v>8.6642542617904481E-2</v>
      </c>
      <c r="M49" s="18">
        <f t="shared" si="8"/>
        <v>1.7355261187714732</v>
      </c>
      <c r="N49" s="18">
        <f t="shared" si="9"/>
        <v>1.346222356028461</v>
      </c>
      <c r="O49" s="18">
        <f t="shared" si="10"/>
        <v>0.15591502937629675</v>
      </c>
      <c r="P49" s="19">
        <f t="shared" si="11"/>
        <v>2.8576974408892012E-2</v>
      </c>
      <c r="Q49" s="22"/>
      <c r="S49" s="9"/>
      <c r="T49" s="12"/>
      <c r="U49" s="12"/>
      <c r="V49" s="12"/>
      <c r="W49" s="12"/>
      <c r="X49" s="12"/>
      <c r="Y49" s="13"/>
      <c r="Z49" s="9"/>
    </row>
    <row r="50" spans="4:26" ht="15.75">
      <c r="D50" s="27" t="s">
        <v>50</v>
      </c>
      <c r="E50" s="28">
        <v>10.1</v>
      </c>
      <c r="F50" s="28">
        <v>279.17259999999999</v>
      </c>
      <c r="G50" s="28">
        <v>7</v>
      </c>
      <c r="H50" s="29">
        <v>47.9</v>
      </c>
      <c r="J50" s="14" t="s">
        <v>66</v>
      </c>
      <c r="K50" s="18">
        <f t="shared" si="6"/>
        <v>0.52587333561691008</v>
      </c>
      <c r="L50" s="18">
        <f t="shared" si="7"/>
        <v>0.11306110015052066</v>
      </c>
      <c r="M50" s="18">
        <f t="shared" si="8"/>
        <v>1.6408455124660906</v>
      </c>
      <c r="N50" s="18">
        <f t="shared" si="9"/>
        <v>1.3429176528694398</v>
      </c>
      <c r="O50" s="18">
        <f t="shared" si="10"/>
        <v>0.13101210782047562</v>
      </c>
      <c r="P50" s="19">
        <f t="shared" si="11"/>
        <v>2.401262833620009E-2</v>
      </c>
      <c r="Q50" s="22"/>
      <c r="S50" s="9"/>
      <c r="T50" s="12"/>
      <c r="U50" s="12"/>
      <c r="V50" s="12"/>
      <c r="W50" s="12"/>
      <c r="X50" s="12"/>
      <c r="Y50" s="13"/>
      <c r="Z50" s="9"/>
    </row>
    <row r="51" spans="4:26" ht="15.75">
      <c r="D51" s="27" t="s">
        <v>51</v>
      </c>
      <c r="E51" s="28">
        <v>39.6</v>
      </c>
      <c r="F51" s="28">
        <v>480.6977</v>
      </c>
      <c r="G51" s="28">
        <v>4</v>
      </c>
      <c r="H51" s="29">
        <v>38.799999999999997</v>
      </c>
      <c r="J51" s="14" t="s">
        <v>67</v>
      </c>
      <c r="K51" s="18">
        <f t="shared" si="6"/>
        <v>0.54753778918817586</v>
      </c>
      <c r="L51" s="18">
        <f t="shared" si="7"/>
        <v>4.0850942262082919E-2</v>
      </c>
      <c r="M51" s="18">
        <f t="shared" si="8"/>
        <v>0</v>
      </c>
      <c r="N51" s="18">
        <f t="shared" si="9"/>
        <v>1.2371295011613952</v>
      </c>
      <c r="O51" s="18">
        <f t="shared" si="10"/>
        <v>0</v>
      </c>
      <c r="P51" s="19">
        <f t="shared" si="11"/>
        <v>0</v>
      </c>
      <c r="Q51" s="22"/>
      <c r="S51" s="9"/>
      <c r="T51" s="12"/>
      <c r="U51" s="12"/>
      <c r="V51" s="12"/>
      <c r="W51" s="12"/>
      <c r="X51" s="12"/>
      <c r="Y51" s="13"/>
      <c r="Z51" s="9"/>
    </row>
    <row r="52" spans="4:26" ht="15.75">
      <c r="D52" s="27" t="s">
        <v>52</v>
      </c>
      <c r="E52" s="28">
        <v>29.3</v>
      </c>
      <c r="F52" s="28">
        <v>1487.8679999999999</v>
      </c>
      <c r="G52" s="28">
        <v>2</v>
      </c>
      <c r="H52" s="29">
        <v>27</v>
      </c>
      <c r="J52" s="14" t="s">
        <v>68</v>
      </c>
      <c r="K52" s="18">
        <f t="shared" si="6"/>
        <v>0.52147839429377352</v>
      </c>
      <c r="L52" s="18">
        <f t="shared" si="7"/>
        <v>4.0910481334294549E-2</v>
      </c>
      <c r="M52" s="18">
        <f t="shared" si="8"/>
        <v>0</v>
      </c>
      <c r="N52" s="18">
        <f t="shared" si="9"/>
        <v>1.2500534075830332</v>
      </c>
      <c r="O52" s="18">
        <f t="shared" si="10"/>
        <v>0</v>
      </c>
      <c r="P52" s="19">
        <f t="shared" si="11"/>
        <v>0</v>
      </c>
      <c r="Q52" s="22"/>
      <c r="S52" s="9"/>
      <c r="T52" s="12"/>
      <c r="U52" s="12"/>
      <c r="V52" s="12"/>
      <c r="W52" s="12"/>
      <c r="X52" s="12"/>
      <c r="Y52" s="13"/>
      <c r="Z52" s="9"/>
    </row>
    <row r="53" spans="4:26" ht="15.75">
      <c r="D53" s="27" t="s">
        <v>53</v>
      </c>
      <c r="E53" s="28">
        <v>3.1</v>
      </c>
      <c r="F53" s="28">
        <v>383.86239999999998</v>
      </c>
      <c r="G53" s="28">
        <v>5</v>
      </c>
      <c r="H53" s="29">
        <v>56.2</v>
      </c>
      <c r="J53" s="14" t="s">
        <v>69</v>
      </c>
      <c r="K53" s="18">
        <f t="shared" si="6"/>
        <v>0.4370944188217582</v>
      </c>
      <c r="L53" s="18">
        <f t="shared" si="7"/>
        <v>9.0272679533248051E-2</v>
      </c>
      <c r="M53" s="18">
        <f t="shared" si="8"/>
        <v>1.6408455124660906</v>
      </c>
      <c r="N53" s="18">
        <f t="shared" si="9"/>
        <v>1.3136718165402099</v>
      </c>
      <c r="O53" s="18">
        <f t="shared" si="10"/>
        <v>8.5052321288670282E-2</v>
      </c>
      <c r="P53" s="19">
        <f t="shared" si="11"/>
        <v>1.5588862847962869E-2</v>
      </c>
      <c r="Q53" s="22"/>
      <c r="S53" s="9"/>
      <c r="T53" s="12"/>
      <c r="U53" s="12"/>
      <c r="V53" s="12"/>
      <c r="W53" s="12"/>
      <c r="X53" s="12"/>
      <c r="Y53" s="13"/>
      <c r="Z53" s="9"/>
    </row>
    <row r="54" spans="4:26" ht="15.75">
      <c r="D54" s="27" t="s">
        <v>54</v>
      </c>
      <c r="E54" s="28">
        <v>10.4</v>
      </c>
      <c r="F54" s="28">
        <v>276.44900000000001</v>
      </c>
      <c r="G54" s="28">
        <v>5</v>
      </c>
      <c r="H54" s="29">
        <v>33.6</v>
      </c>
      <c r="J54" s="14" t="s">
        <v>70</v>
      </c>
      <c r="K54" s="18">
        <f t="shared" si="6"/>
        <v>0.4419870960534335</v>
      </c>
      <c r="L54" s="18">
        <f t="shared" si="7"/>
        <v>9.0722812088743332E-2</v>
      </c>
      <c r="M54" s="18">
        <f t="shared" si="8"/>
        <v>1.7355261187714732</v>
      </c>
      <c r="N54" s="18">
        <f t="shared" si="9"/>
        <v>1.3119104244923101</v>
      </c>
      <c r="O54" s="18">
        <f t="shared" si="10"/>
        <v>9.129803503164674E-2</v>
      </c>
      <c r="P54" s="19">
        <f t="shared" si="11"/>
        <v>1.6733612026488424E-2</v>
      </c>
      <c r="Q54" s="22"/>
      <c r="S54" s="9"/>
      <c r="T54" s="12"/>
      <c r="U54" s="12"/>
      <c r="V54" s="12"/>
      <c r="W54" s="12"/>
      <c r="X54" s="12"/>
      <c r="Y54" s="13"/>
      <c r="Z54" s="9"/>
    </row>
    <row r="55" spans="4:26" ht="15.75">
      <c r="D55" s="27" t="s">
        <v>55</v>
      </c>
      <c r="E55" s="28">
        <v>19.2</v>
      </c>
      <c r="F55" s="28">
        <v>557.47799999999995</v>
      </c>
      <c r="G55" s="28">
        <v>4</v>
      </c>
      <c r="H55" s="29">
        <v>47</v>
      </c>
      <c r="J55" s="14" t="s">
        <v>71</v>
      </c>
      <c r="K55" s="18">
        <f t="shared" si="6"/>
        <v>0.79515998337961247</v>
      </c>
      <c r="L55" s="18">
        <f t="shared" si="7"/>
        <v>8.9353094260976595E-2</v>
      </c>
      <c r="M55" s="18">
        <f t="shared" si="8"/>
        <v>1.5319663573359739</v>
      </c>
      <c r="N55" s="18">
        <f t="shared" si="9"/>
        <v>1.3589364129073143</v>
      </c>
      <c r="O55" s="18">
        <f t="shared" si="10"/>
        <v>0.14791508805282344</v>
      </c>
      <c r="P55" s="19">
        <f t="shared" si="11"/>
        <v>2.711070063536258E-2</v>
      </c>
      <c r="Q55" s="22"/>
      <c r="S55" s="9"/>
      <c r="T55" s="12"/>
      <c r="U55" s="12"/>
      <c r="V55" s="12"/>
      <c r="W55" s="12"/>
      <c r="X55" s="12"/>
      <c r="Y55" s="13"/>
      <c r="Z55" s="9"/>
    </row>
    <row r="56" spans="4:26" ht="15.75">
      <c r="D56" s="27" t="s">
        <v>56</v>
      </c>
      <c r="E56" s="28">
        <v>7.1</v>
      </c>
      <c r="F56" s="28">
        <v>451.24380000000002</v>
      </c>
      <c r="G56" s="28">
        <v>5</v>
      </c>
      <c r="H56" s="29">
        <v>57.1</v>
      </c>
      <c r="J56" s="14" t="s">
        <v>72</v>
      </c>
      <c r="K56" s="18">
        <f t="shared" si="6"/>
        <v>0.43570914225299751</v>
      </c>
      <c r="L56" s="18">
        <f t="shared" si="7"/>
        <v>9.240855412478885E-2</v>
      </c>
      <c r="M56" s="18">
        <f t="shared" si="8"/>
        <v>1.8961550286783428</v>
      </c>
      <c r="N56" s="18">
        <f t="shared" si="9"/>
        <v>1.3236846147851966</v>
      </c>
      <c r="O56" s="18">
        <f t="shared" si="10"/>
        <v>0.1010571883367139</v>
      </c>
      <c r="P56" s="19">
        <f t="shared" si="11"/>
        <v>1.8522323963798017E-2</v>
      </c>
      <c r="Q56" s="22"/>
      <c r="S56" s="9"/>
      <c r="T56" s="12"/>
      <c r="U56" s="12"/>
      <c r="V56" s="12"/>
      <c r="W56" s="12"/>
      <c r="X56" s="12"/>
      <c r="Y56" s="13"/>
      <c r="Z56" s="9"/>
    </row>
    <row r="57" spans="4:26" ht="15.75">
      <c r="D57" s="27" t="s">
        <v>57</v>
      </c>
      <c r="E57" s="28">
        <v>25.9</v>
      </c>
      <c r="F57" s="28">
        <v>4519.6899999999996</v>
      </c>
      <c r="G57" s="28">
        <v>0</v>
      </c>
      <c r="H57" s="29">
        <v>22.1</v>
      </c>
      <c r="J57" s="14" t="s">
        <v>73</v>
      </c>
      <c r="K57" s="18">
        <f t="shared" si="6"/>
        <v>0.49157095618967689</v>
      </c>
      <c r="L57" s="18">
        <f t="shared" si="7"/>
        <v>9.4282205577729233E-2</v>
      </c>
      <c r="M57" s="18">
        <f t="shared" si="8"/>
        <v>1.9661338478579948</v>
      </c>
      <c r="N57" s="18">
        <f t="shared" si="9"/>
        <v>1.3331079858565071</v>
      </c>
      <c r="O57" s="18">
        <f t="shared" si="10"/>
        <v>0.12147708410217119</v>
      </c>
      <c r="P57" s="19">
        <f t="shared" si="11"/>
        <v>2.2264996117060162E-2</v>
      </c>
      <c r="Q57" s="22"/>
      <c r="S57" s="9"/>
      <c r="T57" s="12"/>
      <c r="U57" s="12"/>
      <c r="V57" s="12"/>
      <c r="W57" s="12"/>
      <c r="X57" s="12"/>
      <c r="Y57" s="13"/>
      <c r="Z57" s="9"/>
    </row>
    <row r="58" spans="4:26" ht="15.75">
      <c r="D58" s="27" t="s">
        <v>58</v>
      </c>
      <c r="E58" s="28">
        <v>29.6</v>
      </c>
      <c r="F58" s="28">
        <v>769.40340000000003</v>
      </c>
      <c r="G58" s="28">
        <v>7</v>
      </c>
      <c r="H58" s="29">
        <v>25</v>
      </c>
      <c r="J58" s="14" t="s">
        <v>74</v>
      </c>
      <c r="K58" s="18">
        <f t="shared" si="6"/>
        <v>0.43765515709482289</v>
      </c>
      <c r="L58" s="18">
        <f t="shared" si="7"/>
        <v>8.3273577065379203E-2</v>
      </c>
      <c r="M58" s="18">
        <f t="shared" si="8"/>
        <v>1.4021889487005648</v>
      </c>
      <c r="N58" s="18">
        <f t="shared" si="9"/>
        <v>1.3727952826493597</v>
      </c>
      <c r="O58" s="18">
        <f t="shared" si="10"/>
        <v>7.0153862758079305E-2</v>
      </c>
      <c r="P58" s="19">
        <f t="shared" si="11"/>
        <v>1.2858190443488673E-2</v>
      </c>
      <c r="Q58" s="22"/>
      <c r="S58" s="9"/>
      <c r="T58" s="12"/>
      <c r="U58" s="12"/>
      <c r="V58" s="12"/>
      <c r="W58" s="12"/>
      <c r="X58" s="12"/>
      <c r="Y58" s="13"/>
      <c r="Z58" s="9"/>
    </row>
    <row r="59" spans="4:26" ht="15.75">
      <c r="D59" s="27" t="s">
        <v>59</v>
      </c>
      <c r="E59" s="28">
        <v>37.9</v>
      </c>
      <c r="F59" s="28">
        <v>488.5727</v>
      </c>
      <c r="G59" s="28">
        <v>1</v>
      </c>
      <c r="H59" s="29">
        <v>34.200000000000003</v>
      </c>
      <c r="J59" s="14" t="s">
        <v>75</v>
      </c>
      <c r="K59" s="18">
        <f t="shared" si="6"/>
        <v>0.47935580656693877</v>
      </c>
      <c r="L59" s="18">
        <f t="shared" si="7"/>
        <v>3.8997642981109505E-2</v>
      </c>
      <c r="M59" s="18">
        <f t="shared" si="8"/>
        <v>0</v>
      </c>
      <c r="N59" s="18">
        <f t="shared" si="9"/>
        <v>1.2209569999816907</v>
      </c>
      <c r="O59" s="18">
        <f t="shared" si="10"/>
        <v>0</v>
      </c>
      <c r="P59" s="19">
        <f t="shared" si="11"/>
        <v>0</v>
      </c>
      <c r="Q59" s="22"/>
      <c r="S59" s="9"/>
      <c r="T59" s="12"/>
      <c r="U59" s="12"/>
      <c r="V59" s="12"/>
      <c r="W59" s="12"/>
      <c r="X59" s="12"/>
      <c r="Y59" s="13"/>
      <c r="Z59" s="9"/>
    </row>
    <row r="60" spans="4:26" ht="15.75">
      <c r="D60" s="27" t="s">
        <v>60</v>
      </c>
      <c r="E60" s="28">
        <v>16.5</v>
      </c>
      <c r="F60" s="28">
        <v>323.65499999999997</v>
      </c>
      <c r="G60" s="28">
        <v>6</v>
      </c>
      <c r="H60" s="29">
        <v>49.3</v>
      </c>
      <c r="J60" s="14" t="s">
        <v>76</v>
      </c>
      <c r="K60" s="18">
        <f t="shared" si="6"/>
        <v>0.45830080075789559</v>
      </c>
      <c r="L60" s="18">
        <f t="shared" si="7"/>
        <v>3.9312819121121549E-2</v>
      </c>
      <c r="M60" s="18">
        <f t="shared" si="8"/>
        <v>1</v>
      </c>
      <c r="N60" s="18">
        <f t="shared" si="9"/>
        <v>1.2195454625721749</v>
      </c>
      <c r="O60" s="18">
        <f t="shared" si="10"/>
        <v>2.1972668264885205E-2</v>
      </c>
      <c r="P60" s="19">
        <f t="shared" si="11"/>
        <v>4.027272939706463E-3</v>
      </c>
      <c r="Q60" s="22"/>
      <c r="S60" s="9"/>
      <c r="T60" s="12"/>
      <c r="U60" s="12"/>
      <c r="V60" s="12"/>
      <c r="W60" s="12"/>
      <c r="X60" s="12"/>
      <c r="Y60" s="13"/>
      <c r="Z60" s="9"/>
    </row>
    <row r="61" spans="4:26" ht="15.75">
      <c r="D61" s="27" t="s">
        <v>61</v>
      </c>
      <c r="E61" s="28">
        <v>15.4</v>
      </c>
      <c r="F61" s="28">
        <v>205.36699999999999</v>
      </c>
      <c r="G61" s="28">
        <v>7</v>
      </c>
      <c r="H61" s="29">
        <v>55.1</v>
      </c>
      <c r="J61" s="24" t="s">
        <v>19</v>
      </c>
      <c r="K61" s="25"/>
      <c r="L61" s="25"/>
      <c r="M61" s="25"/>
      <c r="N61" s="25"/>
      <c r="O61" s="18">
        <f>SUM(O11:O60)</f>
        <v>5.4559670014535282</v>
      </c>
      <c r="P61" s="14"/>
      <c r="Q61" s="26"/>
      <c r="S61" s="9"/>
      <c r="T61" s="9"/>
      <c r="U61" s="9"/>
      <c r="V61" s="9"/>
      <c r="W61" s="9"/>
      <c r="X61" s="12"/>
      <c r="Y61" s="9"/>
      <c r="Z61" s="9"/>
    </row>
    <row r="62" spans="4:26" ht="15.75">
      <c r="D62" s="27" t="s">
        <v>62</v>
      </c>
      <c r="E62" s="28">
        <v>13.9</v>
      </c>
      <c r="F62" s="28">
        <v>4079.4180000000001</v>
      </c>
      <c r="G62" s="28">
        <v>0</v>
      </c>
      <c r="H62" s="29">
        <v>27.3</v>
      </c>
    </row>
    <row r="63" spans="4:26" ht="15.75">
      <c r="D63" s="27" t="s">
        <v>63</v>
      </c>
      <c r="E63" s="28">
        <v>14.7</v>
      </c>
      <c r="F63" s="28">
        <v>1935.009</v>
      </c>
      <c r="G63" s="28">
        <v>2</v>
      </c>
      <c r="H63" s="29">
        <v>22.9</v>
      </c>
    </row>
    <row r="64" spans="4:26" ht="15.75">
      <c r="D64" s="27" t="s">
        <v>64</v>
      </c>
      <c r="E64" s="28">
        <v>12</v>
      </c>
      <c r="F64" s="28">
        <v>1360.1389999999999</v>
      </c>
      <c r="G64" s="28">
        <v>1</v>
      </c>
      <c r="H64" s="29">
        <v>25.3</v>
      </c>
    </row>
    <row r="65" spans="3:8" ht="15.75">
      <c r="D65" s="27" t="s">
        <v>65</v>
      </c>
      <c r="E65" s="28">
        <v>3.1</v>
      </c>
      <c r="F65" s="28">
        <v>577.9615</v>
      </c>
      <c r="G65" s="28">
        <v>6</v>
      </c>
      <c r="H65" s="29">
        <v>47.7</v>
      </c>
    </row>
    <row r="66" spans="3:8" ht="15.75">
      <c r="D66" s="27" t="s">
        <v>66</v>
      </c>
      <c r="E66" s="28">
        <v>16.2</v>
      </c>
      <c r="F66" s="28">
        <v>289.32479999999998</v>
      </c>
      <c r="G66" s="28">
        <v>5</v>
      </c>
      <c r="H66" s="29">
        <v>46.2</v>
      </c>
    </row>
    <row r="67" spans="3:8" ht="15.75">
      <c r="D67" s="27" t="s">
        <v>67</v>
      </c>
      <c r="E67" s="28">
        <v>13.6</v>
      </c>
      <c r="F67" s="28">
        <v>4082.0149999999999</v>
      </c>
      <c r="G67" s="28">
        <v>0</v>
      </c>
      <c r="H67" s="29">
        <v>15.9</v>
      </c>
    </row>
    <row r="68" spans="3:8" ht="15.75">
      <c r="D68" s="27" t="s">
        <v>68</v>
      </c>
      <c r="E68" s="28">
        <v>16.8</v>
      </c>
      <c r="F68" s="28">
        <v>4066.587</v>
      </c>
      <c r="G68" s="28">
        <v>0</v>
      </c>
      <c r="H68" s="29">
        <v>18.2</v>
      </c>
    </row>
    <row r="69" spans="3:8" ht="15.75">
      <c r="D69" s="27" t="s">
        <v>69</v>
      </c>
      <c r="E69" s="28">
        <v>36.1</v>
      </c>
      <c r="F69" s="28">
        <v>519.46169999999995</v>
      </c>
      <c r="G69" s="28">
        <v>5</v>
      </c>
      <c r="H69" s="29">
        <v>34.700000000000003</v>
      </c>
    </row>
    <row r="70" spans="3:8" ht="15.75">
      <c r="D70" s="27" t="s">
        <v>70</v>
      </c>
      <c r="E70" s="28">
        <v>34.4</v>
      </c>
      <c r="F70" s="28">
        <v>512.78710000000001</v>
      </c>
      <c r="G70" s="28">
        <v>6</v>
      </c>
      <c r="H70" s="29">
        <v>34.1</v>
      </c>
    </row>
    <row r="71" spans="3:8" ht="15.75">
      <c r="D71" s="27" t="s">
        <v>71</v>
      </c>
      <c r="E71" s="28">
        <v>2.7</v>
      </c>
      <c r="F71" s="28">
        <v>533.47619999999995</v>
      </c>
      <c r="G71" s="28">
        <v>4</v>
      </c>
      <c r="H71" s="29">
        <v>53.9</v>
      </c>
    </row>
    <row r="72" spans="3:8" ht="15.75">
      <c r="D72" s="27" t="s">
        <v>72</v>
      </c>
      <c r="E72" s="28">
        <v>36.6</v>
      </c>
      <c r="F72" s="28">
        <v>488.8193</v>
      </c>
      <c r="G72" s="28">
        <v>8</v>
      </c>
      <c r="H72" s="29">
        <v>38.299999999999997</v>
      </c>
    </row>
    <row r="73" spans="3:8" ht="15.75">
      <c r="D73" s="27" t="s">
        <v>73</v>
      </c>
      <c r="E73" s="28">
        <v>21.7</v>
      </c>
      <c r="F73" s="28">
        <v>463.96230000000003</v>
      </c>
      <c r="G73" s="28">
        <v>9</v>
      </c>
      <c r="H73" s="29">
        <v>42</v>
      </c>
    </row>
    <row r="74" spans="3:8" ht="15.75">
      <c r="D74" s="27" t="s">
        <v>74</v>
      </c>
      <c r="E74" s="28">
        <v>35.9</v>
      </c>
      <c r="F74" s="28">
        <v>640.73910000000001</v>
      </c>
      <c r="G74" s="28">
        <v>3</v>
      </c>
      <c r="H74" s="29">
        <v>61.5</v>
      </c>
    </row>
    <row r="75" spans="3:8" ht="15.75">
      <c r="D75" s="27" t="s">
        <v>75</v>
      </c>
      <c r="E75" s="28">
        <v>24.2</v>
      </c>
      <c r="F75" s="28">
        <v>4605.7489999999998</v>
      </c>
      <c r="G75" s="28">
        <v>0</v>
      </c>
      <c r="H75" s="29">
        <v>13.4</v>
      </c>
    </row>
    <row r="76" spans="3:8" ht="15.75">
      <c r="D76" s="27" t="s">
        <v>76</v>
      </c>
      <c r="E76" s="28">
        <v>29.4</v>
      </c>
      <c r="F76" s="28">
        <v>4510.3590000000004</v>
      </c>
      <c r="G76" s="28">
        <v>1</v>
      </c>
      <c r="H76" s="29">
        <v>13.2</v>
      </c>
    </row>
    <row r="77" spans="3:8">
      <c r="C77" s="9"/>
      <c r="D77" s="9"/>
      <c r="E77" s="10"/>
      <c r="F77" s="11"/>
    </row>
    <row r="79" spans="3:8">
      <c r="E79" s="6" t="s">
        <v>25</v>
      </c>
      <c r="F79" s="6"/>
    </row>
  </sheetData>
  <sortState xmlns:xlrd2="http://schemas.microsoft.com/office/spreadsheetml/2017/richdata2" ref="S11:Y60">
    <sortCondition descending="1" ref="Y11:Y60"/>
  </sortState>
  <mergeCells count="10">
    <mergeCell ref="Z8:Z10"/>
    <mergeCell ref="S8:S10"/>
    <mergeCell ref="D25:D26"/>
    <mergeCell ref="G20:H20"/>
    <mergeCell ref="E25:H25"/>
    <mergeCell ref="D8:E8"/>
    <mergeCell ref="G16:H16"/>
    <mergeCell ref="G17:H17"/>
    <mergeCell ref="G18:H18"/>
    <mergeCell ref="G19:H19"/>
  </mergeCells>
  <phoneticPr fontId="3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istim</cp:lastModifiedBy>
  <dcterms:created xsi:type="dcterms:W3CDTF">2021-06-07T02:11:00Z</dcterms:created>
  <dcterms:modified xsi:type="dcterms:W3CDTF">2021-06-25T19:21:11Z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