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C:\Users\LISA\Documents\MIT HEALTHCARE ANALYTICS\"/>
    </mc:Choice>
  </mc:AlternateContent>
  <xr:revisionPtr revIDLastSave="0" documentId="8_{CA84F665-58D3-4EF1-BF31-66E74858781A}" xr6:coauthVersionLast="47" xr6:coauthVersionMax="47" xr10:uidLastSave="{00000000-0000-0000-0000-000000000000}"/>
  <bookViews>
    <workbookView xWindow="-120" yWindow="-120" windowWidth="20730" windowHeight="11160" tabRatio="737" activeTab="1" xr2:uid="{00000000-000D-0000-FFFF-FFFF00000000}"/>
  </bookViews>
  <sheets>
    <sheet name="DASHBOARD" sheetId="7" r:id="rId1"/>
    <sheet name="Analysis" sheetId="3" r:id="rId2"/>
    <sheet name="Raw_Data" sheetId="1" r:id="rId3"/>
    <sheet name="Cleanup" sheetId="2" r:id="rId4"/>
    <sheet name="PIVOT" sheetId="9" r:id="rId5"/>
  </sheets>
  <externalReferences>
    <externalReference r:id="rId6"/>
  </externalReferences>
  <definedNames>
    <definedName name="_xlcn.WorksheetConnection_IDCEXCELWEEK1DATASETassignment.xlsxRetail1" hidden="1">Retail[]</definedName>
    <definedName name="Slicer_Age">#N/A</definedName>
    <definedName name="Slicer_Gender">#N/A</definedName>
    <definedName name="Slicer_Product_Category">#N/A</definedName>
  </definedNames>
  <calcPr calcId="191029"/>
  <pivotCaches>
    <pivotCache cacheId="0" r:id="rId7"/>
    <pivotCache cacheId="1" r:id="rId8"/>
    <pivotCache cacheId="2" r:id="rId9"/>
    <pivotCache cacheId="3" r:id="rId10"/>
    <pivotCache cacheId="4" r:id="rId11"/>
    <pivotCache cacheId="5" r:id="rId12"/>
  </pivotCaches>
  <extLst>
    <ext xmlns:x14="http://schemas.microsoft.com/office/spreadsheetml/2009/9/main" uri="{876F7934-8845-4945-9796-88D515C7AA90}">
      <x14:pivotCaches>
        <pivotCache cacheId="6" r:id="rId13"/>
      </x14:pivotCaches>
    </ex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etail" name="Retail" connection="WorksheetConnection_IDC EXCEL WEEK 1 DATASET assignment.xlsx!Retail"/>
        </x15:modelTables>
        <x15:extLst>
          <ext xmlns:x16="http://schemas.microsoft.com/office/spreadsheetml/2014/11/main" uri="{9835A34E-60A6-4A7C-AAB8-D5F71C897F49}">
            <x16:modelTimeGroupings>
              <x16:modelTimeGrouping tableName="Retail"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 l="1"/>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2" i="2"/>
  <c r="N7" i="3"/>
  <c r="N6" i="3"/>
  <c r="N4" i="3"/>
  <c r="N5" i="3" s="1"/>
  <c r="N3" i="3"/>
  <c r="N2" i="3"/>
  <c r="L20" i="2"/>
  <c r="M20" i="2"/>
  <c r="L3" i="2"/>
  <c r="M3" i="2"/>
  <c r="L44" i="2"/>
  <c r="M44" i="2"/>
  <c r="L39" i="2"/>
  <c r="M39" i="2"/>
  <c r="L35" i="2"/>
  <c r="M35" i="2"/>
  <c r="L22" i="2"/>
  <c r="M22" i="2"/>
  <c r="L18" i="2"/>
  <c r="M18" i="2"/>
  <c r="L93" i="2"/>
  <c r="M93" i="2"/>
  <c r="L72" i="2"/>
  <c r="M72" i="2"/>
  <c r="L13" i="2"/>
  <c r="M13" i="2"/>
  <c r="L79" i="2"/>
  <c r="M79" i="2"/>
  <c r="L63" i="2"/>
  <c r="M63" i="2"/>
  <c r="L6" i="2"/>
  <c r="M6" i="2"/>
  <c r="L5" i="2"/>
  <c r="M5" i="2"/>
  <c r="L14" i="2"/>
  <c r="M14" i="2"/>
  <c r="L32" i="2"/>
  <c r="M32" i="2"/>
  <c r="L37" i="2"/>
  <c r="M37" i="2"/>
  <c r="L69" i="2"/>
  <c r="M69" i="2"/>
  <c r="L80" i="2"/>
  <c r="M80" i="2"/>
  <c r="L4" i="2"/>
  <c r="M4" i="2"/>
  <c r="L76" i="2"/>
  <c r="M76" i="2"/>
  <c r="L29" i="2"/>
  <c r="M29" i="2"/>
  <c r="L90" i="2"/>
  <c r="M90" i="2"/>
  <c r="L98" i="2"/>
  <c r="M98" i="2"/>
  <c r="L73" i="2"/>
  <c r="M73" i="2"/>
  <c r="L62" i="2"/>
  <c r="M62" i="2"/>
  <c r="L33" i="2"/>
  <c r="M33" i="2"/>
  <c r="L65" i="2"/>
  <c r="M65" i="2"/>
  <c r="L78" i="2"/>
  <c r="M78" i="2"/>
  <c r="L45" i="2"/>
  <c r="M45" i="2"/>
  <c r="L2" i="2"/>
  <c r="M2" i="2"/>
  <c r="L24" i="2"/>
  <c r="M24" i="2"/>
  <c r="L97" i="2"/>
  <c r="M97" i="2"/>
  <c r="L64" i="2"/>
  <c r="M64" i="2"/>
  <c r="L51" i="2"/>
  <c r="M51" i="2"/>
  <c r="L46" i="2"/>
  <c r="M46" i="2"/>
  <c r="L23" i="2"/>
  <c r="M23" i="2"/>
  <c r="L31" i="2"/>
  <c r="M31" i="2"/>
  <c r="L50" i="2"/>
  <c r="M50" i="2"/>
  <c r="L19" i="2"/>
  <c r="M19" i="2"/>
  <c r="L15" i="2"/>
  <c r="M15" i="2"/>
  <c r="L59" i="2"/>
  <c r="M59" i="2"/>
  <c r="L16" i="2"/>
  <c r="M16" i="2"/>
  <c r="L54" i="2"/>
  <c r="M54" i="2"/>
  <c r="L52" i="2"/>
  <c r="M52" i="2"/>
  <c r="L81" i="2"/>
  <c r="M81" i="2"/>
  <c r="L41" i="2"/>
  <c r="M41" i="2"/>
  <c r="L7" i="2"/>
  <c r="M7" i="2"/>
  <c r="L67" i="2"/>
  <c r="M67" i="2"/>
  <c r="L71" i="2"/>
  <c r="M71" i="2"/>
  <c r="L21" i="2"/>
  <c r="M21" i="2"/>
  <c r="L58" i="2"/>
  <c r="M58" i="2"/>
  <c r="L11" i="2"/>
  <c r="M11" i="2"/>
  <c r="L74" i="2"/>
  <c r="M74" i="2"/>
  <c r="L49" i="2"/>
  <c r="M49" i="2"/>
  <c r="L84" i="2"/>
  <c r="M84" i="2"/>
  <c r="L83" i="2"/>
  <c r="M83" i="2"/>
  <c r="L55" i="2"/>
  <c r="M55" i="2"/>
  <c r="L77" i="2"/>
  <c r="M77" i="2"/>
  <c r="L28" i="2"/>
  <c r="M28" i="2"/>
  <c r="L100" i="2"/>
  <c r="M100" i="2"/>
  <c r="L9" i="2"/>
  <c r="M9" i="2"/>
  <c r="L8" i="2"/>
  <c r="M8" i="2"/>
  <c r="L91" i="2"/>
  <c r="M91" i="2"/>
  <c r="L36" i="2"/>
  <c r="M36" i="2"/>
  <c r="L48" i="2"/>
  <c r="M48" i="2"/>
  <c r="L12" i="2"/>
  <c r="M12" i="2"/>
  <c r="L38" i="2"/>
  <c r="M38" i="2"/>
  <c r="L17" i="2"/>
  <c r="M17" i="2"/>
  <c r="L60" i="2"/>
  <c r="M60" i="2"/>
  <c r="L47" i="2"/>
  <c r="M47" i="2"/>
  <c r="L66" i="2"/>
  <c r="M66" i="2"/>
  <c r="L85" i="2"/>
  <c r="M85" i="2"/>
  <c r="L56" i="2"/>
  <c r="M56" i="2"/>
  <c r="L25" i="2"/>
  <c r="M25" i="2"/>
  <c r="L57" i="2"/>
  <c r="M57" i="2"/>
  <c r="L53" i="2"/>
  <c r="M53" i="2"/>
  <c r="L30" i="2"/>
  <c r="M30" i="2"/>
  <c r="L92" i="2"/>
  <c r="M92" i="2"/>
  <c r="L42" i="2"/>
  <c r="M42" i="2"/>
  <c r="L99" i="2"/>
  <c r="M99" i="2"/>
  <c r="L94" i="2"/>
  <c r="M94" i="2"/>
  <c r="L89" i="2"/>
  <c r="M89" i="2"/>
  <c r="L10" i="2"/>
  <c r="M10" i="2"/>
  <c r="L82" i="2"/>
  <c r="M82" i="2"/>
  <c r="L86" i="2"/>
  <c r="M86" i="2"/>
  <c r="L27" i="2"/>
  <c r="M27" i="2"/>
  <c r="L70" i="2"/>
  <c r="M70" i="2"/>
  <c r="L40" i="2"/>
  <c r="M40" i="2"/>
  <c r="L26" i="2"/>
  <c r="M26" i="2"/>
  <c r="L68" i="2"/>
  <c r="M68" i="2"/>
  <c r="L61" i="2"/>
  <c r="M61" i="2"/>
  <c r="L43" i="2"/>
  <c r="M43" i="2"/>
  <c r="L88" i="2"/>
  <c r="M88" i="2"/>
  <c r="L96" i="2"/>
  <c r="M96" i="2"/>
  <c r="L75" i="2"/>
  <c r="M75" i="2"/>
  <c r="L34" i="2"/>
  <c r="M34" i="2"/>
  <c r="L95" i="2"/>
  <c r="M95" i="2"/>
  <c r="M87" i="2"/>
  <c r="K20" i="2"/>
  <c r="K3" i="2"/>
  <c r="K44" i="2"/>
  <c r="K39" i="2"/>
  <c r="K35" i="2"/>
  <c r="K22" i="2"/>
  <c r="K18" i="2"/>
  <c r="K93" i="2"/>
  <c r="K72" i="2"/>
  <c r="K13" i="2"/>
  <c r="K79" i="2"/>
  <c r="K63" i="2"/>
  <c r="K6" i="2"/>
  <c r="K5" i="2"/>
  <c r="K14" i="2"/>
  <c r="K32" i="2"/>
  <c r="K37" i="2"/>
  <c r="K69" i="2"/>
  <c r="K80" i="2"/>
  <c r="K4" i="2"/>
  <c r="K76" i="2"/>
  <c r="K29" i="2"/>
  <c r="K90" i="2"/>
  <c r="K98" i="2"/>
  <c r="K73" i="2"/>
  <c r="K62" i="2"/>
  <c r="K33" i="2"/>
  <c r="K65" i="2"/>
  <c r="K78" i="2"/>
  <c r="K45" i="2"/>
  <c r="K2" i="2"/>
  <c r="K24" i="2"/>
  <c r="K97" i="2"/>
  <c r="K64" i="2"/>
  <c r="K51" i="2"/>
  <c r="K46" i="2"/>
  <c r="K23" i="2"/>
  <c r="K31" i="2"/>
  <c r="K50" i="2"/>
  <c r="K19" i="2"/>
  <c r="K15" i="2"/>
  <c r="K59" i="2"/>
  <c r="K16" i="2"/>
  <c r="K54" i="2"/>
  <c r="K52" i="2"/>
  <c r="K81" i="2"/>
  <c r="K41" i="2"/>
  <c r="K7" i="2"/>
  <c r="K67" i="2"/>
  <c r="K71" i="2"/>
  <c r="K21" i="2"/>
  <c r="K58" i="2"/>
  <c r="K11" i="2"/>
  <c r="K74" i="2"/>
  <c r="K49" i="2"/>
  <c r="K84" i="2"/>
  <c r="K83" i="2"/>
  <c r="K55" i="2"/>
  <c r="K77" i="2"/>
  <c r="K28" i="2"/>
  <c r="K100" i="2"/>
  <c r="K9" i="2"/>
  <c r="K8" i="2"/>
  <c r="K91" i="2"/>
  <c r="K36" i="2"/>
  <c r="K48" i="2"/>
  <c r="K12" i="2"/>
  <c r="K38" i="2"/>
  <c r="K17" i="2"/>
  <c r="K60" i="2"/>
  <c r="K47" i="2"/>
  <c r="K66" i="2"/>
  <c r="K85" i="2"/>
  <c r="K56" i="2"/>
  <c r="K25" i="2"/>
  <c r="K57" i="2"/>
  <c r="K53" i="2"/>
  <c r="K30" i="2"/>
  <c r="K92" i="2"/>
  <c r="K42" i="2"/>
  <c r="K99" i="2"/>
  <c r="K94" i="2"/>
  <c r="K89" i="2"/>
  <c r="K10" i="2"/>
  <c r="K82" i="2"/>
  <c r="K86" i="2"/>
  <c r="K27" i="2"/>
  <c r="K70" i="2"/>
  <c r="K40" i="2"/>
  <c r="K26" i="2"/>
  <c r="K68" i="2"/>
  <c r="K61" i="2"/>
  <c r="K43" i="2"/>
  <c r="K88" i="2"/>
  <c r="K96" i="2"/>
  <c r="K75" i="2"/>
  <c r="K34" i="2"/>
  <c r="K95" i="2"/>
  <c r="L87" i="2"/>
  <c r="K87" i="2"/>
  <c r="N88" i="2" l="1"/>
  <c r="O88" i="2" s="1"/>
  <c r="N26" i="2"/>
  <c r="O26" i="2" s="1"/>
  <c r="N86" i="2"/>
  <c r="O86" i="2" s="1"/>
  <c r="N94" i="2"/>
  <c r="O94" i="2" s="1"/>
  <c r="N30" i="2"/>
  <c r="O30" i="2" s="1"/>
  <c r="N60" i="2"/>
  <c r="O60" i="2" s="1"/>
  <c r="N48" i="2"/>
  <c r="O48" i="2" s="1"/>
  <c r="N9" i="2"/>
  <c r="O9" i="2" s="1"/>
  <c r="N74" i="2"/>
  <c r="O74" i="2" s="1"/>
  <c r="N71" i="2"/>
  <c r="O71" i="2" s="1"/>
  <c r="N81" i="2"/>
  <c r="O81" i="2" s="1"/>
  <c r="N59" i="2"/>
  <c r="O59" i="2" s="1"/>
  <c r="N31" i="2"/>
  <c r="O31" i="2" s="1"/>
  <c r="N64" i="2"/>
  <c r="O64" i="2" s="1"/>
  <c r="N45" i="2"/>
  <c r="O45" i="2" s="1"/>
  <c r="N62" i="2"/>
  <c r="O62" i="2" s="1"/>
  <c r="N29" i="2"/>
  <c r="O29" i="2" s="1"/>
  <c r="N69" i="2"/>
  <c r="O69" i="2" s="1"/>
  <c r="N5" i="2"/>
  <c r="O5" i="2" s="1"/>
  <c r="N13" i="2"/>
  <c r="O13" i="2" s="1"/>
  <c r="N55" i="2"/>
  <c r="O55" i="2" s="1"/>
  <c r="N95" i="2"/>
  <c r="O95" i="2" s="1"/>
  <c r="N56" i="2"/>
  <c r="O56" i="2" s="1"/>
  <c r="N96" i="2"/>
  <c r="O96" i="2" s="1"/>
  <c r="N68" i="2"/>
  <c r="O68" i="2" s="1"/>
  <c r="N27" i="2"/>
  <c r="O27" i="2" s="1"/>
  <c r="N89" i="2"/>
  <c r="O89" i="2" s="1"/>
  <c r="N92" i="2"/>
  <c r="O92" i="2" s="1"/>
  <c r="N25" i="2"/>
  <c r="O25" i="2" s="1"/>
  <c r="N47" i="2"/>
  <c r="O47" i="2" s="1"/>
  <c r="N12" i="2"/>
  <c r="O12" i="2" s="1"/>
  <c r="N8" i="2"/>
  <c r="O8" i="2" s="1"/>
  <c r="N77" i="2"/>
  <c r="O77" i="2" s="1"/>
  <c r="N49" i="2"/>
  <c r="O49" i="2" s="1"/>
  <c r="N21" i="2"/>
  <c r="O21" i="2" s="1"/>
  <c r="N41" i="2"/>
  <c r="O41" i="2" s="1"/>
  <c r="N16" i="2"/>
  <c r="O16" i="2" s="1"/>
  <c r="N50" i="2"/>
  <c r="O50" i="2" s="1"/>
  <c r="N51" i="2"/>
  <c r="O51" i="2" s="1"/>
  <c r="N2" i="2"/>
  <c r="O2" i="2" s="1"/>
  <c r="N33" i="2"/>
  <c r="O33" i="2" s="1"/>
  <c r="N90" i="2"/>
  <c r="O90" i="2" s="1"/>
  <c r="N80" i="2"/>
  <c r="O80" i="2" s="1"/>
  <c r="N14" i="2"/>
  <c r="O14" i="2" s="1"/>
  <c r="N79" i="2"/>
  <c r="O79" i="2" s="1"/>
  <c r="N18" i="2"/>
  <c r="O18" i="2" s="1"/>
  <c r="N44" i="2"/>
  <c r="O44" i="2" s="1"/>
  <c r="N22" i="2"/>
  <c r="O22" i="2" s="1"/>
  <c r="N3" i="2"/>
  <c r="O3" i="2" s="1"/>
  <c r="N34" i="2"/>
  <c r="O34" i="2" s="1"/>
  <c r="N43" i="2"/>
  <c r="O43" i="2" s="1"/>
  <c r="N40" i="2"/>
  <c r="O40" i="2" s="1"/>
  <c r="N82" i="2"/>
  <c r="O82" i="2" s="1"/>
  <c r="N99" i="2"/>
  <c r="O99" i="2" s="1"/>
  <c r="N53" i="2"/>
  <c r="O53" i="2" s="1"/>
  <c r="N85" i="2"/>
  <c r="O85" i="2" s="1"/>
  <c r="N17" i="2"/>
  <c r="O17" i="2" s="1"/>
  <c r="N36" i="2"/>
  <c r="O36" i="2" s="1"/>
  <c r="N100" i="2"/>
  <c r="O100" i="2" s="1"/>
  <c r="N83" i="2"/>
  <c r="O83" i="2" s="1"/>
  <c r="N11" i="2"/>
  <c r="O11" i="2" s="1"/>
  <c r="N67" i="2"/>
  <c r="O67" i="2" s="1"/>
  <c r="N52" i="2"/>
  <c r="O52" i="2" s="1"/>
  <c r="N15" i="2"/>
  <c r="O15" i="2" s="1"/>
  <c r="N23" i="2"/>
  <c r="O23" i="2" s="1"/>
  <c r="N97" i="2"/>
  <c r="O97" i="2" s="1"/>
  <c r="N78" i="2"/>
  <c r="O78" i="2" s="1"/>
  <c r="N73" i="2"/>
  <c r="O73" i="2" s="1"/>
  <c r="N76" i="2"/>
  <c r="O76" i="2" s="1"/>
  <c r="N37" i="2"/>
  <c r="O37" i="2" s="1"/>
  <c r="N6" i="2"/>
  <c r="O6" i="2" s="1"/>
  <c r="N72" i="2"/>
  <c r="O72" i="2" s="1"/>
  <c r="N35" i="2"/>
  <c r="O35" i="2" s="1"/>
  <c r="N20" i="2"/>
  <c r="O20" i="2" s="1"/>
  <c r="N87" i="2"/>
  <c r="O87" i="2" s="1"/>
  <c r="N75" i="2"/>
  <c r="O75" i="2" s="1"/>
  <c r="N61" i="2"/>
  <c r="O61" i="2" s="1"/>
  <c r="N70" i="2"/>
  <c r="O70" i="2" s="1"/>
  <c r="N10" i="2"/>
  <c r="O10" i="2" s="1"/>
  <c r="N42" i="2"/>
  <c r="O42" i="2" s="1"/>
  <c r="N57" i="2"/>
  <c r="O57" i="2" s="1"/>
  <c r="N66" i="2"/>
  <c r="O66" i="2" s="1"/>
  <c r="N38" i="2"/>
  <c r="O38" i="2" s="1"/>
  <c r="N91" i="2"/>
  <c r="O91" i="2" s="1"/>
  <c r="N28" i="2"/>
  <c r="O28" i="2" s="1"/>
  <c r="N84" i="2"/>
  <c r="O84" i="2" s="1"/>
  <c r="N58" i="2"/>
  <c r="O58" i="2" s="1"/>
  <c r="N7" i="2"/>
  <c r="O7" i="2" s="1"/>
  <c r="N54" i="2"/>
  <c r="O54" i="2" s="1"/>
  <c r="N19" i="2"/>
  <c r="O19" i="2" s="1"/>
  <c r="N46" i="2"/>
  <c r="O46" i="2" s="1"/>
  <c r="N24" i="2"/>
  <c r="O24" i="2" s="1"/>
  <c r="N65" i="2"/>
  <c r="O65" i="2" s="1"/>
  <c r="N98" i="2"/>
  <c r="O98" i="2" s="1"/>
  <c r="N4" i="2"/>
  <c r="O4" i="2" s="1"/>
  <c r="N32" i="2"/>
  <c r="O32" i="2" s="1"/>
  <c r="N63" i="2"/>
  <c r="O63" i="2" s="1"/>
  <c r="N93" i="2"/>
  <c r="O93" i="2" s="1"/>
  <c r="N39" i="2"/>
  <c r="O39" i="2" s="1"/>
  <c r="N11" i="3" l="1"/>
  <c r="N8" i="3"/>
  <c r="N9" i="3" s="1"/>
  <c r="N10"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1FEE53F-1716-47AA-82A7-0D92AA33450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E2C9B577-0359-4222-8513-B7DFCBD10756}" name="WorksheetConnection_IDC EXCEL WEEK 1 DATASET assignment.xlsx!Retail" type="102" refreshedVersion="8" minRefreshableVersion="5">
    <extLst>
      <ext xmlns:x15="http://schemas.microsoft.com/office/spreadsheetml/2010/11/main" uri="{DE250136-89BD-433C-8126-D09CA5730AF9}">
        <x15:connection id="Retail" autoDelete="1">
          <x15:rangePr sourceName="_xlcn.WorksheetConnection_IDCEXCELWEEK1DATASETassignment.xlsxRetail1"/>
        </x15:connection>
      </ext>
    </extLst>
  </connection>
</connections>
</file>

<file path=xl/sharedStrings.xml><?xml version="1.0" encoding="utf-8"?>
<sst xmlns="http://schemas.openxmlformats.org/spreadsheetml/2006/main" count="697" uniqueCount="157">
  <si>
    <t>Date</t>
  </si>
  <si>
    <t>Customer ID</t>
  </si>
  <si>
    <t>Gender</t>
  </si>
  <si>
    <t>Age</t>
  </si>
  <si>
    <t>Product Category</t>
  </si>
  <si>
    <t>Price per Unit</t>
  </si>
  <si>
    <t>Quanity for 1-jan</t>
  </si>
  <si>
    <t>Quantity for 8-jan</t>
  </si>
  <si>
    <t>Quantity for 15-jan</t>
  </si>
  <si>
    <t>Revenue for jan-1</t>
  </si>
  <si>
    <t>Revenue for jan-8</t>
  </si>
  <si>
    <t>Revenue for 15-jan</t>
  </si>
  <si>
    <t>Total Revenue</t>
  </si>
  <si>
    <t>CUST001</t>
  </si>
  <si>
    <t>Male</t>
  </si>
  <si>
    <t>Beauty</t>
  </si>
  <si>
    <t>CUST002</t>
  </si>
  <si>
    <t>Female</t>
  </si>
  <si>
    <t>Clothing</t>
  </si>
  <si>
    <t>CUST003</t>
  </si>
  <si>
    <t>Electronics</t>
  </si>
  <si>
    <t>CUST004</t>
  </si>
  <si>
    <t>CUST005</t>
  </si>
  <si>
    <t>CUST006</t>
  </si>
  <si>
    <t>Food</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</si>
  <si>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</si>
  <si>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</si>
  <si>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</si>
  <si>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</si>
  <si>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</si>
  <si>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</si>
  <si>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</si>
  <si>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</si>
  <si>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</si>
  <si>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</si>
  <si>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</si>
  <si>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</si>
  <si>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</si>
  <si>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</si>
  <si>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</si>
  <si>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</si>
  <si>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</si>
  <si>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</si>
  <si>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</si>
  <si>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</si>
  <si>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</si>
  <si>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</si>
  <si>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</si>
  <si>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</si>
  <si>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</si>
  <si>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Electrofnics</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</si>
  <si>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</si>
  <si>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</si>
  <si>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</si>
  <si>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</si>
  <si>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</si>
  <si>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</si>
  <si>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</si>
  <si>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</si>
  <si>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</si>
  <si>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</si>
  <si>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</si>
  <si>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</si>
  <si>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</si>
  <si>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</si>
  <si>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</si>
  <si>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</si>
  <si>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</si>
  <si>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</si>
  <si>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</si>
  <si>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</si>
  <si>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</si>
  <si>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</si>
  <si>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</si>
  <si>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</si>
  <si>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</si>
  <si>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</si>
  <si>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</si>
  <si>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</si>
  <si>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</si>
  <si>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</si>
  <si>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</si>
  <si>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</si>
  <si>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</si>
  <si>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</si>
  <si>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</si>
  <si>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</si>
  <si>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</si>
  <si>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</si>
  <si>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</si>
  <si>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</si>
  <si>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</si>
  <si>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</si>
  <si>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</si>
  <si>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</si>
  <si>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</si>
  <si>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</si>
  <si>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</si>
  <si>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</si>
  <si>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</si>
  <si>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</si>
  <si>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</si>
  <si>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</si>
  <si>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</si>
  <si>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</si>
  <si>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</si>
  <si>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</si>
  <si>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</si>
  <si>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</si>
  <si>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</si>
  <si>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</si>
  <si>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</si>
  <si>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</si>
  <si>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</si>
  <si>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</si>
  <si>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</si>
  <si>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</si>
  <si>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</si>
  <si>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</si>
  <si>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Average Age</t>
  </si>
  <si>
    <t>Empty Cells in Product Category</t>
  </si>
  <si>
    <t>Minimum Age</t>
  </si>
  <si>
    <t>Maximum Age</t>
  </si>
  <si>
    <t>Age Range</t>
  </si>
  <si>
    <t>Total Number of transactions</t>
  </si>
  <si>
    <t>Not Available</t>
  </si>
  <si>
    <t>Total Revenue_Accounting</t>
  </si>
  <si>
    <t>Standard Deviation of Total Revenue</t>
  </si>
  <si>
    <t>Square-root of Total Revenue</t>
  </si>
  <si>
    <t>Total Quantity</t>
  </si>
  <si>
    <t>Total Revenue When Qty Sold &gt;10</t>
  </si>
  <si>
    <t>Grand Total</t>
  </si>
  <si>
    <t>Sum of Total Revenue_Accounting</t>
  </si>
  <si>
    <t>Column Labels</t>
  </si>
  <si>
    <t>15-24</t>
  </si>
  <si>
    <t>25-34</t>
  </si>
  <si>
    <t>35-44</t>
  </si>
  <si>
    <t>45-54</t>
  </si>
  <si>
    <t>55-65</t>
  </si>
  <si>
    <t>Age Ranges</t>
  </si>
  <si>
    <t>Sum Total Revenue_Accounting</t>
  </si>
  <si>
    <t>Count of Customer ID</t>
  </si>
  <si>
    <t>Sum of Total Quantity</t>
  </si>
  <si>
    <t>Row Labels</t>
  </si>
  <si>
    <t>Jan</t>
  </si>
  <si>
    <t>Feb</t>
  </si>
  <si>
    <t>Mar</t>
  </si>
  <si>
    <t>Apr</t>
  </si>
  <si>
    <t>May</t>
  </si>
  <si>
    <t>Jun</t>
  </si>
  <si>
    <t>Jul</t>
  </si>
  <si>
    <t>Aug</t>
  </si>
  <si>
    <t>Sep</t>
  </si>
  <si>
    <t>Oct</t>
  </si>
  <si>
    <t>Nov</t>
  </si>
  <si>
    <t>Dec</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</si>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</sst>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4" formatCode="_-&quot;£&quot;* #,##0.00_-;\-&quot;£&quot;* #,##0.00_-;_-&quot;£&quot;* &quot;-&quot;??_-;_-@_-"/>
    <numFmt numFmtId="164" formatCode="yyyy\-mm\-dd"/>
    <numFmt numFmtId="165" formatCode="_-[$₦-469]\ * #,##0.00_-;\-[$₦-469]\ * #,##0.00_-;_-[$₦-469]\ * &quot;-&quot;??_-;_-@_-"/>
    <numFmt numFmtId="166" formatCode="_-[$₦-470]* #,##0.00_-;\-[$₦-470]* #,##0.00_-;_-[$₦-470]* &quot;-&quot;??_-;_-@_-"/>
    <numFmt numFmtId="167" formatCode="[$₦-469]\ #,##0"/>
    <numFmt numFmtId="168" formatCode="[$₦-469]\ #,##0.00"/>
    <numFmt numFmtId="169" formatCode="_-* #,##0_-;\-* #,##0_-;_-* &quot;-&quot;??_-;_-@_-"/>
  </numFmts>
  <fonts count="4" x14ac:knownFonts="1">
    <font>
      <sz val="11"/>
      <color theme="1"/>
      <name val="Aptos Narrow"/>
      <scheme val="minor"/>
    </font>
    <font>
      <sz val="10"/>
      <color theme="1"/>
      <name val="Aptos Narrow"/>
      <family val="2"/>
    </font>
    <font>
      <sz val="11"/>
      <color theme="1"/>
      <name val="Aptos Narrow"/>
      <family val="2"/>
      <scheme val="minor"/>
    </font>
    <font>
      <sz val="11"/>
      <color theme="1"/>
      <name val="Aptos Narrow"/>
      <family val="2"/>
      <scheme val="minor"/>
    </font>
  </fonts>
  <fills count="3">
    <fill>
      <patternFill patternType="none"/>
    </fill>
    <fill>
      <patternFill patternType="gray125"/>
    </fill>
    <fill>
      <patternFill patternType="solid">
        <fgColor rgb="FFDBB8A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44" fontId="3" fillId="0" borderId="0" applyFont="0" applyFill="0" applyBorder="0" applyAlignment="0" applyProtection="0"/>
  </cellStyleXfs>
  <cellXfs count="21">
    <xf numFmtId="0" fontId="0" fillId="0" borderId="0" xfId="0"/>
    <xf numFmtId="0" fontId="1" fillId="0" borderId="0" xfId="0" applyFont="1"/>
    <xf numFmtId="164" fontId="1" fillId="0" borderId="0" xfId="0" applyNumberFormat="1" applyFont="1"/>
    <xf numFmtId="0" fontId="2" fillId="0" borderId="0" xfId="0" applyFont="1"/>
    <xf numFmtId="165" fontId="1" fillId="0" borderId="0" xfId="0" applyNumberFormat="1" applyFont="1"/>
    <xf numFmtId="165" fontId="0" fillId="0" borderId="0" xfId="0" applyNumberFormat="1"/>
    <xf numFmtId="166" fontId="1" fillId="0" borderId="0" xfId="1" applyNumberFormat="1" applyFont="1"/>
    <xf numFmtId="166" fontId="0" fillId="0" borderId="0" xfId="1" applyNumberFormat="1" applyFont="1"/>
    <xf numFmtId="167" fontId="1" fillId="0" borderId="0" xfId="0" applyNumberFormat="1" applyFont="1"/>
    <xf numFmtId="167" fontId="0" fillId="0" borderId="0" xfId="0" applyNumberFormat="1"/>
    <xf numFmtId="0" fontId="2" fillId="2" borderId="1" xfId="0" applyFont="1" applyFill="1" applyBorder="1"/>
    <xf numFmtId="0" fontId="0" fillId="0" borderId="1" xfId="0" applyBorder="1"/>
    <xf numFmtId="0" fontId="2" fillId="2" borderId="2" xfId="0" applyFont="1" applyFill="1" applyBorder="1"/>
    <xf numFmtId="167" fontId="0" fillId="0" borderId="1" xfId="0" applyNumberFormat="1" applyBorder="1"/>
    <xf numFmtId="168" fontId="0" fillId="0" borderId="1" xfId="1" applyNumberFormat="1" applyFont="1" applyBorder="1"/>
    <xf numFmtId="0" fontId="0" fillId="0" borderId="0" xfId="0" pivotButton="1"/>
    <xf numFmtId="0" fontId="0" fillId="0" borderId="0" xfId="0" applyAlignment="1">
      <alignment horizontal="left"/>
    </xf>
    <xf numFmtId="168" fontId="1" fillId="0" borderId="0" xfId="0" applyNumberFormat="1" applyFont="1"/>
    <xf numFmtId="169" fontId="0" fillId="0" borderId="0" xfId="0" applyNumberFormat="1"/>
    <xf numFmtId="9" fontId="0" fillId="0" borderId="0" xfId="0" applyNumberFormat="1"/>
    <xf numFmtId="1" fontId="1" fillId="0" borderId="0" xfId="0" applyNumberFormat="1" applyFont="1"/>
  </cellXfs>
  <cellStyles count="2">
    <cellStyle name="Currency" xfId="1" builtinId="4"/>
    <cellStyle name="Normal" xfId="0" builtinId="0"/>
  </cellStyles>
  <dxfs count="24">
    <dxf>
      <numFmt numFmtId="167" formatCode="[$₦-469]\ #,##0"/>
    </dxf>
    <dxf>
      <numFmt numFmtId="169" formatCode="_-* #,##0_-;\-* #,##0_-;_-* &quot;-&quot;??_-;_-@_-"/>
    </dxf>
    <dxf>
      <numFmt numFmtId="169" formatCode="_-* #,##0_-;\-* #,##0_-;_-* &quot;-&quot;??_-;_-@_-"/>
    </dxf>
    <dxf>
      <numFmt numFmtId="167" formatCode="[$₦-469]\ #,##0"/>
    </dxf>
    <dxf>
      <numFmt numFmtId="169" formatCode="_-* #,##0_-;\-* #,##0_-;_-* &quot;-&quot;??_-;_-@_-"/>
    </dxf>
    <dxf>
      <numFmt numFmtId="167" formatCode="[$₦-469]\ #,##0"/>
    </dxf>
    <dxf>
      <numFmt numFmtId="167" formatCode="[$₦-469]\ #,##0"/>
    </dxf>
    <dxf>
      <numFmt numFmtId="165" formatCode="_-[$₦-469]\ * #,##0.00_-;\-[$₦-469]\ * #,##0.00_-;_-[$₦-469]\ * &quot;-&quot;??_-;_-@_-"/>
    </dxf>
    <dxf>
      <font>
        <b val="0"/>
        <i val="0"/>
        <strike val="0"/>
        <condense val="0"/>
        <extend val="0"/>
        <outline val="0"/>
        <shadow val="0"/>
        <u val="none"/>
        <vertAlign val="baseline"/>
        <sz val="11"/>
        <color theme="1"/>
        <name val="Aptos Narrow"/>
        <scheme val="minor"/>
      </font>
      <numFmt numFmtId="166" formatCode="_-[$₦-470]* #,##0.00_-;\-[$₦-470]* #,##0.00_-;_-[$₦-470]* &quot;-&quot;??_-;_-@_-"/>
    </dxf>
    <dxf>
      <font>
        <b val="0"/>
        <i val="0"/>
        <strike val="0"/>
        <condense val="0"/>
        <extend val="0"/>
        <outline val="0"/>
        <shadow val="0"/>
        <u val="none"/>
        <vertAlign val="baseline"/>
        <sz val="11"/>
        <color theme="1"/>
        <name val="Aptos Narrow"/>
        <scheme val="minor"/>
      </font>
      <numFmt numFmtId="166" formatCode="_-[$₦-470]* #,##0.00_-;\-[$₦-470]* #,##0.00_-;_-[$₦-470]* &quot;-&quot;??_-;_-@_-"/>
    </dxf>
    <dxf>
      <numFmt numFmtId="165" formatCode="_-[$₦-469]\ * #,##0.00_-;\-[$₦-469]\ * #,##0.00_-;_-[$₦-469]\ * &quot;-&quot;??_-;_-@_-"/>
    </dxf>
    <dxf>
      <font>
        <b val="0"/>
        <i val="0"/>
        <strike val="0"/>
        <condense val="0"/>
        <extend val="0"/>
        <outline val="0"/>
        <shadow val="0"/>
        <u val="none"/>
        <vertAlign val="baseline"/>
        <sz val="10"/>
        <color theme="1"/>
        <name val="Aptos Narrow"/>
        <family val="2"/>
        <scheme val="none"/>
      </font>
    </dxf>
    <dxf>
      <font>
        <b val="0"/>
        <i val="0"/>
        <strike val="0"/>
        <condense val="0"/>
        <extend val="0"/>
        <outline val="0"/>
        <shadow val="0"/>
        <u val="none"/>
        <vertAlign val="baseline"/>
        <sz val="10"/>
        <color theme="1"/>
        <name val="Aptos Narrow"/>
        <family val="2"/>
        <scheme val="none"/>
      </font>
    </dxf>
    <dxf>
      <font>
        <b val="0"/>
        <i val="0"/>
        <strike val="0"/>
        <condense val="0"/>
        <extend val="0"/>
        <outline val="0"/>
        <shadow val="0"/>
        <u val="none"/>
        <vertAlign val="baseline"/>
        <sz val="10"/>
        <color theme="1"/>
        <name val="Aptos Narrow"/>
        <family val="2"/>
        <scheme val="none"/>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0"/>
        <color theme="1"/>
        <name val="Aptos Narrow"/>
        <family val="2"/>
        <scheme val="none"/>
      </font>
      <numFmt numFmtId="168" formatCode="[$₦-469]\ #,##0.00"/>
    </dxf>
    <dxf>
      <font>
        <b val="0"/>
        <i val="0"/>
        <strike val="0"/>
        <condense val="0"/>
        <extend val="0"/>
        <outline val="0"/>
        <shadow val="0"/>
        <u val="none"/>
        <vertAlign val="baseline"/>
        <sz val="10"/>
        <color theme="1"/>
        <name val="Aptos Narrow"/>
        <family val="2"/>
        <scheme val="none"/>
      </font>
    </dxf>
    <dxf>
      <font>
        <b val="0"/>
        <i val="0"/>
        <strike val="0"/>
        <condense val="0"/>
        <extend val="0"/>
        <outline val="0"/>
        <shadow val="0"/>
        <u val="none"/>
        <vertAlign val="baseline"/>
        <sz val="10"/>
        <color theme="1"/>
        <name val="Aptos Narrow"/>
        <family val="2"/>
        <scheme val="none"/>
      </font>
      <numFmt numFmtId="1" formatCode="0"/>
    </dxf>
    <dxf>
      <font>
        <b val="0"/>
        <i val="0"/>
        <strike val="0"/>
        <condense val="0"/>
        <extend val="0"/>
        <outline val="0"/>
        <shadow val="0"/>
        <u val="none"/>
        <vertAlign val="baseline"/>
        <sz val="10"/>
        <color theme="1"/>
        <name val="Aptos Narrow"/>
        <family val="2"/>
        <scheme val="none"/>
      </font>
    </dxf>
    <dxf>
      <font>
        <b val="0"/>
        <i val="0"/>
        <strike val="0"/>
        <condense val="0"/>
        <extend val="0"/>
        <outline val="0"/>
        <shadow val="0"/>
        <u val="none"/>
        <vertAlign val="baseline"/>
        <sz val="10"/>
        <color theme="1"/>
        <name val="Aptos Narrow"/>
        <family val="2"/>
        <scheme val="none"/>
      </font>
    </dxf>
    <dxf>
      <font>
        <b val="0"/>
        <i val="0"/>
        <strike val="0"/>
        <condense val="0"/>
        <extend val="0"/>
        <outline val="0"/>
        <shadow val="0"/>
        <u val="none"/>
        <vertAlign val="baseline"/>
        <sz val="10"/>
        <color theme="1"/>
        <name val="Aptos Narrow"/>
        <family val="2"/>
        <scheme val="none"/>
      </font>
      <numFmt numFmtId="164" formatCode="yyyy\-mm\-dd"/>
    </dxf>
    <dxf>
      <font>
        <sz val="11"/>
        <color theme="2"/>
        <name val="Segoe UI Black"/>
        <family val="2"/>
        <scheme val="none"/>
      </font>
      <border>
        <bottom style="thin">
          <color theme="9"/>
        </bottom>
        <vertical/>
        <horizontal/>
      </border>
    </dxf>
    <dxf>
      <font>
        <color theme="0"/>
      </font>
      <fill>
        <patternFill>
          <bgColor rgb="FF007F5F"/>
        </patternFill>
      </fill>
      <border diagonalUp="0" diagonalDown="0">
        <left/>
        <right/>
        <top/>
        <bottom/>
        <vertical/>
        <horizontal/>
      </border>
    </dxf>
    <dxf>
      <fill>
        <patternFill>
          <bgColor rgb="FF007F5F"/>
        </patternFill>
      </fill>
    </dxf>
  </dxfs>
  <tableStyles count="2" defaultTableStyle="TableStyleMedium2" defaultPivotStyle="PivotStyleLight16">
    <tableStyle name="Slicer Style 1" pivot="0" table="0" count="1" xr9:uid="{0F705147-3151-4CA0-B7A7-C8EA5E90340F}">
      <tableStyleElement type="wholeTable" dxfId="23"/>
    </tableStyle>
    <tableStyle name="SlicerStyleLight6 2" pivot="0" table="0" count="10" xr9:uid="{662835C2-7B94-428F-A305-CE95FC148DDF}">
      <tableStyleElement type="wholeTable" dxfId="22"/>
      <tableStyleElement type="headerRow" dxfId="21"/>
    </tableStyle>
  </tableStyles>
  <colors>
    <mruColors>
      <color rgb="FFADC178"/>
      <color rgb="FFE97132"/>
      <color rgb="FF941B0C"/>
      <color rgb="FF197278"/>
      <color rgb="FF283D3B"/>
      <color rgb="FF007F5F"/>
      <color rgb="FFFF6B6B"/>
      <color rgb="FFBFC0C0"/>
      <color rgb="FF01161E"/>
      <color rgb="FF1A535C"/>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Style 1"/>
        <x14:slicerStyle name="SlicerStyleLight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openxmlformats.org/officeDocument/2006/relationships/connections" Target="connections.xml"/><Relationship Id="rId26"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theme" Target="theme/theme1.xml"/><Relationship Id="rId25" Type="http://schemas.openxmlformats.org/officeDocument/2006/relationships/customXml" Target="../customXml/item3.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pivotCacheDefinition" Target="pivotCache/pivotCacheDefinition5.xml"/><Relationship Id="rId24" Type="http://schemas.openxmlformats.org/officeDocument/2006/relationships/customXml" Target="../customXml/item2.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ustomXml" Target="../customXml/item1.xml"/><Relationship Id="rId10" Type="http://schemas.openxmlformats.org/officeDocument/2006/relationships/pivotCacheDefinition" Target="pivotCache/pivotCacheDefinition4.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1.xml"/><Relationship Id="rId22" Type="http://schemas.openxmlformats.org/officeDocument/2006/relationships/calcChain" Target="calcChain.xml"/><Relationship Id="rId27" Type="http://schemas.openxmlformats.org/officeDocument/2006/relationships/customXml" Target="../customXml/item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[IDC EXCEL WEEK 1 DATASET .xlsx]PIVOT!PivotTable8</c:name>
    <c:fmtId val="3"/>
  </c:pivotSource>
  <c:chart>
    <c:autoTitleDeleted val="1"/>
    <c:pivotFmts>
      <c:pivotFmt>
        <c:idx val="0"/>
        <c:spPr>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336824757370446"/>
          <c:y val="0.14609026812824868"/>
          <c:w val="0.76843816209720772"/>
          <c:h val="0.73548968143687921"/>
        </c:manualLayout>
      </c:layout>
      <c:barChart>
        <c:barDir val="col"/>
        <c:grouping val="clustered"/>
        <c:varyColors val="0"/>
        <c:ser>
          <c:idx val="0"/>
          <c:order val="0"/>
          <c:tx>
            <c:strRef>
              <c:f>PIVOT!$F$2</c:f>
              <c:strCache>
                <c:ptCount val="1"/>
                <c:pt idx="0">
                  <c:v>Total</c:v>
                </c:pt>
              </c:strCache>
            </c:strRef>
          </c:tx>
          <c:spPr>
            <a:solidFill>
              <a:schemeClr val="accent6">
                <a:lumMod val="60000"/>
                <a:lumOff val="40000"/>
              </a:schemeClr>
            </a:solidFill>
            <a:ln>
              <a:noFill/>
            </a:ln>
            <a:effectLst/>
          </c:spPr>
          <c:invertIfNegative val="0"/>
          <c:cat>
            <c:strRef>
              <c:f>PIVOT!$E$3:$E$7</c:f>
              <c:strCache>
                <c:ptCount val="5"/>
                <c:pt idx="0">
                  <c:v>15-24</c:v>
                </c:pt>
                <c:pt idx="1">
                  <c:v>25-34</c:v>
                </c:pt>
                <c:pt idx="2">
                  <c:v>35-44</c:v>
                </c:pt>
                <c:pt idx="3">
                  <c:v>45-54</c:v>
                </c:pt>
                <c:pt idx="4">
                  <c:v>55-65</c:v>
                </c:pt>
              </c:strCache>
            </c:strRef>
          </c:cat>
          <c:val>
            <c:numRef>
              <c:f>PIVOT!$F$3:$F$7</c:f>
              <c:numCache>
                <c:formatCode>[$₦-469]\ #,##0</c:formatCode>
                <c:ptCount val="5"/>
                <c:pt idx="0">
                  <c:v>427313</c:v>
                </c:pt>
                <c:pt idx="1">
                  <c:v>56136</c:v>
                </c:pt>
                <c:pt idx="2">
                  <c:v>53582</c:v>
                </c:pt>
                <c:pt idx="3">
                  <c:v>95557</c:v>
                </c:pt>
                <c:pt idx="4">
                  <c:v>23315</c:v>
                </c:pt>
              </c:numCache>
            </c:numRef>
          </c:val>
          <c:extLst>
            <c:ext xmlns:c16="http://schemas.microsoft.com/office/drawing/2014/chart" uri="{C3380CC4-5D6E-409C-BE32-E72D297353CC}">
              <c16:uniqueId val="{00000000-9033-4611-9DC2-19265914731D}"/>
            </c:ext>
          </c:extLst>
        </c:ser>
        <c:dLbls>
          <c:showLegendKey val="0"/>
          <c:showVal val="0"/>
          <c:showCatName val="0"/>
          <c:showSerName val="0"/>
          <c:showPercent val="0"/>
          <c:showBubbleSize val="0"/>
        </c:dLbls>
        <c:gapWidth val="219"/>
        <c:overlap val="-27"/>
        <c:axId val="870639200"/>
        <c:axId val="870579080"/>
      </c:barChart>
      <c:catAx>
        <c:axId val="8706392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70579080"/>
        <c:crosses val="autoZero"/>
        <c:auto val="1"/>
        <c:lblAlgn val="ctr"/>
        <c:lblOffset val="100"/>
        <c:noMultiLvlLbl val="0"/>
      </c:catAx>
      <c:valAx>
        <c:axId val="870579080"/>
        <c:scaling>
          <c:orientation val="minMax"/>
        </c:scaling>
        <c:delete val="0"/>
        <c:axPos val="l"/>
        <c:majorGridlines>
          <c:spPr>
            <a:ln w="6350" cap="flat" cmpd="sng" algn="ctr">
              <a:solidFill>
                <a:schemeClr val="bg1">
                  <a:lumMod val="85000"/>
                  <a:alpha val="47000"/>
                </a:schemeClr>
              </a:solidFill>
              <a:prstDash val="sysDash"/>
              <a:round/>
            </a:ln>
            <a:effectLst/>
          </c:spPr>
        </c:majorGridlines>
        <c:numFmt formatCode="[$₦-469]\ #,##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870639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[IDC EXCEL WEEK 1 DATASET .xlsx]PIVOT!PivotTable7</c:name>
    <c:fmtId val="5"/>
  </c:pivotSource>
  <c:chart>
    <c:autoTitleDeleted val="0"/>
    <c:pivotFmts>
      <c:pivotFmt>
        <c:idx val="0"/>
        <c:spPr>
          <a:solidFill>
            <a:srgbClr val="941B0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BFC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941B0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BFC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941B0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E9713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PIVOT!$F$11:$F$12</c:f>
              <c:strCache>
                <c:ptCount val="1"/>
                <c:pt idx="0">
                  <c:v>Beauty</c:v>
                </c:pt>
              </c:strCache>
            </c:strRef>
          </c:tx>
          <c:spPr>
            <a:solidFill>
              <a:srgbClr val="941B0C"/>
            </a:solidFill>
            <a:ln>
              <a:noFill/>
            </a:ln>
            <a:effectLst/>
          </c:spPr>
          <c:invertIfNegative val="0"/>
          <c:cat>
            <c:strRef>
              <c:f>PIVOT!$E$13:$E$18</c:f>
              <c:strCache>
                <c:ptCount val="5"/>
                <c:pt idx="0">
                  <c:v>55-65</c:v>
                </c:pt>
                <c:pt idx="1">
                  <c:v>45-54</c:v>
                </c:pt>
                <c:pt idx="2">
                  <c:v>35-44</c:v>
                </c:pt>
                <c:pt idx="3">
                  <c:v>25-34</c:v>
                </c:pt>
                <c:pt idx="4">
                  <c:v>15-24</c:v>
                </c:pt>
              </c:strCache>
            </c:strRef>
          </c:cat>
          <c:val>
            <c:numRef>
              <c:f>PIVOT!$F$13:$F$18</c:f>
              <c:numCache>
                <c:formatCode>[$₦-469]\ #,##0</c:formatCode>
                <c:ptCount val="5"/>
                <c:pt idx="0">
                  <c:v>2400</c:v>
                </c:pt>
                <c:pt idx="1">
                  <c:v>26725</c:v>
                </c:pt>
                <c:pt idx="2">
                  <c:v>26800</c:v>
                </c:pt>
                <c:pt idx="3">
                  <c:v>9110</c:v>
                </c:pt>
                <c:pt idx="4">
                  <c:v>391957</c:v>
                </c:pt>
              </c:numCache>
            </c:numRef>
          </c:val>
          <c:extLst>
            <c:ext xmlns:c16="http://schemas.microsoft.com/office/drawing/2014/chart" uri="{C3380CC4-5D6E-409C-BE32-E72D297353CC}">
              <c16:uniqueId val="{00000000-E00B-40D9-B966-9021B9ADE175}"/>
            </c:ext>
          </c:extLst>
        </c:ser>
        <c:ser>
          <c:idx val="1"/>
          <c:order val="1"/>
          <c:tx>
            <c:strRef>
              <c:f>PIVOT!$G$11:$G$12</c:f>
              <c:strCache>
                <c:ptCount val="1"/>
                <c:pt idx="0">
                  <c:v>Clothing</c:v>
                </c:pt>
              </c:strCache>
            </c:strRef>
          </c:tx>
          <c:spPr>
            <a:solidFill>
              <a:srgbClr val="E97132"/>
            </a:solidFill>
            <a:ln>
              <a:noFill/>
            </a:ln>
            <a:effectLst/>
          </c:spPr>
          <c:invertIfNegative val="0"/>
          <c:cat>
            <c:strRef>
              <c:f>PIVOT!$E$13:$E$18</c:f>
              <c:strCache>
                <c:ptCount val="5"/>
                <c:pt idx="0">
                  <c:v>55-65</c:v>
                </c:pt>
                <c:pt idx="1">
                  <c:v>45-54</c:v>
                </c:pt>
                <c:pt idx="2">
                  <c:v>35-44</c:v>
                </c:pt>
                <c:pt idx="3">
                  <c:v>25-34</c:v>
                </c:pt>
                <c:pt idx="4">
                  <c:v>15-24</c:v>
                </c:pt>
              </c:strCache>
            </c:strRef>
          </c:cat>
          <c:val>
            <c:numRef>
              <c:f>PIVOT!$G$13:$G$18</c:f>
              <c:numCache>
                <c:formatCode>[$₦-469]\ #,##0</c:formatCode>
                <c:ptCount val="5"/>
                <c:pt idx="0">
                  <c:v>1065</c:v>
                </c:pt>
                <c:pt idx="1">
                  <c:v>17500</c:v>
                </c:pt>
                <c:pt idx="2">
                  <c:v>9360</c:v>
                </c:pt>
                <c:pt idx="3">
                  <c:v>35459</c:v>
                </c:pt>
                <c:pt idx="4">
                  <c:v>11064</c:v>
                </c:pt>
              </c:numCache>
            </c:numRef>
          </c:val>
          <c:extLst>
            <c:ext xmlns:c16="http://schemas.microsoft.com/office/drawing/2014/chart" uri="{C3380CC4-5D6E-409C-BE32-E72D297353CC}">
              <c16:uniqueId val="{00000001-E00B-40D9-B966-9021B9ADE175}"/>
            </c:ext>
          </c:extLst>
        </c:ser>
        <c:ser>
          <c:idx val="2"/>
          <c:order val="2"/>
          <c:tx>
            <c:strRef>
              <c:f>PIVOT!$H$11:$H$12</c:f>
              <c:strCache>
                <c:ptCount val="1"/>
                <c:pt idx="0">
                  <c:v>Electronics</c:v>
                </c:pt>
              </c:strCache>
            </c:strRef>
          </c:tx>
          <c:spPr>
            <a:solidFill>
              <a:schemeClr val="accent5">
                <a:lumMod val="75000"/>
              </a:schemeClr>
            </a:solidFill>
            <a:ln>
              <a:noFill/>
            </a:ln>
            <a:effectLst/>
          </c:spPr>
          <c:invertIfNegative val="0"/>
          <c:cat>
            <c:strRef>
              <c:f>PIVOT!$E$13:$E$18</c:f>
              <c:strCache>
                <c:ptCount val="5"/>
                <c:pt idx="0">
                  <c:v>55-65</c:v>
                </c:pt>
                <c:pt idx="1">
                  <c:v>45-54</c:v>
                </c:pt>
                <c:pt idx="2">
                  <c:v>35-44</c:v>
                </c:pt>
                <c:pt idx="3">
                  <c:v>25-34</c:v>
                </c:pt>
                <c:pt idx="4">
                  <c:v>15-24</c:v>
                </c:pt>
              </c:strCache>
            </c:strRef>
          </c:cat>
          <c:val>
            <c:numRef>
              <c:f>PIVOT!$H$13:$H$18</c:f>
              <c:numCache>
                <c:formatCode>[$₦-469]\ #,##0</c:formatCode>
                <c:ptCount val="5"/>
                <c:pt idx="0">
                  <c:v>13115</c:v>
                </c:pt>
                <c:pt idx="1">
                  <c:v>50762</c:v>
                </c:pt>
                <c:pt idx="2">
                  <c:v>16440</c:v>
                </c:pt>
                <c:pt idx="3">
                  <c:v>10990</c:v>
                </c:pt>
                <c:pt idx="4">
                  <c:v>19100</c:v>
                </c:pt>
              </c:numCache>
            </c:numRef>
          </c:val>
          <c:extLst>
            <c:ext xmlns:c16="http://schemas.microsoft.com/office/drawing/2014/chart" uri="{C3380CC4-5D6E-409C-BE32-E72D297353CC}">
              <c16:uniqueId val="{00000002-E00B-40D9-B966-9021B9ADE175}"/>
            </c:ext>
          </c:extLst>
        </c:ser>
        <c:ser>
          <c:idx val="3"/>
          <c:order val="3"/>
          <c:tx>
            <c:strRef>
              <c:f>PIVOT!$I$11:$I$12</c:f>
              <c:strCache>
                <c:ptCount val="1"/>
                <c:pt idx="0">
                  <c:v>Food</c:v>
                </c:pt>
              </c:strCache>
            </c:strRef>
          </c:tx>
          <c:spPr>
            <a:solidFill>
              <a:schemeClr val="accent4"/>
            </a:solidFill>
            <a:ln>
              <a:noFill/>
            </a:ln>
            <a:effectLst/>
          </c:spPr>
          <c:invertIfNegative val="0"/>
          <c:cat>
            <c:strRef>
              <c:f>PIVOT!$E$13:$E$18</c:f>
              <c:strCache>
                <c:ptCount val="5"/>
                <c:pt idx="0">
                  <c:v>55-65</c:v>
                </c:pt>
                <c:pt idx="1">
                  <c:v>45-54</c:v>
                </c:pt>
                <c:pt idx="2">
                  <c:v>35-44</c:v>
                </c:pt>
                <c:pt idx="3">
                  <c:v>25-34</c:v>
                </c:pt>
                <c:pt idx="4">
                  <c:v>15-24</c:v>
                </c:pt>
              </c:strCache>
            </c:strRef>
          </c:cat>
          <c:val>
            <c:numRef>
              <c:f>PIVOT!$I$13:$I$18</c:f>
              <c:numCache>
                <c:formatCode>[$₦-469]\ #,##0</c:formatCode>
                <c:ptCount val="5"/>
                <c:pt idx="0">
                  <c:v>6251</c:v>
                </c:pt>
                <c:pt idx="1">
                  <c:v>570</c:v>
                </c:pt>
                <c:pt idx="2">
                  <c:v>682</c:v>
                </c:pt>
                <c:pt idx="3">
                  <c:v>240</c:v>
                </c:pt>
                <c:pt idx="4">
                  <c:v>5192</c:v>
                </c:pt>
              </c:numCache>
            </c:numRef>
          </c:val>
          <c:extLst>
            <c:ext xmlns:c16="http://schemas.microsoft.com/office/drawing/2014/chart" uri="{C3380CC4-5D6E-409C-BE32-E72D297353CC}">
              <c16:uniqueId val="{00000003-E00B-40D9-B966-9021B9ADE175}"/>
            </c:ext>
          </c:extLst>
        </c:ser>
        <c:dLbls>
          <c:showLegendKey val="0"/>
          <c:showVal val="0"/>
          <c:showCatName val="0"/>
          <c:showSerName val="0"/>
          <c:showPercent val="0"/>
          <c:showBubbleSize val="0"/>
        </c:dLbls>
        <c:gapWidth val="150"/>
        <c:overlap val="100"/>
        <c:axId val="502984440"/>
        <c:axId val="502981200"/>
      </c:barChart>
      <c:catAx>
        <c:axId val="502984440"/>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502981200"/>
        <c:crosses val="autoZero"/>
        <c:auto val="1"/>
        <c:lblAlgn val="ctr"/>
        <c:lblOffset val="100"/>
        <c:noMultiLvlLbl val="0"/>
      </c:catAx>
      <c:valAx>
        <c:axId val="502981200"/>
        <c:scaling>
          <c:orientation val="minMax"/>
        </c:scaling>
        <c:delete val="0"/>
        <c:axPos val="b"/>
        <c:majorGridlines>
          <c:spPr>
            <a:ln w="3175" cap="flat" cmpd="sng" algn="ctr">
              <a:solidFill>
                <a:schemeClr val="tx1">
                  <a:lumMod val="15000"/>
                  <a:lumOff val="85000"/>
                </a:schemeClr>
              </a:solidFill>
              <a:round/>
            </a:ln>
            <a:effectLst>
              <a:outerShdw blurRad="50800" dist="50800" dir="5400000" sx="2000" sy="2000" algn="ctr" rotWithShape="0">
                <a:srgbClr val="000000">
                  <a:alpha val="43137"/>
                </a:srgbClr>
              </a:outerShdw>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5029844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bg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[IDC EXCEL WEEK 1 DATASET .xlsx]PIVOT!PivotTable4</c:name>
    <c:fmtId val="2"/>
  </c:pivotSource>
  <c:chart>
    <c:autoTitleDeleted val="1"/>
    <c:pivotFmts>
      <c:pivotFmt>
        <c:idx val="0"/>
        <c:spPr>
          <a:solidFill>
            <a:schemeClr val="accent1"/>
          </a:solidFill>
          <a:ln w="28575" cap="rnd">
            <a:solidFill>
              <a:schemeClr val="bg2">
                <a:lumMod val="95000"/>
              </a:schemeClr>
            </a:solidFill>
            <a:round/>
          </a:ln>
          <a:effectLst/>
        </c:spPr>
        <c:marker>
          <c:symbol val="circle"/>
          <c:size val="5"/>
          <c:spPr>
            <a:solidFill>
              <a:schemeClr val="bg2"/>
            </a:solidFill>
            <a:ln w="9525">
              <a:solidFill>
                <a:schemeClr val="tx1">
                  <a:lumMod val="65000"/>
                  <a:lumOff val="3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bg2">
                <a:lumMod val="95000"/>
              </a:schemeClr>
            </a:solidFill>
            <a:round/>
          </a:ln>
          <a:effectLst/>
        </c:spPr>
        <c:marker>
          <c:symbol val="circle"/>
          <c:size val="5"/>
          <c:spPr>
            <a:solidFill>
              <a:schemeClr val="bg2"/>
            </a:solidFill>
            <a:ln w="9525">
              <a:solidFill>
                <a:schemeClr val="tx1">
                  <a:lumMod val="65000"/>
                  <a:lumOff val="3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bg2">
                <a:lumMod val="95000"/>
              </a:schemeClr>
            </a:solidFill>
            <a:round/>
          </a:ln>
          <a:effectLst/>
        </c:spPr>
        <c:marker>
          <c:symbol val="circle"/>
          <c:size val="5"/>
          <c:spPr>
            <a:solidFill>
              <a:schemeClr val="bg2"/>
            </a:solidFill>
            <a:ln w="44450">
              <a:solidFill>
                <a:schemeClr val="bg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PIVOT!$E$23</c:f>
              <c:strCache>
                <c:ptCount val="1"/>
                <c:pt idx="0">
                  <c:v>Total</c:v>
                </c:pt>
              </c:strCache>
            </c:strRef>
          </c:tx>
          <c:spPr>
            <a:ln w="28575" cap="rnd">
              <a:solidFill>
                <a:schemeClr val="bg2">
                  <a:lumMod val="95000"/>
                </a:schemeClr>
              </a:solidFill>
              <a:round/>
            </a:ln>
            <a:effectLst/>
          </c:spPr>
          <c:marker>
            <c:symbol val="circle"/>
            <c:size val="5"/>
            <c:spPr>
              <a:solidFill>
                <a:schemeClr val="bg2"/>
              </a:solidFill>
              <a:ln w="44450">
                <a:solidFill>
                  <a:schemeClr val="bg2"/>
                </a:solidFill>
              </a:ln>
              <a:effectLst/>
            </c:spPr>
          </c:marker>
          <c:cat>
            <c:strRef>
              <c:f>PIVOT!$D$24:$D$36</c:f>
              <c:strCache>
                <c:ptCount val="12"/>
                <c:pt idx="0">
                  <c:v>Jan</c:v>
                </c:pt>
                <c:pt idx="1">
                  <c:v>Feb</c:v>
                </c:pt>
                <c:pt idx="2">
                  <c:v>Mar</c:v>
                </c:pt>
                <c:pt idx="3">
                  <c:v>Apr</c:v>
                </c:pt>
                <c:pt idx="4">
                  <c:v>May</c:v>
                </c:pt>
                <c:pt idx="5">
                  <c:v>Jun</c:v>
                </c:pt>
                <c:pt idx="6">
                  <c:v>Jul</c:v>
                </c:pt>
                <c:pt idx="7">
                  <c:v>Apr</c:v>
                </c:pt>
                <c:pt idx="8">
                  <c:v>Sep</c:v>
                </c:pt>
                <c:pt idx="9">
                  <c:v>Oct</c:v>
                </c:pt>
                <c:pt idx="10">
                  <c:v>Nov</c:v>
                </c:pt>
                <c:pt idx="11">
                  <c:v>Dec</c:v>
                </c:pt>
              </c:strCache>
            </c:strRef>
          </c:cat>
          <c:val>
            <c:numRef>
              <c:f>PIVOT!$E$24:$E$36</c:f>
              <c:numCache>
                <c:formatCode>[$₦-469]\ #,##0</c:formatCode>
                <c:ptCount val="12"/>
                <c:pt idx="0">
                  <c:v>45046</c:v>
                </c:pt>
                <c:pt idx="1">
                  <c:v>29454</c:v>
                </c:pt>
                <c:pt idx="2">
                  <c:v>13876</c:v>
                </c:pt>
                <c:pt idx="3">
                  <c:v>15234</c:v>
                </c:pt>
                <c:pt idx="4">
                  <c:v>61414</c:v>
                </c:pt>
                <c:pt idx="5">
                  <c:v>7200</c:v>
                </c:pt>
                <c:pt idx="6">
                  <c:v>21615</c:v>
                </c:pt>
                <c:pt idx="7">
                  <c:v>8696</c:v>
                </c:pt>
                <c:pt idx="8">
                  <c:v>225</c:v>
                </c:pt>
                <c:pt idx="9">
                  <c:v>27210</c:v>
                </c:pt>
                <c:pt idx="10">
                  <c:v>407711</c:v>
                </c:pt>
                <c:pt idx="11">
                  <c:v>18222</c:v>
                </c:pt>
              </c:numCache>
            </c:numRef>
          </c:val>
          <c:smooth val="0"/>
          <c:extLst>
            <c:ext xmlns:c16="http://schemas.microsoft.com/office/drawing/2014/chart" uri="{C3380CC4-5D6E-409C-BE32-E72D297353CC}">
              <c16:uniqueId val="{00000000-4724-4C69-ADC5-A8578CBF636B}"/>
            </c:ext>
          </c:extLst>
        </c:ser>
        <c:dLbls>
          <c:showLegendKey val="0"/>
          <c:showVal val="0"/>
          <c:showCatName val="0"/>
          <c:showSerName val="0"/>
          <c:showPercent val="0"/>
          <c:showBubbleSize val="0"/>
        </c:dLbls>
        <c:marker val="1"/>
        <c:smooth val="0"/>
        <c:axId val="663393528"/>
        <c:axId val="663389928"/>
      </c:lineChart>
      <c:catAx>
        <c:axId val="663393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200000" spcFirstLastPara="1" vertOverflow="ellipsis" wrap="square" anchor="ctr" anchorCtr="1"/>
          <a:lstStyle/>
          <a:p>
            <a:pPr>
              <a:defRPr sz="1000" b="0" i="0" u="none" strike="noStrike" kern="1200" baseline="0">
                <a:solidFill>
                  <a:schemeClr val="bg2"/>
                </a:solidFill>
                <a:latin typeface="+mn-lt"/>
                <a:ea typeface="+mn-ea"/>
                <a:cs typeface="+mn-cs"/>
              </a:defRPr>
            </a:pPr>
            <a:endParaRPr lang="en-US"/>
          </a:p>
        </c:txPr>
        <c:crossAx val="663389928"/>
        <c:crosses val="autoZero"/>
        <c:auto val="1"/>
        <c:lblAlgn val="ctr"/>
        <c:lblOffset val="100"/>
        <c:noMultiLvlLbl val="0"/>
      </c:catAx>
      <c:valAx>
        <c:axId val="663389928"/>
        <c:scaling>
          <c:orientation val="minMax"/>
        </c:scaling>
        <c:delete val="0"/>
        <c:axPos val="l"/>
        <c:majorGridlines>
          <c:spPr>
            <a:ln w="6350" cap="flat" cmpd="sng" algn="ctr">
              <a:solidFill>
                <a:schemeClr val="bg2">
                  <a:lumMod val="65000"/>
                  <a:alpha val="58000"/>
                </a:schemeClr>
              </a:solidFill>
              <a:prstDash val="sysDash"/>
              <a:round/>
            </a:ln>
            <a:effectLst/>
          </c:spPr>
        </c:majorGridlines>
        <c:numFmt formatCode="[$₦-469]\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663393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7F5F"/>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[IDC EXCEL WEEK 1 DATASET .xlsx]PIVOT!PivotTable6</c:name>
    <c:fmtId val="19"/>
  </c:pivotSource>
  <c:chart>
    <c:autoTitleDeleted val="1"/>
    <c:pivotFmts>
      <c:pivotFmt>
        <c:idx val="0"/>
        <c:spPr>
          <a:solidFill>
            <a:srgbClr val="FF6B6B"/>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97278"/>
          </a:solidFill>
          <a:ln w="25400">
            <a:solidFill>
              <a:schemeClr val="lt1"/>
            </a:solidFill>
          </a:ln>
          <a:effectLst/>
          <a:sp3d contourW="25400">
            <a:contourClr>
              <a:schemeClr val="lt1"/>
            </a:contourClr>
          </a:sp3d>
        </c:spPr>
        <c:dLbl>
          <c:idx val="0"/>
          <c:layout>
            <c:manualLayout>
              <c:x val="0.20886920384951879"/>
              <c:y val="0.10794072615923006"/>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6B6B"/>
          </a:solidFill>
          <a:ln w="25400">
            <a:solidFill>
              <a:schemeClr val="lt1"/>
            </a:solidFill>
          </a:ln>
          <a:effectLst/>
          <a:sp3d contourW="25400">
            <a:contourClr>
              <a:schemeClr val="lt1"/>
            </a:contourClr>
          </a:sp3d>
        </c:spPr>
        <c:dLbl>
          <c:idx val="0"/>
          <c:layout>
            <c:manualLayout>
              <c:x val="-0.24317235345581803"/>
              <c:y val="-0.12299540682414703"/>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6B6B"/>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6B6B"/>
          </a:solidFill>
          <a:ln w="25400">
            <a:solidFill>
              <a:schemeClr val="lt1"/>
            </a:solidFill>
          </a:ln>
          <a:effectLst/>
          <a:sp3d contourW="25400">
            <a:contourClr>
              <a:schemeClr val="lt1"/>
            </a:contourClr>
          </a:sp3d>
        </c:spPr>
        <c:dLbl>
          <c:idx val="0"/>
          <c:layout>
            <c:manualLayout>
              <c:x val="-0.24317235345581803"/>
              <c:y val="-0.12299540682414703"/>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197278"/>
          </a:solidFill>
          <a:ln w="25400">
            <a:solidFill>
              <a:schemeClr val="lt1"/>
            </a:solidFill>
          </a:ln>
          <a:effectLst/>
          <a:sp3d contourW="25400">
            <a:contourClr>
              <a:schemeClr val="lt1"/>
            </a:contourClr>
          </a:sp3d>
        </c:spPr>
        <c:dLbl>
          <c:idx val="0"/>
          <c:layout>
            <c:manualLayout>
              <c:x val="0.20886920384951879"/>
              <c:y val="0.10794072615923006"/>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941B0C"/>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41B0C"/>
          </a:solidFill>
          <a:ln w="25400">
            <a:solidFill>
              <a:schemeClr val="lt1"/>
            </a:solidFill>
          </a:ln>
          <a:effectLst/>
          <a:sp3d contourW="25400">
            <a:contourClr>
              <a:schemeClr val="lt1"/>
            </a:contourClr>
          </a:sp3d>
        </c:spPr>
        <c:dLbl>
          <c:idx val="0"/>
          <c:layout>
            <c:manualLayout>
              <c:x val="-0.24317235345581803"/>
              <c:y val="-0.12299540682414703"/>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E97132"/>
          </a:solidFill>
          <a:ln w="25400">
            <a:solidFill>
              <a:schemeClr val="lt1"/>
            </a:solidFill>
          </a:ln>
          <a:effectLst/>
          <a:sp3d contourW="25400">
            <a:contourClr>
              <a:schemeClr val="lt1"/>
            </a:contourClr>
          </a:sp3d>
        </c:spPr>
        <c:dLbl>
          <c:idx val="0"/>
          <c:layout>
            <c:manualLayout>
              <c:x val="0.20886920384951879"/>
              <c:y val="0.10794072615923006"/>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0270363279775197E-3"/>
          <c:y val="1.8518350037361062E-2"/>
          <c:w val="0.93125048028573243"/>
          <c:h val="0.98148164996263898"/>
        </c:manualLayout>
      </c:layout>
      <c:pie3DChart>
        <c:varyColors val="1"/>
        <c:ser>
          <c:idx val="0"/>
          <c:order val="0"/>
          <c:tx>
            <c:strRef>
              <c:f>PIVOT!$B$7</c:f>
              <c:strCache>
                <c:ptCount val="1"/>
                <c:pt idx="0">
                  <c:v>Total</c:v>
                </c:pt>
              </c:strCache>
            </c:strRef>
          </c:tx>
          <c:spPr>
            <a:solidFill>
              <a:srgbClr val="941B0C"/>
            </a:solidFill>
          </c:spPr>
          <c:dPt>
            <c:idx val="0"/>
            <c:bubble3D val="0"/>
            <c:spPr>
              <a:solidFill>
                <a:srgbClr val="941B0C"/>
              </a:solidFill>
              <a:ln w="25400">
                <a:solidFill>
                  <a:schemeClr val="lt1"/>
                </a:solidFill>
              </a:ln>
              <a:effectLst/>
              <a:sp3d contourW="25400">
                <a:contourClr>
                  <a:schemeClr val="lt1"/>
                </a:contourClr>
              </a:sp3d>
            </c:spPr>
            <c:extLst>
              <c:ext xmlns:c16="http://schemas.microsoft.com/office/drawing/2014/chart" uri="{C3380CC4-5D6E-409C-BE32-E72D297353CC}">
                <c16:uniqueId val="{00000001-AC82-4D92-9DEE-0079257AEADB}"/>
              </c:ext>
            </c:extLst>
          </c:dPt>
          <c:dPt>
            <c:idx val="1"/>
            <c:bubble3D val="0"/>
            <c:spPr>
              <a:solidFill>
                <a:srgbClr val="E97132"/>
              </a:solidFill>
              <a:ln w="25400">
                <a:solidFill>
                  <a:schemeClr val="lt1"/>
                </a:solidFill>
              </a:ln>
              <a:effectLst/>
              <a:sp3d contourW="25400">
                <a:contourClr>
                  <a:schemeClr val="lt1"/>
                </a:contourClr>
              </a:sp3d>
            </c:spPr>
            <c:extLst>
              <c:ext xmlns:c16="http://schemas.microsoft.com/office/drawing/2014/chart" uri="{C3380CC4-5D6E-409C-BE32-E72D297353CC}">
                <c16:uniqueId val="{00000003-AC82-4D92-9DEE-0079257AEADB}"/>
              </c:ext>
            </c:extLst>
          </c:dPt>
          <c:dLbls>
            <c:dLbl>
              <c:idx val="0"/>
              <c:layout>
                <c:manualLayout>
                  <c:x val="-0.24317235345581803"/>
                  <c:y val="-0.12299540682414703"/>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C82-4D92-9DEE-0079257AEADB}"/>
                </c:ext>
              </c:extLst>
            </c:dLbl>
            <c:dLbl>
              <c:idx val="1"/>
              <c:layout>
                <c:manualLayout>
                  <c:x val="0.20886920384951879"/>
                  <c:y val="0.10794072615923006"/>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C82-4D92-9DEE-0079257AEADB}"/>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PIVOT!$A$8:$A$9</c:f>
              <c:strCache>
                <c:ptCount val="2"/>
                <c:pt idx="0">
                  <c:v>Female</c:v>
                </c:pt>
                <c:pt idx="1">
                  <c:v>Male</c:v>
                </c:pt>
              </c:strCache>
            </c:strRef>
          </c:cat>
          <c:val>
            <c:numRef>
              <c:f>PIVOT!$B$8:$B$9</c:f>
              <c:numCache>
                <c:formatCode>0%</c:formatCode>
                <c:ptCount val="2"/>
                <c:pt idx="0">
                  <c:v>0.56565656565656564</c:v>
                </c:pt>
                <c:pt idx="1">
                  <c:v>0.43434343434343436</c:v>
                </c:pt>
              </c:numCache>
            </c:numRef>
          </c:val>
          <c:extLst>
            <c:ext xmlns:c16="http://schemas.microsoft.com/office/drawing/2014/chart" uri="{C3380CC4-5D6E-409C-BE32-E72D297353CC}">
              <c16:uniqueId val="{00000004-AC82-4D92-9DEE-0079257AEADB}"/>
            </c:ext>
          </c:extLst>
        </c:ser>
        <c:dLbls>
          <c:dLblPos val="ctr"/>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bg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[IDC EXCEL WEEK 1 DATASET .xlsx]PIVOT!PivotTable3</c:name>
    <c:fmtId val="2"/>
  </c:pivotSource>
  <c:chart>
    <c:autoTitleDeleted val="1"/>
    <c:pivotFmts>
      <c:pivotFmt>
        <c:idx val="0"/>
        <c:spPr>
          <a:solidFill>
            <a:srgbClr val="ADC17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ADC17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530056844108092E-2"/>
          <c:y val="9.0691311891098358E-2"/>
          <c:w val="0.92971836534074015"/>
          <c:h val="0.79598870147341794"/>
        </c:manualLayout>
      </c:layout>
      <c:barChart>
        <c:barDir val="col"/>
        <c:grouping val="clustered"/>
        <c:varyColors val="0"/>
        <c:ser>
          <c:idx val="0"/>
          <c:order val="0"/>
          <c:tx>
            <c:strRef>
              <c:f>PIVOT!$B$23</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PIVOT!$A$24:$A$36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PIVOT!$B$24:$B$36</c:f>
              <c:numCache>
                <c:formatCode>_-* #,##0_-;\-* #,##0_-;_-* "-"??_-;_-@_-</c:formatCode>
                <c:ptCount val="12"/>
                <c:pt idx="0">
                  <c:v>77</c:v>
                </c:pt>
                <c:pt idx="1">
                  <c:v>142</c:v>
                </c:pt>
                <c:pt idx="2">
                  <c:v>64</c:v>
                </c:pt>
                <c:pt idx="3">
                  <c:v>141</c:v>
                </c:pt>
                <c:pt idx="4">
                  <c:v>134</c:v>
                </c:pt>
                <c:pt idx="5">
                  <c:v>34</c:v>
                </c:pt>
                <c:pt idx="6">
                  <c:v>110</c:v>
                </c:pt>
                <c:pt idx="7">
                  <c:v>89</c:v>
                </c:pt>
                <c:pt idx="8">
                  <c:v>9</c:v>
                </c:pt>
                <c:pt idx="9">
                  <c:v>125</c:v>
                </c:pt>
                <c:pt idx="10">
                  <c:v>121</c:v>
                </c:pt>
                <c:pt idx="11">
                  <c:v>118</c:v>
                </c:pt>
              </c:numCache>
            </c:numRef>
          </c:val>
          <c:extLst>
            <c:ext xmlns:c16="http://schemas.microsoft.com/office/drawing/2014/chart" uri="{C3380CC4-5D6E-409C-BE32-E72D297353CC}">
              <c16:uniqueId val="{00000000-13EF-4077-B3D1-18498D3540B3}"/>
            </c:ext>
          </c:extLst>
        </c:ser>
        <c:dLbls>
          <c:dLblPos val="outEnd"/>
          <c:showLegendKey val="0"/>
          <c:showVal val="1"/>
          <c:showCatName val="0"/>
          <c:showSerName val="0"/>
          <c:showPercent val="0"/>
          <c:showBubbleSize val="0"/>
        </c:dLbls>
        <c:gapWidth val="240"/>
        <c:overlap val="-27"/>
        <c:axId val="757659496"/>
        <c:axId val="757660216"/>
      </c:barChart>
      <c:catAx>
        <c:axId val="7576594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757660216"/>
        <c:crosses val="autoZero"/>
        <c:auto val="1"/>
        <c:lblAlgn val="ctr"/>
        <c:lblOffset val="100"/>
        <c:noMultiLvlLbl val="0"/>
      </c:catAx>
      <c:valAx>
        <c:axId val="757660216"/>
        <c:scaling>
          <c:orientation val="minMax"/>
        </c:scaling>
        <c:delete val="1"/>
        <c:axPos val="l"/>
        <c:majorGridlines>
          <c:spPr>
            <a:ln w="9525" cap="flat" cmpd="sng" algn="ctr">
              <a:solidFill>
                <a:schemeClr val="tx1">
                  <a:lumMod val="15000"/>
                  <a:lumOff val="85000"/>
                  <a:alpha val="50000"/>
                </a:schemeClr>
              </a:solidFill>
              <a:prstDash val="sysDash"/>
              <a:round/>
            </a:ln>
            <a:effectLst/>
          </c:spPr>
        </c:majorGridlines>
        <c:numFmt formatCode="_-* #,##0_-;\-* #,##0_-;_-* &quot;-&quot;??_-;_-@_-" sourceLinked="1"/>
        <c:majorTickMark val="out"/>
        <c:minorTickMark val="none"/>
        <c:tickLblPos val="nextTo"/>
        <c:crossAx val="757659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Analysis!A1"/><Relationship Id="rId7" Type="http://schemas.openxmlformats.org/officeDocument/2006/relationships/chart" Target="../charts/chart4.xml"/><Relationship Id="rId2" Type="http://schemas.openxmlformats.org/officeDocument/2006/relationships/hyperlink" Target="#PIVOT!A1"/><Relationship Id="rId1" Type="http://schemas.openxmlformats.org/officeDocument/2006/relationships/hyperlink" Target="#Raw_Data!A1"/><Relationship Id="rId6" Type="http://schemas.openxmlformats.org/officeDocument/2006/relationships/chart" Target="../charts/chart3.xml"/><Relationship Id="rId5" Type="http://schemas.openxmlformats.org/officeDocument/2006/relationships/chart" Target="../charts/chart2.xml"/><Relationship Id="rId4"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77</xdr:col>
      <xdr:colOff>590550</xdr:colOff>
      <xdr:row>100</xdr:row>
      <xdr:rowOff>28575</xdr:rowOff>
    </xdr:to>
    <xdr:sp macro="" textlink="">
      <xdr:nvSpPr>
        <xdr:cNvPr id="2" name="Rectangle 1">
          <a:extLst>
            <a:ext uri="{FF2B5EF4-FFF2-40B4-BE49-F238E27FC236}">
              <a16:creationId xmlns:a16="http://schemas.microsoft.com/office/drawing/2014/main" id="{39A7D060-1D83-48B6-63D0-FBD45348D8C5}"/>
            </a:ext>
          </a:extLst>
        </xdr:cNvPr>
        <xdr:cNvSpPr/>
      </xdr:nvSpPr>
      <xdr:spPr>
        <a:xfrm>
          <a:off x="0" y="0"/>
          <a:ext cx="47529750" cy="19078575"/>
        </a:xfrm>
        <a:prstGeom prst="rect">
          <a:avLst/>
        </a:prstGeom>
        <a:solidFill>
          <a:srgbClr val="007F5F">
            <a:alpha val="96863"/>
          </a:srgbClr>
        </a:solidFill>
        <a:ln>
          <a:solidFill>
            <a:schemeClr val="accent2">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260765</xdr:colOff>
      <xdr:row>2</xdr:row>
      <xdr:rowOff>41552</xdr:rowOff>
    </xdr:from>
    <xdr:to>
      <xdr:col>30</xdr:col>
      <xdr:colOff>257434</xdr:colOff>
      <xdr:row>55</xdr:row>
      <xdr:rowOff>25743</xdr:rowOff>
    </xdr:to>
    <xdr:sp macro="" textlink="">
      <xdr:nvSpPr>
        <xdr:cNvPr id="3" name="Rectangle: Rounded Corners 2">
          <a:extLst>
            <a:ext uri="{FF2B5EF4-FFF2-40B4-BE49-F238E27FC236}">
              <a16:creationId xmlns:a16="http://schemas.microsoft.com/office/drawing/2014/main" id="{8F5EC1D8-BE3A-0380-1414-202C34ADE5E3}"/>
            </a:ext>
          </a:extLst>
        </xdr:cNvPr>
        <xdr:cNvSpPr/>
      </xdr:nvSpPr>
      <xdr:spPr>
        <a:xfrm>
          <a:off x="260765" y="401957"/>
          <a:ext cx="18531804" cy="9534935"/>
        </a:xfrm>
        <a:prstGeom prst="roundRect">
          <a:avLst>
            <a:gd name="adj" fmla="val 2658"/>
          </a:avLst>
        </a:prstGeom>
        <a:solidFill>
          <a:srgbClr val="2B9348">
            <a:alpha val="50000"/>
          </a:srgbClr>
        </a:solidFill>
        <a:ln>
          <a:noFill/>
        </a:ln>
        <a:effectLst>
          <a:glow rad="139700">
            <a:schemeClr val="accent3">
              <a:satMod val="175000"/>
              <a:alpha val="40000"/>
            </a:schemeClr>
          </a:glow>
        </a:effectLst>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US" sz="1100" b="1"/>
        </a:p>
      </xdr:txBody>
    </xdr:sp>
    <xdr:clientData/>
  </xdr:twoCellAnchor>
  <xdr:twoCellAnchor>
    <xdr:from>
      <xdr:col>1</xdr:col>
      <xdr:colOff>253501</xdr:colOff>
      <xdr:row>16</xdr:row>
      <xdr:rowOff>47625</xdr:rowOff>
    </xdr:from>
    <xdr:to>
      <xdr:col>5</xdr:col>
      <xdr:colOff>206374</xdr:colOff>
      <xdr:row>47</xdr:row>
      <xdr:rowOff>146538</xdr:rowOff>
    </xdr:to>
    <xdr:sp macro="" textlink="">
      <xdr:nvSpPr>
        <xdr:cNvPr id="6" name="Rectangle: Rounded Corners 5">
          <a:extLst>
            <a:ext uri="{FF2B5EF4-FFF2-40B4-BE49-F238E27FC236}">
              <a16:creationId xmlns:a16="http://schemas.microsoft.com/office/drawing/2014/main" id="{72666389-46FB-4C03-8DAB-5736C1C4C11B}"/>
            </a:ext>
          </a:extLst>
        </xdr:cNvPr>
        <xdr:cNvSpPr/>
      </xdr:nvSpPr>
      <xdr:spPr>
        <a:xfrm>
          <a:off x="864078" y="3173779"/>
          <a:ext cx="2395181" cy="6155836"/>
        </a:xfrm>
        <a:prstGeom prst="roundRect">
          <a:avLst>
            <a:gd name="adj" fmla="val 4762"/>
          </a:avLst>
        </a:prstGeom>
        <a:solidFill>
          <a:srgbClr val="00273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a:p>
      </xdr:txBody>
    </xdr:sp>
    <xdr:clientData/>
  </xdr:twoCellAnchor>
  <xdr:twoCellAnchor>
    <xdr:from>
      <xdr:col>5</xdr:col>
      <xdr:colOff>202924</xdr:colOff>
      <xdr:row>7</xdr:row>
      <xdr:rowOff>41416</xdr:rowOff>
    </xdr:from>
    <xdr:to>
      <xdr:col>28</xdr:col>
      <xdr:colOff>146538</xdr:colOff>
      <xdr:row>47</xdr:row>
      <xdr:rowOff>170961</xdr:rowOff>
    </xdr:to>
    <xdr:sp macro="" textlink="">
      <xdr:nvSpPr>
        <xdr:cNvPr id="7" name="Rectangle: Rounded Corners 6">
          <a:extLst>
            <a:ext uri="{FF2B5EF4-FFF2-40B4-BE49-F238E27FC236}">
              <a16:creationId xmlns:a16="http://schemas.microsoft.com/office/drawing/2014/main" id="{06E7969B-4E3A-48F0-989F-C6F814ECCB08}"/>
            </a:ext>
          </a:extLst>
        </xdr:cNvPr>
        <xdr:cNvSpPr/>
      </xdr:nvSpPr>
      <xdr:spPr>
        <a:xfrm>
          <a:off x="3255809" y="1409108"/>
          <a:ext cx="13986883" cy="7944930"/>
        </a:xfrm>
        <a:prstGeom prst="roundRect">
          <a:avLst>
            <a:gd name="adj" fmla="val 1423"/>
          </a:avLst>
        </a:prstGeom>
        <a:solidFill>
          <a:srgbClr val="00273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b="1">
            <a:solidFill>
              <a:schemeClr val="lt1"/>
            </a:solidFill>
            <a:latin typeface="+mn-lt"/>
            <a:ea typeface="+mn-ea"/>
            <a:cs typeface="+mn-cs"/>
          </a:endParaRPr>
        </a:p>
      </xdr:txBody>
    </xdr:sp>
    <xdr:clientData/>
  </xdr:twoCellAnchor>
  <xdr:twoCellAnchor>
    <xdr:from>
      <xdr:col>2</xdr:col>
      <xdr:colOff>332873</xdr:colOff>
      <xdr:row>7</xdr:row>
      <xdr:rowOff>90236</xdr:rowOff>
    </xdr:from>
    <xdr:to>
      <xdr:col>4</xdr:col>
      <xdr:colOff>441663</xdr:colOff>
      <xdr:row>9</xdr:row>
      <xdr:rowOff>141236</xdr:rowOff>
    </xdr:to>
    <xdr:sp macro="" textlink="">
      <xdr:nvSpPr>
        <xdr:cNvPr id="9" name="TextBox 8">
          <a:hlinkClick xmlns:r="http://schemas.openxmlformats.org/officeDocument/2006/relationships" r:id="rId1"/>
          <a:extLst>
            <a:ext uri="{FF2B5EF4-FFF2-40B4-BE49-F238E27FC236}">
              <a16:creationId xmlns:a16="http://schemas.microsoft.com/office/drawing/2014/main" id="{431C4711-C1AC-5407-094E-9527391DB33F}"/>
            </a:ext>
          </a:extLst>
        </xdr:cNvPr>
        <xdr:cNvSpPr txBox="1"/>
      </xdr:nvSpPr>
      <xdr:spPr>
        <a:xfrm>
          <a:off x="1556084" y="1423736"/>
          <a:ext cx="1332000" cy="43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kern="1200">
              <a:solidFill>
                <a:schemeClr val="bg2"/>
              </a:solidFill>
              <a:latin typeface="Calibri" panose="020F0502020204030204" pitchFamily="34" charset="0"/>
              <a:cs typeface="Calibri" panose="020F0502020204030204" pitchFamily="34" charset="0"/>
            </a:rPr>
            <a:t>Raw</a:t>
          </a:r>
          <a:r>
            <a:rPr lang="en-US" sz="1600" kern="1200">
              <a:latin typeface="Calibri" panose="020F0502020204030204" pitchFamily="34" charset="0"/>
              <a:cs typeface="Calibri" panose="020F0502020204030204" pitchFamily="34" charset="0"/>
            </a:rPr>
            <a:t> </a:t>
          </a:r>
          <a:r>
            <a:rPr lang="en-US" sz="1600" b="1" kern="1200">
              <a:solidFill>
                <a:schemeClr val="bg2"/>
              </a:solidFill>
              <a:latin typeface="Calibri" panose="020F0502020204030204" pitchFamily="34" charset="0"/>
              <a:cs typeface="Calibri" panose="020F0502020204030204" pitchFamily="34" charset="0"/>
            </a:rPr>
            <a:t>Data</a:t>
          </a:r>
        </a:p>
      </xdr:txBody>
    </xdr:sp>
    <xdr:clientData/>
  </xdr:twoCellAnchor>
  <xdr:twoCellAnchor>
    <xdr:from>
      <xdr:col>2</xdr:col>
      <xdr:colOff>332873</xdr:colOff>
      <xdr:row>10</xdr:row>
      <xdr:rowOff>57149</xdr:rowOff>
    </xdr:from>
    <xdr:to>
      <xdr:col>4</xdr:col>
      <xdr:colOff>441663</xdr:colOff>
      <xdr:row>12</xdr:row>
      <xdr:rowOff>108149</xdr:rowOff>
    </xdr:to>
    <xdr:sp macro="" textlink="">
      <xdr:nvSpPr>
        <xdr:cNvPr id="10" name="TextBox 9">
          <a:hlinkClick xmlns:r="http://schemas.openxmlformats.org/officeDocument/2006/relationships" r:id="rId2"/>
          <a:extLst>
            <a:ext uri="{FF2B5EF4-FFF2-40B4-BE49-F238E27FC236}">
              <a16:creationId xmlns:a16="http://schemas.microsoft.com/office/drawing/2014/main" id="{CEEDEC89-E44B-4DAE-8572-339C39CD0E35}"/>
            </a:ext>
          </a:extLst>
        </xdr:cNvPr>
        <xdr:cNvSpPr txBox="1"/>
      </xdr:nvSpPr>
      <xdr:spPr>
        <a:xfrm>
          <a:off x="1556084" y="1962149"/>
          <a:ext cx="1332000" cy="43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kern="1200">
              <a:solidFill>
                <a:schemeClr val="bg2"/>
              </a:solidFill>
              <a:latin typeface="Calibri" panose="020F0502020204030204" pitchFamily="34" charset="0"/>
              <a:cs typeface="Calibri" panose="020F0502020204030204" pitchFamily="34" charset="0"/>
            </a:rPr>
            <a:t>Pivot</a:t>
          </a:r>
          <a:r>
            <a:rPr lang="en-US" sz="1600" kern="1200" baseline="0">
              <a:solidFill>
                <a:schemeClr val="bg2"/>
              </a:solidFill>
              <a:latin typeface="Calibri" panose="020F0502020204030204" pitchFamily="34" charset="0"/>
              <a:cs typeface="Calibri" panose="020F0502020204030204" pitchFamily="34" charset="0"/>
            </a:rPr>
            <a:t> </a:t>
          </a:r>
          <a:r>
            <a:rPr lang="en-US" sz="1600" b="1" kern="1200" baseline="0">
              <a:solidFill>
                <a:schemeClr val="bg2"/>
              </a:solidFill>
              <a:latin typeface="Calibri" panose="020F0502020204030204" pitchFamily="34" charset="0"/>
              <a:cs typeface="Calibri" panose="020F0502020204030204" pitchFamily="34" charset="0"/>
            </a:rPr>
            <a:t>Tables</a:t>
          </a:r>
          <a:endParaRPr lang="en-US" sz="1600" b="1" kern="1200">
            <a:solidFill>
              <a:schemeClr val="bg2"/>
            </a:solidFill>
            <a:latin typeface="Calibri" panose="020F0502020204030204" pitchFamily="34" charset="0"/>
            <a:cs typeface="Calibri" panose="020F0502020204030204" pitchFamily="34" charset="0"/>
          </a:endParaRPr>
        </a:p>
      </xdr:txBody>
    </xdr:sp>
    <xdr:clientData/>
  </xdr:twoCellAnchor>
  <xdr:twoCellAnchor>
    <xdr:from>
      <xdr:col>2</xdr:col>
      <xdr:colOff>332873</xdr:colOff>
      <xdr:row>13</xdr:row>
      <xdr:rowOff>24062</xdr:rowOff>
    </xdr:from>
    <xdr:to>
      <xdr:col>4</xdr:col>
      <xdr:colOff>441663</xdr:colOff>
      <xdr:row>15</xdr:row>
      <xdr:rowOff>75062</xdr:rowOff>
    </xdr:to>
    <xdr:sp macro="" textlink="">
      <xdr:nvSpPr>
        <xdr:cNvPr id="11" name="TextBox 10">
          <a:hlinkClick xmlns:r="http://schemas.openxmlformats.org/officeDocument/2006/relationships" r:id="rId3"/>
          <a:extLst>
            <a:ext uri="{FF2B5EF4-FFF2-40B4-BE49-F238E27FC236}">
              <a16:creationId xmlns:a16="http://schemas.microsoft.com/office/drawing/2014/main" id="{B445D142-4762-4D81-933D-2E4922E708C3}"/>
            </a:ext>
          </a:extLst>
        </xdr:cNvPr>
        <xdr:cNvSpPr txBox="1"/>
      </xdr:nvSpPr>
      <xdr:spPr>
        <a:xfrm>
          <a:off x="1556084" y="2500562"/>
          <a:ext cx="1332000" cy="43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kern="1200">
              <a:solidFill>
                <a:schemeClr val="bg2"/>
              </a:solidFill>
              <a:latin typeface="Calibri" panose="020F0502020204030204" pitchFamily="34" charset="0"/>
              <a:cs typeface="Calibri" panose="020F0502020204030204" pitchFamily="34" charset="0"/>
            </a:rPr>
            <a:t>Insights</a:t>
          </a:r>
        </a:p>
      </xdr:txBody>
    </xdr:sp>
    <xdr:clientData/>
  </xdr:twoCellAnchor>
  <xdr:twoCellAnchor>
    <xdr:from>
      <xdr:col>5</xdr:col>
      <xdr:colOff>393495</xdr:colOff>
      <xdr:row>28</xdr:row>
      <xdr:rowOff>186348</xdr:rowOff>
    </xdr:from>
    <xdr:to>
      <xdr:col>14</xdr:col>
      <xdr:colOff>262303</xdr:colOff>
      <xdr:row>45</xdr:row>
      <xdr:rowOff>130009</xdr:rowOff>
    </xdr:to>
    <xdr:sp macro="" textlink="">
      <xdr:nvSpPr>
        <xdr:cNvPr id="4" name="Rectangle: Rounded Corners 3">
          <a:extLst>
            <a:ext uri="{FF2B5EF4-FFF2-40B4-BE49-F238E27FC236}">
              <a16:creationId xmlns:a16="http://schemas.microsoft.com/office/drawing/2014/main" id="{2611E8FA-8EC6-40A8-8410-F460F3ED0A31}"/>
            </a:ext>
          </a:extLst>
        </xdr:cNvPr>
        <xdr:cNvSpPr/>
      </xdr:nvSpPr>
      <xdr:spPr>
        <a:xfrm>
          <a:off x="3441495" y="5520348"/>
          <a:ext cx="5355208" cy="3182161"/>
        </a:xfrm>
        <a:prstGeom prst="roundRect">
          <a:avLst>
            <a:gd name="adj" fmla="val 4762"/>
          </a:avLst>
        </a:prstGeom>
        <a:solidFill>
          <a:srgbClr val="007F5F"/>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a:p>
      </xdr:txBody>
    </xdr:sp>
    <xdr:clientData/>
  </xdr:twoCellAnchor>
  <xdr:twoCellAnchor>
    <xdr:from>
      <xdr:col>20</xdr:col>
      <xdr:colOff>423781</xdr:colOff>
      <xdr:row>8</xdr:row>
      <xdr:rowOff>34925</xdr:rowOff>
    </xdr:from>
    <xdr:to>
      <xdr:col>27</xdr:col>
      <xdr:colOff>464038</xdr:colOff>
      <xdr:row>27</xdr:row>
      <xdr:rowOff>146538</xdr:rowOff>
    </xdr:to>
    <xdr:sp macro="" textlink="">
      <xdr:nvSpPr>
        <xdr:cNvPr id="5" name="Rectangle: Rounded Corners 4">
          <a:extLst>
            <a:ext uri="{FF2B5EF4-FFF2-40B4-BE49-F238E27FC236}">
              <a16:creationId xmlns:a16="http://schemas.microsoft.com/office/drawing/2014/main" id="{6E893733-AD83-4600-97F1-67565C5CB2F0}"/>
            </a:ext>
          </a:extLst>
        </xdr:cNvPr>
        <xdr:cNvSpPr/>
      </xdr:nvSpPr>
      <xdr:spPr>
        <a:xfrm>
          <a:off x="12635319" y="1598002"/>
          <a:ext cx="4314296" cy="3823921"/>
        </a:xfrm>
        <a:prstGeom prst="roundRect">
          <a:avLst>
            <a:gd name="adj" fmla="val 4762"/>
          </a:avLst>
        </a:prstGeom>
        <a:solidFill>
          <a:srgbClr val="007F5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b="1">
            <a:solidFill>
              <a:schemeClr val="lt1"/>
            </a:solidFill>
            <a:latin typeface="+mn-lt"/>
            <a:ea typeface="+mn-ea"/>
            <a:cs typeface="+mn-cs"/>
          </a:endParaRPr>
        </a:p>
      </xdr:txBody>
    </xdr:sp>
    <xdr:clientData/>
  </xdr:twoCellAnchor>
  <xdr:twoCellAnchor>
    <xdr:from>
      <xdr:col>5</xdr:col>
      <xdr:colOff>393495</xdr:colOff>
      <xdr:row>14</xdr:row>
      <xdr:rowOff>76201</xdr:rowOff>
    </xdr:from>
    <xdr:to>
      <xdr:col>20</xdr:col>
      <xdr:colOff>245939</xdr:colOff>
      <xdr:row>28</xdr:row>
      <xdr:rowOff>31751</xdr:rowOff>
    </xdr:to>
    <xdr:sp macro="" textlink="">
      <xdr:nvSpPr>
        <xdr:cNvPr id="8" name="Rectangle: Rounded Corners 7">
          <a:extLst>
            <a:ext uri="{FF2B5EF4-FFF2-40B4-BE49-F238E27FC236}">
              <a16:creationId xmlns:a16="http://schemas.microsoft.com/office/drawing/2014/main" id="{086BA276-3983-4CBF-A068-EF053FAF4013}"/>
            </a:ext>
          </a:extLst>
        </xdr:cNvPr>
        <xdr:cNvSpPr/>
      </xdr:nvSpPr>
      <xdr:spPr>
        <a:xfrm>
          <a:off x="3441495" y="2743201"/>
          <a:ext cx="8996444" cy="2622550"/>
        </a:xfrm>
        <a:prstGeom prst="roundRect">
          <a:avLst>
            <a:gd name="adj" fmla="val 4762"/>
          </a:avLst>
        </a:prstGeom>
        <a:solidFill>
          <a:srgbClr val="007F5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b="1">
            <a:solidFill>
              <a:schemeClr val="lt1"/>
            </a:solidFill>
            <a:latin typeface="+mn-lt"/>
            <a:ea typeface="+mn-ea"/>
            <a:cs typeface="+mn-cs"/>
          </a:endParaRPr>
        </a:p>
      </xdr:txBody>
    </xdr:sp>
    <xdr:clientData/>
  </xdr:twoCellAnchor>
  <xdr:twoCellAnchor>
    <xdr:from>
      <xdr:col>5</xdr:col>
      <xdr:colOff>393495</xdr:colOff>
      <xdr:row>8</xdr:row>
      <xdr:rowOff>155575</xdr:rowOff>
    </xdr:from>
    <xdr:to>
      <xdr:col>10</xdr:col>
      <xdr:colOff>298245</xdr:colOff>
      <xdr:row>13</xdr:row>
      <xdr:rowOff>123825</xdr:rowOff>
    </xdr:to>
    <xdr:sp macro="" textlink="">
      <xdr:nvSpPr>
        <xdr:cNvPr id="16" name="Rectangle: Rounded Corners 15">
          <a:extLst>
            <a:ext uri="{FF2B5EF4-FFF2-40B4-BE49-F238E27FC236}">
              <a16:creationId xmlns:a16="http://schemas.microsoft.com/office/drawing/2014/main" id="{DFC13BBD-E3A6-6F6A-82DA-087F0EEF04D3}"/>
            </a:ext>
          </a:extLst>
        </xdr:cNvPr>
        <xdr:cNvSpPr/>
      </xdr:nvSpPr>
      <xdr:spPr>
        <a:xfrm>
          <a:off x="3441495" y="1679575"/>
          <a:ext cx="2952750" cy="920750"/>
        </a:xfrm>
        <a:prstGeom prst="roundRect">
          <a:avLst/>
        </a:prstGeom>
        <a:solidFill>
          <a:srgbClr val="007F5F"/>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b="1">
            <a:solidFill>
              <a:schemeClr val="lt1"/>
            </a:solidFill>
            <a:latin typeface="+mn-lt"/>
            <a:ea typeface="+mn-ea"/>
            <a:cs typeface="+mn-cs"/>
          </a:endParaRPr>
        </a:p>
      </xdr:txBody>
    </xdr:sp>
    <xdr:clientData/>
  </xdr:twoCellAnchor>
  <xdr:twoCellAnchor>
    <xdr:from>
      <xdr:col>15</xdr:col>
      <xdr:colOff>422276</xdr:colOff>
      <xdr:row>8</xdr:row>
      <xdr:rowOff>98425</xdr:rowOff>
    </xdr:from>
    <xdr:to>
      <xdr:col>20</xdr:col>
      <xdr:colOff>327026</xdr:colOff>
      <xdr:row>13</xdr:row>
      <xdr:rowOff>130175</xdr:rowOff>
    </xdr:to>
    <xdr:sp macro="" textlink="">
      <xdr:nvSpPr>
        <xdr:cNvPr id="17" name="Rectangle: Rounded Corners 16">
          <a:extLst>
            <a:ext uri="{FF2B5EF4-FFF2-40B4-BE49-F238E27FC236}">
              <a16:creationId xmlns:a16="http://schemas.microsoft.com/office/drawing/2014/main" id="{EE045CC6-E7B8-478D-BA94-095918D0268B}"/>
            </a:ext>
          </a:extLst>
        </xdr:cNvPr>
        <xdr:cNvSpPr/>
      </xdr:nvSpPr>
      <xdr:spPr>
        <a:xfrm>
          <a:off x="9566276" y="1622425"/>
          <a:ext cx="2952750" cy="984250"/>
        </a:xfrm>
        <a:prstGeom prst="roundRect">
          <a:avLst/>
        </a:prstGeom>
        <a:solidFill>
          <a:srgbClr val="007F5F"/>
        </a:solidFill>
        <a:ln>
          <a:no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b="1">
            <a:solidFill>
              <a:schemeClr val="lt1"/>
            </a:solidFill>
            <a:latin typeface="+mn-lt"/>
            <a:ea typeface="+mn-ea"/>
            <a:cs typeface="+mn-cs"/>
          </a:endParaRPr>
        </a:p>
      </xdr:txBody>
    </xdr:sp>
    <xdr:clientData/>
  </xdr:twoCellAnchor>
  <xdr:twoCellAnchor>
    <xdr:from>
      <xdr:col>10</xdr:col>
      <xdr:colOff>431801</xdr:colOff>
      <xdr:row>8</xdr:row>
      <xdr:rowOff>142875</xdr:rowOff>
    </xdr:from>
    <xdr:to>
      <xdr:col>15</xdr:col>
      <xdr:colOff>336551</xdr:colOff>
      <xdr:row>13</xdr:row>
      <xdr:rowOff>111975</xdr:rowOff>
    </xdr:to>
    <xdr:sp macro="" textlink="">
      <xdr:nvSpPr>
        <xdr:cNvPr id="18" name="Rectangle: Rounded Corners 17">
          <a:extLst>
            <a:ext uri="{FF2B5EF4-FFF2-40B4-BE49-F238E27FC236}">
              <a16:creationId xmlns:a16="http://schemas.microsoft.com/office/drawing/2014/main" id="{0EFEBD01-1187-4554-A739-13A463D2C670}"/>
            </a:ext>
          </a:extLst>
        </xdr:cNvPr>
        <xdr:cNvSpPr/>
      </xdr:nvSpPr>
      <xdr:spPr>
        <a:xfrm>
          <a:off x="6527801" y="1666875"/>
          <a:ext cx="2952750" cy="921600"/>
        </a:xfrm>
        <a:prstGeom prst="roundRect">
          <a:avLst/>
        </a:prstGeom>
        <a:solidFill>
          <a:srgbClr val="007F5F"/>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b="1">
            <a:solidFill>
              <a:schemeClr val="lt1"/>
            </a:solidFill>
            <a:latin typeface="+mn-lt"/>
            <a:ea typeface="+mn-ea"/>
            <a:cs typeface="+mn-cs"/>
          </a:endParaRPr>
        </a:p>
      </xdr:txBody>
    </xdr:sp>
    <xdr:clientData/>
  </xdr:twoCellAnchor>
  <xdr:twoCellAnchor>
    <xdr:from>
      <xdr:col>6</xdr:col>
      <xdr:colOff>76200</xdr:colOff>
      <xdr:row>29</xdr:row>
      <xdr:rowOff>74915</xdr:rowOff>
    </xdr:from>
    <xdr:to>
      <xdr:col>13</xdr:col>
      <xdr:colOff>304800</xdr:colOff>
      <xdr:row>31</xdr:row>
      <xdr:rowOff>152400</xdr:rowOff>
    </xdr:to>
    <xdr:sp macro="" textlink="">
      <xdr:nvSpPr>
        <xdr:cNvPr id="12" name="TextBox 11">
          <a:extLst>
            <a:ext uri="{FF2B5EF4-FFF2-40B4-BE49-F238E27FC236}">
              <a16:creationId xmlns:a16="http://schemas.microsoft.com/office/drawing/2014/main" id="{44EF82A7-A6F5-07AE-9A22-7D7DEC840896}"/>
            </a:ext>
          </a:extLst>
        </xdr:cNvPr>
        <xdr:cNvSpPr txBox="1"/>
      </xdr:nvSpPr>
      <xdr:spPr>
        <a:xfrm>
          <a:off x="3733800" y="5599415"/>
          <a:ext cx="4495800" cy="45848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2000" b="1" i="0" u="none" strike="noStrike">
              <a:solidFill>
                <a:schemeClr val="bg1"/>
              </a:solidFill>
              <a:latin typeface="Calibri"/>
              <a:ea typeface="+mn-ea"/>
              <a:cs typeface="Calibri"/>
            </a:rPr>
            <a:t>Product Sales Preference Based on Age</a:t>
          </a:r>
        </a:p>
        <a:p>
          <a:pPr marL="0" indent="0" algn="ctr"/>
          <a:endParaRPr lang="en-US" sz="2000" b="1" i="0" u="none" strike="noStrike">
            <a:solidFill>
              <a:schemeClr val="bg1"/>
            </a:solidFill>
            <a:latin typeface="Calibri"/>
            <a:ea typeface="+mn-ea"/>
            <a:cs typeface="Calibri"/>
          </a:endParaRPr>
        </a:p>
      </xdr:txBody>
    </xdr:sp>
    <xdr:clientData/>
  </xdr:twoCellAnchor>
  <xdr:twoCellAnchor>
    <xdr:from>
      <xdr:col>14</xdr:col>
      <xdr:colOff>493140</xdr:colOff>
      <xdr:row>28</xdr:row>
      <xdr:rowOff>158017</xdr:rowOff>
    </xdr:from>
    <xdr:to>
      <xdr:col>21</xdr:col>
      <xdr:colOff>62033</xdr:colOff>
      <xdr:row>45</xdr:row>
      <xdr:rowOff>101678</xdr:rowOff>
    </xdr:to>
    <xdr:sp macro="" textlink="">
      <xdr:nvSpPr>
        <xdr:cNvPr id="19" name="Rectangle: Rounded Corners 18">
          <a:extLst>
            <a:ext uri="{FF2B5EF4-FFF2-40B4-BE49-F238E27FC236}">
              <a16:creationId xmlns:a16="http://schemas.microsoft.com/office/drawing/2014/main" id="{D92BA2E8-C1CB-4187-9FFB-D563E10E8B0C}"/>
            </a:ext>
          </a:extLst>
        </xdr:cNvPr>
        <xdr:cNvSpPr/>
      </xdr:nvSpPr>
      <xdr:spPr>
        <a:xfrm>
          <a:off x="9027540" y="5492017"/>
          <a:ext cx="3836093" cy="3182161"/>
        </a:xfrm>
        <a:prstGeom prst="roundRect">
          <a:avLst>
            <a:gd name="adj" fmla="val 4762"/>
          </a:avLst>
        </a:prstGeom>
        <a:solidFill>
          <a:srgbClr val="007F5F"/>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a:p>
      </xdr:txBody>
    </xdr:sp>
    <xdr:clientData/>
  </xdr:twoCellAnchor>
  <xdr:twoCellAnchor>
    <xdr:from>
      <xdr:col>21</xdr:col>
      <xdr:colOff>240119</xdr:colOff>
      <xdr:row>28</xdr:row>
      <xdr:rowOff>146540</xdr:rowOff>
    </xdr:from>
    <xdr:to>
      <xdr:col>27</xdr:col>
      <xdr:colOff>419587</xdr:colOff>
      <xdr:row>45</xdr:row>
      <xdr:rowOff>88901</xdr:rowOff>
    </xdr:to>
    <xdr:sp macro="" textlink="">
      <xdr:nvSpPr>
        <xdr:cNvPr id="20" name="Rectangle: Rounded Corners 19">
          <a:extLst>
            <a:ext uri="{FF2B5EF4-FFF2-40B4-BE49-F238E27FC236}">
              <a16:creationId xmlns:a16="http://schemas.microsoft.com/office/drawing/2014/main" id="{E3081367-550C-4F84-A2EC-438728A301B4}"/>
            </a:ext>
          </a:extLst>
        </xdr:cNvPr>
        <xdr:cNvSpPr/>
      </xdr:nvSpPr>
      <xdr:spPr>
        <a:xfrm>
          <a:off x="13062234" y="5617309"/>
          <a:ext cx="3842930" cy="3263900"/>
        </a:xfrm>
        <a:prstGeom prst="roundRect">
          <a:avLst>
            <a:gd name="adj" fmla="val 4762"/>
          </a:avLst>
        </a:prstGeom>
        <a:solidFill>
          <a:srgbClr val="007F5F"/>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a:p>
      </xdr:txBody>
    </xdr:sp>
    <xdr:clientData/>
  </xdr:twoCellAnchor>
  <xdr:twoCellAnchor>
    <xdr:from>
      <xdr:col>6</xdr:col>
      <xdr:colOff>407385</xdr:colOff>
      <xdr:row>8</xdr:row>
      <xdr:rowOff>187813</xdr:rowOff>
    </xdr:from>
    <xdr:to>
      <xdr:col>9</xdr:col>
      <xdr:colOff>339373</xdr:colOff>
      <xdr:row>10</xdr:row>
      <xdr:rowOff>158994</xdr:rowOff>
    </xdr:to>
    <xdr:sp macro="" textlink="">
      <xdr:nvSpPr>
        <xdr:cNvPr id="21" name="TextBox 20">
          <a:extLst>
            <a:ext uri="{FF2B5EF4-FFF2-40B4-BE49-F238E27FC236}">
              <a16:creationId xmlns:a16="http://schemas.microsoft.com/office/drawing/2014/main" id="{E55D4115-85AA-417B-8C25-A0AF7A8929CA}"/>
            </a:ext>
          </a:extLst>
        </xdr:cNvPr>
        <xdr:cNvSpPr txBox="1"/>
      </xdr:nvSpPr>
      <xdr:spPr>
        <a:xfrm>
          <a:off x="4064985" y="1711813"/>
          <a:ext cx="1760788" cy="352181"/>
        </a:xfrm>
        <a:prstGeom prst="rect">
          <a:avLst/>
        </a:prstGeom>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i="0" u="none" strike="noStrike">
              <a:solidFill>
                <a:schemeClr val="bg2"/>
              </a:solidFill>
              <a:latin typeface="Calibri"/>
              <a:ea typeface="+mn-ea"/>
              <a:cs typeface="Calibri"/>
            </a:rPr>
            <a:t>No of Customers</a:t>
          </a:r>
        </a:p>
      </xdr:txBody>
    </xdr:sp>
    <xdr:clientData/>
  </xdr:twoCellAnchor>
  <xdr:twoCellAnchor>
    <xdr:from>
      <xdr:col>16</xdr:col>
      <xdr:colOff>184374</xdr:colOff>
      <xdr:row>10</xdr:row>
      <xdr:rowOff>102801</xdr:rowOff>
    </xdr:from>
    <xdr:to>
      <xdr:col>19</xdr:col>
      <xdr:colOff>509805</xdr:colOff>
      <xdr:row>13</xdr:row>
      <xdr:rowOff>104152</xdr:rowOff>
    </xdr:to>
    <xdr:sp macro="" textlink="[1]PIVOT!$C$4">
      <xdr:nvSpPr>
        <xdr:cNvPr id="22" name="TextBox 21">
          <a:extLst>
            <a:ext uri="{FF2B5EF4-FFF2-40B4-BE49-F238E27FC236}">
              <a16:creationId xmlns:a16="http://schemas.microsoft.com/office/drawing/2014/main" id="{7C0168EA-63D9-417F-9761-9106E5393E5E}"/>
            </a:ext>
          </a:extLst>
        </xdr:cNvPr>
        <xdr:cNvSpPr txBox="1"/>
      </xdr:nvSpPr>
      <xdr:spPr>
        <a:xfrm>
          <a:off x="9953605" y="2056647"/>
          <a:ext cx="2157162" cy="58750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61BA5F03-74FC-4AC3-9D9C-83AE7FF5A4C2}" type="TxLink">
            <a:rPr lang="en-US" sz="2800" b="1" i="0" u="none" strike="noStrike">
              <a:solidFill>
                <a:schemeClr val="bg1"/>
              </a:solidFill>
              <a:latin typeface="Calibri"/>
              <a:ea typeface="+mn-ea"/>
              <a:cs typeface="Calibri"/>
            </a:rPr>
            <a:pPr marL="0" indent="0" algn="ctr"/>
            <a:t>₦ 655,903</a:t>
          </a:fld>
          <a:endParaRPr lang="en-US" sz="2800" b="1" i="0" u="none" strike="noStrike">
            <a:solidFill>
              <a:schemeClr val="bg1"/>
            </a:solidFill>
            <a:latin typeface="Calibri"/>
            <a:ea typeface="+mn-ea"/>
            <a:cs typeface="Calibri"/>
          </a:endParaRPr>
        </a:p>
      </xdr:txBody>
    </xdr:sp>
    <xdr:clientData/>
  </xdr:twoCellAnchor>
  <xdr:twoCellAnchor>
    <xdr:from>
      <xdr:col>6</xdr:col>
      <xdr:colOff>543207</xdr:colOff>
      <xdr:row>10</xdr:row>
      <xdr:rowOff>107919</xdr:rowOff>
    </xdr:from>
    <xdr:to>
      <xdr:col>9</xdr:col>
      <xdr:colOff>118794</xdr:colOff>
      <xdr:row>13</xdr:row>
      <xdr:rowOff>79729</xdr:rowOff>
    </xdr:to>
    <xdr:sp macro="" textlink="[1]PIVOT!$A$4">
      <xdr:nvSpPr>
        <xdr:cNvPr id="23" name="TextBox 22">
          <a:extLst>
            <a:ext uri="{FF2B5EF4-FFF2-40B4-BE49-F238E27FC236}">
              <a16:creationId xmlns:a16="http://schemas.microsoft.com/office/drawing/2014/main" id="{58AF69F0-2E2B-4EB3-A9E4-3E9F1D44111F}"/>
            </a:ext>
          </a:extLst>
        </xdr:cNvPr>
        <xdr:cNvSpPr txBox="1"/>
      </xdr:nvSpPr>
      <xdr:spPr>
        <a:xfrm>
          <a:off x="4206669" y="2061765"/>
          <a:ext cx="1407317" cy="55796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BA4ACC59-1C00-44C9-87CC-B771D092C923}" type="TxLink">
            <a:rPr lang="en-US" sz="2800" b="1" i="0" u="none" strike="noStrike">
              <a:solidFill>
                <a:schemeClr val="bg1"/>
              </a:solidFill>
              <a:latin typeface="Calibri"/>
              <a:ea typeface="+mn-ea"/>
              <a:cs typeface="Calibri"/>
            </a:rPr>
            <a:pPr marL="0" indent="0" algn="ctr"/>
            <a:t>99</a:t>
          </a:fld>
          <a:endParaRPr lang="en-US" sz="2800" b="1" i="0" u="none" strike="noStrike">
            <a:solidFill>
              <a:schemeClr val="bg1"/>
            </a:solidFill>
            <a:latin typeface="Calibri"/>
            <a:ea typeface="+mn-ea"/>
            <a:cs typeface="Calibri"/>
          </a:endParaRPr>
        </a:p>
      </xdr:txBody>
    </xdr:sp>
    <xdr:clientData/>
  </xdr:twoCellAnchor>
  <xdr:twoCellAnchor>
    <xdr:from>
      <xdr:col>11</xdr:col>
      <xdr:colOff>406058</xdr:colOff>
      <xdr:row>10</xdr:row>
      <xdr:rowOff>102801</xdr:rowOff>
    </xdr:from>
    <xdr:to>
      <xdr:col>14</xdr:col>
      <xdr:colOff>243485</xdr:colOff>
      <xdr:row>13</xdr:row>
      <xdr:rowOff>104152</xdr:rowOff>
    </xdr:to>
    <xdr:sp macro="" textlink="[1]PIVOT!$B$4">
      <xdr:nvSpPr>
        <xdr:cNvPr id="24" name="TextBox 23">
          <a:extLst>
            <a:ext uri="{FF2B5EF4-FFF2-40B4-BE49-F238E27FC236}">
              <a16:creationId xmlns:a16="http://schemas.microsoft.com/office/drawing/2014/main" id="{FBD75984-39E4-4C57-BFAA-D7890E25B215}"/>
            </a:ext>
          </a:extLst>
        </xdr:cNvPr>
        <xdr:cNvSpPr txBox="1"/>
      </xdr:nvSpPr>
      <xdr:spPr>
        <a:xfrm>
          <a:off x="7122404" y="2056647"/>
          <a:ext cx="1669158" cy="58750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52E6B48B-C92D-404C-B77C-0265CF7B3562}" type="TxLink">
            <a:rPr lang="en-US" sz="2800" b="1" i="0" u="none" strike="noStrike">
              <a:solidFill>
                <a:schemeClr val="bg1"/>
              </a:solidFill>
              <a:latin typeface="Calibri"/>
              <a:ea typeface="+mn-ea"/>
              <a:cs typeface="Calibri"/>
            </a:rPr>
            <a:pPr marL="0" indent="0" algn="ctr"/>
            <a:t> 1,164 </a:t>
          </a:fld>
          <a:endParaRPr lang="en-US" sz="2800" b="1" i="0" u="none" strike="noStrike">
            <a:solidFill>
              <a:schemeClr val="bg1"/>
            </a:solidFill>
            <a:latin typeface="Calibri"/>
            <a:ea typeface="+mn-ea"/>
            <a:cs typeface="Calibri"/>
          </a:endParaRPr>
        </a:p>
      </xdr:txBody>
    </xdr:sp>
    <xdr:clientData/>
  </xdr:twoCellAnchor>
  <xdr:twoCellAnchor>
    <xdr:from>
      <xdr:col>11</xdr:col>
      <xdr:colOff>407010</xdr:colOff>
      <xdr:row>8</xdr:row>
      <xdr:rowOff>175850</xdr:rowOff>
    </xdr:from>
    <xdr:to>
      <xdr:col>14</xdr:col>
      <xdr:colOff>338998</xdr:colOff>
      <xdr:row>10</xdr:row>
      <xdr:rowOff>147031</xdr:rowOff>
    </xdr:to>
    <xdr:sp macro="" textlink="">
      <xdr:nvSpPr>
        <xdr:cNvPr id="25" name="TextBox 24">
          <a:extLst>
            <a:ext uri="{FF2B5EF4-FFF2-40B4-BE49-F238E27FC236}">
              <a16:creationId xmlns:a16="http://schemas.microsoft.com/office/drawing/2014/main" id="{8B5671E5-B197-4A96-A884-688B2F92DE7E}"/>
            </a:ext>
          </a:extLst>
        </xdr:cNvPr>
        <xdr:cNvSpPr txBox="1"/>
      </xdr:nvSpPr>
      <xdr:spPr>
        <a:xfrm>
          <a:off x="7112610" y="1699850"/>
          <a:ext cx="1760788" cy="3521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i="0" u="none" strike="noStrike">
              <a:solidFill>
                <a:schemeClr val="bg1"/>
              </a:solidFill>
              <a:latin typeface="Calibri" panose="020F0502020204030204" pitchFamily="34" charset="0"/>
              <a:ea typeface="+mn-ea"/>
              <a:cs typeface="Calibri" panose="020F0502020204030204" pitchFamily="34" charset="0"/>
            </a:rPr>
            <a:t>Quantity</a:t>
          </a:r>
          <a:r>
            <a:rPr lang="en-US" sz="1400" kern="1200" baseline="0">
              <a:latin typeface="Calibri" panose="020F0502020204030204" pitchFamily="34" charset="0"/>
              <a:cs typeface="Calibri" panose="020F0502020204030204" pitchFamily="34" charset="0"/>
            </a:rPr>
            <a:t> </a:t>
          </a:r>
          <a:r>
            <a:rPr lang="en-US" sz="1400" b="0" i="0" u="none" strike="noStrike">
              <a:solidFill>
                <a:schemeClr val="bg1"/>
              </a:solidFill>
              <a:latin typeface="Calibri" panose="020F0502020204030204" pitchFamily="34" charset="0"/>
              <a:ea typeface="+mn-ea"/>
              <a:cs typeface="Calibri" panose="020F0502020204030204" pitchFamily="34" charset="0"/>
            </a:rPr>
            <a:t>Sold</a:t>
          </a:r>
        </a:p>
      </xdr:txBody>
    </xdr:sp>
    <xdr:clientData/>
  </xdr:twoCellAnchor>
  <xdr:twoCellAnchor>
    <xdr:from>
      <xdr:col>16</xdr:col>
      <xdr:colOff>395991</xdr:colOff>
      <xdr:row>8</xdr:row>
      <xdr:rowOff>156800</xdr:rowOff>
    </xdr:from>
    <xdr:to>
      <xdr:col>19</xdr:col>
      <xdr:colOff>327979</xdr:colOff>
      <xdr:row>10</xdr:row>
      <xdr:rowOff>127981</xdr:rowOff>
    </xdr:to>
    <xdr:sp macro="" textlink="">
      <xdr:nvSpPr>
        <xdr:cNvPr id="26" name="TextBox 25">
          <a:extLst>
            <a:ext uri="{FF2B5EF4-FFF2-40B4-BE49-F238E27FC236}">
              <a16:creationId xmlns:a16="http://schemas.microsoft.com/office/drawing/2014/main" id="{BDE5D2EC-168C-42E1-BD0F-94CE8ECBE99C}"/>
            </a:ext>
          </a:extLst>
        </xdr:cNvPr>
        <xdr:cNvSpPr txBox="1"/>
      </xdr:nvSpPr>
      <xdr:spPr>
        <a:xfrm>
          <a:off x="10165222" y="1719877"/>
          <a:ext cx="1763719"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b="0" i="0" u="none" strike="noStrike">
              <a:solidFill>
                <a:schemeClr val="bg1"/>
              </a:solidFill>
              <a:latin typeface="Calibri" panose="020F0502020204030204" pitchFamily="34" charset="0"/>
              <a:ea typeface="+mn-ea"/>
              <a:cs typeface="Calibri" panose="020F0502020204030204" pitchFamily="34" charset="0"/>
            </a:rPr>
            <a:t>Revenue Generated</a:t>
          </a:r>
        </a:p>
      </xdr:txBody>
    </xdr:sp>
    <xdr:clientData/>
  </xdr:twoCellAnchor>
  <xdr:twoCellAnchor>
    <xdr:from>
      <xdr:col>16</xdr:col>
      <xdr:colOff>114635</xdr:colOff>
      <xdr:row>16</xdr:row>
      <xdr:rowOff>157344</xdr:rowOff>
    </xdr:from>
    <xdr:to>
      <xdr:col>19</xdr:col>
      <xdr:colOff>509228</xdr:colOff>
      <xdr:row>19</xdr:row>
      <xdr:rowOff>112611</xdr:rowOff>
    </xdr:to>
    <xdr:sp macro="" textlink="[1]PIVOT!$G$24">
      <xdr:nvSpPr>
        <xdr:cNvPr id="27" name="TextBox 26">
          <a:extLst>
            <a:ext uri="{FF2B5EF4-FFF2-40B4-BE49-F238E27FC236}">
              <a16:creationId xmlns:a16="http://schemas.microsoft.com/office/drawing/2014/main" id="{3B22E896-77F0-4F92-AF99-B4369FADC5BC}"/>
            </a:ext>
          </a:extLst>
        </xdr:cNvPr>
        <xdr:cNvSpPr txBox="1"/>
      </xdr:nvSpPr>
      <xdr:spPr>
        <a:xfrm>
          <a:off x="9868235" y="3205344"/>
          <a:ext cx="2223393" cy="52676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F792D645-9795-4D6E-B45C-40DB74691A58}" type="TxLink">
            <a:rPr lang="en-US" sz="2400" b="1" i="0" u="none" strike="noStrike">
              <a:solidFill>
                <a:srgbClr val="FF0000"/>
              </a:solidFill>
              <a:latin typeface="Calibri"/>
              <a:ea typeface="+mn-ea"/>
              <a:cs typeface="Calibri"/>
            </a:rPr>
            <a:pPr marL="0" indent="0" algn="ctr"/>
            <a:t>-₦ 393,620</a:t>
          </a:fld>
          <a:endParaRPr lang="en-US" sz="2400" b="1" i="0" u="none" strike="noStrike">
            <a:solidFill>
              <a:srgbClr val="FF0000"/>
            </a:solidFill>
            <a:latin typeface="Calibri"/>
            <a:ea typeface="+mn-ea"/>
            <a:cs typeface="Calibri"/>
          </a:endParaRPr>
        </a:p>
      </xdr:txBody>
    </xdr:sp>
    <xdr:clientData/>
  </xdr:twoCellAnchor>
  <xdr:twoCellAnchor>
    <xdr:from>
      <xdr:col>16</xdr:col>
      <xdr:colOff>587043</xdr:colOff>
      <xdr:row>18</xdr:row>
      <xdr:rowOff>188719</xdr:rowOff>
    </xdr:from>
    <xdr:to>
      <xdr:col>19</xdr:col>
      <xdr:colOff>539056</xdr:colOff>
      <xdr:row>20</xdr:row>
      <xdr:rowOff>113333</xdr:rowOff>
    </xdr:to>
    <xdr:sp macro="" textlink="">
      <xdr:nvSpPr>
        <xdr:cNvPr id="28" name="Rounded Rectangle 10">
          <a:extLst>
            <a:ext uri="{FF2B5EF4-FFF2-40B4-BE49-F238E27FC236}">
              <a16:creationId xmlns:a16="http://schemas.microsoft.com/office/drawing/2014/main" id="{85AC6077-698C-4AD9-9C6A-26A1E4CFC6D8}"/>
            </a:ext>
          </a:extLst>
        </xdr:cNvPr>
        <xdr:cNvSpPr/>
      </xdr:nvSpPr>
      <xdr:spPr>
        <a:xfrm>
          <a:off x="10340643" y="3617719"/>
          <a:ext cx="1780813" cy="305614"/>
        </a:xfrm>
        <a:prstGeom prst="roundRect">
          <a:avLst>
            <a:gd name="adj" fmla="val 6473"/>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u="none" strike="noStrike">
              <a:solidFill>
                <a:schemeClr val="bg2"/>
              </a:solidFill>
              <a:latin typeface="Calibri"/>
              <a:cs typeface="Calibri"/>
            </a:rPr>
            <a:t>since last month</a:t>
          </a:r>
          <a:endParaRPr lang="en-US" sz="1800" b="0" i="1" u="none" strike="noStrike">
            <a:solidFill>
              <a:schemeClr val="bg2"/>
            </a:solidFill>
            <a:latin typeface="Calibri"/>
            <a:cs typeface="Calibri"/>
          </a:endParaRPr>
        </a:p>
      </xdr:txBody>
    </xdr:sp>
    <xdr:clientData/>
  </xdr:twoCellAnchor>
  <xdr:twoCellAnchor editAs="oneCell">
    <xdr:from>
      <xdr:col>1</xdr:col>
      <xdr:colOff>465981</xdr:colOff>
      <xdr:row>17</xdr:row>
      <xdr:rowOff>116010</xdr:rowOff>
    </xdr:from>
    <xdr:to>
      <xdr:col>4</xdr:col>
      <xdr:colOff>537308</xdr:colOff>
      <xdr:row>22</xdr:row>
      <xdr:rowOff>170962</xdr:rowOff>
    </xdr:to>
    <mc:AlternateContent xmlns:mc="http://schemas.openxmlformats.org/markup-compatibility/2006" xmlns:a14="http://schemas.microsoft.com/office/drawing/2010/main">
      <mc:Choice Requires="a14">
        <xdr:graphicFrame macro="">
          <xdr:nvGraphicFramePr>
            <xdr:cNvPr id="29" name="Gender 1">
              <a:extLst>
                <a:ext uri="{FF2B5EF4-FFF2-40B4-BE49-F238E27FC236}">
                  <a16:creationId xmlns:a16="http://schemas.microsoft.com/office/drawing/2014/main" id="{0515BA10-55AC-4246-8034-97178C29FA92}"/>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083819" y="3179456"/>
              <a:ext cx="1924840" cy="9559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514827</xdr:colOff>
      <xdr:row>35</xdr:row>
      <xdr:rowOff>116005</xdr:rowOff>
    </xdr:from>
    <xdr:to>
      <xdr:col>4</xdr:col>
      <xdr:colOff>509515</xdr:colOff>
      <xdr:row>45</xdr:row>
      <xdr:rowOff>122114</xdr:rowOff>
    </xdr:to>
    <mc:AlternateContent xmlns:mc="http://schemas.openxmlformats.org/markup-compatibility/2006" xmlns:a14="http://schemas.microsoft.com/office/drawing/2010/main">
      <mc:Choice Requires="a14">
        <xdr:graphicFrame macro="">
          <xdr:nvGraphicFramePr>
            <xdr:cNvPr id="31" name="Product Category 1">
              <a:extLst>
                <a:ext uri="{FF2B5EF4-FFF2-40B4-BE49-F238E27FC236}">
                  <a16:creationId xmlns:a16="http://schemas.microsoft.com/office/drawing/2014/main" id="{D653ACED-29DB-43F5-B203-09665B9D8E64}"/>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1132665" y="6423100"/>
              <a:ext cx="1848201" cy="18081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514828</xdr:colOff>
      <xdr:row>24</xdr:row>
      <xdr:rowOff>42740</xdr:rowOff>
    </xdr:from>
    <xdr:to>
      <xdr:col>4</xdr:col>
      <xdr:colOff>511897</xdr:colOff>
      <xdr:row>34</xdr:row>
      <xdr:rowOff>73270</xdr:rowOff>
    </xdr:to>
    <mc:AlternateContent xmlns:mc="http://schemas.openxmlformats.org/markup-compatibility/2006" xmlns:a14="http://schemas.microsoft.com/office/drawing/2010/main">
      <mc:Choice Requires="a14">
        <xdr:graphicFrame macro="">
          <xdr:nvGraphicFramePr>
            <xdr:cNvPr id="32" name="Age 1">
              <a:extLst>
                <a:ext uri="{FF2B5EF4-FFF2-40B4-BE49-F238E27FC236}">
                  <a16:creationId xmlns:a16="http://schemas.microsoft.com/office/drawing/2014/main" id="{3CE2C080-2698-4DA1-9F64-78263928AE20}"/>
                </a:ext>
              </a:extLst>
            </xdr:cNvPr>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mlns="">
        <xdr:sp macro="" textlink="">
          <xdr:nvSpPr>
            <xdr:cNvPr id="0" name=""/>
            <xdr:cNvSpPr>
              <a:spLocks noTextEdit="1"/>
            </xdr:cNvSpPr>
          </xdr:nvSpPr>
          <xdr:spPr>
            <a:xfrm>
              <a:off x="1132666" y="4367605"/>
              <a:ext cx="1850582" cy="18325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514350</xdr:colOff>
      <xdr:row>32</xdr:row>
      <xdr:rowOff>19050</xdr:rowOff>
    </xdr:from>
    <xdr:to>
      <xdr:col>27</xdr:col>
      <xdr:colOff>19050</xdr:colOff>
      <xdr:row>43</xdr:row>
      <xdr:rowOff>19050</xdr:rowOff>
    </xdr:to>
    <xdr:graphicFrame macro="">
      <xdr:nvGraphicFramePr>
        <xdr:cNvPr id="14" name="Chart 13">
          <a:extLst>
            <a:ext uri="{FF2B5EF4-FFF2-40B4-BE49-F238E27FC236}">
              <a16:creationId xmlns:a16="http://schemas.microsoft.com/office/drawing/2014/main" id="{4B8F5286-0AC5-444E-8979-5FB19A2FC5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607930</xdr:colOff>
      <xdr:row>31</xdr:row>
      <xdr:rowOff>151667</xdr:rowOff>
    </xdr:from>
    <xdr:to>
      <xdr:col>13</xdr:col>
      <xdr:colOff>457200</xdr:colOff>
      <xdr:row>44</xdr:row>
      <xdr:rowOff>114300</xdr:rowOff>
    </xdr:to>
    <xdr:graphicFrame macro="">
      <xdr:nvGraphicFramePr>
        <xdr:cNvPr id="34" name="Chart 33">
          <a:extLst>
            <a:ext uri="{FF2B5EF4-FFF2-40B4-BE49-F238E27FC236}">
              <a16:creationId xmlns:a16="http://schemas.microsoft.com/office/drawing/2014/main" id="{C076EA35-E172-4C8B-A95E-B336D191D1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96756</xdr:colOff>
      <xdr:row>17</xdr:row>
      <xdr:rowOff>0</xdr:rowOff>
    </xdr:from>
    <xdr:to>
      <xdr:col>16</xdr:col>
      <xdr:colOff>342900</xdr:colOff>
      <xdr:row>27</xdr:row>
      <xdr:rowOff>19050</xdr:rowOff>
    </xdr:to>
    <xdr:graphicFrame macro="">
      <xdr:nvGraphicFramePr>
        <xdr:cNvPr id="35" name="Chart 34">
          <a:extLst>
            <a:ext uri="{FF2B5EF4-FFF2-40B4-BE49-F238E27FC236}">
              <a16:creationId xmlns:a16="http://schemas.microsoft.com/office/drawing/2014/main" id="{8F53EF8F-2365-45F1-AFE5-D24EA9569F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321690</xdr:colOff>
      <xdr:row>31</xdr:row>
      <xdr:rowOff>152400</xdr:rowOff>
    </xdr:from>
    <xdr:to>
      <xdr:col>20</xdr:col>
      <xdr:colOff>266700</xdr:colOff>
      <xdr:row>44</xdr:row>
      <xdr:rowOff>19049</xdr:rowOff>
    </xdr:to>
    <xdr:graphicFrame macro="">
      <xdr:nvGraphicFramePr>
        <xdr:cNvPr id="36" name="Chart 35">
          <a:extLst>
            <a:ext uri="{FF2B5EF4-FFF2-40B4-BE49-F238E27FC236}">
              <a16:creationId xmlns:a16="http://schemas.microsoft.com/office/drawing/2014/main" id="{2019C235-7628-4C25-99FA-CAB5618D7B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76200</xdr:colOff>
      <xdr:row>29</xdr:row>
      <xdr:rowOff>132065</xdr:rowOff>
    </xdr:from>
    <xdr:to>
      <xdr:col>19</xdr:col>
      <xdr:colOff>190500</xdr:colOff>
      <xdr:row>32</xdr:row>
      <xdr:rowOff>19050</xdr:rowOff>
    </xdr:to>
    <xdr:sp macro="" textlink="">
      <xdr:nvSpPr>
        <xdr:cNvPr id="37" name="TextBox 36">
          <a:extLst>
            <a:ext uri="{FF2B5EF4-FFF2-40B4-BE49-F238E27FC236}">
              <a16:creationId xmlns:a16="http://schemas.microsoft.com/office/drawing/2014/main" id="{0186CDCF-55FA-479E-868D-5E5286F8B7C6}"/>
            </a:ext>
          </a:extLst>
        </xdr:cNvPr>
        <xdr:cNvSpPr txBox="1"/>
      </xdr:nvSpPr>
      <xdr:spPr>
        <a:xfrm>
          <a:off x="9220200" y="5656565"/>
          <a:ext cx="2552700" cy="45848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2000" b="1" i="0" u="none" strike="noStrike">
              <a:solidFill>
                <a:schemeClr val="bg1"/>
              </a:solidFill>
              <a:latin typeface="Calibri"/>
              <a:ea typeface="+mn-ea"/>
              <a:cs typeface="Calibri"/>
            </a:rPr>
            <a:t>Gender</a:t>
          </a:r>
          <a:r>
            <a:rPr lang="en-US" sz="2000" b="1" i="0" u="none" strike="noStrike" baseline="0">
              <a:solidFill>
                <a:schemeClr val="bg1"/>
              </a:solidFill>
              <a:latin typeface="Calibri"/>
              <a:ea typeface="+mn-ea"/>
              <a:cs typeface="Calibri"/>
            </a:rPr>
            <a:t> Distribution</a:t>
          </a:r>
          <a:endParaRPr lang="en-US" sz="2000" b="1" i="0" u="none" strike="noStrike">
            <a:solidFill>
              <a:schemeClr val="bg1"/>
            </a:solidFill>
            <a:latin typeface="Calibri"/>
            <a:ea typeface="+mn-ea"/>
            <a:cs typeface="Calibri"/>
          </a:endParaRPr>
        </a:p>
      </xdr:txBody>
    </xdr:sp>
    <xdr:clientData/>
  </xdr:twoCellAnchor>
  <xdr:twoCellAnchor>
    <xdr:from>
      <xdr:col>5</xdr:col>
      <xdr:colOff>571500</xdr:colOff>
      <xdr:row>14</xdr:row>
      <xdr:rowOff>133350</xdr:rowOff>
    </xdr:from>
    <xdr:to>
      <xdr:col>10</xdr:col>
      <xdr:colOff>381000</xdr:colOff>
      <xdr:row>16</xdr:row>
      <xdr:rowOff>152400</xdr:rowOff>
    </xdr:to>
    <xdr:sp macro="" textlink="">
      <xdr:nvSpPr>
        <xdr:cNvPr id="38" name="TextBox 37">
          <a:extLst>
            <a:ext uri="{FF2B5EF4-FFF2-40B4-BE49-F238E27FC236}">
              <a16:creationId xmlns:a16="http://schemas.microsoft.com/office/drawing/2014/main" id="{C69A2B77-8CCB-4149-AD61-4EB472B45896}"/>
            </a:ext>
          </a:extLst>
        </xdr:cNvPr>
        <xdr:cNvSpPr txBox="1"/>
      </xdr:nvSpPr>
      <xdr:spPr>
        <a:xfrm>
          <a:off x="3619500" y="2800350"/>
          <a:ext cx="2857500" cy="4000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2000" b="1" i="0" u="none" strike="noStrike">
              <a:solidFill>
                <a:schemeClr val="bg1"/>
              </a:solidFill>
              <a:latin typeface="Calibri"/>
              <a:ea typeface="+mn-ea"/>
              <a:cs typeface="Calibri"/>
            </a:rPr>
            <a:t>Monthly Sales</a:t>
          </a:r>
          <a:r>
            <a:rPr lang="en-US" sz="2000" b="1" i="0" u="none" strike="noStrike" baseline="0">
              <a:solidFill>
                <a:schemeClr val="bg1"/>
              </a:solidFill>
              <a:latin typeface="Calibri"/>
              <a:ea typeface="+mn-ea"/>
              <a:cs typeface="Calibri"/>
            </a:rPr>
            <a:t> Trend</a:t>
          </a:r>
          <a:endParaRPr lang="en-US" sz="2000" b="1" i="0" u="none" strike="noStrike">
            <a:solidFill>
              <a:schemeClr val="bg1"/>
            </a:solidFill>
            <a:latin typeface="Calibri"/>
            <a:ea typeface="+mn-ea"/>
            <a:cs typeface="Calibri"/>
          </a:endParaRPr>
        </a:p>
      </xdr:txBody>
    </xdr:sp>
    <xdr:clientData/>
  </xdr:twoCellAnchor>
  <xdr:twoCellAnchor>
    <xdr:from>
      <xdr:col>21</xdr:col>
      <xdr:colOff>24219</xdr:colOff>
      <xdr:row>13</xdr:row>
      <xdr:rowOff>19050</xdr:rowOff>
    </xdr:from>
    <xdr:to>
      <xdr:col>27</xdr:col>
      <xdr:colOff>266700</xdr:colOff>
      <xdr:row>26</xdr:row>
      <xdr:rowOff>19050</xdr:rowOff>
    </xdr:to>
    <xdr:graphicFrame macro="">
      <xdr:nvGraphicFramePr>
        <xdr:cNvPr id="39" name="Chart 38">
          <a:extLst>
            <a:ext uri="{FF2B5EF4-FFF2-40B4-BE49-F238E27FC236}">
              <a16:creationId xmlns:a16="http://schemas.microsoft.com/office/drawing/2014/main" id="{2930058F-EF1A-4733-8C20-28840F5F2E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21</xdr:col>
      <xdr:colOff>381000</xdr:colOff>
      <xdr:row>29</xdr:row>
      <xdr:rowOff>132065</xdr:rowOff>
    </xdr:from>
    <xdr:to>
      <xdr:col>27</xdr:col>
      <xdr:colOff>323850</xdr:colOff>
      <xdr:row>32</xdr:row>
      <xdr:rowOff>19050</xdr:rowOff>
    </xdr:to>
    <xdr:sp macro="" textlink="">
      <xdr:nvSpPr>
        <xdr:cNvPr id="40" name="TextBox 39">
          <a:extLst>
            <a:ext uri="{FF2B5EF4-FFF2-40B4-BE49-F238E27FC236}">
              <a16:creationId xmlns:a16="http://schemas.microsoft.com/office/drawing/2014/main" id="{9E291469-7563-4225-B4C5-B7523C1265A6}"/>
            </a:ext>
          </a:extLst>
        </xdr:cNvPr>
        <xdr:cNvSpPr txBox="1"/>
      </xdr:nvSpPr>
      <xdr:spPr>
        <a:xfrm>
          <a:off x="13182600" y="5656565"/>
          <a:ext cx="3600450" cy="45848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2000" b="1" i="0" u="none" strike="noStrike">
              <a:solidFill>
                <a:schemeClr val="bg1"/>
              </a:solidFill>
              <a:latin typeface="Calibri"/>
              <a:ea typeface="+mn-ea"/>
              <a:cs typeface="Calibri"/>
            </a:rPr>
            <a:t>What ag</a:t>
          </a:r>
          <a:r>
            <a:rPr lang="en-US" sz="2000" b="1" i="0" u="none" strike="noStrike" baseline="0">
              <a:solidFill>
                <a:schemeClr val="bg1"/>
              </a:solidFill>
              <a:latin typeface="Calibri"/>
              <a:ea typeface="+mn-ea"/>
              <a:cs typeface="Calibri"/>
            </a:rPr>
            <a:t>e range buys the most?</a:t>
          </a:r>
          <a:endParaRPr lang="en-US" sz="2000" b="1" i="0" u="none" strike="noStrike">
            <a:solidFill>
              <a:schemeClr val="bg1"/>
            </a:solidFill>
            <a:latin typeface="Calibri"/>
            <a:ea typeface="+mn-ea"/>
            <a:cs typeface="Calibri"/>
          </a:endParaRPr>
        </a:p>
      </xdr:txBody>
    </xdr:sp>
    <xdr:clientData/>
  </xdr:twoCellAnchor>
  <xdr:twoCellAnchor>
    <xdr:from>
      <xdr:col>21</xdr:col>
      <xdr:colOff>304800</xdr:colOff>
      <xdr:row>9</xdr:row>
      <xdr:rowOff>151115</xdr:rowOff>
    </xdr:from>
    <xdr:to>
      <xdr:col>27</xdr:col>
      <xdr:colOff>247650</xdr:colOff>
      <xdr:row>12</xdr:row>
      <xdr:rowOff>38100</xdr:rowOff>
    </xdr:to>
    <xdr:sp macro="" textlink="">
      <xdr:nvSpPr>
        <xdr:cNvPr id="41" name="TextBox 40">
          <a:extLst>
            <a:ext uri="{FF2B5EF4-FFF2-40B4-BE49-F238E27FC236}">
              <a16:creationId xmlns:a16="http://schemas.microsoft.com/office/drawing/2014/main" id="{6BD4AFA1-DC73-4E7D-B210-AFD9DDA2F83D}"/>
            </a:ext>
          </a:extLst>
        </xdr:cNvPr>
        <xdr:cNvSpPr txBox="1"/>
      </xdr:nvSpPr>
      <xdr:spPr>
        <a:xfrm>
          <a:off x="13106400" y="1865615"/>
          <a:ext cx="3600450" cy="45848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rtl="0" eaLnBrk="1" fontAlgn="auto" latinLnBrk="0" hangingPunct="1">
            <a:lnSpc>
              <a:spcPct val="100000"/>
            </a:lnSpc>
            <a:spcBef>
              <a:spcPts val="0"/>
            </a:spcBef>
            <a:spcAft>
              <a:spcPts val="0"/>
            </a:spcAft>
            <a:buClrTx/>
            <a:buSzTx/>
            <a:buFontTx/>
            <a:buNone/>
            <a:tabLst/>
            <a:defRPr/>
          </a:pPr>
          <a:r>
            <a:rPr lang="en-US" sz="2000" b="1" i="0" u="none" strike="noStrike">
              <a:solidFill>
                <a:schemeClr val="bg1"/>
              </a:solidFill>
              <a:latin typeface="Calibri"/>
              <a:ea typeface="+mn-ea"/>
              <a:cs typeface="Calibri"/>
            </a:rPr>
            <a:t>Quantity</a:t>
          </a:r>
          <a:r>
            <a:rPr lang="en-US" sz="2000" b="1" i="0" u="none" strike="noStrike" baseline="0">
              <a:solidFill>
                <a:schemeClr val="bg1"/>
              </a:solidFill>
              <a:latin typeface="Calibri"/>
              <a:ea typeface="+mn-ea"/>
              <a:cs typeface="Calibri"/>
            </a:rPr>
            <a:t> sold each month</a:t>
          </a:r>
          <a:endParaRPr lang="en-US" sz="2000" b="1" i="0" u="none" strike="noStrike">
            <a:solidFill>
              <a:schemeClr val="bg1"/>
            </a:solidFill>
            <a:latin typeface="Calibri"/>
            <a:ea typeface="+mn-ea"/>
            <a:cs typeface="Calibri"/>
          </a:endParaRPr>
        </a:p>
      </xdr:txBody>
    </xdr:sp>
    <xdr:clientData/>
  </xdr:twoCellAnchor>
</xdr:wsDr>
</file>

<file path=xl/drawings/drawing2.xml><?xml version="1.0" encoding="utf-8"?>
<c:userShapes xmlns:c="http://schemas.openxmlformats.org/drawingml/2006/chart">
  <cdr:relSizeAnchor xmlns:cdr="http://schemas.openxmlformats.org/drawingml/2006/chartDrawing">
    <cdr:from>
      <cdr:x>0.15461</cdr:x>
      <cdr:y>0.37756</cdr:y>
    </cdr:from>
    <cdr:to>
      <cdr:x>0.33004</cdr:x>
      <cdr:y>0.447</cdr:y>
    </cdr:to>
    <cdr:sp macro="" textlink="">
      <cdr:nvSpPr>
        <cdr:cNvPr id="2" name="TextBox 1">
          <a:extLst xmlns:a="http://schemas.openxmlformats.org/drawingml/2006/main">
            <a:ext uri="{FF2B5EF4-FFF2-40B4-BE49-F238E27FC236}">
              <a16:creationId xmlns:a16="http://schemas.microsoft.com/office/drawing/2014/main" id="{8F5F9993-BD3D-EC2F-41D9-B542C076D9AF}"/>
            </a:ext>
          </a:extLst>
        </cdr:cNvPr>
        <cdr:cNvSpPr txBox="1"/>
      </cdr:nvSpPr>
      <cdr:spPr>
        <a:xfrm xmlns:a="http://schemas.openxmlformats.org/drawingml/2006/main">
          <a:off x="706855" y="1035719"/>
          <a:ext cx="802106" cy="190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kern="1200"/>
        </a:p>
      </cdr:txBody>
    </cdr:sp>
  </cdr:relSizeAnchor>
</c:userShapes>
</file>

<file path=xl/drawings/drawing3.xml><?xml version="1.0" encoding="utf-8"?>
<xdr:wsDr xmlns:xdr="http://schemas.openxmlformats.org/drawingml/2006/spreadsheetDrawing" xmlns:a="http://schemas.openxmlformats.org/drawingml/2006/main">
  <xdr:oneCellAnchor>
    <xdr:from>
      <xdr:col>1</xdr:col>
      <xdr:colOff>0</xdr:colOff>
      <xdr:row>1</xdr:row>
      <xdr:rowOff>9525</xdr:rowOff>
    </xdr:from>
    <xdr:ext cx="5486400" cy="4914679"/>
    <xdr:sp macro="" textlink="">
      <xdr:nvSpPr>
        <xdr:cNvPr id="2" name="TextBox 1">
          <a:extLst>
            <a:ext uri="{FF2B5EF4-FFF2-40B4-BE49-F238E27FC236}">
              <a16:creationId xmlns:a16="http://schemas.microsoft.com/office/drawing/2014/main" id="{5CBA92DF-BB85-C5AC-4AFC-93FC41823198}"/>
            </a:ext>
          </a:extLst>
        </xdr:cNvPr>
        <xdr:cNvSpPr txBox="1"/>
      </xdr:nvSpPr>
      <xdr:spPr>
        <a:xfrm>
          <a:off x="614516" y="204122"/>
          <a:ext cx="5486400" cy="4914679"/>
        </a:xfrm>
        <a:prstGeom prst="rect">
          <a:avLst/>
        </a:prstGeom>
        <a:solidFill>
          <a:schemeClr val="accent2">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i="0" u="none" strike="noStrike">
              <a:solidFill>
                <a:schemeClr val="tx1"/>
              </a:solidFill>
              <a:effectLst/>
              <a:latin typeface="+mn-lt"/>
              <a:ea typeface="+mn-ea"/>
              <a:cs typeface="+mn-cs"/>
            </a:rPr>
            <a:t>About the Data</a:t>
          </a:r>
          <a:endParaRPr lang="en-US">
            <a:effectLst/>
          </a:endParaRPr>
        </a:p>
        <a:p>
          <a:r>
            <a:rPr lang="en-US" sz="1100">
              <a:solidFill>
                <a:schemeClr val="tx1"/>
              </a:solidFill>
              <a:effectLst/>
              <a:latin typeface="+mn-lt"/>
              <a:ea typeface="+mn-ea"/>
              <a:cs typeface="+mn-cs"/>
            </a:rPr>
            <a:t>The dataset was provided</a:t>
          </a:r>
          <a:r>
            <a:rPr lang="en-US" sz="1100" baseline="0">
              <a:solidFill>
                <a:schemeClr val="tx1"/>
              </a:solidFill>
              <a:effectLst/>
              <a:latin typeface="+mn-lt"/>
              <a:ea typeface="+mn-ea"/>
              <a:cs typeface="+mn-cs"/>
            </a:rPr>
            <a:t> by Ibom Data Community organisation. </a:t>
          </a:r>
          <a:r>
            <a:rPr lang="en-US" sz="1100">
              <a:solidFill>
                <a:schemeClr val="tx1"/>
              </a:solidFill>
              <a:effectLst/>
              <a:latin typeface="+mn-lt"/>
              <a:ea typeface="+mn-ea"/>
              <a:cs typeface="+mn-cs"/>
            </a:rPr>
            <a:t>It contains 99 records. The dataset</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contains sales data from January </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with</a:t>
          </a:r>
          <a:r>
            <a:rPr lang="en-US" sz="1100" baseline="0">
              <a:solidFill>
                <a:schemeClr val="tx1"/>
              </a:solidFill>
              <a:effectLst/>
              <a:latin typeface="+mn-lt"/>
              <a:ea typeface="+mn-ea"/>
              <a:cs typeface="+mn-cs"/>
            </a:rPr>
            <a:t> the following information;</a:t>
          </a:r>
        </a:p>
        <a:p>
          <a:r>
            <a:rPr lang="en-US" sz="1100" b="0" i="1" baseline="0">
              <a:solidFill>
                <a:schemeClr val="tx1"/>
              </a:solidFill>
              <a:effectLst/>
              <a:latin typeface="+mn-lt"/>
              <a:ea typeface="+mn-ea"/>
              <a:cs typeface="+mn-cs"/>
            </a:rPr>
            <a:t>Transaction ID</a:t>
          </a:r>
          <a:r>
            <a:rPr lang="en-US" sz="1100" b="0" i="1">
              <a:solidFill>
                <a:schemeClr val="tx1"/>
              </a:solidFill>
              <a:effectLst/>
              <a:latin typeface="+mn-lt"/>
              <a:ea typeface="+mn-ea"/>
              <a:cs typeface="+mn-cs"/>
            </a:rPr>
            <a:t>, Date, Customer ID, Gender, Age, </a:t>
          </a:r>
          <a:r>
            <a:rPr lang="en-US" sz="1100" b="0" i="1" baseline="0">
              <a:solidFill>
                <a:schemeClr val="tx1"/>
              </a:solidFill>
              <a:effectLst/>
              <a:latin typeface="+mn-lt"/>
              <a:ea typeface="+mn-ea"/>
              <a:cs typeface="+mn-cs"/>
            </a:rPr>
            <a:t> </a:t>
          </a:r>
          <a:r>
            <a:rPr lang="en-US" sz="1100" b="0" i="1">
              <a:solidFill>
                <a:schemeClr val="tx1"/>
              </a:solidFill>
              <a:effectLst/>
              <a:latin typeface="+mn-lt"/>
              <a:ea typeface="+mn-ea"/>
              <a:cs typeface="+mn-cs"/>
            </a:rPr>
            <a:t>Product Category, Quantity sold </a:t>
          </a:r>
          <a:r>
            <a:rPr lang="en-US" sz="1100">
              <a:solidFill>
                <a:schemeClr val="tx1"/>
              </a:solidFill>
              <a:effectLst/>
              <a:latin typeface="+mn-lt"/>
              <a:ea typeface="+mn-ea"/>
              <a:cs typeface="+mn-cs"/>
            </a:rPr>
            <a:t>on Jan1,</a:t>
          </a:r>
          <a:r>
            <a:rPr lang="en-US" sz="1100" baseline="0">
              <a:solidFill>
                <a:schemeClr val="tx1"/>
              </a:solidFill>
              <a:effectLst/>
              <a:latin typeface="+mn-lt"/>
              <a:ea typeface="+mn-ea"/>
              <a:cs typeface="+mn-cs"/>
            </a:rPr>
            <a:t> Jan 8, and Jan 15, and the </a:t>
          </a:r>
          <a:r>
            <a:rPr lang="en-US" sz="1100" i="1" baseline="0">
              <a:solidFill>
                <a:schemeClr val="tx1"/>
              </a:solidFill>
              <a:effectLst/>
              <a:latin typeface="+mn-lt"/>
              <a:ea typeface="+mn-ea"/>
              <a:cs typeface="+mn-cs"/>
            </a:rPr>
            <a:t>Price per Unit </a:t>
          </a:r>
          <a:r>
            <a:rPr lang="en-US" sz="1100" baseline="0">
              <a:solidFill>
                <a:schemeClr val="tx1"/>
              </a:solidFill>
              <a:effectLst/>
              <a:latin typeface="+mn-lt"/>
              <a:ea typeface="+mn-ea"/>
              <a:cs typeface="+mn-cs"/>
            </a:rPr>
            <a:t>of each product</a:t>
          </a:r>
          <a:r>
            <a:rPr lang="en-US" sz="1100">
              <a:solidFill>
                <a:schemeClr val="tx1"/>
              </a:solidFill>
              <a:effectLst/>
              <a:latin typeface="+mn-lt"/>
              <a:ea typeface="+mn-ea"/>
              <a:cs typeface="+mn-cs"/>
            </a:rPr>
            <a:t>. </a:t>
          </a: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Before the analysis, the</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dataset was checked for inconsistencies by checking for null records, inconsistent data types and misspellings.</a:t>
          </a:r>
        </a:p>
        <a:p>
          <a:endParaRPr lang="en-US">
            <a:effectLst/>
          </a:endParaRPr>
        </a:p>
        <a:p>
          <a:r>
            <a:rPr lang="en-US" sz="1100" b="1">
              <a:solidFill>
                <a:schemeClr val="tx1"/>
              </a:solidFill>
              <a:effectLst/>
              <a:latin typeface="+mn-lt"/>
              <a:ea typeface="+mn-ea"/>
              <a:cs typeface="+mn-cs"/>
            </a:rPr>
            <a:t>Business</a:t>
          </a:r>
          <a:r>
            <a:rPr lang="en-US" sz="1100">
              <a:solidFill>
                <a:schemeClr val="tx1"/>
              </a:solidFill>
              <a:effectLst/>
              <a:latin typeface="+mn-lt"/>
              <a:ea typeface="+mn-ea"/>
              <a:cs typeface="+mn-cs"/>
            </a:rPr>
            <a:t> </a:t>
          </a:r>
          <a:r>
            <a:rPr lang="en-US" sz="1100" b="1">
              <a:solidFill>
                <a:schemeClr val="tx1"/>
              </a:solidFill>
              <a:effectLst/>
              <a:latin typeface="+mn-lt"/>
              <a:ea typeface="+mn-ea"/>
              <a:cs typeface="+mn-cs"/>
            </a:rPr>
            <a:t>Problem</a:t>
          </a:r>
          <a:endParaRPr lang="en-US" b="1">
            <a:effectLst/>
          </a:endParaRPr>
        </a:p>
        <a:p>
          <a:pPr rtl="0"/>
          <a:r>
            <a:rPr lang="en-US" sz="1100" b="1" i="0" u="none" strike="noStrike">
              <a:solidFill>
                <a:schemeClr val="tx1"/>
              </a:solidFill>
              <a:effectLst/>
              <a:latin typeface="+mn-lt"/>
              <a:ea typeface="+mn-ea"/>
              <a:cs typeface="+mn-cs"/>
            </a:rPr>
            <a:t>1. Revenue Analysis:</a:t>
          </a:r>
          <a:endParaRPr lang="en-US" b="0">
            <a:effectLst/>
          </a:endParaRPr>
        </a:p>
        <a:p>
          <a:pPr rtl="0"/>
          <a:r>
            <a:rPr lang="en-US" sz="1100" b="0" i="0" u="none" strike="noStrike">
              <a:solidFill>
                <a:schemeClr val="tx1"/>
              </a:solidFill>
              <a:effectLst/>
              <a:latin typeface="+mn-lt"/>
              <a:ea typeface="+mn-ea"/>
              <a:cs typeface="+mn-cs"/>
            </a:rPr>
            <a:t>    Calculate the total revenue for transactions where the quantity of products sold exceeds 10 units. This will help identify high volume sales.</a:t>
          </a:r>
          <a:endParaRPr lang="en-US" b="0">
            <a:effectLst/>
          </a:endParaRPr>
        </a:p>
        <a:p>
          <a:pPr rtl="0"/>
          <a:r>
            <a:rPr lang="en-US" sz="1100" b="0" i="0" u="none" strike="noStrike">
              <a:solidFill>
                <a:schemeClr val="tx1"/>
              </a:solidFill>
              <a:effectLst/>
              <a:latin typeface="+mn-lt"/>
              <a:ea typeface="+mn-ea"/>
              <a:cs typeface="+mn-cs"/>
            </a:rPr>
            <a:t> </a:t>
          </a:r>
        </a:p>
        <a:p>
          <a:pPr rtl="0"/>
          <a:endParaRPr lang="en-US" b="0">
            <a:effectLst/>
          </a:endParaRPr>
        </a:p>
        <a:p>
          <a:pPr rtl="0"/>
          <a:r>
            <a:rPr lang="en-US" sz="1100" b="1" i="0" u="none" strike="noStrike">
              <a:solidFill>
                <a:schemeClr val="tx1"/>
              </a:solidFill>
              <a:effectLst/>
              <a:latin typeface="+mn-lt"/>
              <a:ea typeface="+mn-ea"/>
              <a:cs typeface="+mn-cs"/>
            </a:rPr>
            <a:t>2. Data Insights:</a:t>
          </a:r>
          <a:endParaRPr lang="en-US" b="0">
            <a:effectLst/>
          </a:endParaRPr>
        </a:p>
        <a:p>
          <a:pPr rtl="0"/>
          <a:r>
            <a:rPr lang="en-US" sz="1100" b="0" i="0" u="none" strike="noStrike">
              <a:solidFill>
                <a:schemeClr val="tx1"/>
              </a:solidFill>
              <a:effectLst/>
              <a:latin typeface="+mn-lt"/>
              <a:ea typeface="+mn-ea"/>
              <a:cs typeface="+mn-cs"/>
            </a:rPr>
            <a:t>    Determine the average age of customers and identify trends in customer demographics.</a:t>
          </a:r>
          <a:endParaRPr lang="en-US" b="0">
            <a:effectLst/>
          </a:endParaRPr>
        </a:p>
        <a:p>
          <a:pPr rtl="0"/>
          <a:r>
            <a:rPr lang="en-US" sz="1100" b="0" i="0" u="none" strike="noStrike">
              <a:solidFill>
                <a:schemeClr val="tx1"/>
              </a:solidFill>
              <a:effectLst/>
              <a:latin typeface="+mn-lt"/>
              <a:ea typeface="+mn-ea"/>
              <a:cs typeface="+mn-cs"/>
            </a:rPr>
            <a:t>    Analyse the minimum and maximum ages of customers and calculate the difference, giving insights into the age range of your customer base.</a:t>
          </a:r>
          <a:endParaRPr lang="en-US" b="0">
            <a:effectLst/>
          </a:endParaRPr>
        </a:p>
        <a:p>
          <a:pPr rtl="0"/>
          <a:r>
            <a:rPr lang="en-US" sz="1100" b="1" i="0" u="none" strike="noStrike">
              <a:solidFill>
                <a:schemeClr val="tx1"/>
              </a:solidFill>
              <a:effectLst/>
              <a:latin typeface="+mn-lt"/>
              <a:ea typeface="+mn-ea"/>
              <a:cs typeface="+mn-cs"/>
            </a:rPr>
            <a:t> </a:t>
          </a:r>
        </a:p>
        <a:p>
          <a:pPr rtl="0"/>
          <a:endParaRPr lang="en-US" b="0">
            <a:effectLst/>
          </a:endParaRPr>
        </a:p>
        <a:p>
          <a:pPr rtl="0"/>
          <a:r>
            <a:rPr lang="en-US" sz="1100" b="1" i="0" u="none" strike="noStrike">
              <a:solidFill>
                <a:schemeClr val="tx1"/>
              </a:solidFill>
              <a:effectLst/>
              <a:latin typeface="+mn-lt"/>
              <a:ea typeface="+mn-ea"/>
              <a:cs typeface="+mn-cs"/>
            </a:rPr>
            <a:t>3. Precision in Financial Calculations:</a:t>
          </a:r>
          <a:endParaRPr lang="en-US" b="0">
            <a:effectLst/>
          </a:endParaRPr>
        </a:p>
        <a:p>
          <a:pPr rtl="0"/>
          <a:r>
            <a:rPr lang="en-US" sz="1100" b="0" i="0" u="none" strike="noStrike">
              <a:solidFill>
                <a:schemeClr val="tx1"/>
              </a:solidFill>
              <a:effectLst/>
              <a:latin typeface="+mn-lt"/>
              <a:ea typeface="+mn-ea"/>
              <a:cs typeface="+mn-cs"/>
            </a:rPr>
            <a:t>    Round total revenues to the nearest whole number, down to the nearest integer, and up to the nearest integer.</a:t>
          </a:r>
          <a:r>
            <a:rPr lang="en-US" sz="1100" b="1" i="0" u="none" strike="noStrike">
              <a:solidFill>
                <a:schemeClr val="tx1"/>
              </a:solidFill>
              <a:effectLst/>
              <a:latin typeface="+mn-lt"/>
              <a:ea typeface="+mn-ea"/>
              <a:cs typeface="+mn-cs"/>
            </a:rPr>
            <a:t> </a:t>
          </a:r>
        </a:p>
        <a:p>
          <a:pPr rtl="0"/>
          <a:r>
            <a:rPr lang="en-US" sz="1100" b="0" i="0" u="none" strike="noStrike">
              <a:solidFill>
                <a:schemeClr val="tx1"/>
              </a:solidFill>
              <a:effectLst/>
              <a:latin typeface="+mn-lt"/>
              <a:ea typeface="+mn-ea"/>
              <a:cs typeface="+mn-cs"/>
            </a:rPr>
            <a:t>Find the number of transactions, count non-empty cells in the "Product Category" column, and calculate the standard deviation of total revenue to understand the variability in sales.</a:t>
          </a:r>
          <a:endParaRPr lang="en-US" b="0">
            <a:effectLst/>
          </a:endParaRPr>
        </a:p>
        <a:p>
          <a:br>
            <a:rPr lang="en-US"/>
          </a:br>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twoCellAnchor editAs="oneCell">
    <xdr:from>
      <xdr:col>7</xdr:col>
      <xdr:colOff>216694</xdr:colOff>
      <xdr:row>1</xdr:row>
      <xdr:rowOff>19050</xdr:rowOff>
    </xdr:from>
    <xdr:to>
      <xdr:col>9</xdr:col>
      <xdr:colOff>711994</xdr:colOff>
      <xdr:row>7</xdr:row>
      <xdr:rowOff>38100</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7670F0BA-353D-7433-C1B9-32F5095D96F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541168" y="209550"/>
              <a:ext cx="1828800"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442913</xdr:colOff>
      <xdr:row>0</xdr:row>
      <xdr:rowOff>176212</xdr:rowOff>
    </xdr:from>
    <xdr:to>
      <xdr:col>13</xdr:col>
      <xdr:colOff>483395</xdr:colOff>
      <xdr:row>10</xdr:row>
      <xdr:rowOff>157162</xdr:rowOff>
    </xdr:to>
    <mc:AlternateContent xmlns:mc="http://schemas.openxmlformats.org/markup-compatibility/2006" xmlns:a14="http://schemas.microsoft.com/office/drawing/2010/main">
      <mc:Choice Requires="a14">
        <xdr:graphicFrame macro="">
          <xdr:nvGraphicFramePr>
            <xdr:cNvPr id="3" name="Product Category">
              <a:extLst>
                <a:ext uri="{FF2B5EF4-FFF2-40B4-BE49-F238E27FC236}">
                  <a16:creationId xmlns:a16="http://schemas.microsoft.com/office/drawing/2014/main" id="{3B94E15B-451B-B9CB-20FC-58ECDC770892}"/>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11852860" y="176212"/>
              <a:ext cx="1815140" cy="1885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302418</xdr:colOff>
      <xdr:row>0</xdr:row>
      <xdr:rowOff>161924</xdr:rowOff>
    </xdr:from>
    <xdr:to>
      <xdr:col>17</xdr:col>
      <xdr:colOff>345281</xdr:colOff>
      <xdr:row>10</xdr:row>
      <xdr:rowOff>35718</xdr:rowOff>
    </xdr:to>
    <mc:AlternateContent xmlns:mc="http://schemas.openxmlformats.org/markup-compatibility/2006" xmlns:a14="http://schemas.microsoft.com/office/drawing/2010/main">
      <mc:Choice Requires="a14">
        <xdr:graphicFrame macro="">
          <xdr:nvGraphicFramePr>
            <xdr:cNvPr id="4" name="Age">
              <a:extLst>
                <a:ext uri="{FF2B5EF4-FFF2-40B4-BE49-F238E27FC236}">
                  <a16:creationId xmlns:a16="http://schemas.microsoft.com/office/drawing/2014/main" id="{58DC85A6-8C2D-A140-99C7-95B3C75EFE20}"/>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14078576" y="161924"/>
              <a:ext cx="1817521" cy="17787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LISA\Documents\MIT%20HEALTHCARE%20ANALYTICS\IDC%20EXCEL%20WEEK%201%20DATASET%20assignment%20(version%201).xlsx" TargetMode="External"/><Relationship Id="rId1" Type="http://schemas.openxmlformats.org/officeDocument/2006/relationships/externalLinkPath" Target="IDC%20EXCEL%20WEEK%201%20DATASET%20assignment%20(version%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aw_Data"/>
      <sheetName val="DASHBOARD"/>
      <sheetName val="PIVOT"/>
      <sheetName val="Sheet8"/>
      <sheetName val="Cleanup"/>
      <sheetName val="Analysis"/>
    </sheetNames>
    <sheetDataSet>
      <sheetData sheetId="0"/>
      <sheetData sheetId="1"/>
      <sheetData sheetId="2"/>
      <sheetData sheetId="3"/>
      <sheetData sheetId="4"/>
      <sheetData sheetId="5"/>
    </sheetDataSet>
  </externalBook>
</externalLink>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SA" refreshedDate="45593.624562152778" backgroundQuery="1" createdVersion="8" refreshedVersion="8" minRefreshableVersion="3" recordCount="0" supportSubquery="1" supportAdvancedDrill="1" xr:uid="{88CCD40D-16B5-42B5-B81C-9FD7CAD72DA8}">
  <cacheSource type="external" connectionId="1"/>
  <cacheFields count="3">
    <cacheField name="[Measures].[Count of Customer ID]" caption="Count of Customer ID" numFmtId="0" hierarchy="19" level="32767"/>
    <cacheField name="[Measures].[Sum of Total Quantity]" caption="Sum of Total Quantity" numFmtId="0" hierarchy="20" level="32767"/>
    <cacheField name="[Measures].[Sum of Total Revenue_Accounting]" caption="Sum of Total Revenue_Accounting" numFmtId="0" hierarchy="21" level="32767"/>
  </cacheFields>
  <cacheHierarchies count="23">
    <cacheHierarchy uniqueName="[Retail].[Date]" caption="Date" attribute="1" time="1" defaultMemberUniqueName="[Retail].[Date].[All]" allUniqueName="[Retail].[Date].[All]" dimensionUniqueName="[Retail]" displayFolder="" count="0" memberValueDatatype="7" unbalanced="0"/>
    <cacheHierarchy uniqueName="[Retail].[Customer ID]" caption="Customer ID" attribute="1" defaultMemberUniqueName="[Retail].[Customer ID].[All]" allUniqueName="[Retail].[Customer ID].[All]" dimensionUniqueName="[Retail]" displayFolder="" count="0" memberValueDatatype="130" unbalanced="0"/>
    <cacheHierarchy uniqueName="[Retail].[Gender]" caption="Gender" attribute="1" defaultMemberUniqueName="[Retail].[Gender].[All]" allUniqueName="[Retail].[Gender].[All]" dimensionUniqueName="[Retail]" displayFolder="" count="0" memberValueDatatype="130" unbalanced="0"/>
    <cacheHierarchy uniqueName="[Retail].[Age]" caption="Age" attribute="1" defaultMemberUniqueName="[Retail].[Age].[All]" allUniqueName="[Retail].[Age].[All]" dimensionUniqueName="[Retail]" displayFolder="" count="0" memberValueDatatype="20" unbalanced="0"/>
    <cacheHierarchy uniqueName="[Retail].[Product Category]" caption="Product Category" attribute="1" defaultMemberUniqueName="[Retail].[Product Category].[All]" allUniqueName="[Retail].[Product Category].[All]" dimensionUniqueName="[Retail]" displayFolder="" count="0" memberValueDatatype="130" unbalanced="0"/>
    <cacheHierarchy uniqueName="[Retail].[Price per Unit]" caption="Price per Unit" attribute="1" defaultMemberUniqueName="[Retail].[Price per Unit].[All]" allUniqueName="[Retail].[Price per Unit].[All]" dimensionUniqueName="[Retail]" displayFolder="" count="0" memberValueDatatype="5" unbalanced="0"/>
    <cacheHierarchy uniqueName="[Retail].[Quanity for 1-jan]" caption="Quanity for 1-jan" attribute="1" defaultMemberUniqueName="[Retail].[Quanity for 1-jan].[All]" allUniqueName="[Retail].[Quanity for 1-jan].[All]" dimensionUniqueName="[Retail]" displayFolder="" count="0" memberValueDatatype="20" unbalanced="0"/>
    <cacheHierarchy uniqueName="[Retail].[Quantity for 8-jan]" caption="Quantity for 8-jan" attribute="1" defaultMemberUniqueName="[Retail].[Quantity for 8-jan].[All]" allUniqueName="[Retail].[Quantity for 8-jan].[All]" dimensionUniqueName="[Retail]" displayFolder="" count="0" memberValueDatatype="20" unbalanced="0"/>
    <cacheHierarchy uniqueName="[Retail].[Quantity for 15-jan]" caption="Quantity for 15-jan" attribute="1" defaultMemberUniqueName="[Retail].[Quantity for 15-jan].[All]" allUniqueName="[Retail].[Quantity for 15-jan].[All]" dimensionUniqueName="[Retail]" displayFolder="" count="0" memberValueDatatype="20" unbalanced="0"/>
    <cacheHierarchy uniqueName="[Retail].[Total Quantity]" caption="Total Quantity" attribute="1" defaultMemberUniqueName="[Retail].[Total Quantity].[All]" allUniqueName="[Retail].[Total Quantity].[All]" dimensionUniqueName="[Retail]" displayFolder="" count="0" memberValueDatatype="20" unbalanced="0"/>
    <cacheHierarchy uniqueName="[Retail].[Revenue for jan-1]" caption="Revenue for jan-1" attribute="1" defaultMemberUniqueName="[Retail].[Revenue for jan-1].[All]" allUniqueName="[Retail].[Revenue for jan-1].[All]" dimensionUniqueName="[Retail]" displayFolder="" count="0" memberValueDatatype="5" unbalanced="0"/>
    <cacheHierarchy uniqueName="[Retail].[Revenue for jan-8]" caption="Revenue for jan-8" attribute="1" defaultMemberUniqueName="[Retail].[Revenue for jan-8].[All]" allUniqueName="[Retail].[Revenue for jan-8].[All]" dimensionUniqueName="[Retail]" displayFolder="" count="0" memberValueDatatype="5" unbalanced="0"/>
    <cacheHierarchy uniqueName="[Retail].[Revenue for 15-jan]" caption="Revenue for 15-jan" attribute="1" defaultMemberUniqueName="[Retail].[Revenue for 15-jan].[All]" allUniqueName="[Retail].[Revenue for 15-jan].[All]" dimensionUniqueName="[Retail]" displayFolder="" count="0" memberValueDatatype="5" unbalanced="0"/>
    <cacheHierarchy uniqueName="[Retail].[Total Revenue]" caption="Total Revenue" attribute="1" defaultMemberUniqueName="[Retail].[Total Revenue].[All]" allUniqueName="[Retail].[Total Revenue].[All]" dimensionUniqueName="[Retail]" displayFolder="" count="0" memberValueDatatype="5" unbalanced="0"/>
    <cacheHierarchy uniqueName="[Retail].[Total Revenue_Accounting]" caption="Total Revenue_Accounting" attribute="1" defaultMemberUniqueName="[Retail].[Total Revenue_Accounting].[All]" allUniqueName="[Retail].[Total Revenue_Accounting].[All]" dimensionUniqueName="[Retail]" displayFolder="" count="0" memberValueDatatype="20" unbalanced="0"/>
    <cacheHierarchy uniqueName="[Retail].[Date (Month)]" caption="Date (Month)" attribute="1" defaultMemberUniqueName="[Retail].[Date (Month)].[All]" allUniqueName="[Retail].[Date (Month)].[All]" dimensionUniqueName="[Retail]" displayFolder="" count="0" memberValueDatatype="130" unbalanced="0"/>
    <cacheHierarchy uniqueName="[Retail].[Date (Month Index)]" caption="Date (Month Index)" attribute="1" defaultMemberUniqueName="[Retail].[Date (Month Index)].[All]" allUniqueName="[Retail].[Date (Month Index)].[All]" dimensionUniqueName="[Retail]" displayFolder="" count="0" memberValueDatatype="20" unbalanced="0" hidden="1"/>
    <cacheHierarchy uniqueName="[Measures].[__XL_Count Retail]" caption="__XL_Count Retail" measure="1" displayFolder="" measureGroup="Retail" count="0" hidden="1"/>
    <cacheHierarchy uniqueName="[Measures].[__No measures defined]" caption="__No measures defined" measure="1" displayFolder="" count="0" hidden="1"/>
    <cacheHierarchy uniqueName="[Measures].[Count of Customer ID]" caption="Count of Customer ID" measure="1" displayFolder="" measureGroup="Retail" count="0" oneField="1" hidden="1">
      <fieldsUsage count="1">
        <fieldUsage x="0"/>
      </fieldsUsage>
      <extLst>
        <ext xmlns:x15="http://schemas.microsoft.com/office/spreadsheetml/2010/11/main" uri="{B97F6D7D-B522-45F9-BDA1-12C45D357490}">
          <x15:cacheHierarchy aggregatedColumn="1"/>
        </ext>
      </extLst>
    </cacheHierarchy>
    <cacheHierarchy uniqueName="[Measures].[Sum of Total Quantity]" caption="Sum of Total Quantity" measure="1" displayFolder="" measureGroup="Retail"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Total Revenue_Accounting]" caption="Sum of Total Revenue_Accounting" measure="1" displayFolder="" measureGroup="Retail"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Age]" caption="Sum of Age" measure="1" displayFolder="" measureGroup="Retail"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Retail" uniqueName="[Retail]" caption="Retail"/>
  </dimensions>
  <measureGroups count="1">
    <measureGroup name="Retail" caption="Retail"/>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SA" refreshedDate="45593.626701620371" createdVersion="8" refreshedVersion="8" minRefreshableVersion="3" recordCount="99" xr:uid="{2D5C9D5F-7A16-4BAA-B9A0-E015A667D98F}">
  <cacheSource type="worksheet">
    <worksheetSource name="Retail"/>
  </cacheSource>
  <cacheFields count="15">
    <cacheField name="Date" numFmtId="164">
      <sharedItems containsSemiMixedTypes="0" containsNonDate="0" containsDate="1" containsString="0" minDate="2023-01-04T00:00:00" maxDate="2023-12-28T00:00:00"/>
    </cacheField>
    <cacheField name="Customer ID" numFmtId="0">
      <sharedItems/>
    </cacheField>
    <cacheField name="Gender" numFmtId="0">
      <sharedItems/>
    </cacheField>
    <cacheField name="Age" numFmtId="1">
      <sharedItems containsSemiMixedTypes="0" containsString="0" containsNumber="1" containsInteger="1" minValue="18" maxValue="64" count="41">
        <n v="30"/>
        <n v="50"/>
        <n v="42"/>
        <n v="64"/>
        <n v="54"/>
        <n v="49"/>
        <n v="57"/>
        <n v="31"/>
        <n v="38"/>
        <n v="25"/>
        <n v="23"/>
        <n v="19"/>
        <n v="22"/>
        <n v="43"/>
        <n v="34"/>
        <n v="26"/>
        <n v="36"/>
        <n v="46"/>
        <n v="55"/>
        <n v="56"/>
        <n v="21"/>
        <n v="35"/>
        <n v="27"/>
        <n v="45"/>
        <n v="47"/>
        <n v="51"/>
        <n v="40"/>
        <n v="37"/>
        <n v="44"/>
        <n v="18"/>
        <n v="20"/>
        <n v="48"/>
        <n v="52"/>
        <n v="62"/>
        <n v="61"/>
        <n v="58"/>
        <n v="29"/>
        <n v="28"/>
        <n v="39"/>
        <n v="63"/>
        <n v="32"/>
      </sharedItems>
      <fieldGroup base="3">
        <rangePr autoStart="0" autoEnd="0" startNum="15" endNum="65" groupInterval="10"/>
        <groupItems count="7">
          <s v="&lt;15"/>
          <s v="15-24"/>
          <s v="25-34"/>
          <s v="35-44"/>
          <s v="45-54"/>
          <s v="55-65"/>
          <s v="&gt;65"/>
        </groupItems>
      </fieldGroup>
    </cacheField>
    <cacheField name="Product Category" numFmtId="0">
      <sharedItems count="5">
        <s v="Food"/>
        <s v="Electronics"/>
        <s v="Beauty"/>
        <s v="Not Available"/>
        <s v="Clothing"/>
      </sharedItems>
    </cacheField>
    <cacheField name="Price per Unit" numFmtId="168">
      <sharedItems containsSemiMixedTypes="0" containsString="0" containsNumber="1" minValue="23.687000000000001" maxValue="27894.45"/>
    </cacheField>
    <cacheField name="Quanity for 1-jan" numFmtId="0">
      <sharedItems containsSemiMixedTypes="0" containsString="0" containsNumber="1" containsInteger="1" minValue="1" maxValue="9"/>
    </cacheField>
    <cacheField name="Quantity for 8-jan" numFmtId="0">
      <sharedItems containsSemiMixedTypes="0" containsString="0" containsNumber="1" containsInteger="1" minValue="1" maxValue="4"/>
    </cacheField>
    <cacheField name="Quantity for 15-jan" numFmtId="0">
      <sharedItems containsSemiMixedTypes="0" containsString="0" containsNumber="1" containsInteger="1" minValue="2" maxValue="9"/>
    </cacheField>
    <cacheField name="Total Quantity" numFmtId="0">
      <sharedItems containsSemiMixedTypes="0" containsString="0" containsNumber="1" containsInteger="1" minValue="6" maxValue="19"/>
    </cacheField>
    <cacheField name="Revenue for jan-1" numFmtId="165">
      <sharedItems containsSemiMixedTypes="0" containsString="0" containsNumber="1" minValue="25" maxValue="139472.25"/>
    </cacheField>
    <cacheField name="Revenue for jan-8" numFmtId="166">
      <sharedItems containsSemiMixedTypes="0" containsString="0" containsNumber="1" minValue="25" maxValue="111577.8"/>
    </cacheField>
    <cacheField name="Revenue for 15-jan" numFmtId="166">
      <sharedItems containsSemiMixedTypes="0" containsString="0" containsNumber="1" minValue="60" maxValue="139472.25"/>
    </cacheField>
    <cacheField name="Total Revenue" numFmtId="165">
      <sharedItems containsSemiMixedTypes="0" containsString="0" containsNumber="1" minValue="175" maxValue="390522.3"/>
    </cacheField>
    <cacheField name="Total Revenue_Accounting" numFmtId="167">
      <sharedItems containsSemiMixedTypes="0" containsString="0" containsNumber="1" containsInteger="1" minValue="175" maxValue="390522"/>
    </cacheField>
  </cacheFields>
  <extLst>
    <ext xmlns:x14="http://schemas.microsoft.com/office/spreadsheetml/2009/9/main" uri="{725AE2AE-9491-48be-B2B4-4EB974FC3084}">
      <x14:pivotCacheDefinition pivotCacheId="1929862543"/>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SA" refreshedDate="45604.554162037035" backgroundQuery="1" createdVersion="8" refreshedVersion="8" minRefreshableVersion="3" recordCount="0" supportSubquery="1" supportAdvancedDrill="1" xr:uid="{4C2D8A69-C104-4B43-9A37-28C1AA3566B6}">
  <cacheSource type="external" connectionId="1"/>
  <cacheFields count="3">
    <cacheField name="[Measures].[Sum of Total Quantity]" caption="Sum of Total Quantity" numFmtId="0" hierarchy="20" level="32767"/>
    <cacheField name="[Retail].[Date (Month)].[Date (Month)]" caption="Date (Month)" numFmtId="0" hierarchy="15" level="1">
      <sharedItems count="12">
        <s v="Jan"/>
        <s v="Feb"/>
        <s v="Mar"/>
        <s v="Apr"/>
        <s v="May"/>
        <s v="Jun"/>
        <s v="Jul"/>
        <s v="Aug"/>
        <s v="Sep"/>
        <s v="Oct"/>
        <s v="Nov"/>
        <s v="Dec"/>
      </sharedItems>
    </cacheField>
    <cacheField name="[Retail].[Gender].[Gender]" caption="Gender" numFmtId="0" hierarchy="2" level="1">
      <sharedItems containsSemiMixedTypes="0" containsNonDate="0" containsString="0"/>
    </cacheField>
  </cacheFields>
  <cacheHierarchies count="23">
    <cacheHierarchy uniqueName="[Retail].[Date]" caption="Date" attribute="1" time="1" defaultMemberUniqueName="[Retail].[Date].[All]" allUniqueName="[Retail].[Date].[All]" dimensionUniqueName="[Retail]" displayFolder="" count="0" memberValueDatatype="7" unbalanced="0"/>
    <cacheHierarchy uniqueName="[Retail].[Customer ID]" caption="Customer ID" attribute="1" defaultMemberUniqueName="[Retail].[Customer ID].[All]" allUniqueName="[Retail].[Customer ID].[All]" dimensionUniqueName="[Retail]" displayFolder="" count="0" memberValueDatatype="130" unbalanced="0"/>
    <cacheHierarchy uniqueName="[Retail].[Gender]" caption="Gender" attribute="1" defaultMemberUniqueName="[Retail].[Gender].[All]" allUniqueName="[Retail].[Gender].[All]" dimensionUniqueName="[Retail]" displayFolder="" count="2" memberValueDatatype="130" unbalanced="0">
      <fieldsUsage count="2">
        <fieldUsage x="-1"/>
        <fieldUsage x="2"/>
      </fieldsUsage>
    </cacheHierarchy>
    <cacheHierarchy uniqueName="[Retail].[Age]" caption="Age" attribute="1" defaultMemberUniqueName="[Retail].[Age].[All]" allUniqueName="[Retail].[Age].[All]" dimensionUniqueName="[Retail]" displayFolder="" count="0" memberValueDatatype="20" unbalanced="0"/>
    <cacheHierarchy uniqueName="[Retail].[Product Category]" caption="Product Category" attribute="1" defaultMemberUniqueName="[Retail].[Product Category].[All]" allUniqueName="[Retail].[Product Category].[All]" dimensionUniqueName="[Retail]" displayFolder="" count="2" memberValueDatatype="130" unbalanced="0"/>
    <cacheHierarchy uniqueName="[Retail].[Price per Unit]" caption="Price per Unit" attribute="1" defaultMemberUniqueName="[Retail].[Price per Unit].[All]" allUniqueName="[Retail].[Price per Unit].[All]" dimensionUniqueName="[Retail]" displayFolder="" count="0" memberValueDatatype="5" unbalanced="0"/>
    <cacheHierarchy uniqueName="[Retail].[Quanity for 1-jan]" caption="Quanity for 1-jan" attribute="1" defaultMemberUniqueName="[Retail].[Quanity for 1-jan].[All]" allUniqueName="[Retail].[Quanity for 1-jan].[All]" dimensionUniqueName="[Retail]" displayFolder="" count="0" memberValueDatatype="20" unbalanced="0"/>
    <cacheHierarchy uniqueName="[Retail].[Quantity for 8-jan]" caption="Quantity for 8-jan" attribute="1" defaultMemberUniqueName="[Retail].[Quantity for 8-jan].[All]" allUniqueName="[Retail].[Quantity for 8-jan].[All]" dimensionUniqueName="[Retail]" displayFolder="" count="0" memberValueDatatype="20" unbalanced="0"/>
    <cacheHierarchy uniqueName="[Retail].[Quantity for 15-jan]" caption="Quantity for 15-jan" attribute="1" defaultMemberUniqueName="[Retail].[Quantity for 15-jan].[All]" allUniqueName="[Retail].[Quantity for 15-jan].[All]" dimensionUniqueName="[Retail]" displayFolder="" count="0" memberValueDatatype="20" unbalanced="0"/>
    <cacheHierarchy uniqueName="[Retail].[Total Quantity]" caption="Total Quantity" attribute="1" defaultMemberUniqueName="[Retail].[Total Quantity].[All]" allUniqueName="[Retail].[Total Quantity].[All]" dimensionUniqueName="[Retail]" displayFolder="" count="0" memberValueDatatype="20" unbalanced="0"/>
    <cacheHierarchy uniqueName="[Retail].[Revenue for jan-1]" caption="Revenue for jan-1" attribute="1" defaultMemberUniqueName="[Retail].[Revenue for jan-1].[All]" allUniqueName="[Retail].[Revenue for jan-1].[All]" dimensionUniqueName="[Retail]" displayFolder="" count="0" memberValueDatatype="5" unbalanced="0"/>
    <cacheHierarchy uniqueName="[Retail].[Revenue for jan-8]" caption="Revenue for jan-8" attribute="1" defaultMemberUniqueName="[Retail].[Revenue for jan-8].[All]" allUniqueName="[Retail].[Revenue for jan-8].[All]" dimensionUniqueName="[Retail]" displayFolder="" count="0" memberValueDatatype="5" unbalanced="0"/>
    <cacheHierarchy uniqueName="[Retail].[Revenue for 15-jan]" caption="Revenue for 15-jan" attribute="1" defaultMemberUniqueName="[Retail].[Revenue for 15-jan].[All]" allUniqueName="[Retail].[Revenue for 15-jan].[All]" dimensionUniqueName="[Retail]" displayFolder="" count="0" memberValueDatatype="5" unbalanced="0"/>
    <cacheHierarchy uniqueName="[Retail].[Total Revenue]" caption="Total Revenue" attribute="1" defaultMemberUniqueName="[Retail].[Total Revenue].[All]" allUniqueName="[Retail].[Total Revenue].[All]" dimensionUniqueName="[Retail]" displayFolder="" count="0" memberValueDatatype="5" unbalanced="0"/>
    <cacheHierarchy uniqueName="[Retail].[Total Revenue_Accounting]" caption="Total Revenue_Accounting" attribute="1" defaultMemberUniqueName="[Retail].[Total Revenue_Accounting].[All]" allUniqueName="[Retail].[Total Revenue_Accounting].[All]" dimensionUniqueName="[Retail]" displayFolder="" count="0" memberValueDatatype="20" unbalanced="0"/>
    <cacheHierarchy uniqueName="[Retail].[Date (Month)]" caption="Date (Month)" attribute="1" defaultMemberUniqueName="[Retail].[Date (Month)].[All]" allUniqueName="[Retail].[Date (Month)].[All]" dimensionUniqueName="[Retail]" displayFolder="" count="2" memberValueDatatype="130" unbalanced="0">
      <fieldsUsage count="2">
        <fieldUsage x="-1"/>
        <fieldUsage x="1"/>
      </fieldsUsage>
    </cacheHierarchy>
    <cacheHierarchy uniqueName="[Retail].[Date (Month Index)]" caption="Date (Month Index)" attribute="1" defaultMemberUniqueName="[Retail].[Date (Month Index)].[All]" allUniqueName="[Retail].[Date (Month Index)].[All]" dimensionUniqueName="[Retail]" displayFolder="" count="0" memberValueDatatype="20" unbalanced="0" hidden="1"/>
    <cacheHierarchy uniqueName="[Measures].[__XL_Count Retail]" caption="__XL_Count Retail" measure="1" displayFolder="" measureGroup="Retail" count="0" hidden="1"/>
    <cacheHierarchy uniqueName="[Measures].[__No measures defined]" caption="__No measures defined" measure="1" displayFolder="" count="0" hidden="1"/>
    <cacheHierarchy uniqueName="[Measures].[Count of Customer ID]" caption="Count of Customer ID" measure="1" displayFolder="" measureGroup="Retail" count="0" hidden="1">
      <extLst>
        <ext xmlns:x15="http://schemas.microsoft.com/office/spreadsheetml/2010/11/main" uri="{B97F6D7D-B522-45F9-BDA1-12C45D357490}">
          <x15:cacheHierarchy aggregatedColumn="1"/>
        </ext>
      </extLst>
    </cacheHierarchy>
    <cacheHierarchy uniqueName="[Measures].[Sum of Total Quantity]" caption="Sum of Total Quantity" measure="1" displayFolder="" measureGroup="Retail"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Total Revenue_Accounting]" caption="Sum of Total Revenue_Accounting" measure="1" displayFolder="" measureGroup="Retail" count="0" hidden="1">
      <extLst>
        <ext xmlns:x15="http://schemas.microsoft.com/office/spreadsheetml/2010/11/main" uri="{B97F6D7D-B522-45F9-BDA1-12C45D357490}">
          <x15:cacheHierarchy aggregatedColumn="14"/>
        </ext>
      </extLst>
    </cacheHierarchy>
    <cacheHierarchy uniqueName="[Measures].[Sum of Age]" caption="Sum of Age" measure="1" displayFolder="" measureGroup="Retail"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Retail" uniqueName="[Retail]" caption="Retail"/>
  </dimensions>
  <measureGroups count="1">
    <measureGroup name="Retail" caption="Retail"/>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SA" refreshedDate="45604.554162615743" backgroundQuery="1" createdVersion="8" refreshedVersion="8" minRefreshableVersion="3" recordCount="0" supportSubquery="1" supportAdvancedDrill="1" xr:uid="{40E5E985-4B22-470E-A702-C6DA9B163037}">
  <cacheSource type="external" connectionId="1"/>
  <cacheFields count="3">
    <cacheField name="[Measures].[Sum of Total Revenue_Accounting]" caption="Sum of Total Revenue_Accounting" numFmtId="0" hierarchy="21" level="32767"/>
    <cacheField name="[Retail].[Date (Month)].[Date (Month)]" caption="Date (Month)" numFmtId="0" hierarchy="15" level="1">
      <sharedItems count="12">
        <s v="Jan"/>
        <s v="Feb"/>
        <s v="Mar"/>
        <s v="Apr"/>
        <s v="May"/>
        <s v="Jun"/>
        <s v="Jul"/>
        <s v="Aug"/>
        <s v="Sep"/>
        <s v="Oct"/>
        <s v="Nov"/>
        <s v="Dec"/>
      </sharedItems>
    </cacheField>
    <cacheField name="[Retail].[Gender].[Gender]" caption="Gender" numFmtId="0" hierarchy="2" level="1">
      <sharedItems containsSemiMixedTypes="0" containsNonDate="0" containsString="0"/>
    </cacheField>
  </cacheFields>
  <cacheHierarchies count="23">
    <cacheHierarchy uniqueName="[Retail].[Date]" caption="Date" attribute="1" time="1" defaultMemberUniqueName="[Retail].[Date].[All]" allUniqueName="[Retail].[Date].[All]" dimensionUniqueName="[Retail]" displayFolder="" count="0" memberValueDatatype="7" unbalanced="0"/>
    <cacheHierarchy uniqueName="[Retail].[Customer ID]" caption="Customer ID" attribute="1" defaultMemberUniqueName="[Retail].[Customer ID].[All]" allUniqueName="[Retail].[Customer ID].[All]" dimensionUniqueName="[Retail]" displayFolder="" count="0" memberValueDatatype="130" unbalanced="0"/>
    <cacheHierarchy uniqueName="[Retail].[Gender]" caption="Gender" attribute="1" defaultMemberUniqueName="[Retail].[Gender].[All]" allUniqueName="[Retail].[Gender].[All]" dimensionUniqueName="[Retail]" displayFolder="" count="2" memberValueDatatype="130" unbalanced="0">
      <fieldsUsage count="2">
        <fieldUsage x="-1"/>
        <fieldUsage x="2"/>
      </fieldsUsage>
    </cacheHierarchy>
    <cacheHierarchy uniqueName="[Retail].[Age]" caption="Age" attribute="1" defaultMemberUniqueName="[Retail].[Age].[All]" allUniqueName="[Retail].[Age].[All]" dimensionUniqueName="[Retail]" displayFolder="" count="0" memberValueDatatype="20" unbalanced="0"/>
    <cacheHierarchy uniqueName="[Retail].[Product Category]" caption="Product Category" attribute="1" defaultMemberUniqueName="[Retail].[Product Category].[All]" allUniqueName="[Retail].[Product Category].[All]" dimensionUniqueName="[Retail]" displayFolder="" count="2" memberValueDatatype="130" unbalanced="0"/>
    <cacheHierarchy uniqueName="[Retail].[Price per Unit]" caption="Price per Unit" attribute="1" defaultMemberUniqueName="[Retail].[Price per Unit].[All]" allUniqueName="[Retail].[Price per Unit].[All]" dimensionUniqueName="[Retail]" displayFolder="" count="0" memberValueDatatype="5" unbalanced="0"/>
    <cacheHierarchy uniqueName="[Retail].[Quanity for 1-jan]" caption="Quanity for 1-jan" attribute="1" defaultMemberUniqueName="[Retail].[Quanity for 1-jan].[All]" allUniqueName="[Retail].[Quanity for 1-jan].[All]" dimensionUniqueName="[Retail]" displayFolder="" count="0" memberValueDatatype="20" unbalanced="0"/>
    <cacheHierarchy uniqueName="[Retail].[Quantity for 8-jan]" caption="Quantity for 8-jan" attribute="1" defaultMemberUniqueName="[Retail].[Quantity for 8-jan].[All]" allUniqueName="[Retail].[Quantity for 8-jan].[All]" dimensionUniqueName="[Retail]" displayFolder="" count="0" memberValueDatatype="20" unbalanced="0"/>
    <cacheHierarchy uniqueName="[Retail].[Quantity for 15-jan]" caption="Quantity for 15-jan" attribute="1" defaultMemberUniqueName="[Retail].[Quantity for 15-jan].[All]" allUniqueName="[Retail].[Quantity for 15-jan].[All]" dimensionUniqueName="[Retail]" displayFolder="" count="0" memberValueDatatype="20" unbalanced="0"/>
    <cacheHierarchy uniqueName="[Retail].[Total Quantity]" caption="Total Quantity" attribute="1" defaultMemberUniqueName="[Retail].[Total Quantity].[All]" allUniqueName="[Retail].[Total Quantity].[All]" dimensionUniqueName="[Retail]" displayFolder="" count="0" memberValueDatatype="20" unbalanced="0"/>
    <cacheHierarchy uniqueName="[Retail].[Revenue for jan-1]" caption="Revenue for jan-1" attribute="1" defaultMemberUniqueName="[Retail].[Revenue for jan-1].[All]" allUniqueName="[Retail].[Revenue for jan-1].[All]" dimensionUniqueName="[Retail]" displayFolder="" count="0" memberValueDatatype="5" unbalanced="0"/>
    <cacheHierarchy uniqueName="[Retail].[Revenue for jan-8]" caption="Revenue for jan-8" attribute="1" defaultMemberUniqueName="[Retail].[Revenue for jan-8].[All]" allUniqueName="[Retail].[Revenue for jan-8].[All]" dimensionUniqueName="[Retail]" displayFolder="" count="0" memberValueDatatype="5" unbalanced="0"/>
    <cacheHierarchy uniqueName="[Retail].[Revenue for 15-jan]" caption="Revenue for 15-jan" attribute="1" defaultMemberUniqueName="[Retail].[Revenue for 15-jan].[All]" allUniqueName="[Retail].[Revenue for 15-jan].[All]" dimensionUniqueName="[Retail]" displayFolder="" count="0" memberValueDatatype="5" unbalanced="0"/>
    <cacheHierarchy uniqueName="[Retail].[Total Revenue]" caption="Total Revenue" attribute="1" defaultMemberUniqueName="[Retail].[Total Revenue].[All]" allUniqueName="[Retail].[Total Revenue].[All]" dimensionUniqueName="[Retail]" displayFolder="" count="0" memberValueDatatype="5" unbalanced="0"/>
    <cacheHierarchy uniqueName="[Retail].[Total Revenue_Accounting]" caption="Total Revenue_Accounting" attribute="1" defaultMemberUniqueName="[Retail].[Total Revenue_Accounting].[All]" allUniqueName="[Retail].[Total Revenue_Accounting].[All]" dimensionUniqueName="[Retail]" displayFolder="" count="0" memberValueDatatype="20" unbalanced="0"/>
    <cacheHierarchy uniqueName="[Retail].[Date (Month)]" caption="Date (Month)" attribute="1" defaultMemberUniqueName="[Retail].[Date (Month)].[All]" allUniqueName="[Retail].[Date (Month)].[All]" dimensionUniqueName="[Retail]" displayFolder="" count="2" memberValueDatatype="130" unbalanced="0">
      <fieldsUsage count="2">
        <fieldUsage x="-1"/>
        <fieldUsage x="1"/>
      </fieldsUsage>
    </cacheHierarchy>
    <cacheHierarchy uniqueName="[Retail].[Date (Month Index)]" caption="Date (Month Index)" attribute="1" defaultMemberUniqueName="[Retail].[Date (Month Index)].[All]" allUniqueName="[Retail].[Date (Month Index)].[All]" dimensionUniqueName="[Retail]" displayFolder="" count="0" memberValueDatatype="20" unbalanced="0" hidden="1"/>
    <cacheHierarchy uniqueName="[Measures].[__XL_Count Retail]" caption="__XL_Count Retail" measure="1" displayFolder="" measureGroup="Retail" count="0" hidden="1"/>
    <cacheHierarchy uniqueName="[Measures].[__No measures defined]" caption="__No measures defined" measure="1" displayFolder="" count="0" hidden="1"/>
    <cacheHierarchy uniqueName="[Measures].[Count of Customer ID]" caption="Count of Customer ID" measure="1" displayFolder="" measureGroup="Retail" count="0" hidden="1">
      <extLst>
        <ext xmlns:x15="http://schemas.microsoft.com/office/spreadsheetml/2010/11/main" uri="{B97F6D7D-B522-45F9-BDA1-12C45D357490}">
          <x15:cacheHierarchy aggregatedColumn="1"/>
        </ext>
      </extLst>
    </cacheHierarchy>
    <cacheHierarchy uniqueName="[Measures].[Sum of Total Quantity]" caption="Sum of Total Quantity" measure="1" displayFolder="" measureGroup="Retail" count="0" hidden="1">
      <extLst>
        <ext xmlns:x15="http://schemas.microsoft.com/office/spreadsheetml/2010/11/main" uri="{B97F6D7D-B522-45F9-BDA1-12C45D357490}">
          <x15:cacheHierarchy aggregatedColumn="9"/>
        </ext>
      </extLst>
    </cacheHierarchy>
    <cacheHierarchy uniqueName="[Measures].[Sum of Total Revenue_Accounting]" caption="Sum of Total Revenue_Accounting" measure="1" displayFolder="" measureGroup="Retail"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Age]" caption="Sum of Age" measure="1" displayFolder="" measureGroup="Retail"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Retail" uniqueName="[Retail]" caption="Retail"/>
  </dimensions>
  <measureGroups count="1">
    <measureGroup name="Retail" caption="Retail"/>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SA" refreshedDate="45604.554163078705" backgroundQuery="1" createdVersion="8" refreshedVersion="8" minRefreshableVersion="3" recordCount="0" supportSubquery="1" supportAdvancedDrill="1" xr:uid="{E2AD6EF6-23DD-4288-98A4-E85870FE6F67}">
  <cacheSource type="external" connectionId="1"/>
  <cacheFields count="4">
    <cacheField name="[Measures].[Sum of Total Quantity]" caption="Sum of Total Quantity" numFmtId="0" hierarchy="20" level="32767"/>
    <cacheField name="[Measures].[Sum of Total Revenue_Accounting]" caption="Sum of Total Revenue_Accounting" numFmtId="0" hierarchy="21" level="32767"/>
    <cacheField name="[Retail].[Product Category].[Product Category]" caption="Product Category" numFmtId="0" hierarchy="4" level="1">
      <sharedItems count="5">
        <s v="Beauty"/>
        <s v="Clothing"/>
        <s v="Electronics"/>
        <s v="Food"/>
        <s v="Not Available"/>
      </sharedItems>
    </cacheField>
    <cacheField name="[Retail].[Gender].[Gender]" caption="Gender" numFmtId="0" hierarchy="2" level="1">
      <sharedItems containsSemiMixedTypes="0" containsNonDate="0" containsString="0"/>
    </cacheField>
  </cacheFields>
  <cacheHierarchies count="23">
    <cacheHierarchy uniqueName="[Retail].[Date]" caption="Date" attribute="1" time="1" defaultMemberUniqueName="[Retail].[Date].[All]" allUniqueName="[Retail].[Date].[All]" dimensionUniqueName="[Retail]" displayFolder="" count="0" memberValueDatatype="7" unbalanced="0"/>
    <cacheHierarchy uniqueName="[Retail].[Customer ID]" caption="Customer ID" attribute="1" defaultMemberUniqueName="[Retail].[Customer ID].[All]" allUniqueName="[Retail].[Customer ID].[All]" dimensionUniqueName="[Retail]" displayFolder="" count="0" memberValueDatatype="130" unbalanced="0"/>
    <cacheHierarchy uniqueName="[Retail].[Gender]" caption="Gender" attribute="1" defaultMemberUniqueName="[Retail].[Gender].[All]" allUniqueName="[Retail].[Gender].[All]" dimensionUniqueName="[Retail]" displayFolder="" count="2" memberValueDatatype="130" unbalanced="0">
      <fieldsUsage count="2">
        <fieldUsage x="-1"/>
        <fieldUsage x="3"/>
      </fieldsUsage>
    </cacheHierarchy>
    <cacheHierarchy uniqueName="[Retail].[Age]" caption="Age" attribute="1" defaultMemberUniqueName="[Retail].[Age].[All]" allUniqueName="[Retail].[Age].[All]" dimensionUniqueName="[Retail]" displayFolder="" count="0" memberValueDatatype="20" unbalanced="0"/>
    <cacheHierarchy uniqueName="[Retail].[Product Category]" caption="Product Category" attribute="1" defaultMemberUniqueName="[Retail].[Product Category].[All]" allUniqueName="[Retail].[Product Category].[All]" dimensionUniqueName="[Retail]" displayFolder="" count="2" memberValueDatatype="130" unbalanced="0">
      <fieldsUsage count="2">
        <fieldUsage x="-1"/>
        <fieldUsage x="2"/>
      </fieldsUsage>
    </cacheHierarchy>
    <cacheHierarchy uniqueName="[Retail].[Price per Unit]" caption="Price per Unit" attribute="1" defaultMemberUniqueName="[Retail].[Price per Unit].[All]" allUniqueName="[Retail].[Price per Unit].[All]" dimensionUniqueName="[Retail]" displayFolder="" count="0" memberValueDatatype="5" unbalanced="0"/>
    <cacheHierarchy uniqueName="[Retail].[Quanity for 1-jan]" caption="Quanity for 1-jan" attribute="1" defaultMemberUniqueName="[Retail].[Quanity for 1-jan].[All]" allUniqueName="[Retail].[Quanity for 1-jan].[All]" dimensionUniqueName="[Retail]" displayFolder="" count="0" memberValueDatatype="20" unbalanced="0"/>
    <cacheHierarchy uniqueName="[Retail].[Quantity for 8-jan]" caption="Quantity for 8-jan" attribute="1" defaultMemberUniqueName="[Retail].[Quantity for 8-jan].[All]" allUniqueName="[Retail].[Quantity for 8-jan].[All]" dimensionUniqueName="[Retail]" displayFolder="" count="0" memberValueDatatype="20" unbalanced="0"/>
    <cacheHierarchy uniqueName="[Retail].[Quantity for 15-jan]" caption="Quantity for 15-jan" attribute="1" defaultMemberUniqueName="[Retail].[Quantity for 15-jan].[All]" allUniqueName="[Retail].[Quantity for 15-jan].[All]" dimensionUniqueName="[Retail]" displayFolder="" count="0" memberValueDatatype="20" unbalanced="0"/>
    <cacheHierarchy uniqueName="[Retail].[Total Quantity]" caption="Total Quantity" attribute="1" defaultMemberUniqueName="[Retail].[Total Quantity].[All]" allUniqueName="[Retail].[Total Quantity].[All]" dimensionUniqueName="[Retail]" displayFolder="" count="0" memberValueDatatype="20" unbalanced="0"/>
    <cacheHierarchy uniqueName="[Retail].[Revenue for jan-1]" caption="Revenue for jan-1" attribute="1" defaultMemberUniqueName="[Retail].[Revenue for jan-1].[All]" allUniqueName="[Retail].[Revenue for jan-1].[All]" dimensionUniqueName="[Retail]" displayFolder="" count="0" memberValueDatatype="5" unbalanced="0"/>
    <cacheHierarchy uniqueName="[Retail].[Revenue for jan-8]" caption="Revenue for jan-8" attribute="1" defaultMemberUniqueName="[Retail].[Revenue for jan-8].[All]" allUniqueName="[Retail].[Revenue for jan-8].[All]" dimensionUniqueName="[Retail]" displayFolder="" count="0" memberValueDatatype="5" unbalanced="0"/>
    <cacheHierarchy uniqueName="[Retail].[Revenue for 15-jan]" caption="Revenue for 15-jan" attribute="1" defaultMemberUniqueName="[Retail].[Revenue for 15-jan].[All]" allUniqueName="[Retail].[Revenue for 15-jan].[All]" dimensionUniqueName="[Retail]" displayFolder="" count="0" memberValueDatatype="5" unbalanced="0"/>
    <cacheHierarchy uniqueName="[Retail].[Total Revenue]" caption="Total Revenue" attribute="1" defaultMemberUniqueName="[Retail].[Total Revenue].[All]" allUniqueName="[Retail].[Total Revenue].[All]" dimensionUniqueName="[Retail]" displayFolder="" count="0" memberValueDatatype="5" unbalanced="0"/>
    <cacheHierarchy uniqueName="[Retail].[Total Revenue_Accounting]" caption="Total Revenue_Accounting" attribute="1" defaultMemberUniqueName="[Retail].[Total Revenue_Accounting].[All]" allUniqueName="[Retail].[Total Revenue_Accounting].[All]" dimensionUniqueName="[Retail]" displayFolder="" count="0" memberValueDatatype="20" unbalanced="0"/>
    <cacheHierarchy uniqueName="[Retail].[Date (Month)]" caption="Date (Month)" attribute="1" defaultMemberUniqueName="[Retail].[Date (Month)].[All]" allUniqueName="[Retail].[Date (Month)].[All]" dimensionUniqueName="[Retail]" displayFolder="" count="0" memberValueDatatype="130" unbalanced="0"/>
    <cacheHierarchy uniqueName="[Retail].[Date (Month Index)]" caption="Date (Month Index)" attribute="1" defaultMemberUniqueName="[Retail].[Date (Month Index)].[All]" allUniqueName="[Retail].[Date (Month Index)].[All]" dimensionUniqueName="[Retail]" displayFolder="" count="0" memberValueDatatype="20" unbalanced="0" hidden="1"/>
    <cacheHierarchy uniqueName="[Measures].[__XL_Count Retail]" caption="__XL_Count Retail" measure="1" displayFolder="" measureGroup="Retail" count="0" hidden="1"/>
    <cacheHierarchy uniqueName="[Measures].[__No measures defined]" caption="__No measures defined" measure="1" displayFolder="" count="0" hidden="1"/>
    <cacheHierarchy uniqueName="[Measures].[Count of Customer ID]" caption="Count of Customer ID" measure="1" displayFolder="" measureGroup="Retail" count="0" hidden="1">
      <extLst>
        <ext xmlns:x15="http://schemas.microsoft.com/office/spreadsheetml/2010/11/main" uri="{B97F6D7D-B522-45F9-BDA1-12C45D357490}">
          <x15:cacheHierarchy aggregatedColumn="1"/>
        </ext>
      </extLst>
    </cacheHierarchy>
    <cacheHierarchy uniqueName="[Measures].[Sum of Total Quantity]" caption="Sum of Total Quantity" measure="1" displayFolder="" measureGroup="Retail"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Total Revenue_Accounting]" caption="Sum of Total Revenue_Accounting" measure="1" displayFolder="" measureGroup="Retail"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Age]" caption="Sum of Age" measure="1" displayFolder="" measureGroup="Retail"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Retail" uniqueName="[Retail]" caption="Retail"/>
  </dimensions>
  <measureGroups count="1">
    <measureGroup name="Retail" caption="Retail"/>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SA" refreshedDate="45604.559677430552" backgroundQuery="1" createdVersion="8" refreshedVersion="8" minRefreshableVersion="3" recordCount="0" supportSubquery="1" supportAdvancedDrill="1" xr:uid="{5D6A24C6-F7B1-4E42-BFCD-284B98BDFFDE}">
  <cacheSource type="external" connectionId="1"/>
  <cacheFields count="2">
    <cacheField name="[Measures].[Count of Customer ID]" caption="Count of Customer ID" numFmtId="0" hierarchy="19" level="32767"/>
    <cacheField name="[Retail].[Gender].[Gender]" caption="Gender" numFmtId="0" hierarchy="2" level="1">
      <sharedItems count="2">
        <s v="Female"/>
        <s v="Male"/>
      </sharedItems>
    </cacheField>
  </cacheFields>
  <cacheHierarchies count="23">
    <cacheHierarchy uniqueName="[Retail].[Date]" caption="Date" attribute="1" time="1" defaultMemberUniqueName="[Retail].[Date].[All]" allUniqueName="[Retail].[Date].[All]" dimensionUniqueName="[Retail]" displayFolder="" count="0" memberValueDatatype="7" unbalanced="0"/>
    <cacheHierarchy uniqueName="[Retail].[Customer ID]" caption="Customer ID" attribute="1" defaultMemberUniqueName="[Retail].[Customer ID].[All]" allUniqueName="[Retail].[Customer ID].[All]" dimensionUniqueName="[Retail]" displayFolder="" count="0" memberValueDatatype="130" unbalanced="0"/>
    <cacheHierarchy uniqueName="[Retail].[Gender]" caption="Gender" attribute="1" defaultMemberUniqueName="[Retail].[Gender].[All]" allUniqueName="[Retail].[Gender].[All]" dimensionUniqueName="[Retail]" displayFolder="" count="2" memberValueDatatype="130" unbalanced="0">
      <fieldsUsage count="2">
        <fieldUsage x="-1"/>
        <fieldUsage x="1"/>
      </fieldsUsage>
    </cacheHierarchy>
    <cacheHierarchy uniqueName="[Retail].[Age]" caption="Age" attribute="1" defaultMemberUniqueName="[Retail].[Age].[All]" allUniqueName="[Retail].[Age].[All]" dimensionUniqueName="[Retail]" displayFolder="" count="0" memberValueDatatype="20" unbalanced="0"/>
    <cacheHierarchy uniqueName="[Retail].[Product Category]" caption="Product Category" attribute="1" defaultMemberUniqueName="[Retail].[Product Category].[All]" allUniqueName="[Retail].[Product Category].[All]" dimensionUniqueName="[Retail]" displayFolder="" count="0" memberValueDatatype="130" unbalanced="0"/>
    <cacheHierarchy uniqueName="[Retail].[Price per Unit]" caption="Price per Unit" attribute="1" defaultMemberUniqueName="[Retail].[Price per Unit].[All]" allUniqueName="[Retail].[Price per Unit].[All]" dimensionUniqueName="[Retail]" displayFolder="" count="0" memberValueDatatype="5" unbalanced="0"/>
    <cacheHierarchy uniqueName="[Retail].[Quanity for 1-jan]" caption="Quanity for 1-jan" attribute="1" defaultMemberUniqueName="[Retail].[Quanity for 1-jan].[All]" allUniqueName="[Retail].[Quanity for 1-jan].[All]" dimensionUniqueName="[Retail]" displayFolder="" count="0" memberValueDatatype="20" unbalanced="0"/>
    <cacheHierarchy uniqueName="[Retail].[Quantity for 8-jan]" caption="Quantity for 8-jan" attribute="1" defaultMemberUniqueName="[Retail].[Quantity for 8-jan].[All]" allUniqueName="[Retail].[Quantity for 8-jan].[All]" dimensionUniqueName="[Retail]" displayFolder="" count="0" memberValueDatatype="20" unbalanced="0"/>
    <cacheHierarchy uniqueName="[Retail].[Quantity for 15-jan]" caption="Quantity for 15-jan" attribute="1" defaultMemberUniqueName="[Retail].[Quantity for 15-jan].[All]" allUniqueName="[Retail].[Quantity for 15-jan].[All]" dimensionUniqueName="[Retail]" displayFolder="" count="0" memberValueDatatype="20" unbalanced="0"/>
    <cacheHierarchy uniqueName="[Retail].[Total Quantity]" caption="Total Quantity" attribute="1" defaultMemberUniqueName="[Retail].[Total Quantity].[All]" allUniqueName="[Retail].[Total Quantity].[All]" dimensionUniqueName="[Retail]" displayFolder="" count="0" memberValueDatatype="20" unbalanced="0"/>
    <cacheHierarchy uniqueName="[Retail].[Revenue for jan-1]" caption="Revenue for jan-1" attribute="1" defaultMemberUniqueName="[Retail].[Revenue for jan-1].[All]" allUniqueName="[Retail].[Revenue for jan-1].[All]" dimensionUniqueName="[Retail]" displayFolder="" count="0" memberValueDatatype="5" unbalanced="0"/>
    <cacheHierarchy uniqueName="[Retail].[Revenue for jan-8]" caption="Revenue for jan-8" attribute="1" defaultMemberUniqueName="[Retail].[Revenue for jan-8].[All]" allUniqueName="[Retail].[Revenue for jan-8].[All]" dimensionUniqueName="[Retail]" displayFolder="" count="0" memberValueDatatype="5" unbalanced="0"/>
    <cacheHierarchy uniqueName="[Retail].[Revenue for 15-jan]" caption="Revenue for 15-jan" attribute="1" defaultMemberUniqueName="[Retail].[Revenue for 15-jan].[All]" allUniqueName="[Retail].[Revenue for 15-jan].[All]" dimensionUniqueName="[Retail]" displayFolder="" count="0" memberValueDatatype="5" unbalanced="0"/>
    <cacheHierarchy uniqueName="[Retail].[Total Revenue]" caption="Total Revenue" attribute="1" defaultMemberUniqueName="[Retail].[Total Revenue].[All]" allUniqueName="[Retail].[Total Revenue].[All]" dimensionUniqueName="[Retail]" displayFolder="" count="0" memberValueDatatype="5" unbalanced="0"/>
    <cacheHierarchy uniqueName="[Retail].[Total Revenue_Accounting]" caption="Total Revenue_Accounting" attribute="1" defaultMemberUniqueName="[Retail].[Total Revenue_Accounting].[All]" allUniqueName="[Retail].[Total Revenue_Accounting].[All]" dimensionUniqueName="[Retail]" displayFolder="" count="0" memberValueDatatype="20" unbalanced="0"/>
    <cacheHierarchy uniqueName="[Retail].[Date (Month)]" caption="Date (Month)" attribute="1" defaultMemberUniqueName="[Retail].[Date (Month)].[All]" allUniqueName="[Retail].[Date (Month)].[All]" dimensionUniqueName="[Retail]" displayFolder="" count="0" memberValueDatatype="130" unbalanced="0"/>
    <cacheHierarchy uniqueName="[Retail].[Date (Month Index)]" caption="Date (Month Index)" attribute="1" defaultMemberUniqueName="[Retail].[Date (Month Index)].[All]" allUniqueName="[Retail].[Date (Month Index)].[All]" dimensionUniqueName="[Retail]" displayFolder="" count="0" memberValueDatatype="20" unbalanced="0" hidden="1"/>
    <cacheHierarchy uniqueName="[Measures].[__XL_Count Retail]" caption="__XL_Count Retail" measure="1" displayFolder="" measureGroup="Retail" count="0" hidden="1"/>
    <cacheHierarchy uniqueName="[Measures].[__No measures defined]" caption="__No measures defined" measure="1" displayFolder="" count="0" hidden="1"/>
    <cacheHierarchy uniqueName="[Measures].[Count of Customer ID]" caption="Count of Customer ID" measure="1" displayFolder="" measureGroup="Retail" count="0" oneField="1" hidden="1">
      <fieldsUsage count="1">
        <fieldUsage x="0"/>
      </fieldsUsage>
      <extLst>
        <ext xmlns:x15="http://schemas.microsoft.com/office/spreadsheetml/2010/11/main" uri="{B97F6D7D-B522-45F9-BDA1-12C45D357490}">
          <x15:cacheHierarchy aggregatedColumn="1"/>
        </ext>
      </extLst>
    </cacheHierarchy>
    <cacheHierarchy uniqueName="[Measures].[Sum of Total Quantity]" caption="Sum of Total Quantity" measure="1" displayFolder="" measureGroup="Retail" count="0" hidden="1">
      <extLst>
        <ext xmlns:x15="http://schemas.microsoft.com/office/spreadsheetml/2010/11/main" uri="{B97F6D7D-B522-45F9-BDA1-12C45D357490}">
          <x15:cacheHierarchy aggregatedColumn="9"/>
        </ext>
      </extLst>
    </cacheHierarchy>
    <cacheHierarchy uniqueName="[Measures].[Sum of Total Revenue_Accounting]" caption="Sum of Total Revenue_Accounting" measure="1" displayFolder="" measureGroup="Retail" count="0" hidden="1">
      <extLst>
        <ext xmlns:x15="http://schemas.microsoft.com/office/spreadsheetml/2010/11/main" uri="{B97F6D7D-B522-45F9-BDA1-12C45D357490}">
          <x15:cacheHierarchy aggregatedColumn="14"/>
        </ext>
      </extLst>
    </cacheHierarchy>
    <cacheHierarchy uniqueName="[Measures].[Sum of Age]" caption="Sum of Age" measure="1" displayFolder="" measureGroup="Retail"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Retail" uniqueName="[Retail]" caption="Retail"/>
  </dimensions>
  <measureGroups count="1">
    <measureGroup name="Retail" caption="Retail"/>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SA" refreshedDate="45593.624563425925" backgroundQuery="1" createdVersion="3" refreshedVersion="8" minRefreshableVersion="3" recordCount="0" supportSubquery="1" supportAdvancedDrill="1" xr:uid="{6E1E18FB-2E05-4577-B24D-8D09EE683BBA}">
  <cacheSource type="external" connectionId="1">
    <extLst>
      <ext xmlns:x14="http://schemas.microsoft.com/office/spreadsheetml/2009/9/main" uri="{F057638F-6D5F-4e77-A914-E7F072B9BCA8}">
        <x14:sourceConnection name="ThisWorkbookDataModel"/>
      </ext>
    </extLst>
  </cacheSource>
  <cacheFields count="0"/>
  <cacheHierarchies count="23">
    <cacheHierarchy uniqueName="[Retail].[Date]" caption="Date" attribute="1" time="1" defaultMemberUniqueName="[Retail].[Date].[All]" allUniqueName="[Retail].[Date].[All]" dimensionUniqueName="[Retail]" displayFolder="" count="0" memberValueDatatype="7" unbalanced="0"/>
    <cacheHierarchy uniqueName="[Retail].[Customer ID]" caption="Customer ID" attribute="1" defaultMemberUniqueName="[Retail].[Customer ID].[All]" allUniqueName="[Retail].[Customer ID].[All]" dimensionUniqueName="[Retail]" displayFolder="" count="0" memberValueDatatype="130" unbalanced="0"/>
    <cacheHierarchy uniqueName="[Retail].[Gender]" caption="Gender" attribute="1" defaultMemberUniqueName="[Retail].[Gender].[All]" allUniqueName="[Retail].[Gender].[All]" dimensionUniqueName="[Retail]" displayFolder="" count="2" memberValueDatatype="130" unbalanced="0"/>
    <cacheHierarchy uniqueName="[Retail].[Age]" caption="Age" attribute="1" defaultMemberUniqueName="[Retail].[Age].[All]" allUniqueName="[Retail].[Age].[All]" dimensionUniqueName="[Retail]" displayFolder="" count="0" memberValueDatatype="20" unbalanced="0"/>
    <cacheHierarchy uniqueName="[Retail].[Product Category]" caption="Product Category" attribute="1" defaultMemberUniqueName="[Retail].[Product Category].[All]" allUniqueName="[Retail].[Product Category].[All]" dimensionUniqueName="[Retail]" displayFolder="" count="2" memberValueDatatype="130" unbalanced="0"/>
    <cacheHierarchy uniqueName="[Retail].[Price per Unit]" caption="Price per Unit" attribute="1" defaultMemberUniqueName="[Retail].[Price per Unit].[All]" allUniqueName="[Retail].[Price per Unit].[All]" dimensionUniqueName="[Retail]" displayFolder="" count="0" memberValueDatatype="5" unbalanced="0"/>
    <cacheHierarchy uniqueName="[Retail].[Quanity for 1-jan]" caption="Quanity for 1-jan" attribute="1" defaultMemberUniqueName="[Retail].[Quanity for 1-jan].[All]" allUniqueName="[Retail].[Quanity for 1-jan].[All]" dimensionUniqueName="[Retail]" displayFolder="" count="0" memberValueDatatype="20" unbalanced="0"/>
    <cacheHierarchy uniqueName="[Retail].[Quantity for 8-jan]" caption="Quantity for 8-jan" attribute="1" defaultMemberUniqueName="[Retail].[Quantity for 8-jan].[All]" allUniqueName="[Retail].[Quantity for 8-jan].[All]" dimensionUniqueName="[Retail]" displayFolder="" count="0" memberValueDatatype="20" unbalanced="0"/>
    <cacheHierarchy uniqueName="[Retail].[Quantity for 15-jan]" caption="Quantity for 15-jan" attribute="1" defaultMemberUniqueName="[Retail].[Quantity for 15-jan].[All]" allUniqueName="[Retail].[Quantity for 15-jan].[All]" dimensionUniqueName="[Retail]" displayFolder="" count="0" memberValueDatatype="20" unbalanced="0"/>
    <cacheHierarchy uniqueName="[Retail].[Total Quantity]" caption="Total Quantity" attribute="1" defaultMemberUniqueName="[Retail].[Total Quantity].[All]" allUniqueName="[Retail].[Total Quantity].[All]" dimensionUniqueName="[Retail]" displayFolder="" count="0" memberValueDatatype="20" unbalanced="0"/>
    <cacheHierarchy uniqueName="[Retail].[Revenue for jan-1]" caption="Revenue for jan-1" attribute="1" defaultMemberUniqueName="[Retail].[Revenue for jan-1].[All]" allUniqueName="[Retail].[Revenue for jan-1].[All]" dimensionUniqueName="[Retail]" displayFolder="" count="0" memberValueDatatype="5" unbalanced="0"/>
    <cacheHierarchy uniqueName="[Retail].[Revenue for jan-8]" caption="Revenue for jan-8" attribute="1" defaultMemberUniqueName="[Retail].[Revenue for jan-8].[All]" allUniqueName="[Retail].[Revenue for jan-8].[All]" dimensionUniqueName="[Retail]" displayFolder="" count="0" memberValueDatatype="5" unbalanced="0"/>
    <cacheHierarchy uniqueName="[Retail].[Revenue for 15-jan]" caption="Revenue for 15-jan" attribute="1" defaultMemberUniqueName="[Retail].[Revenue for 15-jan].[All]" allUniqueName="[Retail].[Revenue for 15-jan].[All]" dimensionUniqueName="[Retail]" displayFolder="" count="0" memberValueDatatype="5" unbalanced="0"/>
    <cacheHierarchy uniqueName="[Retail].[Total Revenue]" caption="Total Revenue" attribute="1" defaultMemberUniqueName="[Retail].[Total Revenue].[All]" allUniqueName="[Retail].[Total Revenue].[All]" dimensionUniqueName="[Retail]" displayFolder="" count="0" memberValueDatatype="5" unbalanced="0"/>
    <cacheHierarchy uniqueName="[Retail].[Total Revenue_Accounting]" caption="Total Revenue_Accounting" attribute="1" defaultMemberUniqueName="[Retail].[Total Revenue_Accounting].[All]" allUniqueName="[Retail].[Total Revenue_Accounting].[All]" dimensionUniqueName="[Retail]" displayFolder="" count="0" memberValueDatatype="20" unbalanced="0"/>
    <cacheHierarchy uniqueName="[Retail].[Date (Month)]" caption="Date (Month)" attribute="1" defaultMemberUniqueName="[Retail].[Date (Month)].[All]" allUniqueName="[Retail].[Date (Month)].[All]" dimensionUniqueName="[Retail]" displayFolder="" count="0" memberValueDatatype="130" unbalanced="0"/>
    <cacheHierarchy uniqueName="[Retail].[Date (Month Index)]" caption="Date (Month Index)" attribute="1" defaultMemberUniqueName="[Retail].[Date (Month Index)].[All]" allUniqueName="[Retail].[Date (Month Index)].[All]" dimensionUniqueName="[Retail]" displayFolder="" count="0" memberValueDatatype="20" unbalanced="0" hidden="1"/>
    <cacheHierarchy uniqueName="[Measures].[__XL_Count Retail]" caption="__XL_Count Retail" measure="1" displayFolder="" measureGroup="Retail" count="0" hidden="1"/>
    <cacheHierarchy uniqueName="[Measures].[__No measures defined]" caption="__No measures defined" measure="1" displayFolder="" count="0" hidden="1"/>
    <cacheHierarchy uniqueName="[Measures].[Count of Customer ID]" caption="Count of Customer ID" measure="1" displayFolder="" measureGroup="Retail" count="0" hidden="1">
      <extLst>
        <ext xmlns:x15="http://schemas.microsoft.com/office/spreadsheetml/2010/11/main" uri="{B97F6D7D-B522-45F9-BDA1-12C45D357490}">
          <x15:cacheHierarchy aggregatedColumn="1"/>
        </ext>
      </extLst>
    </cacheHierarchy>
    <cacheHierarchy uniqueName="[Measures].[Sum of Total Quantity]" caption="Sum of Total Quantity" measure="1" displayFolder="" measureGroup="Retail" count="0" hidden="1">
      <extLst>
        <ext xmlns:x15="http://schemas.microsoft.com/office/spreadsheetml/2010/11/main" uri="{B97F6D7D-B522-45F9-BDA1-12C45D357490}">
          <x15:cacheHierarchy aggregatedColumn="9"/>
        </ext>
      </extLst>
    </cacheHierarchy>
    <cacheHierarchy uniqueName="[Measures].[Sum of Total Revenue_Accounting]" caption="Sum of Total Revenue_Accounting" measure="1" displayFolder="" measureGroup="Retail" count="0" hidden="1">
      <extLst>
        <ext xmlns:x15="http://schemas.microsoft.com/office/spreadsheetml/2010/11/main" uri="{B97F6D7D-B522-45F9-BDA1-12C45D357490}">
          <x15:cacheHierarchy aggregatedColumn="14"/>
        </ext>
      </extLst>
    </cacheHierarchy>
    <cacheHierarchy uniqueName="[Measures].[Sum of Age]" caption="Sum of Age" measure="1" displayFolder="" measureGroup="Retail"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516444461"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d v="2023-01-04T00:00:00"/>
    <s v="CUST032"/>
    <s v="Male"/>
    <x v="0"/>
    <x v="0"/>
    <n v="30"/>
    <n v="3"/>
    <n v="3"/>
    <n v="2"/>
    <n v="8"/>
    <n v="90"/>
    <n v="90"/>
    <n v="60"/>
    <n v="240"/>
    <n v="240"/>
  </r>
  <r>
    <d v="2023-01-13T00:00:00"/>
    <s v="CUST003"/>
    <s v="Male"/>
    <x v="1"/>
    <x v="1"/>
    <n v="2894.67"/>
    <n v="7"/>
    <n v="1"/>
    <n v="2"/>
    <n v="10"/>
    <n v="20262.690000000002"/>
    <n v="2894.67"/>
    <n v="5789.34"/>
    <n v="28946.7"/>
    <n v="28947"/>
  </r>
  <r>
    <d v="2023-01-14T00:00:00"/>
    <s v="CUST021"/>
    <s v="Female"/>
    <x v="1"/>
    <x v="2"/>
    <n v="500"/>
    <n v="4"/>
    <n v="1"/>
    <n v="2"/>
    <n v="7"/>
    <n v="2000"/>
    <n v="500"/>
    <n v="1000"/>
    <n v="3500"/>
    <n v="3500"/>
  </r>
  <r>
    <d v="2023-01-16T00:00:00"/>
    <s v="CUST015"/>
    <s v="Female"/>
    <x v="2"/>
    <x v="1"/>
    <n v="500"/>
    <n v="4"/>
    <n v="4"/>
    <n v="5"/>
    <n v="13"/>
    <n v="2000"/>
    <n v="2000"/>
    <n v="2500"/>
    <n v="6500"/>
    <n v="6500"/>
  </r>
  <r>
    <d v="2023-01-17T00:00:00"/>
    <s v="CUST014"/>
    <s v="Male"/>
    <x v="3"/>
    <x v="3"/>
    <n v="34.566000000000003"/>
    <n v="7"/>
    <n v="4"/>
    <n v="3"/>
    <n v="14"/>
    <n v="241.96200000000002"/>
    <n v="138.26400000000001"/>
    <n v="103.69800000000001"/>
    <n v="483.92399999999998"/>
    <n v="484"/>
  </r>
  <r>
    <d v="2023-01-23T00:00:00"/>
    <s v="CUST049"/>
    <s v="Female"/>
    <x v="4"/>
    <x v="1"/>
    <n v="500"/>
    <n v="4"/>
    <n v="2"/>
    <n v="4"/>
    <n v="10"/>
    <n v="2000"/>
    <n v="1000"/>
    <n v="2000"/>
    <n v="5000"/>
    <n v="5000"/>
  </r>
  <r>
    <d v="2023-01-24T00:00:00"/>
    <s v="CUST064"/>
    <s v="Male"/>
    <x v="5"/>
    <x v="4"/>
    <n v="25"/>
    <n v="6"/>
    <n v="4"/>
    <n v="5"/>
    <n v="15"/>
    <n v="150"/>
    <n v="100"/>
    <n v="125"/>
    <n v="375"/>
    <n v="375"/>
  </r>
  <r>
    <d v="2023-02-05T00:00:00"/>
    <s v="CUST063"/>
    <s v="Male"/>
    <x v="6"/>
    <x v="1"/>
    <n v="25"/>
    <n v="1"/>
    <n v="2"/>
    <n v="4"/>
    <n v="7"/>
    <n v="25"/>
    <n v="50"/>
    <n v="100"/>
    <n v="175"/>
    <n v="175"/>
  </r>
  <r>
    <d v="2023-02-06T00:00:00"/>
    <s v="CUST085"/>
    <s v="Male"/>
    <x v="7"/>
    <x v="4"/>
    <n v="50"/>
    <n v="6"/>
    <n v="3"/>
    <n v="5"/>
    <n v="14"/>
    <n v="300"/>
    <n v="150"/>
    <n v="250"/>
    <n v="700"/>
    <n v="700"/>
  </r>
  <r>
    <d v="2023-02-10T00:00:00"/>
    <s v="CUST054"/>
    <s v="Female"/>
    <x v="8"/>
    <x v="1"/>
    <n v="500"/>
    <n v="5"/>
    <n v="3"/>
    <n v="2"/>
    <n v="10"/>
    <n v="2500"/>
    <n v="1500"/>
    <n v="1000"/>
    <n v="5000"/>
    <n v="5000"/>
  </r>
  <r>
    <d v="2023-02-10T00:00:00"/>
    <s v="CUST068"/>
    <s v="Male"/>
    <x v="9"/>
    <x v="1"/>
    <n v="300"/>
    <n v="7"/>
    <n v="1"/>
    <n v="7"/>
    <n v="15"/>
    <n v="2100"/>
    <n v="300"/>
    <n v="2100"/>
    <n v="4500"/>
    <n v="4500"/>
  </r>
  <r>
    <d v="2023-02-14T00:00:00"/>
    <s v="CUST011"/>
    <s v="Male"/>
    <x v="10"/>
    <x v="4"/>
    <n v="50"/>
    <n v="3"/>
    <n v="2"/>
    <n v="5"/>
    <n v="10"/>
    <n v="150"/>
    <n v="100"/>
    <n v="250"/>
    <n v="500"/>
    <n v="500"/>
  </r>
  <r>
    <d v="2023-02-17T00:00:00"/>
    <s v="CUST016"/>
    <s v="Male"/>
    <x v="11"/>
    <x v="0"/>
    <n v="399.4"/>
    <n v="3"/>
    <n v="3"/>
    <n v="7"/>
    <n v="13"/>
    <n v="1198.1999999999998"/>
    <n v="1198.1999999999998"/>
    <n v="2795.7999999999997"/>
    <n v="5192.1999999999989"/>
    <n v="5192"/>
  </r>
  <r>
    <d v="2023-02-17T00:00:00"/>
    <s v="CUST042"/>
    <s v="Male"/>
    <x v="12"/>
    <x v="4"/>
    <n v="300"/>
    <n v="3"/>
    <n v="3"/>
    <n v="7"/>
    <n v="13"/>
    <n v="900"/>
    <n v="900"/>
    <n v="2100"/>
    <n v="3900"/>
    <n v="3900"/>
  </r>
  <r>
    <d v="2023-02-19T00:00:00"/>
    <s v="CUST044"/>
    <s v="Female"/>
    <x v="12"/>
    <x v="4"/>
    <n v="25"/>
    <n v="6"/>
    <n v="1"/>
    <n v="4"/>
    <n v="11"/>
    <n v="150"/>
    <n v="25"/>
    <n v="100"/>
    <n v="275"/>
    <n v="275"/>
  </r>
  <r>
    <d v="2023-02-21T00:00:00"/>
    <s v="CUST070"/>
    <s v="Female"/>
    <x v="13"/>
    <x v="4"/>
    <n v="300"/>
    <n v="2"/>
    <n v="1"/>
    <n v="7"/>
    <n v="10"/>
    <n v="600"/>
    <n v="300"/>
    <n v="2100"/>
    <n v="3000"/>
    <n v="3000"/>
  </r>
  <r>
    <d v="2023-02-22T00:00:00"/>
    <s v="CUST008"/>
    <s v="Male"/>
    <x v="0"/>
    <x v="3"/>
    <n v="25.896699999999999"/>
    <n v="4"/>
    <n v="4"/>
    <n v="5"/>
    <n v="13"/>
    <n v="103.5868"/>
    <n v="103.5868"/>
    <n v="129.48349999999999"/>
    <n v="336.65710000000001"/>
    <n v="337"/>
  </r>
  <r>
    <d v="2023-02-22T00:00:00"/>
    <s v="CUST041"/>
    <s v="Male"/>
    <x v="14"/>
    <x v="4"/>
    <n v="25"/>
    <n v="5"/>
    <n v="2"/>
    <n v="8"/>
    <n v="15"/>
    <n v="125"/>
    <n v="50"/>
    <n v="200"/>
    <n v="375"/>
    <n v="375"/>
  </r>
  <r>
    <d v="2023-02-27T00:00:00"/>
    <s v="CUST002"/>
    <s v="Female"/>
    <x v="15"/>
    <x v="4"/>
    <n v="500"/>
    <n v="6"/>
    <n v="2"/>
    <n v="3"/>
    <n v="11"/>
    <n v="3000"/>
    <n v="1000"/>
    <n v="1500"/>
    <n v="5500"/>
    <n v="5500"/>
  </r>
  <r>
    <d v="2023-03-05T00:00:00"/>
    <s v="CUST052"/>
    <s v="Female"/>
    <x v="16"/>
    <x v="2"/>
    <n v="300"/>
    <n v="7"/>
    <n v="1"/>
    <n v="2"/>
    <n v="10"/>
    <n v="2100"/>
    <n v="300"/>
    <n v="600"/>
    <n v="3000"/>
    <n v="3000"/>
  </r>
  <r>
    <d v="2023-03-13T00:00:00"/>
    <s v="CUST007"/>
    <s v="Male"/>
    <x v="17"/>
    <x v="4"/>
    <n v="25"/>
    <n v="3"/>
    <n v="2"/>
    <n v="4"/>
    <n v="9"/>
    <n v="75"/>
    <n v="50"/>
    <n v="100"/>
    <n v="225"/>
    <n v="225"/>
  </r>
  <r>
    <d v="2023-03-21T00:00:00"/>
    <s v="CUST038"/>
    <s v="Male"/>
    <x v="8"/>
    <x v="2"/>
    <n v="50"/>
    <n v="5"/>
    <n v="4"/>
    <n v="5"/>
    <n v="14"/>
    <n v="250"/>
    <n v="200"/>
    <n v="250"/>
    <n v="700"/>
    <n v="700"/>
  </r>
  <r>
    <d v="2023-03-23T00:00:00"/>
    <s v="CUST033"/>
    <s v="Female"/>
    <x v="1"/>
    <x v="1"/>
    <n v="50"/>
    <n v="2"/>
    <n v="2"/>
    <n v="2"/>
    <n v="6"/>
    <n v="100"/>
    <n v="100"/>
    <n v="100"/>
    <n v="300"/>
    <n v="300"/>
  </r>
  <r>
    <d v="2023-03-25T00:00:00"/>
    <s v="CUST076"/>
    <s v="Female"/>
    <x v="12"/>
    <x v="1"/>
    <n v="50"/>
    <n v="2"/>
    <n v="2"/>
    <n v="4"/>
    <n v="8"/>
    <n v="100"/>
    <n v="100"/>
    <n v="200"/>
    <n v="400"/>
    <n v="400"/>
  </r>
  <r>
    <d v="2023-03-25T00:00:00"/>
    <s v="CUST091"/>
    <s v="Female"/>
    <x v="18"/>
    <x v="1"/>
    <n v="500"/>
    <n v="1"/>
    <n v="1"/>
    <n v="4"/>
    <n v="6"/>
    <n v="500"/>
    <n v="500"/>
    <n v="2000"/>
    <n v="3000"/>
    <n v="3000"/>
  </r>
  <r>
    <d v="2023-03-29T00:00:00"/>
    <s v="CUST088"/>
    <s v="Male"/>
    <x v="19"/>
    <x v="0"/>
    <n v="568.23099999999999"/>
    <n v="2"/>
    <n v="1"/>
    <n v="8"/>
    <n v="11"/>
    <n v="1136.462"/>
    <n v="568.23099999999999"/>
    <n v="4545.848"/>
    <n v="6250.5410000000002"/>
    <n v="6251"/>
  </r>
  <r>
    <d v="2023-04-09T00:00:00"/>
    <s v="CUST061"/>
    <s v="Male"/>
    <x v="20"/>
    <x v="2"/>
    <n v="50"/>
    <n v="1"/>
    <n v="4"/>
    <n v="3"/>
    <n v="8"/>
    <n v="50"/>
    <n v="200"/>
    <n v="150"/>
    <n v="400"/>
    <n v="400"/>
  </r>
  <r>
    <d v="2023-04-12T00:00:00"/>
    <s v="CUST023"/>
    <s v="Female"/>
    <x v="21"/>
    <x v="4"/>
    <n v="30"/>
    <n v="6"/>
    <n v="4"/>
    <n v="2"/>
    <n v="12"/>
    <n v="180"/>
    <n v="120"/>
    <n v="60"/>
    <n v="360"/>
    <n v="360"/>
  </r>
  <r>
    <d v="2023-04-18T00:00:00"/>
    <s v="CUST079"/>
    <s v="Male"/>
    <x v="14"/>
    <x v="2"/>
    <n v="300"/>
    <n v="9"/>
    <n v="1"/>
    <n v="8"/>
    <n v="18"/>
    <n v="2700"/>
    <n v="300"/>
    <n v="2400"/>
    <n v="5400"/>
    <n v="5400"/>
  </r>
  <r>
    <d v="2023-04-21T00:00:00"/>
    <s v="CUST039"/>
    <s v="Male"/>
    <x v="10"/>
    <x v="4"/>
    <n v="30"/>
    <n v="6"/>
    <n v="4"/>
    <n v="6"/>
    <n v="16"/>
    <n v="180"/>
    <n v="120"/>
    <n v="180"/>
    <n v="480"/>
    <n v="480"/>
  </r>
  <r>
    <d v="2023-04-22T00:00:00"/>
    <s v="CUST017"/>
    <s v="Female"/>
    <x v="22"/>
    <x v="4"/>
    <n v="25"/>
    <n v="2"/>
    <n v="4"/>
    <n v="9"/>
    <n v="15"/>
    <n v="50"/>
    <n v="100"/>
    <n v="225"/>
    <n v="375"/>
    <n v="375"/>
  </r>
  <r>
    <d v="2023-04-23T00:00:00"/>
    <s v="CUST028"/>
    <s v="Female"/>
    <x v="13"/>
    <x v="2"/>
    <n v="500"/>
    <n v="7"/>
    <n v="1"/>
    <n v="5"/>
    <n v="13"/>
    <n v="3500"/>
    <n v="500"/>
    <n v="2500"/>
    <n v="6500"/>
    <n v="6500"/>
  </r>
  <r>
    <d v="2023-04-23T00:00:00"/>
    <s v="CUST098"/>
    <s v="Female"/>
    <x v="18"/>
    <x v="2"/>
    <n v="35.673000000000002"/>
    <n v="4"/>
    <n v="2"/>
    <n v="8"/>
    <n v="14"/>
    <n v="142.69200000000001"/>
    <n v="71.346000000000004"/>
    <n v="285.38400000000001"/>
    <n v="499.42200000000003"/>
    <n v="499"/>
  </r>
  <r>
    <d v="2023-04-25T00:00:00"/>
    <s v="CUST006"/>
    <s v="Female"/>
    <x v="23"/>
    <x v="0"/>
    <n v="30"/>
    <n v="2"/>
    <n v="1"/>
    <n v="3"/>
    <n v="6"/>
    <n v="60"/>
    <n v="30"/>
    <n v="90"/>
    <n v="180"/>
    <n v="180"/>
  </r>
  <r>
    <d v="2023-04-27T00:00:00"/>
    <s v="CUST066"/>
    <s v="Female"/>
    <x v="23"/>
    <x v="0"/>
    <n v="30"/>
    <n v="5"/>
    <n v="1"/>
    <n v="7"/>
    <n v="13"/>
    <n v="150"/>
    <n v="30"/>
    <n v="210"/>
    <n v="390"/>
    <n v="390"/>
  </r>
  <r>
    <d v="2023-04-30T00:00:00"/>
    <s v="CUST018"/>
    <s v="Female"/>
    <x v="24"/>
    <x v="1"/>
    <n v="25"/>
    <n v="2"/>
    <n v="2"/>
    <n v="9"/>
    <n v="13"/>
    <n v="50"/>
    <n v="50"/>
    <n v="225"/>
    <n v="325"/>
    <n v="325"/>
  </r>
  <r>
    <d v="2023-04-30T00:00:00"/>
    <s v="CUST069"/>
    <s v="Female"/>
    <x v="19"/>
    <x v="2"/>
    <n v="25"/>
    <n v="4"/>
    <n v="3"/>
    <n v="6"/>
    <n v="13"/>
    <n v="100"/>
    <n v="75"/>
    <n v="150"/>
    <n v="325"/>
    <n v="325"/>
  </r>
  <r>
    <d v="2023-05-06T00:00:00"/>
    <s v="CUST005"/>
    <s v="Male"/>
    <x v="0"/>
    <x v="2"/>
    <n v="50"/>
    <n v="4"/>
    <n v="2"/>
    <n v="2"/>
    <n v="8"/>
    <n v="200"/>
    <n v="100"/>
    <n v="100"/>
    <n v="400"/>
    <n v="400"/>
  </r>
  <r>
    <d v="2023-05-06T00:00:00"/>
    <s v="CUST090"/>
    <s v="Female"/>
    <x v="25"/>
    <x v="1"/>
    <n v="30"/>
    <n v="1"/>
    <n v="1"/>
    <n v="6"/>
    <n v="8"/>
    <n v="30"/>
    <n v="30"/>
    <n v="180"/>
    <n v="240"/>
    <n v="240"/>
  </r>
  <r>
    <d v="2023-05-16T00:00:00"/>
    <s v="CUST048"/>
    <s v="Male"/>
    <x v="4"/>
    <x v="1"/>
    <n v="300"/>
    <n v="3"/>
    <n v="3"/>
    <n v="3"/>
    <n v="9"/>
    <n v="900"/>
    <n v="900"/>
    <n v="900"/>
    <n v="2700"/>
    <n v="2700"/>
  </r>
  <r>
    <d v="2023-05-17T00:00:00"/>
    <s v="CUST081"/>
    <s v="Male"/>
    <x v="26"/>
    <x v="1"/>
    <n v="50"/>
    <n v="6"/>
    <n v="1"/>
    <n v="6"/>
    <n v="13"/>
    <n v="300"/>
    <n v="50"/>
    <n v="300"/>
    <n v="650"/>
    <n v="650"/>
  </r>
  <r>
    <d v="2023-05-19T00:00:00"/>
    <s v="CUST094"/>
    <s v="Female"/>
    <x v="24"/>
    <x v="2"/>
    <n v="500"/>
    <n v="5"/>
    <n v="2"/>
    <n v="3"/>
    <n v="10"/>
    <n v="2500"/>
    <n v="1000"/>
    <n v="1500"/>
    <n v="5000"/>
    <n v="5000"/>
  </r>
  <r>
    <d v="2023-05-21T00:00:00"/>
    <s v="CUST004"/>
    <s v="Male"/>
    <x v="27"/>
    <x v="4"/>
    <n v="500"/>
    <n v="8"/>
    <n v="1"/>
    <n v="3"/>
    <n v="12"/>
    <n v="4000"/>
    <n v="500"/>
    <n v="1500"/>
    <n v="6000"/>
    <n v="6000"/>
  </r>
  <r>
    <d v="2023-05-23T00:00:00"/>
    <s v="CUST031"/>
    <s v="Male"/>
    <x v="28"/>
    <x v="1"/>
    <n v="300"/>
    <n v="4"/>
    <n v="4"/>
    <n v="4"/>
    <n v="12"/>
    <n v="1200"/>
    <n v="1200"/>
    <n v="1200"/>
    <n v="3600"/>
    <n v="3600"/>
  </r>
  <r>
    <d v="2023-05-23T00:00:00"/>
    <s v="CUST037"/>
    <s v="Female"/>
    <x v="29"/>
    <x v="2"/>
    <n v="25"/>
    <n v="8"/>
    <n v="3"/>
    <n v="4"/>
    <n v="15"/>
    <n v="200"/>
    <n v="75"/>
    <n v="100"/>
    <n v="375"/>
    <n v="375"/>
  </r>
  <r>
    <d v="2023-05-23T00:00:00"/>
    <s v="CUST072"/>
    <s v="Female"/>
    <x v="30"/>
    <x v="1"/>
    <n v="500"/>
    <n v="7"/>
    <n v="4"/>
    <n v="8"/>
    <n v="19"/>
    <n v="3500"/>
    <n v="2000"/>
    <n v="4000"/>
    <n v="9500"/>
    <n v="9500"/>
  </r>
  <r>
    <d v="2023-05-29T00:00:00"/>
    <s v="CUST067"/>
    <s v="Female"/>
    <x v="31"/>
    <x v="2"/>
    <n v="300"/>
    <n v="6"/>
    <n v="4"/>
    <n v="6"/>
    <n v="16"/>
    <n v="1800"/>
    <n v="1200"/>
    <n v="1800"/>
    <n v="4800"/>
    <n v="4800"/>
  </r>
  <r>
    <d v="2023-05-31T00:00:00"/>
    <s v="CUST056"/>
    <s v="Female"/>
    <x v="15"/>
    <x v="4"/>
    <n v="2345.7890000000002"/>
    <n v="7"/>
    <n v="3"/>
    <n v="2"/>
    <n v="12"/>
    <n v="16420.523000000001"/>
    <n v="7037.3670000000002"/>
    <n v="4691.5780000000004"/>
    <n v="28149.468000000001"/>
    <n v="28149"/>
  </r>
  <r>
    <d v="2023-06-22T00:00:00"/>
    <s v="CUST040"/>
    <s v="Male"/>
    <x v="23"/>
    <x v="2"/>
    <n v="50"/>
    <n v="4"/>
    <n v="1"/>
    <n v="7"/>
    <n v="12"/>
    <n v="200"/>
    <n v="50"/>
    <n v="350"/>
    <n v="600"/>
    <n v="600"/>
  </r>
  <r>
    <d v="2023-06-24T00:00:00"/>
    <s v="CUST036"/>
    <s v="Male"/>
    <x v="32"/>
    <x v="2"/>
    <n v="300"/>
    <n v="7"/>
    <n v="3"/>
    <n v="3"/>
    <n v="13"/>
    <n v="2100"/>
    <n v="900"/>
    <n v="900"/>
    <n v="3900"/>
    <n v="3900"/>
  </r>
  <r>
    <d v="2023-06-26T00:00:00"/>
    <s v="CUST046"/>
    <s v="Female"/>
    <x v="30"/>
    <x v="1"/>
    <n v="300"/>
    <n v="3"/>
    <n v="4"/>
    <n v="2"/>
    <n v="9"/>
    <n v="900"/>
    <n v="1200"/>
    <n v="600"/>
    <n v="2700"/>
    <n v="2700"/>
  </r>
  <r>
    <d v="2023-07-01T00:00:00"/>
    <s v="CUST078"/>
    <s v="Female"/>
    <x v="24"/>
    <x v="4"/>
    <n v="500"/>
    <n v="7"/>
    <n v="3"/>
    <n v="7"/>
    <n v="17"/>
    <n v="3500"/>
    <n v="1500"/>
    <n v="3500"/>
    <n v="8500"/>
    <n v="8500"/>
  </r>
  <r>
    <d v="2023-07-03T00:00:00"/>
    <s v="CUST045"/>
    <s v="Female"/>
    <x v="18"/>
    <x v="1"/>
    <n v="30"/>
    <n v="4"/>
    <n v="1"/>
    <n v="3"/>
    <n v="8"/>
    <n v="120"/>
    <n v="30"/>
    <n v="90"/>
    <n v="240"/>
    <n v="240"/>
  </r>
  <r>
    <d v="2023-07-05T00:00:00"/>
    <s v="CUST059"/>
    <s v="Male"/>
    <x v="33"/>
    <x v="4"/>
    <n v="50"/>
    <n v="3"/>
    <n v="1"/>
    <n v="2"/>
    <n v="6"/>
    <n v="150"/>
    <n v="50"/>
    <n v="100"/>
    <n v="300"/>
    <n v="300"/>
  </r>
  <r>
    <d v="2023-07-06T00:00:00"/>
    <s v="CUST075"/>
    <s v="Male"/>
    <x v="34"/>
    <x v="2"/>
    <n v="50"/>
    <n v="3"/>
    <n v="4"/>
    <n v="6"/>
    <n v="13"/>
    <n v="150"/>
    <n v="200"/>
    <n v="300"/>
    <n v="650"/>
    <n v="650"/>
  </r>
  <r>
    <d v="2023-07-09T00:00:00"/>
    <s v="CUST077"/>
    <s v="Female"/>
    <x v="24"/>
    <x v="4"/>
    <n v="50"/>
    <n v="4"/>
    <n v="2"/>
    <n v="9"/>
    <n v="15"/>
    <n v="200"/>
    <n v="100"/>
    <n v="450"/>
    <n v="750"/>
    <n v="750"/>
  </r>
  <r>
    <d v="2023-07-13T00:00:00"/>
    <s v="CUST053"/>
    <s v="Male"/>
    <x v="14"/>
    <x v="1"/>
    <n v="50"/>
    <n v="4"/>
    <n v="2"/>
    <n v="3"/>
    <n v="9"/>
    <n v="200"/>
    <n v="100"/>
    <n v="150"/>
    <n v="450"/>
    <n v="450"/>
  </r>
  <r>
    <d v="2023-07-14T00:00:00"/>
    <s v="CUST043"/>
    <s v="Female"/>
    <x v="31"/>
    <x v="4"/>
    <n v="300"/>
    <n v="5"/>
    <n v="1"/>
    <n v="5"/>
    <n v="11"/>
    <n v="1500"/>
    <n v="300"/>
    <n v="1500"/>
    <n v="3300"/>
    <n v="3300"/>
  </r>
  <r>
    <d v="2023-07-14T00:00:00"/>
    <s v="CUST071"/>
    <s v="Female"/>
    <x v="25"/>
    <x v="2"/>
    <n v="25"/>
    <n v="5"/>
    <n v="4"/>
    <n v="8"/>
    <n v="17"/>
    <n v="125"/>
    <n v="100"/>
    <n v="200"/>
    <n v="425"/>
    <n v="425"/>
  </r>
  <r>
    <d v="2023-07-14T00:00:00"/>
    <s v="CUST093"/>
    <s v="Female"/>
    <x v="21"/>
    <x v="2"/>
    <n v="500"/>
    <n v="4"/>
    <n v="4"/>
    <n v="6"/>
    <n v="14"/>
    <n v="2000"/>
    <n v="2000"/>
    <n v="3000"/>
    <n v="7000"/>
    <n v="7000"/>
  </r>
  <r>
    <d v="2023-08-03T00:00:00"/>
    <s v="CUST027"/>
    <s v="Female"/>
    <x v="8"/>
    <x v="3"/>
    <n v="25"/>
    <n v="6"/>
    <n v="2"/>
    <n v="4"/>
    <n v="12"/>
    <n v="150"/>
    <n v="50"/>
    <n v="100"/>
    <n v="300"/>
    <n v="300"/>
  </r>
  <r>
    <d v="2023-08-05T00:00:00"/>
    <s v="CUST013"/>
    <s v="Male"/>
    <x v="12"/>
    <x v="1"/>
    <n v="500"/>
    <n v="6"/>
    <n v="3"/>
    <n v="4"/>
    <n v="13"/>
    <n v="3000"/>
    <n v="1500"/>
    <n v="2000"/>
    <n v="6500"/>
    <n v="6500"/>
  </r>
  <r>
    <d v="2023-08-05T00:00:00"/>
    <s v="CUST035"/>
    <s v="Female"/>
    <x v="35"/>
    <x v="2"/>
    <n v="34.567"/>
    <n v="5"/>
    <n v="3"/>
    <n v="2"/>
    <n v="10"/>
    <n v="172.83500000000001"/>
    <n v="103.70099999999999"/>
    <n v="69.134"/>
    <n v="345.67"/>
    <n v="346"/>
  </r>
  <r>
    <d v="2023-08-18T00:00:00"/>
    <s v="CUST029"/>
    <s v="Female"/>
    <x v="2"/>
    <x v="1"/>
    <n v="30"/>
    <n v="6"/>
    <n v="1"/>
    <n v="5"/>
    <n v="12"/>
    <n v="180"/>
    <n v="30"/>
    <n v="150"/>
    <n v="360"/>
    <n v="360"/>
  </r>
  <r>
    <d v="2023-08-21T00:00:00"/>
    <s v="CUST073"/>
    <s v="Male"/>
    <x v="36"/>
    <x v="1"/>
    <n v="30"/>
    <n v="8"/>
    <n v="3"/>
    <n v="7"/>
    <n v="18"/>
    <n v="240"/>
    <n v="90"/>
    <n v="210"/>
    <n v="540"/>
    <n v="540"/>
  </r>
  <r>
    <d v="2023-08-24T00:00:00"/>
    <s v="CUST050"/>
    <s v="Female"/>
    <x v="22"/>
    <x v="2"/>
    <n v="25"/>
    <n v="5"/>
    <n v="3"/>
    <n v="6"/>
    <n v="14"/>
    <n v="125"/>
    <n v="75"/>
    <n v="150"/>
    <n v="350"/>
    <n v="350"/>
  </r>
  <r>
    <d v="2023-08-25T00:00:00"/>
    <s v="CUST092"/>
    <s v="Female"/>
    <x v="25"/>
    <x v="1"/>
    <n v="30"/>
    <n v="1"/>
    <n v="4"/>
    <n v="5"/>
    <n v="10"/>
    <n v="30"/>
    <n v="120"/>
    <n v="150"/>
    <n v="300"/>
    <n v="300"/>
  </r>
  <r>
    <d v="2023-09-16T00:00:00"/>
    <s v="CUST019"/>
    <s v="Female"/>
    <x v="33"/>
    <x v="4"/>
    <n v="25"/>
    <n v="2"/>
    <n v="2"/>
    <n v="5"/>
    <n v="9"/>
    <n v="50"/>
    <n v="50"/>
    <n v="125"/>
    <n v="225"/>
    <n v="225"/>
  </r>
  <r>
    <d v="2023-10-01T00:00:00"/>
    <s v="CUST089"/>
    <s v="Female"/>
    <x v="18"/>
    <x v="1"/>
    <n v="500"/>
    <n v="1"/>
    <n v="4"/>
    <n v="9"/>
    <n v="14"/>
    <n v="500"/>
    <n v="2000"/>
    <n v="4500"/>
    <n v="7000"/>
    <n v="7000"/>
  </r>
  <r>
    <d v="2023-10-02T00:00:00"/>
    <s v="CUST051"/>
    <s v="Male"/>
    <x v="22"/>
    <x v="2"/>
    <n v="25"/>
    <n v="6"/>
    <n v="3"/>
    <n v="5"/>
    <n v="14"/>
    <n v="150"/>
    <n v="75"/>
    <n v="125"/>
    <n v="350"/>
    <n v="350"/>
  </r>
  <r>
    <d v="2023-10-07T00:00:00"/>
    <s v="CUST010"/>
    <s v="Female"/>
    <x v="32"/>
    <x v="4"/>
    <n v="50"/>
    <n v="5"/>
    <n v="4"/>
    <n v="4"/>
    <n v="13"/>
    <n v="250"/>
    <n v="200"/>
    <n v="200"/>
    <n v="650"/>
    <n v="650"/>
  </r>
  <r>
    <d v="2023-10-07T00:00:00"/>
    <s v="CUST026"/>
    <s v="Female"/>
    <x v="37"/>
    <x v="1"/>
    <n v="500"/>
    <n v="5"/>
    <n v="2"/>
    <n v="4"/>
    <n v="11"/>
    <n v="2500"/>
    <n v="1000"/>
    <n v="2000"/>
    <n v="5500"/>
    <n v="5500"/>
  </r>
  <r>
    <d v="2023-10-10T00:00:00"/>
    <s v="CUST055"/>
    <s v="Male"/>
    <x v="7"/>
    <x v="2"/>
    <n v="30"/>
    <n v="6"/>
    <n v="4"/>
    <n v="2"/>
    <n v="12"/>
    <n v="180"/>
    <n v="120"/>
    <n v="60"/>
    <n v="360"/>
    <n v="360"/>
  </r>
  <r>
    <d v="2023-10-13T00:00:00"/>
    <s v="CUST097"/>
    <s v="Female"/>
    <x v="25"/>
    <x v="2"/>
    <n v="500"/>
    <n v="8"/>
    <n v="2"/>
    <n v="7"/>
    <n v="17"/>
    <n v="4000"/>
    <n v="1000"/>
    <n v="3500"/>
    <n v="8500"/>
    <n v="8500"/>
  </r>
  <r>
    <d v="2023-10-15T00:00:00"/>
    <s v="CUST022"/>
    <s v="Male"/>
    <x v="29"/>
    <x v="4"/>
    <n v="50"/>
    <n v="5"/>
    <n v="2"/>
    <n v="3"/>
    <n v="10"/>
    <n v="250"/>
    <n v="100"/>
    <n v="150"/>
    <n v="500"/>
    <n v="500"/>
  </r>
  <r>
    <d v="2023-10-23T00:00:00"/>
    <s v="CUST060"/>
    <s v="Male"/>
    <x v="0"/>
    <x v="2"/>
    <n v="50"/>
    <n v="3"/>
    <n v="3"/>
    <n v="2"/>
    <n v="8"/>
    <n v="150"/>
    <n v="150"/>
    <n v="100"/>
    <n v="400"/>
    <n v="400"/>
  </r>
  <r>
    <d v="2023-10-29T00:00:00"/>
    <s v="CUST030"/>
    <s v="Female"/>
    <x v="38"/>
    <x v="2"/>
    <n v="300"/>
    <n v="5"/>
    <n v="3"/>
    <n v="4"/>
    <n v="12"/>
    <n v="1500"/>
    <n v="900"/>
    <n v="1200"/>
    <n v="3600"/>
    <n v="3600"/>
  </r>
  <r>
    <d v="2023-10-30T00:00:00"/>
    <s v="CUST012"/>
    <s v="Male"/>
    <x v="21"/>
    <x v="0"/>
    <n v="25"/>
    <n v="5"/>
    <n v="3"/>
    <n v="6"/>
    <n v="14"/>
    <n v="125"/>
    <n v="75"/>
    <n v="150"/>
    <n v="350"/>
    <n v="350"/>
  </r>
  <r>
    <d v="2023-11-05T00:00:00"/>
    <s v="CUST020"/>
    <s v="Male"/>
    <x v="12"/>
    <x v="4"/>
    <n v="300.98099999999999"/>
    <n v="3"/>
    <n v="3"/>
    <n v="3"/>
    <n v="9"/>
    <n v="902.94299999999998"/>
    <n v="902.94299999999998"/>
    <n v="902.94299999999998"/>
    <n v="2708.8289999999997"/>
    <n v="2709"/>
  </r>
  <r>
    <d v="2023-11-06T00:00:00"/>
    <s v="CUST047"/>
    <s v="Female"/>
    <x v="26"/>
    <x v="2"/>
    <n v="500"/>
    <n v="2"/>
    <n v="3"/>
    <n v="7"/>
    <n v="12"/>
    <n v="1000"/>
    <n v="1500"/>
    <n v="3500"/>
    <n v="6000"/>
    <n v="6000"/>
  </r>
  <r>
    <d v="2023-11-08T00:00:00"/>
    <s v="CUST086"/>
    <s v="Male"/>
    <x v="11"/>
    <x v="2"/>
    <n v="30"/>
    <n v="3"/>
    <n v="3"/>
    <n v="6"/>
    <n v="12"/>
    <n v="90"/>
    <n v="90"/>
    <n v="180"/>
    <n v="360"/>
    <n v="360"/>
  </r>
  <r>
    <d v="2023-11-13T00:00:00"/>
    <s v="CUST058"/>
    <s v="Male"/>
    <x v="29"/>
    <x v="4"/>
    <n v="300"/>
    <n v="3"/>
    <n v="4"/>
    <n v="2"/>
    <n v="9"/>
    <n v="900"/>
    <n v="1200"/>
    <n v="600"/>
    <n v="2700"/>
    <n v="2700"/>
  </r>
  <r>
    <d v="2023-11-18T00:00:00"/>
    <s v="CUST057"/>
    <s v="Female"/>
    <x v="39"/>
    <x v="2"/>
    <n v="30"/>
    <n v="3"/>
    <n v="1"/>
    <n v="2"/>
    <n v="6"/>
    <n v="90"/>
    <n v="30"/>
    <n v="60"/>
    <n v="180"/>
    <n v="180"/>
  </r>
  <r>
    <d v="2023-11-22T00:00:00"/>
    <s v="CUST074"/>
    <s v="Female"/>
    <x v="29"/>
    <x v="2"/>
    <n v="27894.45"/>
    <n v="5"/>
    <n v="4"/>
    <n v="5"/>
    <n v="14"/>
    <n v="139472.25"/>
    <n v="111577.8"/>
    <n v="139472.25"/>
    <n v="390522.3"/>
    <n v="390522"/>
  </r>
  <r>
    <d v="2023-11-22T00:00:00"/>
    <s v="CUST087"/>
    <s v="Female"/>
    <x v="37"/>
    <x v="2"/>
    <n v="50"/>
    <n v="3"/>
    <n v="2"/>
    <n v="7"/>
    <n v="12"/>
    <n v="150"/>
    <n v="100"/>
    <n v="350"/>
    <n v="600"/>
    <n v="600"/>
  </r>
  <r>
    <d v="2023-11-24T00:00:00"/>
    <s v="CUST001"/>
    <s v="Male"/>
    <x v="14"/>
    <x v="2"/>
    <n v="50"/>
    <n v="5"/>
    <n v="3"/>
    <n v="5"/>
    <n v="13"/>
    <n v="250"/>
    <n v="150"/>
    <n v="250"/>
    <n v="650"/>
    <n v="650"/>
  </r>
  <r>
    <d v="2023-11-24T00:00:00"/>
    <s v="CUST095"/>
    <s v="Female"/>
    <x v="40"/>
    <x v="4"/>
    <n v="30"/>
    <n v="6"/>
    <n v="2"/>
    <n v="4"/>
    <n v="12"/>
    <n v="180"/>
    <n v="60"/>
    <n v="120"/>
    <n v="360"/>
    <n v="360"/>
  </r>
  <r>
    <d v="2023-11-28T00:00:00"/>
    <s v="CUST084"/>
    <s v="Female"/>
    <x v="8"/>
    <x v="1"/>
    <n v="30"/>
    <n v="4"/>
    <n v="3"/>
    <n v="4"/>
    <n v="11"/>
    <n v="120"/>
    <n v="90"/>
    <n v="120"/>
    <n v="330"/>
    <n v="330"/>
  </r>
  <r>
    <d v="2023-11-29T00:00:00"/>
    <s v="CUST024"/>
    <s v="Female"/>
    <x v="5"/>
    <x v="4"/>
    <n v="300"/>
    <n v="7"/>
    <n v="1"/>
    <n v="3"/>
    <n v="11"/>
    <n v="2100"/>
    <n v="300"/>
    <n v="900"/>
    <n v="3300"/>
    <n v="3300"/>
  </r>
  <r>
    <d v="2023-12-05T00:00:00"/>
    <s v="CUST065"/>
    <s v="Male"/>
    <x v="25"/>
    <x v="1"/>
    <n v="500"/>
    <n v="4"/>
    <n v="4"/>
    <n v="6"/>
    <n v="14"/>
    <n v="2000"/>
    <n v="2000"/>
    <n v="3000"/>
    <n v="7000"/>
    <n v="7000"/>
  </r>
  <r>
    <d v="2023-12-10T00:00:00"/>
    <s v="CUST080"/>
    <s v="Female"/>
    <x v="3"/>
    <x v="4"/>
    <n v="30"/>
    <n v="9"/>
    <n v="2"/>
    <n v="7"/>
    <n v="18"/>
    <n v="270"/>
    <n v="60"/>
    <n v="210"/>
    <n v="540"/>
    <n v="540"/>
  </r>
  <r>
    <d v="2023-12-13T00:00:00"/>
    <s v="CUST009"/>
    <s v="Male"/>
    <x v="39"/>
    <x v="1"/>
    <n v="300"/>
    <n v="4"/>
    <n v="2"/>
    <n v="3"/>
    <n v="9"/>
    <n v="1200"/>
    <n v="600"/>
    <n v="900"/>
    <n v="2700"/>
    <n v="2700"/>
  </r>
  <r>
    <d v="2023-12-16T00:00:00"/>
    <s v="CUST083"/>
    <s v="Male"/>
    <x v="4"/>
    <x v="1"/>
    <n v="50"/>
    <n v="6"/>
    <n v="2"/>
    <n v="3"/>
    <n v="11"/>
    <n v="300"/>
    <n v="100"/>
    <n v="150"/>
    <n v="550"/>
    <n v="550"/>
  </r>
  <r>
    <d v="2023-12-17T00:00:00"/>
    <s v="CUST099"/>
    <s v="Female"/>
    <x v="1"/>
    <x v="1"/>
    <n v="300"/>
    <n v="5"/>
    <n v="4"/>
    <n v="9"/>
    <n v="18"/>
    <n v="1500"/>
    <n v="1200"/>
    <n v="2700"/>
    <n v="5400"/>
    <n v="5400"/>
  </r>
  <r>
    <d v="2023-12-19T00:00:00"/>
    <s v="CUST096"/>
    <s v="Female"/>
    <x v="28"/>
    <x v="0"/>
    <n v="23.687000000000001"/>
    <n v="7"/>
    <n v="2"/>
    <n v="5"/>
    <n v="14"/>
    <n v="165.809"/>
    <n v="47.374000000000002"/>
    <n v="118.435"/>
    <n v="331.61799999999999"/>
    <n v="332"/>
  </r>
  <r>
    <d v="2023-12-24T00:00:00"/>
    <s v="CUST034"/>
    <s v="Female"/>
    <x v="25"/>
    <x v="4"/>
    <n v="50"/>
    <n v="3"/>
    <n v="3"/>
    <n v="2"/>
    <n v="8"/>
    <n v="150"/>
    <n v="150"/>
    <n v="100"/>
    <n v="400"/>
    <n v="400"/>
  </r>
  <r>
    <d v="2023-12-26T00:00:00"/>
    <s v="CUST025"/>
    <s v="Female"/>
    <x v="3"/>
    <x v="2"/>
    <n v="50"/>
    <n v="5"/>
    <n v="1"/>
    <n v="2"/>
    <n v="8"/>
    <n v="250"/>
    <n v="50"/>
    <n v="100"/>
    <n v="400"/>
    <n v="400"/>
  </r>
  <r>
    <d v="2023-12-26T00:00:00"/>
    <s v="CUST082"/>
    <s v="Female"/>
    <x v="40"/>
    <x v="2"/>
    <n v="50"/>
    <n v="4"/>
    <n v="4"/>
    <n v="4"/>
    <n v="12"/>
    <n v="200"/>
    <n v="200"/>
    <n v="200"/>
    <n v="600"/>
    <n v="600"/>
  </r>
  <r>
    <d v="2023-12-27T00:00:00"/>
    <s v="CUST062"/>
    <s v="Male"/>
    <x v="29"/>
    <x v="2"/>
    <n v="50"/>
    <n v="1"/>
    <n v="2"/>
    <n v="3"/>
    <n v="6"/>
    <n v="50"/>
    <n v="100"/>
    <n v="150"/>
    <n v="300"/>
    <n v="3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07D1D0-1034-49E9-A8E9-121B3989EACB}" name="PivotTable8"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Age Range">
  <location ref="E2:F7" firstHeaderRow="1" firstDataRow="1" firstDataCol="1"/>
  <pivotFields count="15">
    <pivotField numFmtId="164" showAll="0"/>
    <pivotField showAll="0"/>
    <pivotField showAll="0"/>
    <pivotField axis="axisRow" showAll="0">
      <items count="8">
        <item x="0"/>
        <item x="1"/>
        <item x="2"/>
        <item x="3"/>
        <item x="4"/>
        <item x="5"/>
        <item x="6"/>
        <item t="default"/>
      </items>
    </pivotField>
    <pivotField showAll="0"/>
    <pivotField showAll="0"/>
    <pivotField showAll="0"/>
    <pivotField showAll="0"/>
    <pivotField showAll="0"/>
    <pivotField showAll="0"/>
    <pivotField numFmtId="165" showAll="0"/>
    <pivotField numFmtId="166" showAll="0"/>
    <pivotField numFmtId="166" showAll="0"/>
    <pivotField numFmtId="165" showAll="0"/>
    <pivotField dataField="1" numFmtId="167" showAll="0"/>
  </pivotFields>
  <rowFields count="1">
    <field x="3"/>
  </rowFields>
  <rowItems count="5">
    <i>
      <x v="1"/>
    </i>
    <i>
      <x v="2"/>
    </i>
    <i>
      <x v="3"/>
    </i>
    <i>
      <x v="4"/>
    </i>
    <i>
      <x v="5"/>
    </i>
  </rowItems>
  <colItems count="1">
    <i/>
  </colItems>
  <dataFields count="1">
    <dataField name="Sum Total Revenue_Accounting" fld="14" baseField="0" baseItem="0" numFmtId="167"/>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72A369-06DB-4396-A932-C3E098918CA1}"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Age Ranges">
  <location ref="E11:J18" firstHeaderRow="1" firstDataRow="2" firstDataCol="1"/>
  <pivotFields count="15">
    <pivotField numFmtId="164" showAll="0"/>
    <pivotField showAll="0"/>
    <pivotField showAll="0"/>
    <pivotField axis="axisRow" showAll="0" sortType="descending">
      <items count="8">
        <item x="5"/>
        <item x="4"/>
        <item x="3"/>
        <item x="2"/>
        <item x="1"/>
        <item x="6"/>
        <item x="0"/>
        <item t="default"/>
      </items>
    </pivotField>
    <pivotField axis="axisCol" showAll="0">
      <items count="6">
        <item x="2"/>
        <item x="4"/>
        <item x="1"/>
        <item x="0"/>
        <item h="1" x="3"/>
        <item t="default"/>
      </items>
    </pivotField>
    <pivotField showAll="0"/>
    <pivotField showAll="0"/>
    <pivotField showAll="0"/>
    <pivotField showAll="0"/>
    <pivotField showAll="0"/>
    <pivotField numFmtId="165" showAll="0"/>
    <pivotField numFmtId="166" showAll="0"/>
    <pivotField numFmtId="166" showAll="0"/>
    <pivotField numFmtId="165" showAll="0"/>
    <pivotField dataField="1" numFmtId="167" showAll="0"/>
  </pivotFields>
  <rowFields count="1">
    <field x="3"/>
  </rowFields>
  <rowItems count="6">
    <i>
      <x/>
    </i>
    <i>
      <x v="1"/>
    </i>
    <i>
      <x v="2"/>
    </i>
    <i>
      <x v="3"/>
    </i>
    <i>
      <x v="4"/>
    </i>
    <i t="grand">
      <x/>
    </i>
  </rowItems>
  <colFields count="1">
    <field x="4"/>
  </colFields>
  <colItems count="5">
    <i>
      <x/>
    </i>
    <i>
      <x v="1"/>
    </i>
    <i>
      <x v="2"/>
    </i>
    <i>
      <x v="3"/>
    </i>
    <i t="grand">
      <x/>
    </i>
  </colItems>
  <dataFields count="1">
    <dataField name="Sum of Total Revenue_Accounting" fld="14" baseField="0" baseItem="0" numFmtId="167"/>
  </dataFields>
  <chartFormats count="9">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5" format="8" series="1">
      <pivotArea type="data" outline="0" fieldPosition="0">
        <references count="2">
          <reference field="4294967294" count="1" selected="0">
            <x v="0"/>
          </reference>
          <reference field="4" count="1" selected="0">
            <x v="0"/>
          </reference>
        </references>
      </pivotArea>
    </chartFormat>
    <chartFormat chart="5" format="9" series="1">
      <pivotArea type="data" outline="0" fieldPosition="0">
        <references count="2">
          <reference field="4294967294" count="1" selected="0">
            <x v="0"/>
          </reference>
          <reference field="4" count="1" selected="0">
            <x v="1"/>
          </reference>
        </references>
      </pivotArea>
    </chartFormat>
    <chartFormat chart="5" format="10" series="1">
      <pivotArea type="data" outline="0" fieldPosition="0">
        <references count="2">
          <reference field="4294967294" count="1" selected="0">
            <x v="0"/>
          </reference>
          <reference field="4" count="1" selected="0">
            <x v="2"/>
          </reference>
        </references>
      </pivotArea>
    </chartFormat>
    <chartFormat chart="5" format="11" series="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1E55B8-85E2-43CE-8E26-51A983E36412}" name="PivotTable4" cacheId="3" applyNumberFormats="0" applyBorderFormats="0" applyFontFormats="0" applyPatternFormats="0" applyAlignmentFormats="0" applyWidthHeightFormats="1" dataCaption="Values" tag="641cf832-243f-4fbb-9859-dc30ed6169d9" updatedVersion="8" minRefreshableVersion="3" useAutoFormatting="1" itemPrintTitles="1" createdVersion="8" indent="0" outline="1" outlineData="1" multipleFieldFilters="0" chartFormat="3">
  <location ref="D23:E36" firstHeaderRow="1" firstDataRow="1" firstDataCol="1"/>
  <pivotFields count="3">
    <pivotField dataField="1" subtotalTop="0" showAll="0" defaultSubtotal="0"/>
    <pivotField axis="axisRow" allDrilled="1" subtotalTop="0" showAll="0" dataSourceSort="1" defaultSubtotal="0" defaultAttributeDrillState="1">
      <items count="12">
        <item x="0"/>
        <item x="1"/>
        <item x="2"/>
        <item x="3"/>
        <item x="4"/>
        <item x="5"/>
        <item x="6"/>
        <item n="Apr" x="7"/>
        <item x="8"/>
        <item x="9"/>
        <item x="10"/>
        <item x="11"/>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Total Revenue_Accounting" fld="0" baseField="0" baseItem="0" numFmtId="167"/>
  </dataFields>
  <formats count="1">
    <format dxfId="0">
      <pivotArea outline="0" collapsedLevelsAreSubtotals="1" fieldPosition="0">
        <references count="1">
          <reference field="4294967294" count="1" selected="0">
            <x v="0"/>
          </reference>
        </references>
      </pivotArea>
    </format>
  </formats>
  <chartFormats count="1">
    <chartFormat chart="2" format="2" series="1">
      <pivotArea type="data" outline="0" fieldPosition="0">
        <references count="1">
          <reference field="4294967294" count="1" selected="0">
            <x v="0"/>
          </reference>
        </references>
      </pivotArea>
    </chartFormat>
  </chartFormats>
  <pivotHierarchies count="23">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DC EXCEL WEEK 1 DATASET assignment.xlsx!Retail">
        <x15:activeTabTopLevelEntity name="[Retai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88D9D0A-0BE7-4D3E-A9FF-711B25CAC1F6}" name="PivotTable3" cacheId="2" applyNumberFormats="0" applyBorderFormats="0" applyFontFormats="0" applyPatternFormats="0" applyAlignmentFormats="0" applyWidthHeightFormats="1" dataCaption="Values" tag="49823069-086a-47c9-b052-4437ef859147" updatedVersion="8" minRefreshableVersion="3" useAutoFormatting="1" itemPrintTitles="1" createdVersion="8" indent="0" outline="1" outlineData="1" multipleFieldFilters="0" chartFormat="3">
  <location ref="A23:B36" firstHeaderRow="1" firstDataRow="1" firstDataCol="1"/>
  <pivotFields count="3">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Total Quantity" fld="0" baseField="0" baseItem="0" numFmtId="169"/>
  </dataFields>
  <formats count="1">
    <format dxfId="1">
      <pivotArea outline="0" collapsedLevelsAreSubtotals="1" fieldPosition="0">
        <references count="1">
          <reference field="4294967294" count="1" selected="0">
            <x v="0"/>
          </reference>
        </references>
      </pivotArea>
    </format>
  </formats>
  <chartFormats count="1">
    <chartFormat chart="2" format="2" series="1">
      <pivotArea type="data" outline="0" fieldPosition="0">
        <references count="1">
          <reference field="4294967294" count="1" selected="0">
            <x v="0"/>
          </reference>
        </references>
      </pivotArea>
    </chartFormat>
  </chartFormats>
  <pivotHierarchies count="23">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DC EXCEL WEEK 1 DATASET assignment.xlsx!Retail">
        <x15:activeTabTopLevelEntity name="[Retai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30193EE-0119-4064-A5A3-BC2ED61BBCAB}" name="PivotTable6" cacheId="5" applyNumberFormats="0" applyBorderFormats="0" applyFontFormats="0" applyPatternFormats="0" applyAlignmentFormats="0" applyWidthHeightFormats="1" dataCaption="Values" tag="aaff498c-a05e-4935-8622-3d235b17ef3f" updatedVersion="8" minRefreshableVersion="3" useAutoFormatting="1" rowGrandTotals="0" itemPrintTitles="1" createdVersion="8" indent="0" outline="1" outlineData="1" multipleFieldFilters="0" chartFormat="20">
  <location ref="A7:B9" firstHeaderRow="1" firstDataRow="1" firstDataCol="1"/>
  <pivotFields count="2">
    <pivotField dataField="1" subtotalTop="0" showAll="0" defaultSubtotal="0"/>
    <pivotField axis="axisRow" allDrilled="1" subtotalTop="0" showAll="0" dataSourceSort="1" defaultSubtotal="0" defaultAttributeDrillState="1">
      <items count="2">
        <item x="0"/>
        <item x="1"/>
      </items>
    </pivotField>
  </pivotFields>
  <rowFields count="1">
    <field x="1"/>
  </rowFields>
  <rowItems count="2">
    <i>
      <x/>
    </i>
    <i>
      <x v="1"/>
    </i>
  </rowItems>
  <colItems count="1">
    <i/>
  </colItems>
  <dataFields count="1">
    <dataField name="Count of Customer ID" fld="0" subtotal="count" showDataAs="percentOfTotal" baseField="0" baseItem="0" numFmtId="9"/>
  </dataFields>
  <chartFormats count="3">
    <chartFormat chart="19" format="6" series="1">
      <pivotArea type="data" outline="0" fieldPosition="0">
        <references count="1">
          <reference field="4294967294" count="1" selected="0">
            <x v="0"/>
          </reference>
        </references>
      </pivotArea>
    </chartFormat>
    <chartFormat chart="19" format="7">
      <pivotArea type="data" outline="0" fieldPosition="0">
        <references count="2">
          <reference field="4294967294" count="1" selected="0">
            <x v="0"/>
          </reference>
          <reference field="1" count="1" selected="0">
            <x v="0"/>
          </reference>
        </references>
      </pivotArea>
    </chartFormat>
    <chartFormat chart="19" format="8">
      <pivotArea type="data" outline="0" fieldPosition="0">
        <references count="2">
          <reference field="4294967294" count="1" selected="0">
            <x v="0"/>
          </reference>
          <reference field="1" count="1" selected="0">
            <x v="1"/>
          </reference>
        </references>
      </pivotArea>
    </chartFormat>
  </chartFormats>
  <pivotHierarchies count="23">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DC EXCEL WEEK 1 DATASET assignment.xlsx!Retail">
        <x15:activeTabTopLevelEntity name="[Retai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EE3C636-44EA-4590-A52B-F57EA14C373E}" name="PivotTable1" cacheId="0" applyNumberFormats="0" applyBorderFormats="0" applyFontFormats="0" applyPatternFormats="0" applyAlignmentFormats="0" applyWidthHeightFormats="1" dataCaption="Values" tag="6ce0363e-979b-40f5-9022-10f17c142d9c" updatedVersion="8" minRefreshableVersion="3" useAutoFormatting="1" subtotalHiddenItems="1" itemPrintTitles="1" createdVersion="8" indent="0" outline="1" outlineData="1" multipleFieldFilters="0">
  <location ref="A3:C4" firstHeaderRow="0" firstDataRow="1" firstDataCol="0"/>
  <pivotFields count="3">
    <pivotField dataField="1" subtotalTop="0" showAll="0" defaultSubtotal="0"/>
    <pivotField dataField="1" subtotalTop="0" showAll="0" defaultSubtotal="0"/>
    <pivotField dataField="1" subtotalTop="0" showAll="0" defaultSubtotal="0"/>
  </pivotFields>
  <rowItems count="1">
    <i/>
  </rowItems>
  <colFields count="1">
    <field x="-2"/>
  </colFields>
  <colItems count="3">
    <i>
      <x/>
    </i>
    <i i="1">
      <x v="1"/>
    </i>
    <i i="2">
      <x v="2"/>
    </i>
  </colItems>
  <dataFields count="3">
    <dataField name="Count of Customer ID" fld="0" subtotal="count" baseField="0" baseItem="0"/>
    <dataField name="Sum of Total Quantity" fld="1" baseField="0" baseItem="0" numFmtId="169"/>
    <dataField name="Sum of Total Revenue_Accounting" fld="2" baseField="0" baseItem="0" numFmtId="167"/>
  </dataFields>
  <formats count="2">
    <format dxfId="3">
      <pivotArea outline="0" collapsedLevelsAreSubtotals="1" fieldPosition="0">
        <references count="1">
          <reference field="4294967294" count="1" selected="0">
            <x v="2"/>
          </reference>
        </references>
      </pivotArea>
    </format>
    <format dxfId="2">
      <pivotArea outline="0" collapsedLevelsAreSubtotals="1" fieldPosition="0">
        <references count="1">
          <reference field="4294967294" count="1" selected="0">
            <x v="1"/>
          </reference>
        </references>
      </pivotArea>
    </format>
  </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DC EXCEL WEEK 1 DATASET assignment.xlsx!Retail">
        <x15:activeTabTopLevelEntity name="[Retai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7ECCE33-701D-4835-85D7-CF2DD36A5E52}" name="PivotTable2" cacheId="4" applyNumberFormats="0" applyBorderFormats="0" applyFontFormats="0" applyPatternFormats="0" applyAlignmentFormats="0" applyWidthHeightFormats="1" dataCaption="Values" tag="d3674b7d-8fd8-47fd-b637-3714218e49f1" updatedVersion="8" minRefreshableVersion="3" useAutoFormatting="1" itemPrintTitles="1" createdVersion="8" indent="0" outline="1" outlineData="1" multipleFieldFilters="0">
  <location ref="A14:C20"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Fields count="1">
    <field x="-2"/>
  </colFields>
  <colItems count="2">
    <i>
      <x/>
    </i>
    <i i="1">
      <x v="1"/>
    </i>
  </colItems>
  <dataFields count="2">
    <dataField name="Sum of Total Quantity" fld="0" baseField="0" baseItem="0" numFmtId="169"/>
    <dataField name="Sum of Total Revenue_Accounting" fld="1" baseField="0" baseItem="0" numFmtId="167"/>
  </dataFields>
  <formats count="2">
    <format dxfId="5">
      <pivotArea outline="0" collapsedLevelsAreSubtotals="1" fieldPosition="0">
        <references count="1">
          <reference field="4294967294" count="1" selected="0">
            <x v="1"/>
          </reference>
        </references>
      </pivotArea>
    </format>
    <format dxfId="4">
      <pivotArea outline="0" collapsedLevelsAreSubtotals="1" fieldPosition="0">
        <references count="1">
          <reference field="4294967294" count="1" selected="0">
            <x v="0"/>
          </reference>
        </references>
      </pivotArea>
    </format>
  </formats>
  <pivotHierarchies count="23">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DC EXCEL WEEK 1 DATASET assignment.xlsx!Retail">
        <x15:activeTabTopLevelEntity name="[Retail]"/>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4DF8A1C-B2D2-4D50-8FCA-CD601489512A}" sourceName="[Retail].[Gender]">
  <pivotTables>
    <pivotTable tabId="9" name="PivotTable3"/>
    <pivotTable tabId="9" name="PivotTable4"/>
    <pivotTable tabId="9" name="PivotTable2"/>
  </pivotTables>
  <data>
    <olap pivotCacheId="516444461">
      <levels count="2">
        <level uniqueName="[Retail].[Gender].[(All)]" sourceCaption="(All)" count="0"/>
        <level uniqueName="[Retail].[Gender].[Gender]" sourceCaption="Gender" count="2">
          <ranges>
            <range startItem="0">
              <i n="[Retail].[Gender].&amp;[Female]" c="Female"/>
              <i n="[Retail].[Gender].&amp;[Male]" c="Male"/>
            </range>
          </ranges>
        </level>
      </levels>
      <selections count="1">
        <selection n="[Retail].[Gend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8CBB14C3-7F92-42B6-A111-9F53E515B1A4}" sourceName="[Retail].[Product Category]">
  <pivotTables>
    <pivotTable tabId="9" name="PivotTable3"/>
    <pivotTable tabId="9" name="PivotTable4"/>
  </pivotTables>
  <data>
    <olap pivotCacheId="516444461">
      <levels count="2">
        <level uniqueName="[Retail].[Product Category].[(All)]" sourceCaption="(All)" count="0"/>
        <level uniqueName="[Retail].[Product Category].[Product Category]" sourceCaption="Product Category" count="5">
          <ranges>
            <range startItem="0">
              <i n="[Retail].[Product Category].&amp;[Beauty]" c="Beauty"/>
              <i n="[Retail].[Product Category].&amp;[Clothing]" c="Clothing"/>
              <i n="[Retail].[Product Category].&amp;[Electronics]" c="Electronics"/>
              <i n="[Retail].[Product Category].&amp;[Food]" c="Food"/>
              <i n="[Retail].[Product Category].&amp;[Not Available]" c="Not Available"/>
            </range>
          </ranges>
        </level>
      </levels>
      <selections count="1">
        <selection n="[Retail].[Product 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86A667C8-F2FC-4DC8-9FB6-4596A7DB25EE}" sourceName="Age">
  <pivotTables>
    <pivotTable tabId="9" name="PivotTable8"/>
    <pivotTable tabId="9" name="PivotTable7"/>
  </pivotTables>
  <data>
    <tabular pivotCacheId="1929862543">
      <items count="7">
        <i x="1" s="1"/>
        <i x="2" s="1"/>
        <i x="3" s="1"/>
        <i x="4" s="1"/>
        <i x="5" s="1"/>
        <i x="0" s="1" nd="1"/>
        <i x="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695A59DF-F3F0-4A9D-B5AC-B99642197DDE}" cache="Slicer_Gender" caption="Gender" level="1" style="SlicerStyleLight6 2" rowHeight="257175"/>
  <slicer name="Product Category 1" xr10:uid="{1AAE9EB5-6945-471B-A41B-BCC2498CCE68}" cache="Slicer_Product_Category" caption="Product Category" level="1" style="SlicerStyleLight6 2" rowHeight="257175"/>
  <slicer name="Age 1" xr10:uid="{8C16168F-C3CC-4DBF-93B4-D5809DD81EA1}" cache="Slicer_Age" caption="Age" startItem="1" style="SlicerStyleLight6 2"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DA82E566-358F-40C8-936F-448306D7F234}" cache="Slicer_Gender" caption="Gender" level="1" rowHeight="257175"/>
  <slicer name="Product Category" xr10:uid="{48917F6B-2FDC-4269-B93F-813FCB5DB1B6}" cache="Slicer_Product_Category" caption="Product Category" level="1" rowHeight="257175"/>
  <slicer name="Age" xr10:uid="{FB0BFDBF-DAD1-4F52-8917-B75DB8F464C1}" cache="Slicer_Age" caption="Age"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63C6730-F742-4B39-A114-26B7B4F47A09}" name="Retail" displayName="Retail" ref="A1:O100" totalsRowShown="0">
  <autoFilter ref="A1:O100" xr:uid="{663C6730-F742-4B39-A114-26B7B4F47A09}"/>
  <sortState xmlns:xlrd2="http://schemas.microsoft.com/office/spreadsheetml/2017/richdata2" ref="A2:O100">
    <sortCondition ref="A1:A100"/>
  </sortState>
  <tableColumns count="15">
    <tableColumn id="1" xr3:uid="{C1CAD283-C6DF-451F-9F5B-6962C610C4ED}" name="Date" dataDxfId="20"/>
    <tableColumn id="2" xr3:uid="{88AFC807-D80D-40AE-A317-AAF208521390}" name="Customer ID" dataDxfId="19"/>
    <tableColumn id="3" xr3:uid="{8966C2B4-48C2-420A-94BF-9086BDF18FAA}" name="Gender" dataDxfId="18"/>
    <tableColumn id="4" xr3:uid="{7C4371AB-6C08-4812-BAD1-7742A9FE24A7}" name="Age" dataDxfId="17"/>
    <tableColumn id="5" xr3:uid="{14370A9F-ED60-4EE0-854F-1BAE67ABB6AF}" name="Product Category" dataDxfId="16"/>
    <tableColumn id="6" xr3:uid="{33A38D91-389E-4FFA-9DB5-24C378213BB5}" name="Price per Unit" dataDxfId="15"/>
    <tableColumn id="7" xr3:uid="{00C279A2-780C-4A89-99E4-15578481DFE8}" name="Quanity for 1-jan" dataDxfId="14"/>
    <tableColumn id="8" xr3:uid="{C9C4ECDD-8CDD-410D-838F-B911EDBEB489}" name="Quantity for 8-jan" dataDxfId="13"/>
    <tableColumn id="9" xr3:uid="{B784A674-A9DA-487A-843A-89A978667499}" name="Quantity for 15-jan" dataDxfId="12"/>
    <tableColumn id="15" xr3:uid="{33B3C5DF-D25D-46FA-8F4B-560A4D976CD4}" name="Total Quantity" dataDxfId="11">
      <calculatedColumnFormula>SUM($G2:$I2)</calculatedColumnFormula>
    </tableColumn>
    <tableColumn id="10" xr3:uid="{412A4329-C3DF-45CA-9A52-A7689ABC22C2}" name="Revenue for jan-1" dataDxfId="10">
      <calculatedColumnFormula>$F2*G2</calculatedColumnFormula>
    </tableColumn>
    <tableColumn id="11" xr3:uid="{86D6F2FB-A016-4467-BD0D-E7E0AA349172}" name="Revenue for jan-8" dataDxfId="9" dataCellStyle="Currency">
      <calculatedColumnFormula>$F2*H2</calculatedColumnFormula>
    </tableColumn>
    <tableColumn id="12" xr3:uid="{C25C4126-CB4E-4345-9AF0-51BABEEF8F6A}" name="Revenue for 15-jan" dataDxfId="8" dataCellStyle="Currency">
      <calculatedColumnFormula>$F2*I2</calculatedColumnFormula>
    </tableColumn>
    <tableColumn id="13" xr3:uid="{3E7E131C-6B7B-439D-9BED-8D9556F8768B}" name="Total Revenue" dataDxfId="7">
      <calculatedColumnFormula>SUM(K2:M2)</calculatedColumnFormula>
    </tableColumn>
    <tableColumn id="14" xr3:uid="{9E9BFD7E-7EFD-405B-A609-D606CCC8504E}" name="Total Revenue_Accounting" dataDxfId="6">
      <calculatedColumnFormula>MROUND(N2,1)</calculatedColumnFormula>
    </tableColumn>
  </tableColumns>
  <tableStyleInfo name="TableStyleMedium3"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E2AB7E-4540-49C5-B189-D59B4A562E7B}">
  <dimension ref="K17"/>
  <sheetViews>
    <sheetView topLeftCell="A31" zoomScale="77" zoomScaleNormal="77" workbookViewId="0"/>
  </sheetViews>
  <sheetFormatPr defaultRowHeight="15" x14ac:dyDescent="0.25"/>
  <sheetData>
    <row r="17" spans="11:11" x14ac:dyDescent="0.25">
      <c r="K17" t="s">
        <v>156</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CF1C9-9CDB-4452-B873-5CC27078A1C0}">
  <dimension ref="M2:O11"/>
  <sheetViews>
    <sheetView tabSelected="1" topLeftCell="A12" zoomScale="93" zoomScaleNormal="93" workbookViewId="0"/>
  </sheetViews>
  <sheetFormatPr defaultRowHeight="15" x14ac:dyDescent="0.25"/>
  <cols>
    <col min="13" max="13" width="37.28515625" bestFit="1" customWidth="1"/>
    <col min="14" max="14" width="14.140625" bestFit="1" customWidth="1"/>
  </cols>
  <sheetData>
    <row r="2" spans="13:15" x14ac:dyDescent="0.25">
      <c r="M2" s="10" t="s">
        <v>119</v>
      </c>
      <c r="N2" s="11">
        <f>ROUND(AVERAGE(Retail[Age]),0)</f>
        <v>40</v>
      </c>
    </row>
    <row r="3" spans="13:15" x14ac:dyDescent="0.25">
      <c r="M3" s="10" t="s">
        <v>121</v>
      </c>
      <c r="N3" s="11">
        <f>MIN(Retail[Age])</f>
        <v>18</v>
      </c>
    </row>
    <row r="4" spans="13:15" x14ac:dyDescent="0.25">
      <c r="M4" s="10" t="s">
        <v>122</v>
      </c>
      <c r="N4" s="11">
        <f>MAX(Retail[Age])</f>
        <v>64</v>
      </c>
    </row>
    <row r="5" spans="13:15" x14ac:dyDescent="0.25">
      <c r="M5" s="10" t="s">
        <v>123</v>
      </c>
      <c r="N5" s="11">
        <f>N4-N3</f>
        <v>46</v>
      </c>
    </row>
    <row r="6" spans="13:15" x14ac:dyDescent="0.25">
      <c r="M6" s="10" t="s">
        <v>124</v>
      </c>
      <c r="N6" s="11">
        <f>COUNTA(Retail[Customer ID])</f>
        <v>99</v>
      </c>
    </row>
    <row r="7" spans="13:15" x14ac:dyDescent="0.25">
      <c r="M7" s="10" t="s">
        <v>120</v>
      </c>
      <c r="N7" s="11">
        <f>COUNTIFS(Retail[Product Category],"Not Available")</f>
        <v>3</v>
      </c>
      <c r="O7" s="3"/>
    </row>
    <row r="8" spans="13:15" x14ac:dyDescent="0.25">
      <c r="M8" s="10" t="s">
        <v>12</v>
      </c>
      <c r="N8" s="13">
        <f>SUM(Retail[Total Revenue_Accounting])</f>
        <v>655903</v>
      </c>
    </row>
    <row r="9" spans="13:15" x14ac:dyDescent="0.25">
      <c r="M9" s="10" t="s">
        <v>128</v>
      </c>
      <c r="N9" s="13">
        <f>SQRT(N8)</f>
        <v>809.87838593211018</v>
      </c>
    </row>
    <row r="10" spans="13:15" x14ac:dyDescent="0.25">
      <c r="M10" s="10" t="s">
        <v>127</v>
      </c>
      <c r="N10" s="14">
        <f>STDEV(Retail[Total Revenue_Accounting])</f>
        <v>39232.527502904151</v>
      </c>
    </row>
    <row r="11" spans="13:15" x14ac:dyDescent="0.25">
      <c r="M11" s="12" t="s">
        <v>130</v>
      </c>
      <c r="N11" s="14">
        <f>SUMIFS(Retail[Total Revenue_Accounting],Retail[Total Quantity], "&gt;10")</f>
        <v>578846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0"/>
  <sheetViews>
    <sheetView topLeftCell="A81" workbookViewId="0">
      <selection activeCell="H98" sqref="H98"/>
    </sheetView>
  </sheetViews>
  <sheetFormatPr defaultColWidth="12.5703125" defaultRowHeight="15" customHeight="1" x14ac:dyDescent="0.25"/>
  <cols>
    <col min="1" max="1" width="10.140625" bestFit="1" customWidth="1"/>
    <col min="2" max="4" width="8.5703125" customWidth="1"/>
    <col min="5" max="5" width="13.42578125" customWidth="1"/>
    <col min="6" max="6" width="10.42578125" customWidth="1"/>
    <col min="7" max="7" width="12.7109375" customWidth="1"/>
    <col min="8" max="11" width="13.42578125" customWidth="1"/>
    <col min="12" max="12" width="14.42578125" customWidth="1"/>
    <col min="13" max="26" width="8.5703125" customWidth="1"/>
  </cols>
  <sheetData>
    <row r="1" spans="1:13" ht="14.25" customHeight="1" x14ac:dyDescent="0.25">
      <c r="A1" s="1" t="s">
        <v>0</v>
      </c>
      <c r="B1" s="1" t="s">
        <v>1</v>
      </c>
      <c r="C1" s="1" t="s">
        <v>2</v>
      </c>
      <c r="D1" s="1" t="s">
        <v>3</v>
      </c>
      <c r="E1" s="1" t="s">
        <v>4</v>
      </c>
      <c r="F1" s="1" t="s">
        <v>5</v>
      </c>
      <c r="G1" s="1" t="s">
        <v>6</v>
      </c>
      <c r="H1" s="1" t="s">
        <v>7</v>
      </c>
      <c r="I1" s="1" t="s">
        <v>8</v>
      </c>
      <c r="J1" s="1" t="s">
        <v>9</v>
      </c>
      <c r="K1" s="1" t="s">
        <v>10</v>
      </c>
      <c r="L1" s="1" t="s">
        <v>11</v>
      </c>
      <c r="M1" s="1" t="s">
        <v>12</v>
      </c>
    </row>
    <row r="2" spans="1:13" ht="14.25" customHeight="1" x14ac:dyDescent="0.25">
      <c r="A2" s="2">
        <v>45254</v>
      </c>
      <c r="B2" s="1" t="s">
        <v>13</v>
      </c>
      <c r="C2" s="1" t="s">
        <v>14</v>
      </c>
      <c r="D2" s="1">
        <v>34</v>
      </c>
      <c r="E2" s="1" t="s">
        <v>15</v>
      </c>
      <c r="F2" s="1">
        <v>50</v>
      </c>
      <c r="G2" s="3">
        <v>5</v>
      </c>
      <c r="H2" s="1">
        <v>3</v>
      </c>
      <c r="I2" s="3">
        <v>5</v>
      </c>
    </row>
    <row r="3" spans="1:13" ht="14.25" customHeight="1" x14ac:dyDescent="0.25">
      <c r="A3" s="2">
        <v>44984</v>
      </c>
      <c r="B3" s="1" t="s">
        <v>16</v>
      </c>
      <c r="C3" s="1" t="s">
        <v>17</v>
      </c>
      <c r="D3" s="1">
        <v>26</v>
      </c>
      <c r="E3" s="1" t="s">
        <v>18</v>
      </c>
      <c r="F3" s="1">
        <v>500</v>
      </c>
      <c r="G3" s="3">
        <v>6</v>
      </c>
      <c r="H3" s="1">
        <v>2</v>
      </c>
      <c r="I3" s="3">
        <v>3</v>
      </c>
    </row>
    <row r="4" spans="1:13" ht="14.25" customHeight="1" x14ac:dyDescent="0.25">
      <c r="A4" s="2">
        <v>44939</v>
      </c>
      <c r="B4" s="1" t="s">
        <v>19</v>
      </c>
      <c r="C4" s="1" t="s">
        <v>14</v>
      </c>
      <c r="D4" s="1">
        <v>50</v>
      </c>
      <c r="E4" s="1" t="s">
        <v>20</v>
      </c>
      <c r="F4" s="1">
        <v>2894.67</v>
      </c>
      <c r="G4" s="3">
        <v>7</v>
      </c>
      <c r="H4" s="1">
        <v>1</v>
      </c>
      <c r="I4" s="3">
        <v>2</v>
      </c>
    </row>
    <row r="5" spans="1:13" ht="14.25" customHeight="1" x14ac:dyDescent="0.25">
      <c r="A5" s="2">
        <v>45067</v>
      </c>
      <c r="B5" s="1" t="s">
        <v>21</v>
      </c>
      <c r="C5" s="1" t="s">
        <v>14</v>
      </c>
      <c r="D5" s="1">
        <v>37</v>
      </c>
      <c r="E5" s="1" t="s">
        <v>18</v>
      </c>
      <c r="F5" s="1">
        <v>500</v>
      </c>
      <c r="G5" s="3">
        <v>8</v>
      </c>
      <c r="H5" s="1">
        <v>1</v>
      </c>
      <c r="I5" s="3">
        <v>3</v>
      </c>
    </row>
    <row r="6" spans="1:13" ht="14.25" customHeight="1" x14ac:dyDescent="0.25">
      <c r="A6" s="2">
        <v>45052</v>
      </c>
      <c r="B6" s="1" t="s">
        <v>22</v>
      </c>
      <c r="C6" s="1" t="s">
        <v>14</v>
      </c>
      <c r="D6" s="1">
        <v>30</v>
      </c>
      <c r="E6" s="1" t="s">
        <v>15</v>
      </c>
      <c r="F6" s="1">
        <v>50</v>
      </c>
      <c r="G6" s="3">
        <v>4</v>
      </c>
      <c r="H6" s="1">
        <v>2</v>
      </c>
      <c r="I6" s="3">
        <v>2</v>
      </c>
    </row>
    <row r="7" spans="1:13" ht="14.25" customHeight="1" x14ac:dyDescent="0.25">
      <c r="A7" s="2">
        <v>45041</v>
      </c>
      <c r="B7" s="1" t="s">
        <v>23</v>
      </c>
      <c r="C7" s="1" t="s">
        <v>17</v>
      </c>
      <c r="D7" s="1">
        <v>45</v>
      </c>
      <c r="E7" s="1" t="s">
        <v>24</v>
      </c>
      <c r="F7" s="1">
        <v>30</v>
      </c>
      <c r="G7" s="3">
        <v>2</v>
      </c>
      <c r="H7" s="1">
        <v>1</v>
      </c>
      <c r="I7" s="3">
        <v>3</v>
      </c>
    </row>
    <row r="8" spans="1:13" ht="14.25" customHeight="1" x14ac:dyDescent="0.25">
      <c r="A8" s="2">
        <v>44998</v>
      </c>
      <c r="B8" s="1" t="s">
        <v>25</v>
      </c>
      <c r="C8" s="1" t="s">
        <v>14</v>
      </c>
      <c r="D8" s="1">
        <v>46</v>
      </c>
      <c r="E8" s="1" t="s">
        <v>18</v>
      </c>
      <c r="F8" s="1">
        <v>25</v>
      </c>
      <c r="G8" s="3">
        <v>3</v>
      </c>
      <c r="H8" s="1">
        <v>2</v>
      </c>
      <c r="I8" s="3">
        <v>4</v>
      </c>
    </row>
    <row r="9" spans="1:13" ht="14.25" customHeight="1" x14ac:dyDescent="0.25">
      <c r="A9" s="2">
        <v>44979</v>
      </c>
      <c r="B9" s="1" t="s">
        <v>26</v>
      </c>
      <c r="C9" s="1" t="s">
        <v>14</v>
      </c>
      <c r="D9" s="1">
        <v>30</v>
      </c>
      <c r="E9" s="1"/>
      <c r="F9" s="1">
        <v>25.896699999999999</v>
      </c>
      <c r="G9" s="3">
        <v>4</v>
      </c>
      <c r="H9" s="1">
        <v>4</v>
      </c>
      <c r="I9" s="3">
        <v>5</v>
      </c>
    </row>
    <row r="10" spans="1:13" ht="14.25" customHeight="1" x14ac:dyDescent="0.25">
      <c r="A10" s="2">
        <v>45273</v>
      </c>
      <c r="B10" s="1" t="s">
        <v>27</v>
      </c>
      <c r="C10" s="1" t="s">
        <v>14</v>
      </c>
      <c r="D10" s="1">
        <v>63</v>
      </c>
      <c r="E10" s="1" t="s">
        <v>20</v>
      </c>
      <c r="F10" s="1">
        <v>300</v>
      </c>
      <c r="G10" s="3">
        <v>4</v>
      </c>
      <c r="H10" s="1">
        <v>2</v>
      </c>
      <c r="I10" s="3">
        <v>3</v>
      </c>
    </row>
    <row r="11" spans="1:13" ht="14.25" customHeight="1" x14ac:dyDescent="0.25">
      <c r="A11" s="2">
        <v>45206</v>
      </c>
      <c r="B11" s="1" t="s">
        <v>28</v>
      </c>
      <c r="C11" s="1" t="s">
        <v>17</v>
      </c>
      <c r="D11" s="1">
        <v>52</v>
      </c>
      <c r="E11" s="1" t="s">
        <v>18</v>
      </c>
      <c r="F11" s="1">
        <v>50</v>
      </c>
      <c r="G11" s="3">
        <v>5</v>
      </c>
      <c r="H11" s="1">
        <v>4</v>
      </c>
      <c r="I11" s="3">
        <v>4</v>
      </c>
    </row>
    <row r="12" spans="1:13" ht="14.25" customHeight="1" x14ac:dyDescent="0.25">
      <c r="A12" s="2">
        <v>44971</v>
      </c>
      <c r="B12" s="1" t="s">
        <v>29</v>
      </c>
      <c r="C12" s="1" t="s">
        <v>14</v>
      </c>
      <c r="D12" s="1">
        <v>23</v>
      </c>
      <c r="E12" s="1" t="s">
        <v>18</v>
      </c>
      <c r="F12" s="1">
        <v>50</v>
      </c>
      <c r="G12" s="3">
        <v>3</v>
      </c>
      <c r="H12" s="1">
        <v>2</v>
      </c>
      <c r="I12" s="3">
        <v>5</v>
      </c>
    </row>
    <row r="13" spans="1:13" ht="14.25" customHeight="1" x14ac:dyDescent="0.25">
      <c r="A13" s="2">
        <v>45229</v>
      </c>
      <c r="B13" s="1" t="s">
        <v>30</v>
      </c>
      <c r="C13" s="1" t="s">
        <v>14</v>
      </c>
      <c r="D13" s="1">
        <v>35</v>
      </c>
      <c r="E13" s="1" t="s">
        <v>24</v>
      </c>
      <c r="F13" s="1">
        <v>25</v>
      </c>
      <c r="G13" s="3">
        <v>5</v>
      </c>
      <c r="H13" s="1">
        <v>3</v>
      </c>
      <c r="I13" s="3">
        <v>6</v>
      </c>
    </row>
    <row r="14" spans="1:13" ht="14.25" customHeight="1" x14ac:dyDescent="0.25">
      <c r="A14" s="2">
        <v>45143</v>
      </c>
      <c r="B14" s="1" t="s">
        <v>31</v>
      </c>
      <c r="C14" s="1" t="s">
        <v>14</v>
      </c>
      <c r="D14" s="1">
        <v>22</v>
      </c>
      <c r="E14" s="1" t="s">
        <v>20</v>
      </c>
      <c r="F14" s="1">
        <v>500</v>
      </c>
      <c r="G14" s="3">
        <v>6</v>
      </c>
      <c r="H14" s="1">
        <v>3</v>
      </c>
      <c r="I14" s="3">
        <v>4</v>
      </c>
    </row>
    <row r="15" spans="1:13" ht="14.25" customHeight="1" x14ac:dyDescent="0.25">
      <c r="A15" s="2">
        <v>44943</v>
      </c>
      <c r="B15" s="1" t="s">
        <v>32</v>
      </c>
      <c r="C15" s="1" t="s">
        <v>14</v>
      </c>
      <c r="D15" s="1">
        <v>64</v>
      </c>
      <c r="E15" s="1"/>
      <c r="F15" s="1">
        <v>34.566000000000003</v>
      </c>
      <c r="G15" s="3">
        <v>7</v>
      </c>
      <c r="H15" s="1">
        <v>4</v>
      </c>
      <c r="I15" s="3">
        <v>3</v>
      </c>
    </row>
    <row r="16" spans="1:13" ht="14.25" customHeight="1" x14ac:dyDescent="0.25">
      <c r="A16" s="2">
        <v>44942</v>
      </c>
      <c r="B16" s="1" t="s">
        <v>33</v>
      </c>
      <c r="C16" s="1" t="s">
        <v>17</v>
      </c>
      <c r="D16" s="1">
        <v>42</v>
      </c>
      <c r="E16" s="1" t="s">
        <v>20</v>
      </c>
      <c r="F16" s="1">
        <v>500</v>
      </c>
      <c r="G16" s="3">
        <v>4</v>
      </c>
      <c r="H16" s="1">
        <v>4</v>
      </c>
      <c r="I16" s="3">
        <v>5</v>
      </c>
    </row>
    <row r="17" spans="1:9" ht="14.25" customHeight="1" x14ac:dyDescent="0.25">
      <c r="A17" s="2">
        <v>44974</v>
      </c>
      <c r="B17" s="1" t="s">
        <v>34</v>
      </c>
      <c r="C17" s="1" t="s">
        <v>14</v>
      </c>
      <c r="D17" s="1">
        <v>19</v>
      </c>
      <c r="E17" s="1" t="s">
        <v>24</v>
      </c>
      <c r="F17" s="1">
        <v>399.4</v>
      </c>
      <c r="G17" s="3">
        <v>3</v>
      </c>
      <c r="H17" s="1">
        <v>3</v>
      </c>
      <c r="I17" s="3">
        <v>7</v>
      </c>
    </row>
    <row r="18" spans="1:9" ht="14.25" customHeight="1" x14ac:dyDescent="0.25">
      <c r="A18" s="2">
        <v>45038</v>
      </c>
      <c r="B18" s="1" t="s">
        <v>35</v>
      </c>
      <c r="C18" s="1" t="s">
        <v>17</v>
      </c>
      <c r="D18" s="1">
        <v>27</v>
      </c>
      <c r="E18" s="1" t="s">
        <v>18</v>
      </c>
      <c r="F18" s="1">
        <v>25</v>
      </c>
      <c r="G18" s="3">
        <v>2</v>
      </c>
      <c r="H18" s="1">
        <v>4</v>
      </c>
      <c r="I18" s="3">
        <v>9</v>
      </c>
    </row>
    <row r="19" spans="1:9" ht="14.25" customHeight="1" x14ac:dyDescent="0.25">
      <c r="A19" s="2">
        <v>45046</v>
      </c>
      <c r="B19" s="1" t="s">
        <v>36</v>
      </c>
      <c r="C19" s="1" t="s">
        <v>17</v>
      </c>
      <c r="D19" s="1">
        <v>47</v>
      </c>
      <c r="E19" s="1" t="s">
        <v>20</v>
      </c>
      <c r="F19" s="1">
        <v>25</v>
      </c>
      <c r="G19" s="3">
        <v>2</v>
      </c>
      <c r="H19" s="1">
        <v>2</v>
      </c>
      <c r="I19" s="3">
        <v>9</v>
      </c>
    </row>
    <row r="20" spans="1:9" ht="14.25" customHeight="1" x14ac:dyDescent="0.25">
      <c r="A20" s="2">
        <v>45185</v>
      </c>
      <c r="B20" s="1" t="s">
        <v>37</v>
      </c>
      <c r="C20" s="1" t="s">
        <v>17</v>
      </c>
      <c r="D20" s="1">
        <v>62</v>
      </c>
      <c r="E20" s="1" t="s">
        <v>18</v>
      </c>
      <c r="F20" s="1">
        <v>25</v>
      </c>
      <c r="G20" s="3">
        <v>2</v>
      </c>
      <c r="H20" s="1">
        <v>2</v>
      </c>
      <c r="I20" s="1">
        <v>5</v>
      </c>
    </row>
    <row r="21" spans="1:9" ht="14.25" customHeight="1" x14ac:dyDescent="0.25">
      <c r="A21" s="2">
        <v>45235</v>
      </c>
      <c r="B21" s="1" t="s">
        <v>38</v>
      </c>
      <c r="C21" s="1" t="s">
        <v>14</v>
      </c>
      <c r="D21" s="1">
        <v>22</v>
      </c>
      <c r="E21" s="1" t="s">
        <v>18</v>
      </c>
      <c r="F21" s="1">
        <v>300.98099999999999</v>
      </c>
      <c r="G21" s="3">
        <v>3</v>
      </c>
      <c r="H21" s="1">
        <v>3</v>
      </c>
      <c r="I21" s="1">
        <v>3</v>
      </c>
    </row>
    <row r="22" spans="1:9" ht="14.25" customHeight="1" x14ac:dyDescent="0.25">
      <c r="A22" s="2">
        <v>44940</v>
      </c>
      <c r="B22" s="1" t="s">
        <v>39</v>
      </c>
      <c r="C22" s="1" t="s">
        <v>17</v>
      </c>
      <c r="D22" s="1">
        <v>50</v>
      </c>
      <c r="E22" s="1" t="s">
        <v>15</v>
      </c>
      <c r="F22" s="1">
        <v>500</v>
      </c>
      <c r="G22" s="3">
        <v>4</v>
      </c>
      <c r="H22" s="1">
        <v>1</v>
      </c>
      <c r="I22" s="1">
        <v>2</v>
      </c>
    </row>
    <row r="23" spans="1:9" ht="14.25" customHeight="1" x14ac:dyDescent="0.25">
      <c r="A23" s="2">
        <v>45214</v>
      </c>
      <c r="B23" s="1" t="s">
        <v>40</v>
      </c>
      <c r="C23" s="1" t="s">
        <v>14</v>
      </c>
      <c r="D23" s="1">
        <v>18</v>
      </c>
      <c r="E23" s="1" t="s">
        <v>18</v>
      </c>
      <c r="F23" s="1">
        <v>50</v>
      </c>
      <c r="G23" s="3">
        <v>5</v>
      </c>
      <c r="H23" s="1">
        <v>2</v>
      </c>
      <c r="I23" s="1">
        <v>3</v>
      </c>
    </row>
    <row r="24" spans="1:9" ht="14.25" customHeight="1" x14ac:dyDescent="0.25">
      <c r="A24" s="2">
        <v>45028</v>
      </c>
      <c r="B24" s="1" t="s">
        <v>41</v>
      </c>
      <c r="C24" s="1" t="s">
        <v>17</v>
      </c>
      <c r="D24" s="1">
        <v>35</v>
      </c>
      <c r="E24" s="1" t="s">
        <v>18</v>
      </c>
      <c r="F24" s="1">
        <v>30</v>
      </c>
      <c r="G24" s="3">
        <v>6</v>
      </c>
      <c r="H24" s="1">
        <v>4</v>
      </c>
      <c r="I24" s="1">
        <v>2</v>
      </c>
    </row>
    <row r="25" spans="1:9" ht="14.25" customHeight="1" x14ac:dyDescent="0.25">
      <c r="A25" s="2">
        <v>45259</v>
      </c>
      <c r="B25" s="1" t="s">
        <v>42</v>
      </c>
      <c r="C25" s="1" t="s">
        <v>17</v>
      </c>
      <c r="D25" s="1">
        <v>49</v>
      </c>
      <c r="E25" s="1" t="s">
        <v>18</v>
      </c>
      <c r="F25" s="1">
        <v>300</v>
      </c>
      <c r="G25" s="3">
        <v>7</v>
      </c>
      <c r="H25" s="1">
        <v>1</v>
      </c>
      <c r="I25" s="1">
        <v>3</v>
      </c>
    </row>
    <row r="26" spans="1:9" ht="14.25" customHeight="1" x14ac:dyDescent="0.25">
      <c r="A26" s="2">
        <v>45286</v>
      </c>
      <c r="B26" s="1" t="s">
        <v>43</v>
      </c>
      <c r="C26" s="1" t="s">
        <v>17</v>
      </c>
      <c r="D26" s="1">
        <v>64</v>
      </c>
      <c r="E26" s="1" t="s">
        <v>15</v>
      </c>
      <c r="F26" s="1">
        <v>50</v>
      </c>
      <c r="G26" s="3">
        <v>5</v>
      </c>
      <c r="H26" s="1">
        <v>1</v>
      </c>
      <c r="I26" s="1">
        <v>2</v>
      </c>
    </row>
    <row r="27" spans="1:9" ht="14.25" customHeight="1" x14ac:dyDescent="0.25">
      <c r="A27" s="2">
        <v>45206</v>
      </c>
      <c r="B27" s="1" t="s">
        <v>44</v>
      </c>
      <c r="C27" s="1" t="s">
        <v>17</v>
      </c>
      <c r="D27" s="1">
        <v>28</v>
      </c>
      <c r="E27" s="1" t="s">
        <v>20</v>
      </c>
      <c r="F27" s="1">
        <v>500</v>
      </c>
      <c r="G27" s="3">
        <v>5</v>
      </c>
      <c r="H27" s="1">
        <v>2</v>
      </c>
      <c r="I27" s="1">
        <v>4</v>
      </c>
    </row>
    <row r="28" spans="1:9" ht="14.25" customHeight="1" x14ac:dyDescent="0.25">
      <c r="A28" s="2">
        <v>45141</v>
      </c>
      <c r="B28" s="1" t="s">
        <v>45</v>
      </c>
      <c r="C28" s="1" t="s">
        <v>17</v>
      </c>
      <c r="D28" s="1">
        <v>38</v>
      </c>
      <c r="E28" s="1"/>
      <c r="F28" s="1">
        <v>25</v>
      </c>
      <c r="G28" s="3">
        <v>6</v>
      </c>
      <c r="H28" s="1">
        <v>2</v>
      </c>
      <c r="I28" s="1">
        <v>4</v>
      </c>
    </row>
    <row r="29" spans="1:9" ht="14.25" customHeight="1" x14ac:dyDescent="0.25">
      <c r="A29" s="2">
        <v>45039</v>
      </c>
      <c r="B29" s="1" t="s">
        <v>46</v>
      </c>
      <c r="C29" s="1" t="s">
        <v>17</v>
      </c>
      <c r="D29" s="1">
        <v>43</v>
      </c>
      <c r="E29" s="1" t="s">
        <v>15</v>
      </c>
      <c r="F29" s="1">
        <v>500</v>
      </c>
      <c r="G29" s="3">
        <v>7</v>
      </c>
      <c r="H29" s="1">
        <v>1</v>
      </c>
      <c r="I29" s="1">
        <v>5</v>
      </c>
    </row>
    <row r="30" spans="1:9" ht="14.25" customHeight="1" x14ac:dyDescent="0.25">
      <c r="A30" s="2">
        <v>45156</v>
      </c>
      <c r="B30" s="1" t="s">
        <v>47</v>
      </c>
      <c r="C30" s="1" t="s">
        <v>17</v>
      </c>
      <c r="D30" s="1">
        <v>42</v>
      </c>
      <c r="E30" s="1" t="s">
        <v>20</v>
      </c>
      <c r="F30" s="1">
        <v>30</v>
      </c>
      <c r="G30" s="3">
        <v>6</v>
      </c>
      <c r="H30" s="1">
        <v>1</v>
      </c>
      <c r="I30" s="1">
        <v>5</v>
      </c>
    </row>
    <row r="31" spans="1:9" ht="14.25" customHeight="1" x14ac:dyDescent="0.25">
      <c r="A31" s="2">
        <v>45228</v>
      </c>
      <c r="B31" s="1" t="s">
        <v>48</v>
      </c>
      <c r="C31" s="1" t="s">
        <v>17</v>
      </c>
      <c r="D31" s="1">
        <v>39</v>
      </c>
      <c r="E31" s="1" t="s">
        <v>15</v>
      </c>
      <c r="F31" s="1">
        <v>300</v>
      </c>
      <c r="G31" s="3">
        <v>5</v>
      </c>
      <c r="H31" s="1">
        <v>3</v>
      </c>
      <c r="I31" s="1">
        <v>4</v>
      </c>
    </row>
    <row r="32" spans="1:9" ht="14.25" customHeight="1" x14ac:dyDescent="0.25">
      <c r="A32" s="2">
        <v>45069</v>
      </c>
      <c r="B32" s="1" t="s">
        <v>49</v>
      </c>
      <c r="C32" s="1" t="s">
        <v>14</v>
      </c>
      <c r="D32" s="1">
        <v>44</v>
      </c>
      <c r="E32" s="1" t="s">
        <v>50</v>
      </c>
      <c r="F32" s="1">
        <v>300</v>
      </c>
      <c r="G32" s="3">
        <v>4</v>
      </c>
      <c r="H32" s="1">
        <v>4</v>
      </c>
      <c r="I32" s="1">
        <v>4</v>
      </c>
    </row>
    <row r="33" spans="1:9" ht="14.25" customHeight="1" x14ac:dyDescent="0.25">
      <c r="A33" s="2">
        <v>44930</v>
      </c>
      <c r="B33" s="1" t="s">
        <v>51</v>
      </c>
      <c r="C33" s="1" t="s">
        <v>14</v>
      </c>
      <c r="D33" s="1">
        <v>30</v>
      </c>
      <c r="E33" s="1" t="s">
        <v>24</v>
      </c>
      <c r="F33" s="1">
        <v>30</v>
      </c>
      <c r="G33" s="3">
        <v>3</v>
      </c>
      <c r="H33" s="1">
        <v>3</v>
      </c>
      <c r="I33" s="1">
        <v>2</v>
      </c>
    </row>
    <row r="34" spans="1:9" ht="14.25" customHeight="1" x14ac:dyDescent="0.25">
      <c r="A34" s="2">
        <v>45008</v>
      </c>
      <c r="B34" s="1" t="s">
        <v>52</v>
      </c>
      <c r="C34" s="1" t="s">
        <v>17</v>
      </c>
      <c r="D34" s="1">
        <v>50</v>
      </c>
      <c r="E34" s="1" t="s">
        <v>20</v>
      </c>
      <c r="F34" s="1">
        <v>50</v>
      </c>
      <c r="G34" s="3">
        <v>2</v>
      </c>
      <c r="H34" s="1">
        <v>2</v>
      </c>
      <c r="I34" s="1">
        <v>2</v>
      </c>
    </row>
    <row r="35" spans="1:9" ht="14.25" customHeight="1" x14ac:dyDescent="0.25">
      <c r="A35" s="2">
        <v>45284</v>
      </c>
      <c r="B35" s="1" t="s">
        <v>53</v>
      </c>
      <c r="C35" s="1" t="s">
        <v>17</v>
      </c>
      <c r="D35" s="1">
        <v>51</v>
      </c>
      <c r="E35" s="1" t="s">
        <v>18</v>
      </c>
      <c r="F35" s="1">
        <v>50</v>
      </c>
      <c r="G35" s="3">
        <v>3</v>
      </c>
      <c r="H35" s="1">
        <v>3</v>
      </c>
      <c r="I35" s="1">
        <v>2</v>
      </c>
    </row>
    <row r="36" spans="1:9" ht="14.25" customHeight="1" x14ac:dyDescent="0.25">
      <c r="A36" s="2">
        <v>45143</v>
      </c>
      <c r="B36" s="1" t="s">
        <v>54</v>
      </c>
      <c r="C36" s="1" t="s">
        <v>17</v>
      </c>
      <c r="D36" s="1">
        <v>58</v>
      </c>
      <c r="E36" s="1" t="s">
        <v>15</v>
      </c>
      <c r="F36" s="1">
        <v>34.567</v>
      </c>
      <c r="G36" s="3">
        <v>5</v>
      </c>
      <c r="H36" s="1">
        <v>3</v>
      </c>
      <c r="I36" s="1">
        <v>2</v>
      </c>
    </row>
    <row r="37" spans="1:9" ht="14.25" customHeight="1" x14ac:dyDescent="0.25">
      <c r="A37" s="2">
        <v>45101</v>
      </c>
      <c r="B37" s="1" t="s">
        <v>55</v>
      </c>
      <c r="C37" s="1" t="s">
        <v>14</v>
      </c>
      <c r="D37" s="1">
        <v>52</v>
      </c>
      <c r="E37" s="1" t="s">
        <v>15</v>
      </c>
      <c r="F37" s="1">
        <v>300</v>
      </c>
      <c r="G37" s="3">
        <v>7</v>
      </c>
      <c r="H37" s="1">
        <v>3</v>
      </c>
      <c r="I37" s="1">
        <v>3</v>
      </c>
    </row>
    <row r="38" spans="1:9" ht="14.25" customHeight="1" x14ac:dyDescent="0.25">
      <c r="A38" s="2">
        <v>45069</v>
      </c>
      <c r="B38" s="1" t="s">
        <v>56</v>
      </c>
      <c r="C38" s="1" t="s">
        <v>17</v>
      </c>
      <c r="D38" s="1">
        <v>18</v>
      </c>
      <c r="E38" s="1" t="s">
        <v>15</v>
      </c>
      <c r="F38" s="1">
        <v>25</v>
      </c>
      <c r="G38" s="3">
        <v>8</v>
      </c>
      <c r="H38" s="1">
        <v>3</v>
      </c>
      <c r="I38" s="1">
        <v>4</v>
      </c>
    </row>
    <row r="39" spans="1:9" ht="14.25" customHeight="1" x14ac:dyDescent="0.25">
      <c r="A39" s="2">
        <v>45006</v>
      </c>
      <c r="B39" s="1" t="s">
        <v>57</v>
      </c>
      <c r="C39" s="1" t="s">
        <v>14</v>
      </c>
      <c r="D39" s="1">
        <v>38</v>
      </c>
      <c r="E39" s="1" t="s">
        <v>15</v>
      </c>
      <c r="F39" s="1">
        <v>50</v>
      </c>
      <c r="G39" s="3">
        <v>5</v>
      </c>
      <c r="H39" s="1">
        <v>4</v>
      </c>
      <c r="I39" s="1">
        <v>5</v>
      </c>
    </row>
    <row r="40" spans="1:9" ht="14.25" customHeight="1" x14ac:dyDescent="0.25">
      <c r="A40" s="2">
        <v>45037</v>
      </c>
      <c r="B40" s="1" t="s">
        <v>58</v>
      </c>
      <c r="C40" s="1" t="s">
        <v>14</v>
      </c>
      <c r="D40" s="1">
        <v>23</v>
      </c>
      <c r="E40" s="1" t="s">
        <v>18</v>
      </c>
      <c r="F40" s="1">
        <v>30</v>
      </c>
      <c r="G40" s="3">
        <v>6</v>
      </c>
      <c r="H40" s="1">
        <v>4</v>
      </c>
      <c r="I40" s="1">
        <v>6</v>
      </c>
    </row>
    <row r="41" spans="1:9" ht="14.25" customHeight="1" x14ac:dyDescent="0.25">
      <c r="A41" s="2">
        <v>45099</v>
      </c>
      <c r="B41" s="1" t="s">
        <v>59</v>
      </c>
      <c r="C41" s="1" t="s">
        <v>14</v>
      </c>
      <c r="D41" s="1">
        <v>45</v>
      </c>
      <c r="E41" s="1" t="s">
        <v>15</v>
      </c>
      <c r="F41" s="1">
        <v>50</v>
      </c>
      <c r="G41" s="3">
        <v>4</v>
      </c>
      <c r="H41" s="1">
        <v>1</v>
      </c>
      <c r="I41" s="1">
        <v>7</v>
      </c>
    </row>
    <row r="42" spans="1:9" ht="14.25" customHeight="1" x14ac:dyDescent="0.25">
      <c r="A42" s="2">
        <v>44979</v>
      </c>
      <c r="B42" s="1" t="s">
        <v>60</v>
      </c>
      <c r="C42" s="1" t="s">
        <v>14</v>
      </c>
      <c r="D42" s="1">
        <v>34</v>
      </c>
      <c r="E42" s="1" t="s">
        <v>18</v>
      </c>
      <c r="F42" s="1">
        <v>25</v>
      </c>
      <c r="G42" s="3">
        <v>5</v>
      </c>
      <c r="H42" s="1">
        <v>2</v>
      </c>
      <c r="I42" s="1">
        <v>8</v>
      </c>
    </row>
    <row r="43" spans="1:9" ht="14.25" customHeight="1" x14ac:dyDescent="0.25">
      <c r="A43" s="2">
        <v>44974</v>
      </c>
      <c r="B43" s="1" t="s">
        <v>61</v>
      </c>
      <c r="C43" s="1" t="s">
        <v>14</v>
      </c>
      <c r="D43" s="1">
        <v>22</v>
      </c>
      <c r="E43" s="1" t="s">
        <v>18</v>
      </c>
      <c r="F43" s="1">
        <v>300</v>
      </c>
      <c r="G43" s="3">
        <v>3</v>
      </c>
      <c r="H43" s="1">
        <v>3</v>
      </c>
      <c r="I43" s="1">
        <v>7</v>
      </c>
    </row>
    <row r="44" spans="1:9" ht="14.25" customHeight="1" x14ac:dyDescent="0.25">
      <c r="A44" s="2">
        <v>45121</v>
      </c>
      <c r="B44" s="1" t="s">
        <v>62</v>
      </c>
      <c r="C44" s="1" t="s">
        <v>17</v>
      </c>
      <c r="D44" s="1">
        <v>48</v>
      </c>
      <c r="E44" s="1" t="s">
        <v>18</v>
      </c>
      <c r="F44" s="1">
        <v>300</v>
      </c>
      <c r="G44" s="3">
        <v>5</v>
      </c>
      <c r="H44" s="1">
        <v>1</v>
      </c>
      <c r="I44" s="1">
        <v>5</v>
      </c>
    </row>
    <row r="45" spans="1:9" ht="14.25" customHeight="1" x14ac:dyDescent="0.25">
      <c r="A45" s="2">
        <v>44976</v>
      </c>
      <c r="B45" s="1" t="s">
        <v>63</v>
      </c>
      <c r="C45" s="1" t="s">
        <v>17</v>
      </c>
      <c r="D45" s="1">
        <v>22</v>
      </c>
      <c r="E45" s="1" t="s">
        <v>18</v>
      </c>
      <c r="F45" s="1">
        <v>25</v>
      </c>
      <c r="G45" s="3">
        <v>6</v>
      </c>
      <c r="H45" s="1">
        <v>1</v>
      </c>
      <c r="I45" s="1">
        <v>4</v>
      </c>
    </row>
    <row r="46" spans="1:9" ht="14.25" customHeight="1" x14ac:dyDescent="0.25">
      <c r="A46" s="2">
        <v>45110</v>
      </c>
      <c r="B46" s="1" t="s">
        <v>64</v>
      </c>
      <c r="C46" s="1" t="s">
        <v>17</v>
      </c>
      <c r="D46" s="1">
        <v>55</v>
      </c>
      <c r="E46" s="1" t="s">
        <v>20</v>
      </c>
      <c r="F46" s="1">
        <v>30</v>
      </c>
      <c r="G46" s="3">
        <v>4</v>
      </c>
      <c r="H46" s="1">
        <v>1</v>
      </c>
      <c r="I46" s="1">
        <v>3</v>
      </c>
    </row>
    <row r="47" spans="1:9" ht="14.25" customHeight="1" x14ac:dyDescent="0.25">
      <c r="A47" s="2">
        <v>45103</v>
      </c>
      <c r="B47" s="1" t="s">
        <v>65</v>
      </c>
      <c r="C47" s="1" t="s">
        <v>17</v>
      </c>
      <c r="D47" s="1">
        <v>20</v>
      </c>
      <c r="E47" s="1" t="s">
        <v>20</v>
      </c>
      <c r="F47" s="1">
        <v>300</v>
      </c>
      <c r="G47" s="3">
        <v>3</v>
      </c>
      <c r="H47" s="1">
        <v>4</v>
      </c>
      <c r="I47" s="1">
        <v>2</v>
      </c>
    </row>
    <row r="48" spans="1:9" ht="14.25" customHeight="1" x14ac:dyDescent="0.25">
      <c r="A48" s="2">
        <v>45236</v>
      </c>
      <c r="B48" s="1" t="s">
        <v>66</v>
      </c>
      <c r="C48" s="1" t="s">
        <v>17</v>
      </c>
      <c r="D48" s="1">
        <v>40</v>
      </c>
      <c r="E48" s="1" t="s">
        <v>15</v>
      </c>
      <c r="F48" s="1">
        <v>500</v>
      </c>
      <c r="G48" s="3">
        <v>2</v>
      </c>
      <c r="H48" s="1">
        <v>3</v>
      </c>
      <c r="I48" s="1">
        <v>7</v>
      </c>
    </row>
    <row r="49" spans="1:9" ht="14.25" customHeight="1" x14ac:dyDescent="0.25">
      <c r="A49" s="2">
        <v>45062</v>
      </c>
      <c r="B49" s="1" t="s">
        <v>67</v>
      </c>
      <c r="C49" s="1" t="s">
        <v>14</v>
      </c>
      <c r="D49" s="1">
        <v>54</v>
      </c>
      <c r="E49" s="1" t="s">
        <v>20</v>
      </c>
      <c r="F49" s="1">
        <v>300</v>
      </c>
      <c r="G49" s="3">
        <v>3</v>
      </c>
      <c r="H49" s="1">
        <v>3</v>
      </c>
      <c r="I49" s="1">
        <v>3</v>
      </c>
    </row>
    <row r="50" spans="1:9" ht="14.25" customHeight="1" x14ac:dyDescent="0.25">
      <c r="A50" s="2">
        <v>44949</v>
      </c>
      <c r="B50" s="1" t="s">
        <v>68</v>
      </c>
      <c r="C50" s="1" t="s">
        <v>17</v>
      </c>
      <c r="D50" s="1">
        <v>54</v>
      </c>
      <c r="E50" s="1" t="s">
        <v>20</v>
      </c>
      <c r="F50" s="1">
        <v>500</v>
      </c>
      <c r="G50" s="3">
        <v>4</v>
      </c>
      <c r="H50" s="1">
        <v>2</v>
      </c>
      <c r="I50" s="1">
        <v>4</v>
      </c>
    </row>
    <row r="51" spans="1:9" ht="14.25" customHeight="1" x14ac:dyDescent="0.25">
      <c r="A51" s="2">
        <v>45162</v>
      </c>
      <c r="B51" s="1" t="s">
        <v>69</v>
      </c>
      <c r="C51" s="1" t="s">
        <v>17</v>
      </c>
      <c r="D51" s="1">
        <v>27</v>
      </c>
      <c r="E51" s="1" t="s">
        <v>15</v>
      </c>
      <c r="F51" s="1">
        <v>25</v>
      </c>
      <c r="G51" s="3">
        <v>5</v>
      </c>
      <c r="H51" s="1">
        <v>3</v>
      </c>
      <c r="I51" s="1">
        <v>6</v>
      </c>
    </row>
    <row r="52" spans="1:9" ht="14.25" customHeight="1" x14ac:dyDescent="0.25">
      <c r="A52" s="2">
        <v>45201</v>
      </c>
      <c r="B52" s="1" t="s">
        <v>70</v>
      </c>
      <c r="C52" s="1" t="s">
        <v>14</v>
      </c>
      <c r="D52" s="1">
        <v>27</v>
      </c>
      <c r="E52" s="1" t="s">
        <v>15</v>
      </c>
      <c r="F52" s="1">
        <v>25</v>
      </c>
      <c r="G52" s="3">
        <v>6</v>
      </c>
      <c r="H52" s="1">
        <v>3</v>
      </c>
      <c r="I52" s="1">
        <v>5</v>
      </c>
    </row>
    <row r="53" spans="1:9" ht="14.25" customHeight="1" x14ac:dyDescent="0.25">
      <c r="A53" s="2">
        <v>44990</v>
      </c>
      <c r="B53" s="1" t="s">
        <v>71</v>
      </c>
      <c r="C53" s="1" t="s">
        <v>17</v>
      </c>
      <c r="D53" s="1">
        <v>36</v>
      </c>
      <c r="E53" s="1" t="s">
        <v>15</v>
      </c>
      <c r="F53" s="1">
        <v>300</v>
      </c>
      <c r="G53" s="3">
        <v>7</v>
      </c>
      <c r="H53" s="1">
        <v>1</v>
      </c>
      <c r="I53" s="1">
        <v>2</v>
      </c>
    </row>
    <row r="54" spans="1:9" ht="14.25" customHeight="1" x14ac:dyDescent="0.25">
      <c r="A54" s="2">
        <v>45120</v>
      </c>
      <c r="B54" s="1" t="s">
        <v>72</v>
      </c>
      <c r="C54" s="1" t="s">
        <v>14</v>
      </c>
      <c r="D54" s="1">
        <v>34</v>
      </c>
      <c r="E54" s="1" t="s">
        <v>20</v>
      </c>
      <c r="F54" s="1">
        <v>50</v>
      </c>
      <c r="G54" s="3">
        <v>4</v>
      </c>
      <c r="H54" s="1">
        <v>2</v>
      </c>
      <c r="I54" s="1">
        <v>3</v>
      </c>
    </row>
    <row r="55" spans="1:9" ht="14.25" customHeight="1" x14ac:dyDescent="0.25">
      <c r="A55" s="2">
        <v>44967</v>
      </c>
      <c r="B55" s="1" t="s">
        <v>73</v>
      </c>
      <c r="C55" s="1" t="s">
        <v>17</v>
      </c>
      <c r="D55" s="1">
        <v>38</v>
      </c>
      <c r="E55" s="1" t="s">
        <v>20</v>
      </c>
      <c r="F55" s="1">
        <v>500</v>
      </c>
      <c r="G55" s="3">
        <v>5</v>
      </c>
      <c r="H55" s="1">
        <v>3</v>
      </c>
      <c r="I55" s="1">
        <v>2</v>
      </c>
    </row>
    <row r="56" spans="1:9" ht="14.25" customHeight="1" x14ac:dyDescent="0.25">
      <c r="A56" s="2">
        <v>45209</v>
      </c>
      <c r="B56" s="1" t="s">
        <v>74</v>
      </c>
      <c r="C56" s="1" t="s">
        <v>14</v>
      </c>
      <c r="D56" s="1">
        <v>31</v>
      </c>
      <c r="E56" s="1" t="s">
        <v>15</v>
      </c>
      <c r="F56" s="1">
        <v>30</v>
      </c>
      <c r="G56" s="3">
        <v>6</v>
      </c>
      <c r="H56" s="1">
        <v>4</v>
      </c>
      <c r="I56" s="1">
        <v>2</v>
      </c>
    </row>
    <row r="57" spans="1:9" ht="14.25" customHeight="1" x14ac:dyDescent="0.25">
      <c r="A57" s="2">
        <v>45077</v>
      </c>
      <c r="B57" s="1" t="s">
        <v>75</v>
      </c>
      <c r="C57" s="1" t="s">
        <v>17</v>
      </c>
      <c r="D57" s="1">
        <v>26</v>
      </c>
      <c r="E57" s="1" t="s">
        <v>18</v>
      </c>
      <c r="F57" s="1">
        <v>2345.7890000000002</v>
      </c>
      <c r="G57" s="3">
        <v>7</v>
      </c>
      <c r="H57" s="1">
        <v>3</v>
      </c>
      <c r="I57" s="1">
        <v>2</v>
      </c>
    </row>
    <row r="58" spans="1:9" ht="14.25" customHeight="1" x14ac:dyDescent="0.25">
      <c r="A58" s="2">
        <v>45248</v>
      </c>
      <c r="B58" s="1" t="s">
        <v>76</v>
      </c>
      <c r="C58" s="1" t="s">
        <v>17</v>
      </c>
      <c r="D58" s="1">
        <v>63</v>
      </c>
      <c r="E58" s="1" t="s">
        <v>15</v>
      </c>
      <c r="F58" s="1">
        <v>30</v>
      </c>
      <c r="G58" s="3">
        <v>3</v>
      </c>
      <c r="H58" s="1">
        <v>1</v>
      </c>
      <c r="I58" s="1">
        <v>2</v>
      </c>
    </row>
    <row r="59" spans="1:9" ht="14.25" customHeight="1" x14ac:dyDescent="0.25">
      <c r="A59" s="2">
        <v>45243</v>
      </c>
      <c r="B59" s="1" t="s">
        <v>77</v>
      </c>
      <c r="C59" s="1" t="s">
        <v>14</v>
      </c>
      <c r="D59" s="1">
        <v>18</v>
      </c>
      <c r="E59" s="1" t="s">
        <v>18</v>
      </c>
      <c r="F59" s="1">
        <v>300</v>
      </c>
      <c r="G59" s="3">
        <v>3</v>
      </c>
      <c r="H59" s="1">
        <v>4</v>
      </c>
      <c r="I59" s="1">
        <v>2</v>
      </c>
    </row>
    <row r="60" spans="1:9" ht="14.25" customHeight="1" x14ac:dyDescent="0.25">
      <c r="A60" s="2">
        <v>45112</v>
      </c>
      <c r="B60" s="1" t="s">
        <v>78</v>
      </c>
      <c r="C60" s="1" t="s">
        <v>14</v>
      </c>
      <c r="D60" s="1">
        <v>62</v>
      </c>
      <c r="E60" s="1" t="s">
        <v>18</v>
      </c>
      <c r="F60" s="1">
        <v>50</v>
      </c>
      <c r="G60" s="3">
        <v>3</v>
      </c>
      <c r="H60" s="1">
        <v>1</v>
      </c>
      <c r="I60" s="1">
        <v>2</v>
      </c>
    </row>
    <row r="61" spans="1:9" ht="14.25" customHeight="1" x14ac:dyDescent="0.25">
      <c r="A61" s="2">
        <v>45222</v>
      </c>
      <c r="B61" s="1" t="s">
        <v>79</v>
      </c>
      <c r="C61" s="1" t="s">
        <v>14</v>
      </c>
      <c r="D61" s="1">
        <v>30</v>
      </c>
      <c r="E61" s="1" t="s">
        <v>15</v>
      </c>
      <c r="F61" s="1">
        <v>50</v>
      </c>
      <c r="G61" s="3">
        <v>3</v>
      </c>
      <c r="H61" s="1">
        <v>3</v>
      </c>
      <c r="I61" s="1">
        <v>2</v>
      </c>
    </row>
    <row r="62" spans="1:9" ht="14.25" customHeight="1" x14ac:dyDescent="0.25">
      <c r="A62" s="2">
        <v>45025</v>
      </c>
      <c r="B62" s="1" t="s">
        <v>80</v>
      </c>
      <c r="C62" s="1" t="s">
        <v>14</v>
      </c>
      <c r="D62" s="1">
        <v>21</v>
      </c>
      <c r="E62" s="1" t="s">
        <v>15</v>
      </c>
      <c r="F62" s="1">
        <v>50</v>
      </c>
      <c r="G62" s="3">
        <v>1</v>
      </c>
      <c r="H62" s="1">
        <v>4</v>
      </c>
      <c r="I62" s="1">
        <v>3</v>
      </c>
    </row>
    <row r="63" spans="1:9" ht="14.25" customHeight="1" x14ac:dyDescent="0.25">
      <c r="A63" s="2">
        <v>45287</v>
      </c>
      <c r="B63" s="1" t="s">
        <v>81</v>
      </c>
      <c r="C63" s="1" t="s">
        <v>14</v>
      </c>
      <c r="D63" s="1">
        <v>18</v>
      </c>
      <c r="E63" s="1" t="s">
        <v>15</v>
      </c>
      <c r="F63" s="1">
        <v>50</v>
      </c>
      <c r="G63" s="3">
        <v>1</v>
      </c>
      <c r="H63" s="1">
        <v>2</v>
      </c>
      <c r="I63" s="1">
        <v>3</v>
      </c>
    </row>
    <row r="64" spans="1:9" ht="14.25" customHeight="1" x14ac:dyDescent="0.25">
      <c r="A64" s="2">
        <v>44962</v>
      </c>
      <c r="B64" s="1" t="s">
        <v>82</v>
      </c>
      <c r="C64" s="1" t="s">
        <v>14</v>
      </c>
      <c r="D64" s="1">
        <v>57</v>
      </c>
      <c r="E64" s="1" t="s">
        <v>20</v>
      </c>
      <c r="F64" s="1">
        <v>25</v>
      </c>
      <c r="G64" s="3">
        <v>1</v>
      </c>
      <c r="H64" s="1">
        <v>2</v>
      </c>
      <c r="I64" s="1">
        <v>4</v>
      </c>
    </row>
    <row r="65" spans="1:9" ht="14.25" customHeight="1" x14ac:dyDescent="0.25">
      <c r="A65" s="2">
        <v>44950</v>
      </c>
      <c r="B65" s="1" t="s">
        <v>83</v>
      </c>
      <c r="C65" s="1" t="s">
        <v>14</v>
      </c>
      <c r="D65" s="1">
        <v>49</v>
      </c>
      <c r="E65" s="1" t="s">
        <v>18</v>
      </c>
      <c r="F65" s="1">
        <v>25</v>
      </c>
      <c r="G65" s="3">
        <v>6</v>
      </c>
      <c r="H65" s="1">
        <v>4</v>
      </c>
      <c r="I65" s="1">
        <v>5</v>
      </c>
    </row>
    <row r="66" spans="1:9" ht="14.25" customHeight="1" x14ac:dyDescent="0.25">
      <c r="A66" s="2">
        <v>45265</v>
      </c>
      <c r="B66" s="1" t="s">
        <v>84</v>
      </c>
      <c r="C66" s="1" t="s">
        <v>14</v>
      </c>
      <c r="D66" s="1">
        <v>51</v>
      </c>
      <c r="E66" s="1" t="s">
        <v>20</v>
      </c>
      <c r="F66" s="1">
        <v>500</v>
      </c>
      <c r="G66" s="3">
        <v>4</v>
      </c>
      <c r="H66" s="1">
        <v>4</v>
      </c>
      <c r="I66" s="1">
        <v>6</v>
      </c>
    </row>
    <row r="67" spans="1:9" ht="14.25" customHeight="1" x14ac:dyDescent="0.25">
      <c r="A67" s="2">
        <v>45043</v>
      </c>
      <c r="B67" s="1" t="s">
        <v>85</v>
      </c>
      <c r="C67" s="1" t="s">
        <v>17</v>
      </c>
      <c r="D67" s="1">
        <v>45</v>
      </c>
      <c r="E67" s="1" t="s">
        <v>24</v>
      </c>
      <c r="F67" s="1">
        <v>30</v>
      </c>
      <c r="G67" s="3">
        <v>5</v>
      </c>
      <c r="H67" s="1">
        <v>1</v>
      </c>
      <c r="I67" s="1">
        <v>7</v>
      </c>
    </row>
    <row r="68" spans="1:9" ht="14.25" customHeight="1" x14ac:dyDescent="0.25">
      <c r="A68" s="2">
        <v>45075</v>
      </c>
      <c r="B68" s="1" t="s">
        <v>86</v>
      </c>
      <c r="C68" s="1" t="s">
        <v>17</v>
      </c>
      <c r="D68" s="1">
        <v>48</v>
      </c>
      <c r="E68" s="1" t="s">
        <v>15</v>
      </c>
      <c r="F68" s="1">
        <v>300</v>
      </c>
      <c r="G68" s="3">
        <v>6</v>
      </c>
      <c r="H68" s="1">
        <v>4</v>
      </c>
      <c r="I68" s="1">
        <v>6</v>
      </c>
    </row>
    <row r="69" spans="1:9" ht="14.25" customHeight="1" x14ac:dyDescent="0.25">
      <c r="A69" s="2">
        <v>44967</v>
      </c>
      <c r="B69" s="1" t="s">
        <v>87</v>
      </c>
      <c r="C69" s="1" t="s">
        <v>14</v>
      </c>
      <c r="D69" s="1">
        <v>25</v>
      </c>
      <c r="E69" s="1" t="s">
        <v>20</v>
      </c>
      <c r="F69" s="1">
        <v>300</v>
      </c>
      <c r="G69" s="3">
        <v>7</v>
      </c>
      <c r="H69" s="1">
        <v>1</v>
      </c>
      <c r="I69" s="1">
        <v>7</v>
      </c>
    </row>
    <row r="70" spans="1:9" ht="14.25" customHeight="1" x14ac:dyDescent="0.25">
      <c r="A70" s="2">
        <v>45046</v>
      </c>
      <c r="B70" s="1" t="s">
        <v>88</v>
      </c>
      <c r="C70" s="1" t="s">
        <v>17</v>
      </c>
      <c r="D70" s="1">
        <v>56</v>
      </c>
      <c r="E70" s="1" t="s">
        <v>15</v>
      </c>
      <c r="F70" s="1">
        <v>25</v>
      </c>
      <c r="G70" s="3">
        <v>4</v>
      </c>
      <c r="H70" s="1">
        <v>3</v>
      </c>
      <c r="I70" s="1">
        <v>6</v>
      </c>
    </row>
    <row r="71" spans="1:9" ht="14.25" customHeight="1" x14ac:dyDescent="0.25">
      <c r="A71" s="2">
        <v>44978</v>
      </c>
      <c r="B71" s="1" t="s">
        <v>89</v>
      </c>
      <c r="C71" s="1" t="s">
        <v>17</v>
      </c>
      <c r="D71" s="1">
        <v>43</v>
      </c>
      <c r="E71" s="1" t="s">
        <v>18</v>
      </c>
      <c r="F71" s="1">
        <v>300</v>
      </c>
      <c r="G71" s="3">
        <v>2</v>
      </c>
      <c r="H71" s="1">
        <v>1</v>
      </c>
      <c r="I71" s="1">
        <v>7</v>
      </c>
    </row>
    <row r="72" spans="1:9" ht="14.25" customHeight="1" x14ac:dyDescent="0.25">
      <c r="A72" s="2">
        <v>45121</v>
      </c>
      <c r="B72" s="1" t="s">
        <v>90</v>
      </c>
      <c r="C72" s="1" t="s">
        <v>17</v>
      </c>
      <c r="D72" s="1">
        <v>51</v>
      </c>
      <c r="E72" s="1" t="s">
        <v>15</v>
      </c>
      <c r="F72" s="1">
        <v>25</v>
      </c>
      <c r="G72" s="3">
        <v>5</v>
      </c>
      <c r="H72" s="1">
        <v>4</v>
      </c>
      <c r="I72" s="1">
        <v>8</v>
      </c>
    </row>
    <row r="73" spans="1:9" ht="14.25" customHeight="1" x14ac:dyDescent="0.25">
      <c r="A73" s="2">
        <v>45069</v>
      </c>
      <c r="B73" s="1" t="s">
        <v>91</v>
      </c>
      <c r="C73" s="1" t="s">
        <v>17</v>
      </c>
      <c r="D73" s="1">
        <v>20</v>
      </c>
      <c r="E73" s="1" t="s">
        <v>20</v>
      </c>
      <c r="F73" s="1">
        <v>500</v>
      </c>
      <c r="G73" s="3">
        <v>7</v>
      </c>
      <c r="H73" s="1">
        <v>4</v>
      </c>
      <c r="I73" s="1">
        <v>8</v>
      </c>
    </row>
    <row r="74" spans="1:9" ht="14.25" customHeight="1" x14ac:dyDescent="0.25">
      <c r="A74" s="2">
        <v>45159</v>
      </c>
      <c r="B74" s="1" t="s">
        <v>92</v>
      </c>
      <c r="C74" s="1" t="s">
        <v>14</v>
      </c>
      <c r="D74" s="1">
        <v>29</v>
      </c>
      <c r="E74" s="1" t="s">
        <v>20</v>
      </c>
      <c r="F74" s="1">
        <v>30</v>
      </c>
      <c r="G74" s="3">
        <v>8</v>
      </c>
      <c r="H74" s="1">
        <v>3</v>
      </c>
      <c r="I74" s="1">
        <v>7</v>
      </c>
    </row>
    <row r="75" spans="1:9" ht="14.25" customHeight="1" x14ac:dyDescent="0.25">
      <c r="A75" s="2">
        <v>45252</v>
      </c>
      <c r="B75" s="1" t="s">
        <v>93</v>
      </c>
      <c r="C75" s="1" t="s">
        <v>17</v>
      </c>
      <c r="D75" s="1">
        <v>18</v>
      </c>
      <c r="E75" s="1" t="s">
        <v>15</v>
      </c>
      <c r="F75" s="1">
        <v>27894.45</v>
      </c>
      <c r="G75" s="3">
        <v>5</v>
      </c>
      <c r="H75" s="1">
        <v>4</v>
      </c>
      <c r="I75" s="1">
        <v>5</v>
      </c>
    </row>
    <row r="76" spans="1:9" ht="14.25" customHeight="1" x14ac:dyDescent="0.25">
      <c r="A76" s="2">
        <v>45113</v>
      </c>
      <c r="B76" s="1" t="s">
        <v>94</v>
      </c>
      <c r="C76" s="1" t="s">
        <v>14</v>
      </c>
      <c r="D76" s="1">
        <v>61</v>
      </c>
      <c r="E76" s="1" t="s">
        <v>15</v>
      </c>
      <c r="F76" s="1">
        <v>50</v>
      </c>
      <c r="G76" s="3">
        <v>3</v>
      </c>
      <c r="H76" s="1">
        <v>4</v>
      </c>
      <c r="I76" s="1">
        <v>6</v>
      </c>
    </row>
    <row r="77" spans="1:9" ht="14.25" customHeight="1" x14ac:dyDescent="0.25">
      <c r="A77" s="2">
        <v>45010</v>
      </c>
      <c r="B77" s="1" t="s">
        <v>95</v>
      </c>
      <c r="C77" s="1" t="s">
        <v>17</v>
      </c>
      <c r="D77" s="1">
        <v>22</v>
      </c>
      <c r="E77" s="1" t="s">
        <v>20</v>
      </c>
      <c r="F77" s="1">
        <v>50</v>
      </c>
      <c r="G77" s="3">
        <v>2</v>
      </c>
      <c r="H77" s="1">
        <v>2</v>
      </c>
      <c r="I77" s="1">
        <v>4</v>
      </c>
    </row>
    <row r="78" spans="1:9" ht="14.25" customHeight="1" x14ac:dyDescent="0.25">
      <c r="A78" s="2">
        <v>45116</v>
      </c>
      <c r="B78" s="1" t="s">
        <v>96</v>
      </c>
      <c r="C78" s="1" t="s">
        <v>17</v>
      </c>
      <c r="D78" s="1">
        <v>47</v>
      </c>
      <c r="E78" s="1" t="s">
        <v>18</v>
      </c>
      <c r="F78" s="1">
        <v>50</v>
      </c>
      <c r="G78" s="3">
        <v>4</v>
      </c>
      <c r="H78" s="1">
        <v>2</v>
      </c>
      <c r="I78" s="1">
        <v>9</v>
      </c>
    </row>
    <row r="79" spans="1:9" ht="14.25" customHeight="1" x14ac:dyDescent="0.25">
      <c r="A79" s="2">
        <v>45108</v>
      </c>
      <c r="B79" s="1" t="s">
        <v>97</v>
      </c>
      <c r="C79" s="1" t="s">
        <v>17</v>
      </c>
      <c r="D79" s="1">
        <v>47</v>
      </c>
      <c r="E79" s="1" t="s">
        <v>18</v>
      </c>
      <c r="F79" s="1">
        <v>500</v>
      </c>
      <c r="G79" s="3">
        <v>7</v>
      </c>
      <c r="H79" s="1">
        <v>3</v>
      </c>
      <c r="I79" s="1">
        <v>7</v>
      </c>
    </row>
    <row r="80" spans="1:9" ht="14.25" customHeight="1" x14ac:dyDescent="0.25">
      <c r="A80" s="2">
        <v>45034</v>
      </c>
      <c r="B80" s="1" t="s">
        <v>98</v>
      </c>
      <c r="C80" s="1" t="s">
        <v>14</v>
      </c>
      <c r="D80" s="1">
        <v>34</v>
      </c>
      <c r="E80" s="1" t="s">
        <v>15</v>
      </c>
      <c r="F80" s="1">
        <v>300</v>
      </c>
      <c r="G80" s="3">
        <v>9</v>
      </c>
      <c r="H80" s="1">
        <v>1</v>
      </c>
      <c r="I80" s="1">
        <v>8</v>
      </c>
    </row>
    <row r="81" spans="1:9" ht="14.25" customHeight="1" x14ac:dyDescent="0.25">
      <c r="A81" s="2">
        <v>45270</v>
      </c>
      <c r="B81" s="1" t="s">
        <v>99</v>
      </c>
      <c r="C81" s="1" t="s">
        <v>17</v>
      </c>
      <c r="D81" s="1">
        <v>64</v>
      </c>
      <c r="E81" s="1" t="s">
        <v>18</v>
      </c>
      <c r="F81" s="1">
        <v>30</v>
      </c>
      <c r="G81" s="3">
        <v>9</v>
      </c>
      <c r="H81" s="1">
        <v>2</v>
      </c>
      <c r="I81" s="1">
        <v>7</v>
      </c>
    </row>
    <row r="82" spans="1:9" ht="14.25" customHeight="1" x14ac:dyDescent="0.25">
      <c r="A82" s="2">
        <v>45063</v>
      </c>
      <c r="B82" s="1" t="s">
        <v>100</v>
      </c>
      <c r="C82" s="1" t="s">
        <v>14</v>
      </c>
      <c r="D82" s="1">
        <v>40</v>
      </c>
      <c r="E82" s="1" t="s">
        <v>20</v>
      </c>
      <c r="F82" s="1">
        <v>50</v>
      </c>
      <c r="G82" s="3">
        <v>6</v>
      </c>
      <c r="H82" s="1">
        <v>1</v>
      </c>
      <c r="I82" s="1">
        <v>6</v>
      </c>
    </row>
    <row r="83" spans="1:9" ht="14.25" customHeight="1" x14ac:dyDescent="0.25">
      <c r="A83" s="2">
        <v>45286</v>
      </c>
      <c r="B83" s="1" t="s">
        <v>101</v>
      </c>
      <c r="C83" s="1" t="s">
        <v>17</v>
      </c>
      <c r="D83" s="1">
        <v>32</v>
      </c>
      <c r="E83" s="1" t="s">
        <v>15</v>
      </c>
      <c r="F83" s="1">
        <v>50</v>
      </c>
      <c r="G83" s="3">
        <v>4</v>
      </c>
      <c r="H83" s="1">
        <v>4</v>
      </c>
      <c r="I83" s="1">
        <v>4</v>
      </c>
    </row>
    <row r="84" spans="1:9" ht="14.25" customHeight="1" x14ac:dyDescent="0.25">
      <c r="A84" s="2">
        <v>45276</v>
      </c>
      <c r="B84" s="1" t="s">
        <v>102</v>
      </c>
      <c r="C84" s="1" t="s">
        <v>14</v>
      </c>
      <c r="D84" s="1">
        <v>54</v>
      </c>
      <c r="E84" s="1" t="s">
        <v>20</v>
      </c>
      <c r="F84" s="1">
        <v>50</v>
      </c>
      <c r="G84" s="3">
        <v>6</v>
      </c>
      <c r="H84" s="1">
        <v>2</v>
      </c>
      <c r="I84" s="1">
        <v>3</v>
      </c>
    </row>
    <row r="85" spans="1:9" ht="14.25" customHeight="1" x14ac:dyDescent="0.25">
      <c r="A85" s="2">
        <v>45258</v>
      </c>
      <c r="B85" s="1" t="s">
        <v>103</v>
      </c>
      <c r="C85" s="1" t="s">
        <v>17</v>
      </c>
      <c r="D85" s="1">
        <v>38</v>
      </c>
      <c r="E85" s="1" t="s">
        <v>20</v>
      </c>
      <c r="F85" s="1">
        <v>30</v>
      </c>
      <c r="G85" s="3">
        <v>4</v>
      </c>
      <c r="H85" s="1">
        <v>3</v>
      </c>
      <c r="I85" s="1">
        <v>4</v>
      </c>
    </row>
    <row r="86" spans="1:9" ht="14.25" customHeight="1" x14ac:dyDescent="0.25">
      <c r="A86" s="2">
        <v>44963</v>
      </c>
      <c r="B86" s="1" t="s">
        <v>104</v>
      </c>
      <c r="C86" s="1" t="s">
        <v>14</v>
      </c>
      <c r="D86" s="1">
        <v>31</v>
      </c>
      <c r="E86" s="1" t="s">
        <v>18</v>
      </c>
      <c r="F86" s="1">
        <v>50</v>
      </c>
      <c r="G86" s="3">
        <v>6</v>
      </c>
      <c r="H86" s="1">
        <v>3</v>
      </c>
      <c r="I86" s="1">
        <v>5</v>
      </c>
    </row>
    <row r="87" spans="1:9" ht="14.25" customHeight="1" x14ac:dyDescent="0.25">
      <c r="A87" s="2">
        <v>45238</v>
      </c>
      <c r="B87" s="1" t="s">
        <v>105</v>
      </c>
      <c r="C87" s="1" t="s">
        <v>14</v>
      </c>
      <c r="D87" s="1">
        <v>19</v>
      </c>
      <c r="E87" s="1" t="s">
        <v>15</v>
      </c>
      <c r="F87" s="1">
        <v>30</v>
      </c>
      <c r="G87" s="3">
        <v>3</v>
      </c>
      <c r="H87" s="1">
        <v>3</v>
      </c>
      <c r="I87" s="1">
        <v>6</v>
      </c>
    </row>
    <row r="88" spans="1:9" ht="14.25" customHeight="1" x14ac:dyDescent="0.25">
      <c r="A88" s="2">
        <v>45252</v>
      </c>
      <c r="B88" s="1" t="s">
        <v>106</v>
      </c>
      <c r="C88" s="1" t="s">
        <v>17</v>
      </c>
      <c r="D88" s="1">
        <v>28</v>
      </c>
      <c r="E88" s="1" t="s">
        <v>15</v>
      </c>
      <c r="F88" s="1">
        <v>50</v>
      </c>
      <c r="G88" s="3">
        <v>3</v>
      </c>
      <c r="H88" s="1">
        <v>2</v>
      </c>
      <c r="I88" s="1">
        <v>7</v>
      </c>
    </row>
    <row r="89" spans="1:9" ht="14.25" customHeight="1" x14ac:dyDescent="0.25">
      <c r="A89" s="2">
        <v>45014</v>
      </c>
      <c r="B89" s="1" t="s">
        <v>107</v>
      </c>
      <c r="C89" s="1" t="s">
        <v>14</v>
      </c>
      <c r="D89" s="1">
        <v>56</v>
      </c>
      <c r="E89" s="1" t="s">
        <v>24</v>
      </c>
      <c r="F89" s="1">
        <v>568.23099999999999</v>
      </c>
      <c r="G89" s="3">
        <v>2</v>
      </c>
      <c r="H89" s="1">
        <v>1</v>
      </c>
      <c r="I89" s="1">
        <v>8</v>
      </c>
    </row>
    <row r="90" spans="1:9" ht="14.25" customHeight="1" x14ac:dyDescent="0.25">
      <c r="A90" s="2">
        <v>45200</v>
      </c>
      <c r="B90" s="1" t="s">
        <v>108</v>
      </c>
      <c r="C90" s="1" t="s">
        <v>17</v>
      </c>
      <c r="D90" s="1">
        <v>55</v>
      </c>
      <c r="E90" s="1" t="s">
        <v>20</v>
      </c>
      <c r="F90" s="1">
        <v>500</v>
      </c>
      <c r="G90" s="3">
        <v>1</v>
      </c>
      <c r="H90" s="1">
        <v>4</v>
      </c>
      <c r="I90" s="1">
        <v>9</v>
      </c>
    </row>
    <row r="91" spans="1:9" ht="14.25" customHeight="1" x14ac:dyDescent="0.25">
      <c r="A91" s="2">
        <v>45052</v>
      </c>
      <c r="B91" s="1" t="s">
        <v>109</v>
      </c>
      <c r="C91" s="1" t="s">
        <v>17</v>
      </c>
      <c r="D91" s="1">
        <v>51</v>
      </c>
      <c r="E91" s="1" t="s">
        <v>20</v>
      </c>
      <c r="F91" s="1">
        <v>30</v>
      </c>
      <c r="G91" s="3">
        <v>1</v>
      </c>
      <c r="H91" s="1">
        <v>1</v>
      </c>
      <c r="I91" s="1">
        <v>6</v>
      </c>
    </row>
    <row r="92" spans="1:9" ht="14.25" customHeight="1" x14ac:dyDescent="0.25">
      <c r="A92" s="2">
        <v>45010</v>
      </c>
      <c r="B92" s="1" t="s">
        <v>110</v>
      </c>
      <c r="C92" s="1" t="s">
        <v>17</v>
      </c>
      <c r="D92" s="1">
        <v>55</v>
      </c>
      <c r="E92" s="1" t="s">
        <v>20</v>
      </c>
      <c r="F92" s="1">
        <v>500</v>
      </c>
      <c r="G92" s="3">
        <v>1</v>
      </c>
      <c r="H92" s="1">
        <v>1</v>
      </c>
      <c r="I92" s="1">
        <v>4</v>
      </c>
    </row>
    <row r="93" spans="1:9" ht="14.25" customHeight="1" x14ac:dyDescent="0.25">
      <c r="A93" s="2">
        <v>45163</v>
      </c>
      <c r="B93" s="1" t="s">
        <v>111</v>
      </c>
      <c r="C93" s="1" t="s">
        <v>17</v>
      </c>
      <c r="D93" s="1">
        <v>51</v>
      </c>
      <c r="E93" s="1" t="s">
        <v>20</v>
      </c>
      <c r="F93" s="1">
        <v>30</v>
      </c>
      <c r="G93" s="3">
        <v>1</v>
      </c>
      <c r="H93" s="1">
        <v>4</v>
      </c>
      <c r="I93" s="1">
        <v>5</v>
      </c>
    </row>
    <row r="94" spans="1:9" ht="14.25" customHeight="1" x14ac:dyDescent="0.25">
      <c r="A94" s="2">
        <v>45121</v>
      </c>
      <c r="B94" s="1" t="s">
        <v>112</v>
      </c>
      <c r="C94" s="1" t="s">
        <v>17</v>
      </c>
      <c r="D94" s="1">
        <v>35</v>
      </c>
      <c r="E94" s="1" t="s">
        <v>15</v>
      </c>
      <c r="F94" s="1">
        <v>500</v>
      </c>
      <c r="G94" s="3">
        <v>4</v>
      </c>
      <c r="H94" s="1">
        <v>4</v>
      </c>
      <c r="I94" s="1">
        <v>6</v>
      </c>
    </row>
    <row r="95" spans="1:9" ht="14.25" customHeight="1" x14ac:dyDescent="0.25">
      <c r="A95" s="2">
        <v>45065</v>
      </c>
      <c r="B95" s="1" t="s">
        <v>113</v>
      </c>
      <c r="C95" s="1" t="s">
        <v>17</v>
      </c>
      <c r="D95" s="1">
        <v>47</v>
      </c>
      <c r="E95" s="1" t="s">
        <v>15</v>
      </c>
      <c r="F95" s="1">
        <v>500</v>
      </c>
      <c r="G95" s="3">
        <v>5</v>
      </c>
      <c r="H95" s="1">
        <v>2</v>
      </c>
      <c r="I95" s="1">
        <v>3</v>
      </c>
    </row>
    <row r="96" spans="1:9" ht="14.25" customHeight="1" x14ac:dyDescent="0.25">
      <c r="A96" s="2">
        <v>45254</v>
      </c>
      <c r="B96" s="1" t="s">
        <v>114</v>
      </c>
      <c r="C96" s="1" t="s">
        <v>17</v>
      </c>
      <c r="D96" s="1">
        <v>32</v>
      </c>
      <c r="E96" s="1" t="s">
        <v>18</v>
      </c>
      <c r="F96" s="1">
        <v>30</v>
      </c>
      <c r="G96" s="3">
        <v>6</v>
      </c>
      <c r="H96" s="1">
        <v>2</v>
      </c>
      <c r="I96" s="1">
        <v>4</v>
      </c>
    </row>
    <row r="97" spans="1:9" ht="14.25" customHeight="1" x14ac:dyDescent="0.25">
      <c r="A97" s="2">
        <v>45279</v>
      </c>
      <c r="B97" s="1" t="s">
        <v>115</v>
      </c>
      <c r="C97" s="1" t="s">
        <v>17</v>
      </c>
      <c r="D97" s="1">
        <v>44</v>
      </c>
      <c r="E97" s="1" t="s">
        <v>24</v>
      </c>
      <c r="F97" s="1">
        <v>23.687000000000001</v>
      </c>
      <c r="G97" s="3">
        <v>7</v>
      </c>
      <c r="H97" s="1">
        <v>2</v>
      </c>
      <c r="I97" s="1">
        <v>5</v>
      </c>
    </row>
    <row r="98" spans="1:9" ht="14.25" customHeight="1" x14ac:dyDescent="0.25">
      <c r="A98" s="2">
        <v>45212</v>
      </c>
      <c r="B98" s="1" t="s">
        <v>116</v>
      </c>
      <c r="C98" s="1" t="s">
        <v>17</v>
      </c>
      <c r="D98" s="1">
        <v>51</v>
      </c>
      <c r="E98" s="1" t="s">
        <v>15</v>
      </c>
      <c r="F98" s="1">
        <v>500</v>
      </c>
      <c r="G98" s="3">
        <v>8</v>
      </c>
      <c r="H98" s="1">
        <v>2</v>
      </c>
      <c r="I98" s="1">
        <v>7</v>
      </c>
    </row>
    <row r="99" spans="1:9" ht="14.25" customHeight="1" x14ac:dyDescent="0.25">
      <c r="A99" s="2">
        <v>45039</v>
      </c>
      <c r="B99" s="1" t="s">
        <v>117</v>
      </c>
      <c r="C99" s="1" t="s">
        <v>17</v>
      </c>
      <c r="D99" s="1">
        <v>55</v>
      </c>
      <c r="E99" s="1" t="s">
        <v>15</v>
      </c>
      <c r="F99" s="1">
        <v>35.673000000000002</v>
      </c>
      <c r="G99" s="3">
        <v>4</v>
      </c>
      <c r="H99" s="1">
        <v>2</v>
      </c>
      <c r="I99" s="1">
        <v>8</v>
      </c>
    </row>
    <row r="100" spans="1:9" ht="14.25" customHeight="1" x14ac:dyDescent="0.25">
      <c r="A100" s="2">
        <v>45277</v>
      </c>
      <c r="B100" s="1" t="s">
        <v>118</v>
      </c>
      <c r="C100" s="1" t="s">
        <v>17</v>
      </c>
      <c r="D100" s="1">
        <v>50</v>
      </c>
      <c r="E100" s="1" t="s">
        <v>20</v>
      </c>
      <c r="F100" s="1">
        <v>300</v>
      </c>
      <c r="G100" s="3">
        <v>5</v>
      </c>
      <c r="H100" s="1">
        <v>4</v>
      </c>
      <c r="I100" s="1">
        <v>9</v>
      </c>
    </row>
    <row r="101" spans="1:9" ht="14.25" customHeight="1" x14ac:dyDescent="0.25"/>
    <row r="102" spans="1:9" ht="14.25" customHeight="1" x14ac:dyDescent="0.25"/>
    <row r="103" spans="1:9" ht="14.25" customHeight="1" x14ac:dyDescent="0.25"/>
    <row r="104" spans="1:9" ht="14.25" customHeight="1" x14ac:dyDescent="0.25"/>
    <row r="105" spans="1:9" ht="14.25" customHeight="1" x14ac:dyDescent="0.25"/>
    <row r="106" spans="1:9" ht="14.25" customHeight="1" x14ac:dyDescent="0.25"/>
    <row r="107" spans="1:9" ht="14.25" customHeight="1" x14ac:dyDescent="0.25"/>
    <row r="108" spans="1:9" ht="14.25" customHeight="1" x14ac:dyDescent="0.25"/>
    <row r="109" spans="1:9" ht="14.25" customHeight="1" x14ac:dyDescent="0.25"/>
    <row r="110" spans="1:9" ht="14.25" customHeight="1" x14ac:dyDescent="0.25"/>
    <row r="111" spans="1:9" ht="14.25" customHeight="1" x14ac:dyDescent="0.25"/>
    <row r="112" spans="1:9"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509CB-8BC9-46B8-B1E1-9573747FCEB6}">
  <dimension ref="A1:O1000"/>
  <sheetViews>
    <sheetView workbookViewId="0">
      <selection activeCell="F10" sqref="A2:O100"/>
    </sheetView>
  </sheetViews>
  <sheetFormatPr defaultColWidth="12.5703125" defaultRowHeight="15" customHeight="1" x14ac:dyDescent="0.25"/>
  <cols>
    <col min="1" max="1" width="10.140625" bestFit="1" customWidth="1"/>
    <col min="2" max="2" width="12.7109375" customWidth="1"/>
    <col min="3" max="3" width="8.85546875" customWidth="1"/>
    <col min="4" max="4" width="8.5703125" customWidth="1"/>
    <col min="5" max="5" width="16.28515625" customWidth="1"/>
    <col min="6" max="6" width="13.28515625" customWidth="1"/>
    <col min="7" max="7" width="15.7109375" customWidth="1"/>
    <col min="8" max="8" width="16.28515625" customWidth="1"/>
    <col min="9" max="10" width="17.28515625" customWidth="1"/>
    <col min="11" max="11" width="17.7109375" style="5" customWidth="1"/>
    <col min="12" max="12" width="17.7109375" style="7" customWidth="1"/>
    <col min="13" max="13" width="17.5703125" customWidth="1"/>
    <col min="14" max="14" width="15.28515625" style="5" customWidth="1"/>
    <col min="15" max="15" width="24.140625" style="9" customWidth="1"/>
    <col min="16" max="27" width="8.5703125" customWidth="1"/>
  </cols>
  <sheetData>
    <row r="1" spans="1:15" ht="14.25" customHeight="1" x14ac:dyDescent="0.25">
      <c r="A1" s="1" t="s">
        <v>0</v>
      </c>
      <c r="B1" s="1" t="s">
        <v>1</v>
      </c>
      <c r="C1" s="1" t="s">
        <v>2</v>
      </c>
      <c r="D1" s="1" t="s">
        <v>3</v>
      </c>
      <c r="E1" s="1" t="s">
        <v>4</v>
      </c>
      <c r="F1" s="1" t="s">
        <v>5</v>
      </c>
      <c r="G1" s="1" t="s">
        <v>6</v>
      </c>
      <c r="H1" s="1" t="s">
        <v>7</v>
      </c>
      <c r="I1" s="1" t="s">
        <v>8</v>
      </c>
      <c r="J1" s="1" t="s">
        <v>129</v>
      </c>
      <c r="K1" s="4" t="s">
        <v>9</v>
      </c>
      <c r="L1" s="6" t="s">
        <v>10</v>
      </c>
      <c r="M1" s="1" t="s">
        <v>11</v>
      </c>
      <c r="N1" s="4" t="s">
        <v>12</v>
      </c>
      <c r="O1" s="8" t="s">
        <v>126</v>
      </c>
    </row>
    <row r="2" spans="1:15" ht="14.25" customHeight="1" x14ac:dyDescent="0.25">
      <c r="A2" s="2">
        <v>44930</v>
      </c>
      <c r="B2" s="1" t="s">
        <v>51</v>
      </c>
      <c r="C2" s="1" t="s">
        <v>14</v>
      </c>
      <c r="D2" s="20">
        <v>30</v>
      </c>
      <c r="E2" s="1" t="s">
        <v>24</v>
      </c>
      <c r="F2" s="17">
        <v>30</v>
      </c>
      <c r="G2" s="3">
        <v>3</v>
      </c>
      <c r="H2" s="1">
        <v>3</v>
      </c>
      <c r="I2" s="1">
        <v>2</v>
      </c>
      <c r="J2" s="3">
        <f>SUM($G2:$I2)</f>
        <v>8</v>
      </c>
      <c r="K2" s="5">
        <f t="shared" ref="K2:K33" si="0">$F2*G2</f>
        <v>90</v>
      </c>
      <c r="L2" s="7">
        <f t="shared" ref="L2:L33" si="1">$F2*H2</f>
        <v>90</v>
      </c>
      <c r="M2" s="7">
        <f t="shared" ref="M2:M33" si="2">$F2*I2</f>
        <v>60</v>
      </c>
      <c r="N2" s="5">
        <f t="shared" ref="N2:N33" si="3">SUM(K2:M2)</f>
        <v>240</v>
      </c>
      <c r="O2" s="9">
        <f t="shared" ref="O2:O33" si="4">MROUND(N2,1)</f>
        <v>240</v>
      </c>
    </row>
    <row r="3" spans="1:15" ht="14.25" customHeight="1" x14ac:dyDescent="0.25">
      <c r="A3" s="2">
        <v>44939</v>
      </c>
      <c r="B3" s="1" t="s">
        <v>19</v>
      </c>
      <c r="C3" s="1" t="s">
        <v>14</v>
      </c>
      <c r="D3" s="20">
        <v>50</v>
      </c>
      <c r="E3" s="1" t="s">
        <v>20</v>
      </c>
      <c r="F3" s="17">
        <v>2894.67</v>
      </c>
      <c r="G3" s="3">
        <v>7</v>
      </c>
      <c r="H3" s="1">
        <v>1</v>
      </c>
      <c r="I3" s="3">
        <v>2</v>
      </c>
      <c r="J3" s="3">
        <f t="shared" ref="J3:J66" si="5">SUM($G3:$I3)</f>
        <v>10</v>
      </c>
      <c r="K3" s="5">
        <f t="shared" si="0"/>
        <v>20262.690000000002</v>
      </c>
      <c r="L3" s="7">
        <f t="shared" si="1"/>
        <v>2894.67</v>
      </c>
      <c r="M3" s="7">
        <f t="shared" si="2"/>
        <v>5789.34</v>
      </c>
      <c r="N3" s="5">
        <f t="shared" si="3"/>
        <v>28946.7</v>
      </c>
      <c r="O3" s="9">
        <f t="shared" si="4"/>
        <v>28947</v>
      </c>
    </row>
    <row r="4" spans="1:15" ht="14.25" customHeight="1" x14ac:dyDescent="0.25">
      <c r="A4" s="2">
        <v>44940</v>
      </c>
      <c r="B4" s="1" t="s">
        <v>39</v>
      </c>
      <c r="C4" s="1" t="s">
        <v>17</v>
      </c>
      <c r="D4" s="20">
        <v>50</v>
      </c>
      <c r="E4" s="1" t="s">
        <v>15</v>
      </c>
      <c r="F4" s="17">
        <v>500</v>
      </c>
      <c r="G4" s="3">
        <v>4</v>
      </c>
      <c r="H4" s="1">
        <v>1</v>
      </c>
      <c r="I4" s="1">
        <v>2</v>
      </c>
      <c r="J4" s="3">
        <f t="shared" si="5"/>
        <v>7</v>
      </c>
      <c r="K4" s="5">
        <f t="shared" si="0"/>
        <v>2000</v>
      </c>
      <c r="L4" s="7">
        <f t="shared" si="1"/>
        <v>500</v>
      </c>
      <c r="M4" s="7">
        <f t="shared" si="2"/>
        <v>1000</v>
      </c>
      <c r="N4" s="5">
        <f t="shared" si="3"/>
        <v>3500</v>
      </c>
      <c r="O4" s="9">
        <f t="shared" si="4"/>
        <v>3500</v>
      </c>
    </row>
    <row r="5" spans="1:15" ht="14.25" customHeight="1" x14ac:dyDescent="0.25">
      <c r="A5" s="2">
        <v>44942</v>
      </c>
      <c r="B5" s="1" t="s">
        <v>33</v>
      </c>
      <c r="C5" s="1" t="s">
        <v>17</v>
      </c>
      <c r="D5" s="20">
        <v>42</v>
      </c>
      <c r="E5" s="1" t="s">
        <v>20</v>
      </c>
      <c r="F5" s="17">
        <v>500</v>
      </c>
      <c r="G5" s="3">
        <v>4</v>
      </c>
      <c r="H5" s="1">
        <v>4</v>
      </c>
      <c r="I5" s="3">
        <v>5</v>
      </c>
      <c r="J5" s="3">
        <f t="shared" si="5"/>
        <v>13</v>
      </c>
      <c r="K5" s="5">
        <f t="shared" si="0"/>
        <v>2000</v>
      </c>
      <c r="L5" s="7">
        <f t="shared" si="1"/>
        <v>2000</v>
      </c>
      <c r="M5" s="7">
        <f t="shared" si="2"/>
        <v>2500</v>
      </c>
      <c r="N5" s="5">
        <f t="shared" si="3"/>
        <v>6500</v>
      </c>
      <c r="O5" s="9">
        <f t="shared" si="4"/>
        <v>6500</v>
      </c>
    </row>
    <row r="6" spans="1:15" ht="14.25" customHeight="1" x14ac:dyDescent="0.25">
      <c r="A6" s="2">
        <v>44943</v>
      </c>
      <c r="B6" s="1" t="s">
        <v>32</v>
      </c>
      <c r="C6" s="1" t="s">
        <v>14</v>
      </c>
      <c r="D6" s="20">
        <v>64</v>
      </c>
      <c r="E6" s="1" t="s">
        <v>125</v>
      </c>
      <c r="F6" s="17">
        <v>34.566000000000003</v>
      </c>
      <c r="G6" s="3">
        <v>7</v>
      </c>
      <c r="H6" s="1">
        <v>4</v>
      </c>
      <c r="I6" s="3">
        <v>3</v>
      </c>
      <c r="J6" s="3">
        <f t="shared" si="5"/>
        <v>14</v>
      </c>
      <c r="K6" s="5">
        <f t="shared" si="0"/>
        <v>241.96200000000002</v>
      </c>
      <c r="L6" s="7">
        <f t="shared" si="1"/>
        <v>138.26400000000001</v>
      </c>
      <c r="M6" s="7">
        <f t="shared" si="2"/>
        <v>103.69800000000001</v>
      </c>
      <c r="N6" s="5">
        <f t="shared" si="3"/>
        <v>483.92399999999998</v>
      </c>
      <c r="O6" s="9">
        <f t="shared" si="4"/>
        <v>484</v>
      </c>
    </row>
    <row r="7" spans="1:15" ht="14.25" customHeight="1" x14ac:dyDescent="0.25">
      <c r="A7" s="2">
        <v>44949</v>
      </c>
      <c r="B7" s="1" t="s">
        <v>68</v>
      </c>
      <c r="C7" s="1" t="s">
        <v>17</v>
      </c>
      <c r="D7" s="20">
        <v>54</v>
      </c>
      <c r="E7" s="1" t="s">
        <v>20</v>
      </c>
      <c r="F7" s="17">
        <v>500</v>
      </c>
      <c r="G7" s="3">
        <v>4</v>
      </c>
      <c r="H7" s="1">
        <v>2</v>
      </c>
      <c r="I7" s="1">
        <v>4</v>
      </c>
      <c r="J7" s="3">
        <f t="shared" si="5"/>
        <v>10</v>
      </c>
      <c r="K7" s="5">
        <f t="shared" si="0"/>
        <v>2000</v>
      </c>
      <c r="L7" s="7">
        <f t="shared" si="1"/>
        <v>1000</v>
      </c>
      <c r="M7" s="7">
        <f t="shared" si="2"/>
        <v>2000</v>
      </c>
      <c r="N7" s="5">
        <f t="shared" si="3"/>
        <v>5000</v>
      </c>
      <c r="O7" s="9">
        <f t="shared" si="4"/>
        <v>5000</v>
      </c>
    </row>
    <row r="8" spans="1:15" ht="14.25" customHeight="1" x14ac:dyDescent="0.25">
      <c r="A8" s="2">
        <v>44950</v>
      </c>
      <c r="B8" s="1" t="s">
        <v>83</v>
      </c>
      <c r="C8" s="1" t="s">
        <v>14</v>
      </c>
      <c r="D8" s="20">
        <v>49</v>
      </c>
      <c r="E8" s="1" t="s">
        <v>18</v>
      </c>
      <c r="F8" s="17">
        <v>25</v>
      </c>
      <c r="G8" s="3">
        <v>6</v>
      </c>
      <c r="H8" s="1">
        <v>4</v>
      </c>
      <c r="I8" s="1">
        <v>5</v>
      </c>
      <c r="J8" s="3">
        <f t="shared" si="5"/>
        <v>15</v>
      </c>
      <c r="K8" s="5">
        <f t="shared" si="0"/>
        <v>150</v>
      </c>
      <c r="L8" s="7">
        <f t="shared" si="1"/>
        <v>100</v>
      </c>
      <c r="M8" s="7">
        <f t="shared" si="2"/>
        <v>125</v>
      </c>
      <c r="N8" s="5">
        <f t="shared" si="3"/>
        <v>375</v>
      </c>
      <c r="O8" s="9">
        <f t="shared" si="4"/>
        <v>375</v>
      </c>
    </row>
    <row r="9" spans="1:15" ht="14.25" customHeight="1" x14ac:dyDescent="0.25">
      <c r="A9" s="2">
        <v>44962</v>
      </c>
      <c r="B9" s="1" t="s">
        <v>82</v>
      </c>
      <c r="C9" s="1" t="s">
        <v>14</v>
      </c>
      <c r="D9" s="20">
        <v>57</v>
      </c>
      <c r="E9" s="1" t="s">
        <v>20</v>
      </c>
      <c r="F9" s="17">
        <v>25</v>
      </c>
      <c r="G9" s="3">
        <v>1</v>
      </c>
      <c r="H9" s="1">
        <v>2</v>
      </c>
      <c r="I9" s="1">
        <v>4</v>
      </c>
      <c r="J9" s="3">
        <f t="shared" si="5"/>
        <v>7</v>
      </c>
      <c r="K9" s="5">
        <f t="shared" si="0"/>
        <v>25</v>
      </c>
      <c r="L9" s="7">
        <f t="shared" si="1"/>
        <v>50</v>
      </c>
      <c r="M9" s="7">
        <f t="shared" si="2"/>
        <v>100</v>
      </c>
      <c r="N9" s="5">
        <f t="shared" si="3"/>
        <v>175</v>
      </c>
      <c r="O9" s="9">
        <f t="shared" si="4"/>
        <v>175</v>
      </c>
    </row>
    <row r="10" spans="1:15" ht="14.25" customHeight="1" x14ac:dyDescent="0.25">
      <c r="A10" s="2">
        <v>44963</v>
      </c>
      <c r="B10" s="1" t="s">
        <v>104</v>
      </c>
      <c r="C10" s="1" t="s">
        <v>14</v>
      </c>
      <c r="D10" s="20">
        <v>31</v>
      </c>
      <c r="E10" s="1" t="s">
        <v>18</v>
      </c>
      <c r="F10" s="17">
        <v>50</v>
      </c>
      <c r="G10" s="3">
        <v>6</v>
      </c>
      <c r="H10" s="1">
        <v>3</v>
      </c>
      <c r="I10" s="1">
        <v>5</v>
      </c>
      <c r="J10" s="3">
        <f t="shared" si="5"/>
        <v>14</v>
      </c>
      <c r="K10" s="5">
        <f t="shared" si="0"/>
        <v>300</v>
      </c>
      <c r="L10" s="7">
        <f t="shared" si="1"/>
        <v>150</v>
      </c>
      <c r="M10" s="7">
        <f t="shared" si="2"/>
        <v>250</v>
      </c>
      <c r="N10" s="5">
        <f t="shared" si="3"/>
        <v>700</v>
      </c>
      <c r="O10" s="9">
        <f t="shared" si="4"/>
        <v>700</v>
      </c>
    </row>
    <row r="11" spans="1:15" ht="14.25" customHeight="1" x14ac:dyDescent="0.25">
      <c r="A11" s="2">
        <v>44967</v>
      </c>
      <c r="B11" s="1" t="s">
        <v>73</v>
      </c>
      <c r="C11" s="1" t="s">
        <v>17</v>
      </c>
      <c r="D11" s="20">
        <v>38</v>
      </c>
      <c r="E11" s="1" t="s">
        <v>20</v>
      </c>
      <c r="F11" s="17">
        <v>500</v>
      </c>
      <c r="G11" s="3">
        <v>5</v>
      </c>
      <c r="H11" s="1">
        <v>3</v>
      </c>
      <c r="I11" s="1">
        <v>2</v>
      </c>
      <c r="J11" s="3">
        <f t="shared" si="5"/>
        <v>10</v>
      </c>
      <c r="K11" s="5">
        <f t="shared" si="0"/>
        <v>2500</v>
      </c>
      <c r="L11" s="7">
        <f t="shared" si="1"/>
        <v>1500</v>
      </c>
      <c r="M11" s="7">
        <f t="shared" si="2"/>
        <v>1000</v>
      </c>
      <c r="N11" s="5">
        <f t="shared" si="3"/>
        <v>5000</v>
      </c>
      <c r="O11" s="9">
        <f t="shared" si="4"/>
        <v>5000</v>
      </c>
    </row>
    <row r="12" spans="1:15" ht="14.25" customHeight="1" x14ac:dyDescent="0.25">
      <c r="A12" s="2">
        <v>44967</v>
      </c>
      <c r="B12" s="1" t="s">
        <v>87</v>
      </c>
      <c r="C12" s="1" t="s">
        <v>14</v>
      </c>
      <c r="D12" s="20">
        <v>25</v>
      </c>
      <c r="E12" s="1" t="s">
        <v>20</v>
      </c>
      <c r="F12" s="17">
        <v>300</v>
      </c>
      <c r="G12" s="3">
        <v>7</v>
      </c>
      <c r="H12" s="1">
        <v>1</v>
      </c>
      <c r="I12" s="1">
        <v>7</v>
      </c>
      <c r="J12" s="3">
        <f t="shared" si="5"/>
        <v>15</v>
      </c>
      <c r="K12" s="5">
        <f t="shared" si="0"/>
        <v>2100</v>
      </c>
      <c r="L12" s="7">
        <f t="shared" si="1"/>
        <v>300</v>
      </c>
      <c r="M12" s="7">
        <f t="shared" si="2"/>
        <v>2100</v>
      </c>
      <c r="N12" s="5">
        <f t="shared" si="3"/>
        <v>4500</v>
      </c>
      <c r="O12" s="9">
        <f t="shared" si="4"/>
        <v>4500</v>
      </c>
    </row>
    <row r="13" spans="1:15" ht="14.25" customHeight="1" x14ac:dyDescent="0.25">
      <c r="A13" s="2">
        <v>44971</v>
      </c>
      <c r="B13" s="1" t="s">
        <v>29</v>
      </c>
      <c r="C13" s="1" t="s">
        <v>14</v>
      </c>
      <c r="D13" s="20">
        <v>23</v>
      </c>
      <c r="E13" s="1" t="s">
        <v>18</v>
      </c>
      <c r="F13" s="17">
        <v>50</v>
      </c>
      <c r="G13" s="3">
        <v>3</v>
      </c>
      <c r="H13" s="1">
        <v>2</v>
      </c>
      <c r="I13" s="3">
        <v>5</v>
      </c>
      <c r="J13" s="3">
        <f t="shared" si="5"/>
        <v>10</v>
      </c>
      <c r="K13" s="5">
        <f t="shared" si="0"/>
        <v>150</v>
      </c>
      <c r="L13" s="7">
        <f t="shared" si="1"/>
        <v>100</v>
      </c>
      <c r="M13" s="7">
        <f t="shared" si="2"/>
        <v>250</v>
      </c>
      <c r="N13" s="5">
        <f t="shared" si="3"/>
        <v>500</v>
      </c>
      <c r="O13" s="9">
        <f t="shared" si="4"/>
        <v>500</v>
      </c>
    </row>
    <row r="14" spans="1:15" ht="14.25" customHeight="1" x14ac:dyDescent="0.25">
      <c r="A14" s="2">
        <v>44974</v>
      </c>
      <c r="B14" s="1" t="s">
        <v>34</v>
      </c>
      <c r="C14" s="1" t="s">
        <v>14</v>
      </c>
      <c r="D14" s="20">
        <v>19</v>
      </c>
      <c r="E14" s="1" t="s">
        <v>24</v>
      </c>
      <c r="F14" s="17">
        <v>399.4</v>
      </c>
      <c r="G14" s="3">
        <v>3</v>
      </c>
      <c r="H14" s="1">
        <v>3</v>
      </c>
      <c r="I14" s="3">
        <v>7</v>
      </c>
      <c r="J14" s="3">
        <f t="shared" si="5"/>
        <v>13</v>
      </c>
      <c r="K14" s="5">
        <f t="shared" si="0"/>
        <v>1198.1999999999998</v>
      </c>
      <c r="L14" s="7">
        <f t="shared" si="1"/>
        <v>1198.1999999999998</v>
      </c>
      <c r="M14" s="7">
        <f t="shared" si="2"/>
        <v>2795.7999999999997</v>
      </c>
      <c r="N14" s="5">
        <f t="shared" si="3"/>
        <v>5192.1999999999989</v>
      </c>
      <c r="O14" s="9">
        <f t="shared" si="4"/>
        <v>5192</v>
      </c>
    </row>
    <row r="15" spans="1:15" ht="14.25" customHeight="1" x14ac:dyDescent="0.25">
      <c r="A15" s="2">
        <v>44974</v>
      </c>
      <c r="B15" s="1" t="s">
        <v>61</v>
      </c>
      <c r="C15" s="1" t="s">
        <v>14</v>
      </c>
      <c r="D15" s="20">
        <v>22</v>
      </c>
      <c r="E15" s="1" t="s">
        <v>18</v>
      </c>
      <c r="F15" s="17">
        <v>300</v>
      </c>
      <c r="G15" s="3">
        <v>3</v>
      </c>
      <c r="H15" s="1">
        <v>3</v>
      </c>
      <c r="I15" s="1">
        <v>7</v>
      </c>
      <c r="J15" s="3">
        <f t="shared" si="5"/>
        <v>13</v>
      </c>
      <c r="K15" s="5">
        <f t="shared" si="0"/>
        <v>900</v>
      </c>
      <c r="L15" s="7">
        <f t="shared" si="1"/>
        <v>900</v>
      </c>
      <c r="M15" s="7">
        <f t="shared" si="2"/>
        <v>2100</v>
      </c>
      <c r="N15" s="5">
        <f t="shared" si="3"/>
        <v>3900</v>
      </c>
      <c r="O15" s="9">
        <f t="shared" si="4"/>
        <v>3900</v>
      </c>
    </row>
    <row r="16" spans="1:15" ht="14.25" customHeight="1" x14ac:dyDescent="0.25">
      <c r="A16" s="2">
        <v>44976</v>
      </c>
      <c r="B16" s="1" t="s">
        <v>63</v>
      </c>
      <c r="C16" s="1" t="s">
        <v>17</v>
      </c>
      <c r="D16" s="20">
        <v>22</v>
      </c>
      <c r="E16" s="1" t="s">
        <v>18</v>
      </c>
      <c r="F16" s="17">
        <v>25</v>
      </c>
      <c r="G16" s="3">
        <v>6</v>
      </c>
      <c r="H16" s="1">
        <v>1</v>
      </c>
      <c r="I16" s="1">
        <v>4</v>
      </c>
      <c r="J16" s="3">
        <f t="shared" si="5"/>
        <v>11</v>
      </c>
      <c r="K16" s="5">
        <f t="shared" si="0"/>
        <v>150</v>
      </c>
      <c r="L16" s="7">
        <f t="shared" si="1"/>
        <v>25</v>
      </c>
      <c r="M16" s="7">
        <f t="shared" si="2"/>
        <v>100</v>
      </c>
      <c r="N16" s="5">
        <f t="shared" si="3"/>
        <v>275</v>
      </c>
      <c r="O16" s="9">
        <f t="shared" si="4"/>
        <v>275</v>
      </c>
    </row>
    <row r="17" spans="1:15" ht="14.25" customHeight="1" x14ac:dyDescent="0.25">
      <c r="A17" s="2">
        <v>44978</v>
      </c>
      <c r="B17" s="1" t="s">
        <v>89</v>
      </c>
      <c r="C17" s="1" t="s">
        <v>17</v>
      </c>
      <c r="D17" s="20">
        <v>43</v>
      </c>
      <c r="E17" s="1" t="s">
        <v>18</v>
      </c>
      <c r="F17" s="17">
        <v>300</v>
      </c>
      <c r="G17" s="3">
        <v>2</v>
      </c>
      <c r="H17" s="1">
        <v>1</v>
      </c>
      <c r="I17" s="1">
        <v>7</v>
      </c>
      <c r="J17" s="3">
        <f t="shared" si="5"/>
        <v>10</v>
      </c>
      <c r="K17" s="5">
        <f t="shared" si="0"/>
        <v>600</v>
      </c>
      <c r="L17" s="7">
        <f t="shared" si="1"/>
        <v>300</v>
      </c>
      <c r="M17" s="7">
        <f t="shared" si="2"/>
        <v>2100</v>
      </c>
      <c r="N17" s="5">
        <f t="shared" si="3"/>
        <v>3000</v>
      </c>
      <c r="O17" s="9">
        <f t="shared" si="4"/>
        <v>3000</v>
      </c>
    </row>
    <row r="18" spans="1:15" ht="14.25" customHeight="1" x14ac:dyDescent="0.25">
      <c r="A18" s="2">
        <v>44979</v>
      </c>
      <c r="B18" s="1" t="s">
        <v>26</v>
      </c>
      <c r="C18" s="1" t="s">
        <v>14</v>
      </c>
      <c r="D18" s="20">
        <v>30</v>
      </c>
      <c r="E18" s="1" t="s">
        <v>125</v>
      </c>
      <c r="F18" s="17">
        <v>25.896699999999999</v>
      </c>
      <c r="G18" s="3">
        <v>4</v>
      </c>
      <c r="H18" s="1">
        <v>4</v>
      </c>
      <c r="I18" s="3">
        <v>5</v>
      </c>
      <c r="J18" s="3">
        <f t="shared" si="5"/>
        <v>13</v>
      </c>
      <c r="K18" s="5">
        <f t="shared" si="0"/>
        <v>103.5868</v>
      </c>
      <c r="L18" s="7">
        <f t="shared" si="1"/>
        <v>103.5868</v>
      </c>
      <c r="M18" s="7">
        <f t="shared" si="2"/>
        <v>129.48349999999999</v>
      </c>
      <c r="N18" s="5">
        <f t="shared" si="3"/>
        <v>336.65710000000001</v>
      </c>
      <c r="O18" s="9">
        <f t="shared" si="4"/>
        <v>337</v>
      </c>
    </row>
    <row r="19" spans="1:15" ht="14.25" customHeight="1" x14ac:dyDescent="0.25">
      <c r="A19" s="2">
        <v>44979</v>
      </c>
      <c r="B19" s="1" t="s">
        <v>60</v>
      </c>
      <c r="C19" s="1" t="s">
        <v>14</v>
      </c>
      <c r="D19" s="20">
        <v>34</v>
      </c>
      <c r="E19" s="1" t="s">
        <v>18</v>
      </c>
      <c r="F19" s="17">
        <v>25</v>
      </c>
      <c r="G19" s="3">
        <v>5</v>
      </c>
      <c r="H19" s="1">
        <v>2</v>
      </c>
      <c r="I19" s="1">
        <v>8</v>
      </c>
      <c r="J19" s="3">
        <f t="shared" si="5"/>
        <v>15</v>
      </c>
      <c r="K19" s="5">
        <f t="shared" si="0"/>
        <v>125</v>
      </c>
      <c r="L19" s="7">
        <f t="shared" si="1"/>
        <v>50</v>
      </c>
      <c r="M19" s="7">
        <f t="shared" si="2"/>
        <v>200</v>
      </c>
      <c r="N19" s="5">
        <f t="shared" si="3"/>
        <v>375</v>
      </c>
      <c r="O19" s="9">
        <f t="shared" si="4"/>
        <v>375</v>
      </c>
    </row>
    <row r="20" spans="1:15" ht="14.25" customHeight="1" x14ac:dyDescent="0.25">
      <c r="A20" s="2">
        <v>44984</v>
      </c>
      <c r="B20" s="1" t="s">
        <v>16</v>
      </c>
      <c r="C20" s="1" t="s">
        <v>17</v>
      </c>
      <c r="D20" s="20">
        <v>26</v>
      </c>
      <c r="E20" s="1" t="s">
        <v>18</v>
      </c>
      <c r="F20" s="17">
        <v>500</v>
      </c>
      <c r="G20" s="3">
        <v>6</v>
      </c>
      <c r="H20" s="1">
        <v>2</v>
      </c>
      <c r="I20" s="3">
        <v>3</v>
      </c>
      <c r="J20" s="3">
        <f t="shared" si="5"/>
        <v>11</v>
      </c>
      <c r="K20" s="5">
        <f t="shared" si="0"/>
        <v>3000</v>
      </c>
      <c r="L20" s="7">
        <f t="shared" si="1"/>
        <v>1000</v>
      </c>
      <c r="M20" s="7">
        <f t="shared" si="2"/>
        <v>1500</v>
      </c>
      <c r="N20" s="5">
        <f t="shared" si="3"/>
        <v>5500</v>
      </c>
      <c r="O20" s="9">
        <f t="shared" si="4"/>
        <v>5500</v>
      </c>
    </row>
    <row r="21" spans="1:15" ht="14.25" customHeight="1" x14ac:dyDescent="0.25">
      <c r="A21" s="2">
        <v>44990</v>
      </c>
      <c r="B21" s="1" t="s">
        <v>71</v>
      </c>
      <c r="C21" s="1" t="s">
        <v>17</v>
      </c>
      <c r="D21" s="20">
        <v>36</v>
      </c>
      <c r="E21" s="1" t="s">
        <v>15</v>
      </c>
      <c r="F21" s="17">
        <v>300</v>
      </c>
      <c r="G21" s="3">
        <v>7</v>
      </c>
      <c r="H21" s="1">
        <v>1</v>
      </c>
      <c r="I21" s="1">
        <v>2</v>
      </c>
      <c r="J21" s="3">
        <f t="shared" si="5"/>
        <v>10</v>
      </c>
      <c r="K21" s="5">
        <f t="shared" si="0"/>
        <v>2100</v>
      </c>
      <c r="L21" s="7">
        <f t="shared" si="1"/>
        <v>300</v>
      </c>
      <c r="M21" s="7">
        <f t="shared" si="2"/>
        <v>600</v>
      </c>
      <c r="N21" s="5">
        <f t="shared" si="3"/>
        <v>3000</v>
      </c>
      <c r="O21" s="9">
        <f t="shared" si="4"/>
        <v>3000</v>
      </c>
    </row>
    <row r="22" spans="1:15" ht="14.25" customHeight="1" x14ac:dyDescent="0.25">
      <c r="A22" s="2">
        <v>44998</v>
      </c>
      <c r="B22" s="1" t="s">
        <v>25</v>
      </c>
      <c r="C22" s="1" t="s">
        <v>14</v>
      </c>
      <c r="D22" s="20">
        <v>46</v>
      </c>
      <c r="E22" s="1" t="s">
        <v>18</v>
      </c>
      <c r="F22" s="17">
        <v>25</v>
      </c>
      <c r="G22" s="3">
        <v>3</v>
      </c>
      <c r="H22" s="1">
        <v>2</v>
      </c>
      <c r="I22" s="3">
        <v>4</v>
      </c>
      <c r="J22" s="3">
        <f t="shared" si="5"/>
        <v>9</v>
      </c>
      <c r="K22" s="5">
        <f t="shared" si="0"/>
        <v>75</v>
      </c>
      <c r="L22" s="7">
        <f t="shared" si="1"/>
        <v>50</v>
      </c>
      <c r="M22" s="7">
        <f t="shared" si="2"/>
        <v>100</v>
      </c>
      <c r="N22" s="5">
        <f t="shared" si="3"/>
        <v>225</v>
      </c>
      <c r="O22" s="9">
        <f t="shared" si="4"/>
        <v>225</v>
      </c>
    </row>
    <row r="23" spans="1:15" ht="14.25" customHeight="1" x14ac:dyDescent="0.25">
      <c r="A23" s="2">
        <v>45006</v>
      </c>
      <c r="B23" s="1" t="s">
        <v>57</v>
      </c>
      <c r="C23" s="1" t="s">
        <v>14</v>
      </c>
      <c r="D23" s="20">
        <v>38</v>
      </c>
      <c r="E23" s="1" t="s">
        <v>15</v>
      </c>
      <c r="F23" s="17">
        <v>50</v>
      </c>
      <c r="G23" s="3">
        <v>5</v>
      </c>
      <c r="H23" s="1">
        <v>4</v>
      </c>
      <c r="I23" s="1">
        <v>5</v>
      </c>
      <c r="J23" s="3">
        <f t="shared" si="5"/>
        <v>14</v>
      </c>
      <c r="K23" s="5">
        <f t="shared" si="0"/>
        <v>250</v>
      </c>
      <c r="L23" s="7">
        <f t="shared" si="1"/>
        <v>200</v>
      </c>
      <c r="M23" s="7">
        <f t="shared" si="2"/>
        <v>250</v>
      </c>
      <c r="N23" s="5">
        <f t="shared" si="3"/>
        <v>700</v>
      </c>
      <c r="O23" s="9">
        <f t="shared" si="4"/>
        <v>700</v>
      </c>
    </row>
    <row r="24" spans="1:15" ht="14.25" customHeight="1" x14ac:dyDescent="0.25">
      <c r="A24" s="2">
        <v>45008</v>
      </c>
      <c r="B24" s="1" t="s">
        <v>52</v>
      </c>
      <c r="C24" s="1" t="s">
        <v>17</v>
      </c>
      <c r="D24" s="20">
        <v>50</v>
      </c>
      <c r="E24" s="1" t="s">
        <v>20</v>
      </c>
      <c r="F24" s="17">
        <v>50</v>
      </c>
      <c r="G24" s="3">
        <v>2</v>
      </c>
      <c r="H24" s="1">
        <v>2</v>
      </c>
      <c r="I24" s="1">
        <v>2</v>
      </c>
      <c r="J24" s="3">
        <f t="shared" si="5"/>
        <v>6</v>
      </c>
      <c r="K24" s="5">
        <f t="shared" si="0"/>
        <v>100</v>
      </c>
      <c r="L24" s="7">
        <f t="shared" si="1"/>
        <v>100</v>
      </c>
      <c r="M24" s="7">
        <f t="shared" si="2"/>
        <v>100</v>
      </c>
      <c r="N24" s="5">
        <f t="shared" si="3"/>
        <v>300</v>
      </c>
      <c r="O24" s="9">
        <f t="shared" si="4"/>
        <v>300</v>
      </c>
    </row>
    <row r="25" spans="1:15" ht="14.25" customHeight="1" x14ac:dyDescent="0.25">
      <c r="A25" s="2">
        <v>45010</v>
      </c>
      <c r="B25" s="1" t="s">
        <v>95</v>
      </c>
      <c r="C25" s="1" t="s">
        <v>17</v>
      </c>
      <c r="D25" s="20">
        <v>22</v>
      </c>
      <c r="E25" s="1" t="s">
        <v>20</v>
      </c>
      <c r="F25" s="17">
        <v>50</v>
      </c>
      <c r="G25" s="3">
        <v>2</v>
      </c>
      <c r="H25" s="1">
        <v>2</v>
      </c>
      <c r="I25" s="1">
        <v>4</v>
      </c>
      <c r="J25" s="3">
        <f t="shared" si="5"/>
        <v>8</v>
      </c>
      <c r="K25" s="5">
        <f t="shared" si="0"/>
        <v>100</v>
      </c>
      <c r="L25" s="7">
        <f t="shared" si="1"/>
        <v>100</v>
      </c>
      <c r="M25" s="7">
        <f t="shared" si="2"/>
        <v>200</v>
      </c>
      <c r="N25" s="5">
        <f t="shared" si="3"/>
        <v>400</v>
      </c>
      <c r="O25" s="9">
        <f t="shared" si="4"/>
        <v>400</v>
      </c>
    </row>
    <row r="26" spans="1:15" ht="14.25" customHeight="1" x14ac:dyDescent="0.25">
      <c r="A26" s="2">
        <v>45010</v>
      </c>
      <c r="B26" s="1" t="s">
        <v>110</v>
      </c>
      <c r="C26" s="1" t="s">
        <v>17</v>
      </c>
      <c r="D26" s="20">
        <v>55</v>
      </c>
      <c r="E26" s="1" t="s">
        <v>20</v>
      </c>
      <c r="F26" s="17">
        <v>500</v>
      </c>
      <c r="G26" s="3">
        <v>1</v>
      </c>
      <c r="H26" s="1">
        <v>1</v>
      </c>
      <c r="I26" s="1">
        <v>4</v>
      </c>
      <c r="J26" s="3">
        <f t="shared" si="5"/>
        <v>6</v>
      </c>
      <c r="K26" s="5">
        <f t="shared" si="0"/>
        <v>500</v>
      </c>
      <c r="L26" s="7">
        <f t="shared" si="1"/>
        <v>500</v>
      </c>
      <c r="M26" s="7">
        <f t="shared" si="2"/>
        <v>2000</v>
      </c>
      <c r="N26" s="5">
        <f t="shared" si="3"/>
        <v>3000</v>
      </c>
      <c r="O26" s="9">
        <f t="shared" si="4"/>
        <v>3000</v>
      </c>
    </row>
    <row r="27" spans="1:15" ht="14.25" customHeight="1" x14ac:dyDescent="0.25">
      <c r="A27" s="2">
        <v>45014</v>
      </c>
      <c r="B27" s="1" t="s">
        <v>107</v>
      </c>
      <c r="C27" s="1" t="s">
        <v>14</v>
      </c>
      <c r="D27" s="20">
        <v>56</v>
      </c>
      <c r="E27" s="1" t="s">
        <v>24</v>
      </c>
      <c r="F27" s="17">
        <v>568.23099999999999</v>
      </c>
      <c r="G27" s="3">
        <v>2</v>
      </c>
      <c r="H27" s="1">
        <v>1</v>
      </c>
      <c r="I27" s="1">
        <v>8</v>
      </c>
      <c r="J27" s="3">
        <f t="shared" si="5"/>
        <v>11</v>
      </c>
      <c r="K27" s="5">
        <f t="shared" si="0"/>
        <v>1136.462</v>
      </c>
      <c r="L27" s="7">
        <f t="shared" si="1"/>
        <v>568.23099999999999</v>
      </c>
      <c r="M27" s="7">
        <f t="shared" si="2"/>
        <v>4545.848</v>
      </c>
      <c r="N27" s="5">
        <f t="shared" si="3"/>
        <v>6250.5410000000002</v>
      </c>
      <c r="O27" s="9">
        <f t="shared" si="4"/>
        <v>6251</v>
      </c>
    </row>
    <row r="28" spans="1:15" ht="14.25" customHeight="1" x14ac:dyDescent="0.25">
      <c r="A28" s="2">
        <v>45025</v>
      </c>
      <c r="B28" s="1" t="s">
        <v>80</v>
      </c>
      <c r="C28" s="1" t="s">
        <v>14</v>
      </c>
      <c r="D28" s="20">
        <v>21</v>
      </c>
      <c r="E28" s="1" t="s">
        <v>15</v>
      </c>
      <c r="F28" s="17">
        <v>50</v>
      </c>
      <c r="G28" s="3">
        <v>1</v>
      </c>
      <c r="H28" s="1">
        <v>4</v>
      </c>
      <c r="I28" s="1">
        <v>3</v>
      </c>
      <c r="J28" s="3">
        <f t="shared" si="5"/>
        <v>8</v>
      </c>
      <c r="K28" s="5">
        <f t="shared" si="0"/>
        <v>50</v>
      </c>
      <c r="L28" s="7">
        <f t="shared" si="1"/>
        <v>200</v>
      </c>
      <c r="M28" s="7">
        <f t="shared" si="2"/>
        <v>150</v>
      </c>
      <c r="N28" s="5">
        <f t="shared" si="3"/>
        <v>400</v>
      </c>
      <c r="O28" s="9">
        <f t="shared" si="4"/>
        <v>400</v>
      </c>
    </row>
    <row r="29" spans="1:15" ht="14.25" customHeight="1" x14ac:dyDescent="0.25">
      <c r="A29" s="2">
        <v>45028</v>
      </c>
      <c r="B29" s="1" t="s">
        <v>41</v>
      </c>
      <c r="C29" s="1" t="s">
        <v>17</v>
      </c>
      <c r="D29" s="20">
        <v>35</v>
      </c>
      <c r="E29" s="1" t="s">
        <v>18</v>
      </c>
      <c r="F29" s="17">
        <v>30</v>
      </c>
      <c r="G29" s="3">
        <v>6</v>
      </c>
      <c r="H29" s="1">
        <v>4</v>
      </c>
      <c r="I29" s="1">
        <v>2</v>
      </c>
      <c r="J29" s="3">
        <f t="shared" si="5"/>
        <v>12</v>
      </c>
      <c r="K29" s="5">
        <f t="shared" si="0"/>
        <v>180</v>
      </c>
      <c r="L29" s="7">
        <f t="shared" si="1"/>
        <v>120</v>
      </c>
      <c r="M29" s="7">
        <f t="shared" si="2"/>
        <v>60</v>
      </c>
      <c r="N29" s="5">
        <f t="shared" si="3"/>
        <v>360</v>
      </c>
      <c r="O29" s="9">
        <f t="shared" si="4"/>
        <v>360</v>
      </c>
    </row>
    <row r="30" spans="1:15" ht="14.25" customHeight="1" x14ac:dyDescent="0.25">
      <c r="A30" s="2">
        <v>45034</v>
      </c>
      <c r="B30" s="1" t="s">
        <v>98</v>
      </c>
      <c r="C30" s="1" t="s">
        <v>14</v>
      </c>
      <c r="D30" s="20">
        <v>34</v>
      </c>
      <c r="E30" s="1" t="s">
        <v>15</v>
      </c>
      <c r="F30" s="17">
        <v>300</v>
      </c>
      <c r="G30" s="3">
        <v>9</v>
      </c>
      <c r="H30" s="1">
        <v>1</v>
      </c>
      <c r="I30" s="1">
        <v>8</v>
      </c>
      <c r="J30" s="3">
        <f t="shared" si="5"/>
        <v>18</v>
      </c>
      <c r="K30" s="5">
        <f t="shared" si="0"/>
        <v>2700</v>
      </c>
      <c r="L30" s="7">
        <f t="shared" si="1"/>
        <v>300</v>
      </c>
      <c r="M30" s="7">
        <f t="shared" si="2"/>
        <v>2400</v>
      </c>
      <c r="N30" s="5">
        <f t="shared" si="3"/>
        <v>5400</v>
      </c>
      <c r="O30" s="9">
        <f t="shared" si="4"/>
        <v>5400</v>
      </c>
    </row>
    <row r="31" spans="1:15" ht="14.25" customHeight="1" x14ac:dyDescent="0.25">
      <c r="A31" s="2">
        <v>45037</v>
      </c>
      <c r="B31" s="1" t="s">
        <v>58</v>
      </c>
      <c r="C31" s="1" t="s">
        <v>14</v>
      </c>
      <c r="D31" s="20">
        <v>23</v>
      </c>
      <c r="E31" s="1" t="s">
        <v>18</v>
      </c>
      <c r="F31" s="17">
        <v>30</v>
      </c>
      <c r="G31" s="3">
        <v>6</v>
      </c>
      <c r="H31" s="1">
        <v>4</v>
      </c>
      <c r="I31" s="1">
        <v>6</v>
      </c>
      <c r="J31" s="3">
        <f t="shared" si="5"/>
        <v>16</v>
      </c>
      <c r="K31" s="5">
        <f t="shared" si="0"/>
        <v>180</v>
      </c>
      <c r="L31" s="7">
        <f t="shared" si="1"/>
        <v>120</v>
      </c>
      <c r="M31" s="7">
        <f t="shared" si="2"/>
        <v>180</v>
      </c>
      <c r="N31" s="5">
        <f t="shared" si="3"/>
        <v>480</v>
      </c>
      <c r="O31" s="9">
        <f t="shared" si="4"/>
        <v>480</v>
      </c>
    </row>
    <row r="32" spans="1:15" ht="14.25" customHeight="1" x14ac:dyDescent="0.25">
      <c r="A32" s="2">
        <v>45038</v>
      </c>
      <c r="B32" s="1" t="s">
        <v>35</v>
      </c>
      <c r="C32" s="1" t="s">
        <v>17</v>
      </c>
      <c r="D32" s="20">
        <v>27</v>
      </c>
      <c r="E32" s="1" t="s">
        <v>18</v>
      </c>
      <c r="F32" s="17">
        <v>25</v>
      </c>
      <c r="G32" s="3">
        <v>2</v>
      </c>
      <c r="H32" s="1">
        <v>4</v>
      </c>
      <c r="I32" s="3">
        <v>9</v>
      </c>
      <c r="J32" s="3">
        <f t="shared" si="5"/>
        <v>15</v>
      </c>
      <c r="K32" s="5">
        <f t="shared" si="0"/>
        <v>50</v>
      </c>
      <c r="L32" s="7">
        <f t="shared" si="1"/>
        <v>100</v>
      </c>
      <c r="M32" s="7">
        <f t="shared" si="2"/>
        <v>225</v>
      </c>
      <c r="N32" s="5">
        <f t="shared" si="3"/>
        <v>375</v>
      </c>
      <c r="O32" s="9">
        <f t="shared" si="4"/>
        <v>375</v>
      </c>
    </row>
    <row r="33" spans="1:15" ht="14.25" customHeight="1" x14ac:dyDescent="0.25">
      <c r="A33" s="2">
        <v>45039</v>
      </c>
      <c r="B33" s="1" t="s">
        <v>46</v>
      </c>
      <c r="C33" s="1" t="s">
        <v>17</v>
      </c>
      <c r="D33" s="20">
        <v>43</v>
      </c>
      <c r="E33" s="1" t="s">
        <v>15</v>
      </c>
      <c r="F33" s="17">
        <v>500</v>
      </c>
      <c r="G33" s="3">
        <v>7</v>
      </c>
      <c r="H33" s="1">
        <v>1</v>
      </c>
      <c r="I33" s="1">
        <v>5</v>
      </c>
      <c r="J33" s="3">
        <f t="shared" si="5"/>
        <v>13</v>
      </c>
      <c r="K33" s="5">
        <f t="shared" si="0"/>
        <v>3500</v>
      </c>
      <c r="L33" s="7">
        <f t="shared" si="1"/>
        <v>500</v>
      </c>
      <c r="M33" s="7">
        <f t="shared" si="2"/>
        <v>2500</v>
      </c>
      <c r="N33" s="5">
        <f t="shared" si="3"/>
        <v>6500</v>
      </c>
      <c r="O33" s="9">
        <f t="shared" si="4"/>
        <v>6500</v>
      </c>
    </row>
    <row r="34" spans="1:15" ht="14.25" customHeight="1" x14ac:dyDescent="0.25">
      <c r="A34" s="2">
        <v>45039</v>
      </c>
      <c r="B34" s="1" t="s">
        <v>117</v>
      </c>
      <c r="C34" s="1" t="s">
        <v>17</v>
      </c>
      <c r="D34" s="20">
        <v>55</v>
      </c>
      <c r="E34" s="1" t="s">
        <v>15</v>
      </c>
      <c r="F34" s="17">
        <v>35.673000000000002</v>
      </c>
      <c r="G34" s="3">
        <v>4</v>
      </c>
      <c r="H34" s="1">
        <v>2</v>
      </c>
      <c r="I34" s="1">
        <v>8</v>
      </c>
      <c r="J34" s="3">
        <f t="shared" si="5"/>
        <v>14</v>
      </c>
      <c r="K34" s="5">
        <f t="shared" ref="K34:K65" si="6">$F34*G34</f>
        <v>142.69200000000001</v>
      </c>
      <c r="L34" s="7">
        <f t="shared" ref="L34:L65" si="7">$F34*H34</f>
        <v>71.346000000000004</v>
      </c>
      <c r="M34" s="7">
        <f t="shared" ref="M34:M65" si="8">$F34*I34</f>
        <v>285.38400000000001</v>
      </c>
      <c r="N34" s="5">
        <f t="shared" ref="N34:N65" si="9">SUM(K34:M34)</f>
        <v>499.42200000000003</v>
      </c>
      <c r="O34" s="9">
        <f t="shared" ref="O34:O65" si="10">MROUND(N34,1)</f>
        <v>499</v>
      </c>
    </row>
    <row r="35" spans="1:15" ht="14.25" customHeight="1" x14ac:dyDescent="0.25">
      <c r="A35" s="2">
        <v>45041</v>
      </c>
      <c r="B35" s="1" t="s">
        <v>23</v>
      </c>
      <c r="C35" s="1" t="s">
        <v>17</v>
      </c>
      <c r="D35" s="20">
        <v>45</v>
      </c>
      <c r="E35" s="1" t="s">
        <v>24</v>
      </c>
      <c r="F35" s="17">
        <v>30</v>
      </c>
      <c r="G35" s="3">
        <v>2</v>
      </c>
      <c r="H35" s="1">
        <v>1</v>
      </c>
      <c r="I35" s="3">
        <v>3</v>
      </c>
      <c r="J35" s="3">
        <f t="shared" si="5"/>
        <v>6</v>
      </c>
      <c r="K35" s="5">
        <f t="shared" si="6"/>
        <v>60</v>
      </c>
      <c r="L35" s="7">
        <f t="shared" si="7"/>
        <v>30</v>
      </c>
      <c r="M35" s="7">
        <f t="shared" si="8"/>
        <v>90</v>
      </c>
      <c r="N35" s="5">
        <f t="shared" si="9"/>
        <v>180</v>
      </c>
      <c r="O35" s="9">
        <f t="shared" si="10"/>
        <v>180</v>
      </c>
    </row>
    <row r="36" spans="1:15" ht="14.25" customHeight="1" x14ac:dyDescent="0.25">
      <c r="A36" s="2">
        <v>45043</v>
      </c>
      <c r="B36" s="1" t="s">
        <v>85</v>
      </c>
      <c r="C36" s="1" t="s">
        <v>17</v>
      </c>
      <c r="D36" s="20">
        <v>45</v>
      </c>
      <c r="E36" s="1" t="s">
        <v>24</v>
      </c>
      <c r="F36" s="17">
        <v>30</v>
      </c>
      <c r="G36" s="3">
        <v>5</v>
      </c>
      <c r="H36" s="1">
        <v>1</v>
      </c>
      <c r="I36" s="1">
        <v>7</v>
      </c>
      <c r="J36" s="3">
        <f t="shared" si="5"/>
        <v>13</v>
      </c>
      <c r="K36" s="5">
        <f t="shared" si="6"/>
        <v>150</v>
      </c>
      <c r="L36" s="7">
        <f t="shared" si="7"/>
        <v>30</v>
      </c>
      <c r="M36" s="7">
        <f t="shared" si="8"/>
        <v>210</v>
      </c>
      <c r="N36" s="5">
        <f t="shared" si="9"/>
        <v>390</v>
      </c>
      <c r="O36" s="9">
        <f t="shared" si="10"/>
        <v>390</v>
      </c>
    </row>
    <row r="37" spans="1:15" ht="14.25" customHeight="1" x14ac:dyDescent="0.25">
      <c r="A37" s="2">
        <v>45046</v>
      </c>
      <c r="B37" s="1" t="s">
        <v>36</v>
      </c>
      <c r="C37" s="1" t="s">
        <v>17</v>
      </c>
      <c r="D37" s="20">
        <v>47</v>
      </c>
      <c r="E37" s="1" t="s">
        <v>20</v>
      </c>
      <c r="F37" s="17">
        <v>25</v>
      </c>
      <c r="G37" s="3">
        <v>2</v>
      </c>
      <c r="H37" s="1">
        <v>2</v>
      </c>
      <c r="I37" s="3">
        <v>9</v>
      </c>
      <c r="J37" s="3">
        <f t="shared" si="5"/>
        <v>13</v>
      </c>
      <c r="K37" s="5">
        <f t="shared" si="6"/>
        <v>50</v>
      </c>
      <c r="L37" s="7">
        <f t="shared" si="7"/>
        <v>50</v>
      </c>
      <c r="M37" s="7">
        <f t="shared" si="8"/>
        <v>225</v>
      </c>
      <c r="N37" s="5">
        <f t="shared" si="9"/>
        <v>325</v>
      </c>
      <c r="O37" s="9">
        <f t="shared" si="10"/>
        <v>325</v>
      </c>
    </row>
    <row r="38" spans="1:15" ht="14.25" customHeight="1" x14ac:dyDescent="0.25">
      <c r="A38" s="2">
        <v>45046</v>
      </c>
      <c r="B38" s="1" t="s">
        <v>88</v>
      </c>
      <c r="C38" s="1" t="s">
        <v>17</v>
      </c>
      <c r="D38" s="20">
        <v>56</v>
      </c>
      <c r="E38" s="1" t="s">
        <v>15</v>
      </c>
      <c r="F38" s="17">
        <v>25</v>
      </c>
      <c r="G38" s="3">
        <v>4</v>
      </c>
      <c r="H38" s="1">
        <v>3</v>
      </c>
      <c r="I38" s="1">
        <v>6</v>
      </c>
      <c r="J38" s="3">
        <f t="shared" si="5"/>
        <v>13</v>
      </c>
      <c r="K38" s="5">
        <f t="shared" si="6"/>
        <v>100</v>
      </c>
      <c r="L38" s="7">
        <f t="shared" si="7"/>
        <v>75</v>
      </c>
      <c r="M38" s="7">
        <f t="shared" si="8"/>
        <v>150</v>
      </c>
      <c r="N38" s="5">
        <f t="shared" si="9"/>
        <v>325</v>
      </c>
      <c r="O38" s="9">
        <f t="shared" si="10"/>
        <v>325</v>
      </c>
    </row>
    <row r="39" spans="1:15" ht="14.25" customHeight="1" x14ac:dyDescent="0.25">
      <c r="A39" s="2">
        <v>45052</v>
      </c>
      <c r="B39" s="1" t="s">
        <v>22</v>
      </c>
      <c r="C39" s="1" t="s">
        <v>14</v>
      </c>
      <c r="D39" s="20">
        <v>30</v>
      </c>
      <c r="E39" s="1" t="s">
        <v>15</v>
      </c>
      <c r="F39" s="17">
        <v>50</v>
      </c>
      <c r="G39" s="3">
        <v>4</v>
      </c>
      <c r="H39" s="1">
        <v>2</v>
      </c>
      <c r="I39" s="3">
        <v>2</v>
      </c>
      <c r="J39" s="3">
        <f t="shared" si="5"/>
        <v>8</v>
      </c>
      <c r="K39" s="5">
        <f t="shared" si="6"/>
        <v>200</v>
      </c>
      <c r="L39" s="7">
        <f t="shared" si="7"/>
        <v>100</v>
      </c>
      <c r="M39" s="7">
        <f t="shared" si="8"/>
        <v>100</v>
      </c>
      <c r="N39" s="5">
        <f t="shared" si="9"/>
        <v>400</v>
      </c>
      <c r="O39" s="9">
        <f t="shared" si="10"/>
        <v>400</v>
      </c>
    </row>
    <row r="40" spans="1:15" ht="14.25" customHeight="1" x14ac:dyDescent="0.25">
      <c r="A40" s="2">
        <v>45052</v>
      </c>
      <c r="B40" s="1" t="s">
        <v>109</v>
      </c>
      <c r="C40" s="1" t="s">
        <v>17</v>
      </c>
      <c r="D40" s="20">
        <v>51</v>
      </c>
      <c r="E40" s="1" t="s">
        <v>20</v>
      </c>
      <c r="F40" s="17">
        <v>30</v>
      </c>
      <c r="G40" s="3">
        <v>1</v>
      </c>
      <c r="H40" s="1">
        <v>1</v>
      </c>
      <c r="I40" s="1">
        <v>6</v>
      </c>
      <c r="J40" s="3">
        <f t="shared" si="5"/>
        <v>8</v>
      </c>
      <c r="K40" s="5">
        <f t="shared" si="6"/>
        <v>30</v>
      </c>
      <c r="L40" s="7">
        <f t="shared" si="7"/>
        <v>30</v>
      </c>
      <c r="M40" s="7">
        <f t="shared" si="8"/>
        <v>180</v>
      </c>
      <c r="N40" s="5">
        <f t="shared" si="9"/>
        <v>240</v>
      </c>
      <c r="O40" s="9">
        <f t="shared" si="10"/>
        <v>240</v>
      </c>
    </row>
    <row r="41" spans="1:15" ht="14.25" customHeight="1" x14ac:dyDescent="0.25">
      <c r="A41" s="2">
        <v>45062</v>
      </c>
      <c r="B41" s="1" t="s">
        <v>67</v>
      </c>
      <c r="C41" s="1" t="s">
        <v>14</v>
      </c>
      <c r="D41" s="20">
        <v>54</v>
      </c>
      <c r="E41" s="1" t="s">
        <v>20</v>
      </c>
      <c r="F41" s="17">
        <v>300</v>
      </c>
      <c r="G41" s="3">
        <v>3</v>
      </c>
      <c r="H41" s="1">
        <v>3</v>
      </c>
      <c r="I41" s="1">
        <v>3</v>
      </c>
      <c r="J41" s="3">
        <f t="shared" si="5"/>
        <v>9</v>
      </c>
      <c r="K41" s="5">
        <f t="shared" si="6"/>
        <v>900</v>
      </c>
      <c r="L41" s="7">
        <f t="shared" si="7"/>
        <v>900</v>
      </c>
      <c r="M41" s="7">
        <f t="shared" si="8"/>
        <v>900</v>
      </c>
      <c r="N41" s="5">
        <f t="shared" si="9"/>
        <v>2700</v>
      </c>
      <c r="O41" s="9">
        <f t="shared" si="10"/>
        <v>2700</v>
      </c>
    </row>
    <row r="42" spans="1:15" ht="14.25" customHeight="1" x14ac:dyDescent="0.25">
      <c r="A42" s="2">
        <v>45063</v>
      </c>
      <c r="B42" s="1" t="s">
        <v>100</v>
      </c>
      <c r="C42" s="1" t="s">
        <v>14</v>
      </c>
      <c r="D42" s="20">
        <v>40</v>
      </c>
      <c r="E42" s="1" t="s">
        <v>20</v>
      </c>
      <c r="F42" s="17">
        <v>50</v>
      </c>
      <c r="G42" s="3">
        <v>6</v>
      </c>
      <c r="H42" s="1">
        <v>1</v>
      </c>
      <c r="I42" s="1">
        <v>6</v>
      </c>
      <c r="J42" s="3">
        <f t="shared" si="5"/>
        <v>13</v>
      </c>
      <c r="K42" s="5">
        <f t="shared" si="6"/>
        <v>300</v>
      </c>
      <c r="L42" s="7">
        <f t="shared" si="7"/>
        <v>50</v>
      </c>
      <c r="M42" s="7">
        <f t="shared" si="8"/>
        <v>300</v>
      </c>
      <c r="N42" s="5">
        <f t="shared" si="9"/>
        <v>650</v>
      </c>
      <c r="O42" s="9">
        <f t="shared" si="10"/>
        <v>650</v>
      </c>
    </row>
    <row r="43" spans="1:15" ht="14.25" customHeight="1" x14ac:dyDescent="0.25">
      <c r="A43" s="2">
        <v>45065</v>
      </c>
      <c r="B43" s="1" t="s">
        <v>113</v>
      </c>
      <c r="C43" s="1" t="s">
        <v>17</v>
      </c>
      <c r="D43" s="20">
        <v>47</v>
      </c>
      <c r="E43" s="1" t="s">
        <v>15</v>
      </c>
      <c r="F43" s="17">
        <v>500</v>
      </c>
      <c r="G43" s="3">
        <v>5</v>
      </c>
      <c r="H43" s="1">
        <v>2</v>
      </c>
      <c r="I43" s="1">
        <v>3</v>
      </c>
      <c r="J43" s="3">
        <f t="shared" si="5"/>
        <v>10</v>
      </c>
      <c r="K43" s="5">
        <f t="shared" si="6"/>
        <v>2500</v>
      </c>
      <c r="L43" s="7">
        <f t="shared" si="7"/>
        <v>1000</v>
      </c>
      <c r="M43" s="7">
        <f t="shared" si="8"/>
        <v>1500</v>
      </c>
      <c r="N43" s="5">
        <f t="shared" si="9"/>
        <v>5000</v>
      </c>
      <c r="O43" s="9">
        <f t="shared" si="10"/>
        <v>5000</v>
      </c>
    </row>
    <row r="44" spans="1:15" ht="14.25" customHeight="1" x14ac:dyDescent="0.25">
      <c r="A44" s="2">
        <v>45067</v>
      </c>
      <c r="B44" s="1" t="s">
        <v>21</v>
      </c>
      <c r="C44" s="1" t="s">
        <v>14</v>
      </c>
      <c r="D44" s="20">
        <v>37</v>
      </c>
      <c r="E44" s="1" t="s">
        <v>18</v>
      </c>
      <c r="F44" s="17">
        <v>500</v>
      </c>
      <c r="G44" s="3">
        <v>8</v>
      </c>
      <c r="H44" s="1">
        <v>1</v>
      </c>
      <c r="I44" s="3">
        <v>3</v>
      </c>
      <c r="J44" s="3">
        <f t="shared" si="5"/>
        <v>12</v>
      </c>
      <c r="K44" s="5">
        <f t="shared" si="6"/>
        <v>4000</v>
      </c>
      <c r="L44" s="7">
        <f t="shared" si="7"/>
        <v>500</v>
      </c>
      <c r="M44" s="7">
        <f t="shared" si="8"/>
        <v>1500</v>
      </c>
      <c r="N44" s="5">
        <f t="shared" si="9"/>
        <v>6000</v>
      </c>
      <c r="O44" s="9">
        <f t="shared" si="10"/>
        <v>6000</v>
      </c>
    </row>
    <row r="45" spans="1:15" ht="14.25" customHeight="1" x14ac:dyDescent="0.25">
      <c r="A45" s="2">
        <v>45069</v>
      </c>
      <c r="B45" s="1" t="s">
        <v>49</v>
      </c>
      <c r="C45" s="1" t="s">
        <v>14</v>
      </c>
      <c r="D45" s="20">
        <v>44</v>
      </c>
      <c r="E45" s="1" t="s">
        <v>20</v>
      </c>
      <c r="F45" s="17">
        <v>300</v>
      </c>
      <c r="G45" s="3">
        <v>4</v>
      </c>
      <c r="H45" s="1">
        <v>4</v>
      </c>
      <c r="I45" s="1">
        <v>4</v>
      </c>
      <c r="J45" s="3">
        <f t="shared" si="5"/>
        <v>12</v>
      </c>
      <c r="K45" s="5">
        <f t="shared" si="6"/>
        <v>1200</v>
      </c>
      <c r="L45" s="7">
        <f t="shared" si="7"/>
        <v>1200</v>
      </c>
      <c r="M45" s="7">
        <f t="shared" si="8"/>
        <v>1200</v>
      </c>
      <c r="N45" s="5">
        <f t="shared" si="9"/>
        <v>3600</v>
      </c>
      <c r="O45" s="9">
        <f t="shared" si="10"/>
        <v>3600</v>
      </c>
    </row>
    <row r="46" spans="1:15" ht="14.25" customHeight="1" x14ac:dyDescent="0.25">
      <c r="A46" s="2">
        <v>45069</v>
      </c>
      <c r="B46" s="1" t="s">
        <v>56</v>
      </c>
      <c r="C46" s="1" t="s">
        <v>17</v>
      </c>
      <c r="D46" s="20">
        <v>18</v>
      </c>
      <c r="E46" s="1" t="s">
        <v>15</v>
      </c>
      <c r="F46" s="17">
        <v>25</v>
      </c>
      <c r="G46" s="3">
        <v>8</v>
      </c>
      <c r="H46" s="1">
        <v>3</v>
      </c>
      <c r="I46" s="1">
        <v>4</v>
      </c>
      <c r="J46" s="3">
        <f t="shared" si="5"/>
        <v>15</v>
      </c>
      <c r="K46" s="5">
        <f t="shared" si="6"/>
        <v>200</v>
      </c>
      <c r="L46" s="7">
        <f t="shared" si="7"/>
        <v>75</v>
      </c>
      <c r="M46" s="7">
        <f t="shared" si="8"/>
        <v>100</v>
      </c>
      <c r="N46" s="5">
        <f t="shared" si="9"/>
        <v>375</v>
      </c>
      <c r="O46" s="9">
        <f t="shared" si="10"/>
        <v>375</v>
      </c>
    </row>
    <row r="47" spans="1:15" ht="14.25" customHeight="1" x14ac:dyDescent="0.25">
      <c r="A47" s="2">
        <v>45069</v>
      </c>
      <c r="B47" s="1" t="s">
        <v>91</v>
      </c>
      <c r="C47" s="1" t="s">
        <v>17</v>
      </c>
      <c r="D47" s="20">
        <v>20</v>
      </c>
      <c r="E47" s="1" t="s">
        <v>20</v>
      </c>
      <c r="F47" s="17">
        <v>500</v>
      </c>
      <c r="G47" s="3">
        <v>7</v>
      </c>
      <c r="H47" s="1">
        <v>4</v>
      </c>
      <c r="I47" s="1">
        <v>8</v>
      </c>
      <c r="J47" s="3">
        <f t="shared" si="5"/>
        <v>19</v>
      </c>
      <c r="K47" s="5">
        <f t="shared" si="6"/>
        <v>3500</v>
      </c>
      <c r="L47" s="7">
        <f t="shared" si="7"/>
        <v>2000</v>
      </c>
      <c r="M47" s="7">
        <f t="shared" si="8"/>
        <v>4000</v>
      </c>
      <c r="N47" s="5">
        <f t="shared" si="9"/>
        <v>9500</v>
      </c>
      <c r="O47" s="9">
        <f t="shared" si="10"/>
        <v>9500</v>
      </c>
    </row>
    <row r="48" spans="1:15" ht="14.25" customHeight="1" x14ac:dyDescent="0.25">
      <c r="A48" s="2">
        <v>45075</v>
      </c>
      <c r="B48" s="1" t="s">
        <v>86</v>
      </c>
      <c r="C48" s="1" t="s">
        <v>17</v>
      </c>
      <c r="D48" s="20">
        <v>48</v>
      </c>
      <c r="E48" s="1" t="s">
        <v>15</v>
      </c>
      <c r="F48" s="17">
        <v>300</v>
      </c>
      <c r="G48" s="3">
        <v>6</v>
      </c>
      <c r="H48" s="1">
        <v>4</v>
      </c>
      <c r="I48" s="1">
        <v>6</v>
      </c>
      <c r="J48" s="3">
        <f t="shared" si="5"/>
        <v>16</v>
      </c>
      <c r="K48" s="5">
        <f t="shared" si="6"/>
        <v>1800</v>
      </c>
      <c r="L48" s="7">
        <f t="shared" si="7"/>
        <v>1200</v>
      </c>
      <c r="M48" s="7">
        <f t="shared" si="8"/>
        <v>1800</v>
      </c>
      <c r="N48" s="5">
        <f t="shared" si="9"/>
        <v>4800</v>
      </c>
      <c r="O48" s="9">
        <f t="shared" si="10"/>
        <v>4800</v>
      </c>
    </row>
    <row r="49" spans="1:15" ht="14.25" customHeight="1" x14ac:dyDescent="0.25">
      <c r="A49" s="2">
        <v>45077</v>
      </c>
      <c r="B49" s="1" t="s">
        <v>75</v>
      </c>
      <c r="C49" s="1" t="s">
        <v>17</v>
      </c>
      <c r="D49" s="20">
        <v>26</v>
      </c>
      <c r="E49" s="1" t="s">
        <v>18</v>
      </c>
      <c r="F49" s="17">
        <v>2345.7890000000002</v>
      </c>
      <c r="G49" s="3">
        <v>7</v>
      </c>
      <c r="H49" s="1">
        <v>3</v>
      </c>
      <c r="I49" s="1">
        <v>2</v>
      </c>
      <c r="J49" s="3">
        <f t="shared" si="5"/>
        <v>12</v>
      </c>
      <c r="K49" s="5">
        <f t="shared" si="6"/>
        <v>16420.523000000001</v>
      </c>
      <c r="L49" s="7">
        <f t="shared" si="7"/>
        <v>7037.3670000000002</v>
      </c>
      <c r="M49" s="7">
        <f t="shared" si="8"/>
        <v>4691.5780000000004</v>
      </c>
      <c r="N49" s="5">
        <f t="shared" si="9"/>
        <v>28149.468000000001</v>
      </c>
      <c r="O49" s="9">
        <f t="shared" si="10"/>
        <v>28149</v>
      </c>
    </row>
    <row r="50" spans="1:15" ht="14.25" customHeight="1" x14ac:dyDescent="0.25">
      <c r="A50" s="2">
        <v>45099</v>
      </c>
      <c r="B50" s="1" t="s">
        <v>59</v>
      </c>
      <c r="C50" s="1" t="s">
        <v>14</v>
      </c>
      <c r="D50" s="20">
        <v>45</v>
      </c>
      <c r="E50" s="1" t="s">
        <v>15</v>
      </c>
      <c r="F50" s="17">
        <v>50</v>
      </c>
      <c r="G50" s="3">
        <v>4</v>
      </c>
      <c r="H50" s="1">
        <v>1</v>
      </c>
      <c r="I50" s="1">
        <v>7</v>
      </c>
      <c r="J50" s="3">
        <f t="shared" si="5"/>
        <v>12</v>
      </c>
      <c r="K50" s="5">
        <f t="shared" si="6"/>
        <v>200</v>
      </c>
      <c r="L50" s="7">
        <f t="shared" si="7"/>
        <v>50</v>
      </c>
      <c r="M50" s="7">
        <f t="shared" si="8"/>
        <v>350</v>
      </c>
      <c r="N50" s="5">
        <f t="shared" si="9"/>
        <v>600</v>
      </c>
      <c r="O50" s="9">
        <f t="shared" si="10"/>
        <v>600</v>
      </c>
    </row>
    <row r="51" spans="1:15" ht="14.25" customHeight="1" x14ac:dyDescent="0.25">
      <c r="A51" s="2">
        <v>45101</v>
      </c>
      <c r="B51" s="1" t="s">
        <v>55</v>
      </c>
      <c r="C51" s="1" t="s">
        <v>14</v>
      </c>
      <c r="D51" s="20">
        <v>52</v>
      </c>
      <c r="E51" s="1" t="s">
        <v>15</v>
      </c>
      <c r="F51" s="17">
        <v>300</v>
      </c>
      <c r="G51" s="3">
        <v>7</v>
      </c>
      <c r="H51" s="1">
        <v>3</v>
      </c>
      <c r="I51" s="1">
        <v>3</v>
      </c>
      <c r="J51" s="3">
        <f t="shared" si="5"/>
        <v>13</v>
      </c>
      <c r="K51" s="5">
        <f t="shared" si="6"/>
        <v>2100</v>
      </c>
      <c r="L51" s="7">
        <f t="shared" si="7"/>
        <v>900</v>
      </c>
      <c r="M51" s="7">
        <f t="shared" si="8"/>
        <v>900</v>
      </c>
      <c r="N51" s="5">
        <f t="shared" si="9"/>
        <v>3900</v>
      </c>
      <c r="O51" s="9">
        <f t="shared" si="10"/>
        <v>3900</v>
      </c>
    </row>
    <row r="52" spans="1:15" ht="14.25" customHeight="1" x14ac:dyDescent="0.25">
      <c r="A52" s="2">
        <v>45103</v>
      </c>
      <c r="B52" s="1" t="s">
        <v>65</v>
      </c>
      <c r="C52" s="1" t="s">
        <v>17</v>
      </c>
      <c r="D52" s="20">
        <v>20</v>
      </c>
      <c r="E52" s="1" t="s">
        <v>20</v>
      </c>
      <c r="F52" s="17">
        <v>300</v>
      </c>
      <c r="G52" s="3">
        <v>3</v>
      </c>
      <c r="H52" s="1">
        <v>4</v>
      </c>
      <c r="I52" s="1">
        <v>2</v>
      </c>
      <c r="J52" s="3">
        <f t="shared" si="5"/>
        <v>9</v>
      </c>
      <c r="K52" s="5">
        <f t="shared" si="6"/>
        <v>900</v>
      </c>
      <c r="L52" s="7">
        <f t="shared" si="7"/>
        <v>1200</v>
      </c>
      <c r="M52" s="7">
        <f t="shared" si="8"/>
        <v>600</v>
      </c>
      <c r="N52" s="5">
        <f t="shared" si="9"/>
        <v>2700</v>
      </c>
      <c r="O52" s="9">
        <f t="shared" si="10"/>
        <v>2700</v>
      </c>
    </row>
    <row r="53" spans="1:15" ht="14.25" customHeight="1" x14ac:dyDescent="0.25">
      <c r="A53" s="2">
        <v>45108</v>
      </c>
      <c r="B53" s="1" t="s">
        <v>97</v>
      </c>
      <c r="C53" s="1" t="s">
        <v>17</v>
      </c>
      <c r="D53" s="20">
        <v>47</v>
      </c>
      <c r="E53" s="1" t="s">
        <v>18</v>
      </c>
      <c r="F53" s="17">
        <v>500</v>
      </c>
      <c r="G53" s="3">
        <v>7</v>
      </c>
      <c r="H53" s="1">
        <v>3</v>
      </c>
      <c r="I53" s="1">
        <v>7</v>
      </c>
      <c r="J53" s="3">
        <f t="shared" si="5"/>
        <v>17</v>
      </c>
      <c r="K53" s="5">
        <f t="shared" si="6"/>
        <v>3500</v>
      </c>
      <c r="L53" s="7">
        <f t="shared" si="7"/>
        <v>1500</v>
      </c>
      <c r="M53" s="7">
        <f t="shared" si="8"/>
        <v>3500</v>
      </c>
      <c r="N53" s="5">
        <f t="shared" si="9"/>
        <v>8500</v>
      </c>
      <c r="O53" s="9">
        <f t="shared" si="10"/>
        <v>8500</v>
      </c>
    </row>
    <row r="54" spans="1:15" ht="14.25" customHeight="1" x14ac:dyDescent="0.25">
      <c r="A54" s="2">
        <v>45110</v>
      </c>
      <c r="B54" s="1" t="s">
        <v>64</v>
      </c>
      <c r="C54" s="1" t="s">
        <v>17</v>
      </c>
      <c r="D54" s="20">
        <v>55</v>
      </c>
      <c r="E54" s="1" t="s">
        <v>20</v>
      </c>
      <c r="F54" s="17">
        <v>30</v>
      </c>
      <c r="G54" s="3">
        <v>4</v>
      </c>
      <c r="H54" s="1">
        <v>1</v>
      </c>
      <c r="I54" s="1">
        <v>3</v>
      </c>
      <c r="J54" s="3">
        <f t="shared" si="5"/>
        <v>8</v>
      </c>
      <c r="K54" s="5">
        <f t="shared" si="6"/>
        <v>120</v>
      </c>
      <c r="L54" s="7">
        <f t="shared" si="7"/>
        <v>30</v>
      </c>
      <c r="M54" s="7">
        <f t="shared" si="8"/>
        <v>90</v>
      </c>
      <c r="N54" s="5">
        <f t="shared" si="9"/>
        <v>240</v>
      </c>
      <c r="O54" s="9">
        <f t="shared" si="10"/>
        <v>240</v>
      </c>
    </row>
    <row r="55" spans="1:15" ht="14.25" customHeight="1" x14ac:dyDescent="0.25">
      <c r="A55" s="2">
        <v>45112</v>
      </c>
      <c r="B55" s="1" t="s">
        <v>78</v>
      </c>
      <c r="C55" s="1" t="s">
        <v>14</v>
      </c>
      <c r="D55" s="20">
        <v>62</v>
      </c>
      <c r="E55" s="1" t="s">
        <v>18</v>
      </c>
      <c r="F55" s="17">
        <v>50</v>
      </c>
      <c r="G55" s="3">
        <v>3</v>
      </c>
      <c r="H55" s="1">
        <v>1</v>
      </c>
      <c r="I55" s="1">
        <v>2</v>
      </c>
      <c r="J55" s="3">
        <f t="shared" si="5"/>
        <v>6</v>
      </c>
      <c r="K55" s="5">
        <f t="shared" si="6"/>
        <v>150</v>
      </c>
      <c r="L55" s="7">
        <f t="shared" si="7"/>
        <v>50</v>
      </c>
      <c r="M55" s="7">
        <f t="shared" si="8"/>
        <v>100</v>
      </c>
      <c r="N55" s="5">
        <f t="shared" si="9"/>
        <v>300</v>
      </c>
      <c r="O55" s="9">
        <f t="shared" si="10"/>
        <v>300</v>
      </c>
    </row>
    <row r="56" spans="1:15" ht="14.25" customHeight="1" x14ac:dyDescent="0.25">
      <c r="A56" s="2">
        <v>45113</v>
      </c>
      <c r="B56" s="1" t="s">
        <v>94</v>
      </c>
      <c r="C56" s="1" t="s">
        <v>14</v>
      </c>
      <c r="D56" s="20">
        <v>61</v>
      </c>
      <c r="E56" s="1" t="s">
        <v>15</v>
      </c>
      <c r="F56" s="17">
        <v>50</v>
      </c>
      <c r="G56" s="3">
        <v>3</v>
      </c>
      <c r="H56" s="1">
        <v>4</v>
      </c>
      <c r="I56" s="1">
        <v>6</v>
      </c>
      <c r="J56" s="3">
        <f t="shared" si="5"/>
        <v>13</v>
      </c>
      <c r="K56" s="5">
        <f t="shared" si="6"/>
        <v>150</v>
      </c>
      <c r="L56" s="7">
        <f t="shared" si="7"/>
        <v>200</v>
      </c>
      <c r="M56" s="7">
        <f t="shared" si="8"/>
        <v>300</v>
      </c>
      <c r="N56" s="5">
        <f t="shared" si="9"/>
        <v>650</v>
      </c>
      <c r="O56" s="9">
        <f t="shared" si="10"/>
        <v>650</v>
      </c>
    </row>
    <row r="57" spans="1:15" ht="14.25" customHeight="1" x14ac:dyDescent="0.25">
      <c r="A57" s="2">
        <v>45116</v>
      </c>
      <c r="B57" s="1" t="s">
        <v>96</v>
      </c>
      <c r="C57" s="1" t="s">
        <v>17</v>
      </c>
      <c r="D57" s="20">
        <v>47</v>
      </c>
      <c r="E57" s="1" t="s">
        <v>18</v>
      </c>
      <c r="F57" s="17">
        <v>50</v>
      </c>
      <c r="G57" s="3">
        <v>4</v>
      </c>
      <c r="H57" s="1">
        <v>2</v>
      </c>
      <c r="I57" s="1">
        <v>9</v>
      </c>
      <c r="J57" s="3">
        <f t="shared" si="5"/>
        <v>15</v>
      </c>
      <c r="K57" s="5">
        <f t="shared" si="6"/>
        <v>200</v>
      </c>
      <c r="L57" s="7">
        <f t="shared" si="7"/>
        <v>100</v>
      </c>
      <c r="M57" s="7">
        <f t="shared" si="8"/>
        <v>450</v>
      </c>
      <c r="N57" s="5">
        <f t="shared" si="9"/>
        <v>750</v>
      </c>
      <c r="O57" s="9">
        <f t="shared" si="10"/>
        <v>750</v>
      </c>
    </row>
    <row r="58" spans="1:15" ht="14.25" customHeight="1" x14ac:dyDescent="0.25">
      <c r="A58" s="2">
        <v>45120</v>
      </c>
      <c r="B58" s="1" t="s">
        <v>72</v>
      </c>
      <c r="C58" s="1" t="s">
        <v>14</v>
      </c>
      <c r="D58" s="20">
        <v>34</v>
      </c>
      <c r="E58" s="1" t="s">
        <v>20</v>
      </c>
      <c r="F58" s="17">
        <v>50</v>
      </c>
      <c r="G58" s="3">
        <v>4</v>
      </c>
      <c r="H58" s="1">
        <v>2</v>
      </c>
      <c r="I58" s="1">
        <v>3</v>
      </c>
      <c r="J58" s="3">
        <f t="shared" si="5"/>
        <v>9</v>
      </c>
      <c r="K58" s="5">
        <f t="shared" si="6"/>
        <v>200</v>
      </c>
      <c r="L58" s="7">
        <f t="shared" si="7"/>
        <v>100</v>
      </c>
      <c r="M58" s="7">
        <f t="shared" si="8"/>
        <v>150</v>
      </c>
      <c r="N58" s="5">
        <f t="shared" si="9"/>
        <v>450</v>
      </c>
      <c r="O58" s="9">
        <f t="shared" si="10"/>
        <v>450</v>
      </c>
    </row>
    <row r="59" spans="1:15" ht="14.25" customHeight="1" x14ac:dyDescent="0.25">
      <c r="A59" s="2">
        <v>45121</v>
      </c>
      <c r="B59" s="1" t="s">
        <v>62</v>
      </c>
      <c r="C59" s="1" t="s">
        <v>17</v>
      </c>
      <c r="D59" s="20">
        <v>48</v>
      </c>
      <c r="E59" s="1" t="s">
        <v>18</v>
      </c>
      <c r="F59" s="17">
        <v>300</v>
      </c>
      <c r="G59" s="3">
        <v>5</v>
      </c>
      <c r="H59" s="1">
        <v>1</v>
      </c>
      <c r="I59" s="1">
        <v>5</v>
      </c>
      <c r="J59" s="3">
        <f t="shared" si="5"/>
        <v>11</v>
      </c>
      <c r="K59" s="5">
        <f t="shared" si="6"/>
        <v>1500</v>
      </c>
      <c r="L59" s="7">
        <f t="shared" si="7"/>
        <v>300</v>
      </c>
      <c r="M59" s="7">
        <f t="shared" si="8"/>
        <v>1500</v>
      </c>
      <c r="N59" s="5">
        <f t="shared" si="9"/>
        <v>3300</v>
      </c>
      <c r="O59" s="9">
        <f t="shared" si="10"/>
        <v>3300</v>
      </c>
    </row>
    <row r="60" spans="1:15" ht="14.25" customHeight="1" x14ac:dyDescent="0.25">
      <c r="A60" s="2">
        <v>45121</v>
      </c>
      <c r="B60" s="1" t="s">
        <v>90</v>
      </c>
      <c r="C60" s="1" t="s">
        <v>17</v>
      </c>
      <c r="D60" s="20">
        <v>51</v>
      </c>
      <c r="E60" s="1" t="s">
        <v>15</v>
      </c>
      <c r="F60" s="17">
        <v>25</v>
      </c>
      <c r="G60" s="3">
        <v>5</v>
      </c>
      <c r="H60" s="1">
        <v>4</v>
      </c>
      <c r="I60" s="1">
        <v>8</v>
      </c>
      <c r="J60" s="3">
        <f t="shared" si="5"/>
        <v>17</v>
      </c>
      <c r="K60" s="5">
        <f t="shared" si="6"/>
        <v>125</v>
      </c>
      <c r="L60" s="7">
        <f t="shared" si="7"/>
        <v>100</v>
      </c>
      <c r="M60" s="7">
        <f t="shared" si="8"/>
        <v>200</v>
      </c>
      <c r="N60" s="5">
        <f t="shared" si="9"/>
        <v>425</v>
      </c>
      <c r="O60" s="9">
        <f t="shared" si="10"/>
        <v>425</v>
      </c>
    </row>
    <row r="61" spans="1:15" ht="14.25" customHeight="1" x14ac:dyDescent="0.25">
      <c r="A61" s="2">
        <v>45121</v>
      </c>
      <c r="B61" s="1" t="s">
        <v>112</v>
      </c>
      <c r="C61" s="1" t="s">
        <v>17</v>
      </c>
      <c r="D61" s="20">
        <v>35</v>
      </c>
      <c r="E61" s="1" t="s">
        <v>15</v>
      </c>
      <c r="F61" s="17">
        <v>500</v>
      </c>
      <c r="G61" s="3">
        <v>4</v>
      </c>
      <c r="H61" s="1">
        <v>4</v>
      </c>
      <c r="I61" s="1">
        <v>6</v>
      </c>
      <c r="J61" s="3">
        <f t="shared" si="5"/>
        <v>14</v>
      </c>
      <c r="K61" s="5">
        <f t="shared" si="6"/>
        <v>2000</v>
      </c>
      <c r="L61" s="7">
        <f t="shared" si="7"/>
        <v>2000</v>
      </c>
      <c r="M61" s="7">
        <f t="shared" si="8"/>
        <v>3000</v>
      </c>
      <c r="N61" s="5">
        <f t="shared" si="9"/>
        <v>7000</v>
      </c>
      <c r="O61" s="9">
        <f t="shared" si="10"/>
        <v>7000</v>
      </c>
    </row>
    <row r="62" spans="1:15" ht="14.25" customHeight="1" x14ac:dyDescent="0.25">
      <c r="A62" s="2">
        <v>45141</v>
      </c>
      <c r="B62" s="1" t="s">
        <v>45</v>
      </c>
      <c r="C62" s="1" t="s">
        <v>17</v>
      </c>
      <c r="D62" s="20">
        <v>38</v>
      </c>
      <c r="E62" s="1" t="s">
        <v>125</v>
      </c>
      <c r="F62" s="17">
        <v>25</v>
      </c>
      <c r="G62" s="3">
        <v>6</v>
      </c>
      <c r="H62" s="1">
        <v>2</v>
      </c>
      <c r="I62" s="1">
        <v>4</v>
      </c>
      <c r="J62" s="3">
        <f t="shared" si="5"/>
        <v>12</v>
      </c>
      <c r="K62" s="5">
        <f t="shared" si="6"/>
        <v>150</v>
      </c>
      <c r="L62" s="7">
        <f t="shared" si="7"/>
        <v>50</v>
      </c>
      <c r="M62" s="7">
        <f t="shared" si="8"/>
        <v>100</v>
      </c>
      <c r="N62" s="5">
        <f t="shared" si="9"/>
        <v>300</v>
      </c>
      <c r="O62" s="9">
        <f t="shared" si="10"/>
        <v>300</v>
      </c>
    </row>
    <row r="63" spans="1:15" ht="14.25" customHeight="1" x14ac:dyDescent="0.25">
      <c r="A63" s="2">
        <v>45143</v>
      </c>
      <c r="B63" s="1" t="s">
        <v>31</v>
      </c>
      <c r="C63" s="1" t="s">
        <v>14</v>
      </c>
      <c r="D63" s="20">
        <v>22</v>
      </c>
      <c r="E63" s="1" t="s">
        <v>20</v>
      </c>
      <c r="F63" s="17">
        <v>500</v>
      </c>
      <c r="G63" s="3">
        <v>6</v>
      </c>
      <c r="H63" s="1">
        <v>3</v>
      </c>
      <c r="I63" s="3">
        <v>4</v>
      </c>
      <c r="J63" s="3">
        <f t="shared" si="5"/>
        <v>13</v>
      </c>
      <c r="K63" s="5">
        <f t="shared" si="6"/>
        <v>3000</v>
      </c>
      <c r="L63" s="7">
        <f t="shared" si="7"/>
        <v>1500</v>
      </c>
      <c r="M63" s="7">
        <f t="shared" si="8"/>
        <v>2000</v>
      </c>
      <c r="N63" s="5">
        <f t="shared" si="9"/>
        <v>6500</v>
      </c>
      <c r="O63" s="9">
        <f t="shared" si="10"/>
        <v>6500</v>
      </c>
    </row>
    <row r="64" spans="1:15" ht="14.25" customHeight="1" x14ac:dyDescent="0.25">
      <c r="A64" s="2">
        <v>45143</v>
      </c>
      <c r="B64" s="1" t="s">
        <v>54</v>
      </c>
      <c r="C64" s="1" t="s">
        <v>17</v>
      </c>
      <c r="D64" s="20">
        <v>58</v>
      </c>
      <c r="E64" s="1" t="s">
        <v>15</v>
      </c>
      <c r="F64" s="17">
        <v>34.567</v>
      </c>
      <c r="G64" s="3">
        <v>5</v>
      </c>
      <c r="H64" s="1">
        <v>3</v>
      </c>
      <c r="I64" s="1">
        <v>2</v>
      </c>
      <c r="J64" s="3">
        <f t="shared" si="5"/>
        <v>10</v>
      </c>
      <c r="K64" s="5">
        <f t="shared" si="6"/>
        <v>172.83500000000001</v>
      </c>
      <c r="L64" s="7">
        <f t="shared" si="7"/>
        <v>103.70099999999999</v>
      </c>
      <c r="M64" s="7">
        <f t="shared" si="8"/>
        <v>69.134</v>
      </c>
      <c r="N64" s="5">
        <f t="shared" si="9"/>
        <v>345.67</v>
      </c>
      <c r="O64" s="9">
        <f t="shared" si="10"/>
        <v>346</v>
      </c>
    </row>
    <row r="65" spans="1:15" ht="14.25" customHeight="1" x14ac:dyDescent="0.25">
      <c r="A65" s="2">
        <v>45156</v>
      </c>
      <c r="B65" s="1" t="s">
        <v>47</v>
      </c>
      <c r="C65" s="1" t="s">
        <v>17</v>
      </c>
      <c r="D65" s="20">
        <v>42</v>
      </c>
      <c r="E65" s="1" t="s">
        <v>20</v>
      </c>
      <c r="F65" s="17">
        <v>30</v>
      </c>
      <c r="G65" s="3">
        <v>6</v>
      </c>
      <c r="H65" s="1">
        <v>1</v>
      </c>
      <c r="I65" s="1">
        <v>5</v>
      </c>
      <c r="J65" s="3">
        <f t="shared" si="5"/>
        <v>12</v>
      </c>
      <c r="K65" s="5">
        <f t="shared" si="6"/>
        <v>180</v>
      </c>
      <c r="L65" s="7">
        <f t="shared" si="7"/>
        <v>30</v>
      </c>
      <c r="M65" s="7">
        <f t="shared" si="8"/>
        <v>150</v>
      </c>
      <c r="N65" s="5">
        <f t="shared" si="9"/>
        <v>360</v>
      </c>
      <c r="O65" s="9">
        <f t="shared" si="10"/>
        <v>360</v>
      </c>
    </row>
    <row r="66" spans="1:15" ht="14.25" customHeight="1" x14ac:dyDescent="0.25">
      <c r="A66" s="2">
        <v>45159</v>
      </c>
      <c r="B66" s="1" t="s">
        <v>92</v>
      </c>
      <c r="C66" s="1" t="s">
        <v>14</v>
      </c>
      <c r="D66" s="20">
        <v>29</v>
      </c>
      <c r="E66" s="1" t="s">
        <v>20</v>
      </c>
      <c r="F66" s="17">
        <v>30</v>
      </c>
      <c r="G66" s="3">
        <v>8</v>
      </c>
      <c r="H66" s="1">
        <v>3</v>
      </c>
      <c r="I66" s="1">
        <v>7</v>
      </c>
      <c r="J66" s="3">
        <f t="shared" si="5"/>
        <v>18</v>
      </c>
      <c r="K66" s="5">
        <f t="shared" ref="K66:K100" si="11">$F66*G66</f>
        <v>240</v>
      </c>
      <c r="L66" s="7">
        <f t="shared" ref="L66:L100" si="12">$F66*H66</f>
        <v>90</v>
      </c>
      <c r="M66" s="7">
        <f t="shared" ref="M66:M100" si="13">$F66*I66</f>
        <v>210</v>
      </c>
      <c r="N66" s="5">
        <f t="shared" ref="N66:N97" si="14">SUM(K66:M66)</f>
        <v>540</v>
      </c>
      <c r="O66" s="9">
        <f t="shared" ref="O66:O97" si="15">MROUND(N66,1)</f>
        <v>540</v>
      </c>
    </row>
    <row r="67" spans="1:15" ht="14.25" customHeight="1" x14ac:dyDescent="0.25">
      <c r="A67" s="2">
        <v>45162</v>
      </c>
      <c r="B67" s="1" t="s">
        <v>69</v>
      </c>
      <c r="C67" s="1" t="s">
        <v>17</v>
      </c>
      <c r="D67" s="20">
        <v>27</v>
      </c>
      <c r="E67" s="1" t="s">
        <v>15</v>
      </c>
      <c r="F67" s="17">
        <v>25</v>
      </c>
      <c r="G67" s="3">
        <v>5</v>
      </c>
      <c r="H67" s="1">
        <v>3</v>
      </c>
      <c r="I67" s="1">
        <v>6</v>
      </c>
      <c r="J67" s="3">
        <f t="shared" ref="J67:J100" si="16">SUM($G67:$I67)</f>
        <v>14</v>
      </c>
      <c r="K67" s="5">
        <f t="shared" si="11"/>
        <v>125</v>
      </c>
      <c r="L67" s="7">
        <f t="shared" si="12"/>
        <v>75</v>
      </c>
      <c r="M67" s="7">
        <f t="shared" si="13"/>
        <v>150</v>
      </c>
      <c r="N67" s="5">
        <f t="shared" si="14"/>
        <v>350</v>
      </c>
      <c r="O67" s="9">
        <f t="shared" si="15"/>
        <v>350</v>
      </c>
    </row>
    <row r="68" spans="1:15" ht="14.25" customHeight="1" x14ac:dyDescent="0.25">
      <c r="A68" s="2">
        <v>45163</v>
      </c>
      <c r="B68" s="1" t="s">
        <v>111</v>
      </c>
      <c r="C68" s="1" t="s">
        <v>17</v>
      </c>
      <c r="D68" s="20">
        <v>51</v>
      </c>
      <c r="E68" s="1" t="s">
        <v>20</v>
      </c>
      <c r="F68" s="17">
        <v>30</v>
      </c>
      <c r="G68" s="3">
        <v>1</v>
      </c>
      <c r="H68" s="1">
        <v>4</v>
      </c>
      <c r="I68" s="1">
        <v>5</v>
      </c>
      <c r="J68" s="3">
        <f t="shared" si="16"/>
        <v>10</v>
      </c>
      <c r="K68" s="5">
        <f t="shared" si="11"/>
        <v>30</v>
      </c>
      <c r="L68" s="7">
        <f t="shared" si="12"/>
        <v>120</v>
      </c>
      <c r="M68" s="7">
        <f t="shared" si="13"/>
        <v>150</v>
      </c>
      <c r="N68" s="5">
        <f t="shared" si="14"/>
        <v>300</v>
      </c>
      <c r="O68" s="9">
        <f t="shared" si="15"/>
        <v>300</v>
      </c>
    </row>
    <row r="69" spans="1:15" ht="14.25" customHeight="1" x14ac:dyDescent="0.25">
      <c r="A69" s="2">
        <v>45185</v>
      </c>
      <c r="B69" s="1" t="s">
        <v>37</v>
      </c>
      <c r="C69" s="1" t="s">
        <v>17</v>
      </c>
      <c r="D69" s="20">
        <v>62</v>
      </c>
      <c r="E69" s="1" t="s">
        <v>18</v>
      </c>
      <c r="F69" s="17">
        <v>25</v>
      </c>
      <c r="G69" s="3">
        <v>2</v>
      </c>
      <c r="H69" s="1">
        <v>2</v>
      </c>
      <c r="I69" s="1">
        <v>5</v>
      </c>
      <c r="J69" s="3">
        <f t="shared" si="16"/>
        <v>9</v>
      </c>
      <c r="K69" s="5">
        <f t="shared" si="11"/>
        <v>50</v>
      </c>
      <c r="L69" s="7">
        <f t="shared" si="12"/>
        <v>50</v>
      </c>
      <c r="M69" s="7">
        <f t="shared" si="13"/>
        <v>125</v>
      </c>
      <c r="N69" s="5">
        <f t="shared" si="14"/>
        <v>225</v>
      </c>
      <c r="O69" s="9">
        <f t="shared" si="15"/>
        <v>225</v>
      </c>
    </row>
    <row r="70" spans="1:15" ht="14.25" customHeight="1" x14ac:dyDescent="0.25">
      <c r="A70" s="2">
        <v>45200</v>
      </c>
      <c r="B70" s="1" t="s">
        <v>108</v>
      </c>
      <c r="C70" s="1" t="s">
        <v>17</v>
      </c>
      <c r="D70" s="20">
        <v>55</v>
      </c>
      <c r="E70" s="1" t="s">
        <v>20</v>
      </c>
      <c r="F70" s="17">
        <v>500</v>
      </c>
      <c r="G70" s="3">
        <v>1</v>
      </c>
      <c r="H70" s="1">
        <v>4</v>
      </c>
      <c r="I70" s="1">
        <v>9</v>
      </c>
      <c r="J70" s="3">
        <f t="shared" si="16"/>
        <v>14</v>
      </c>
      <c r="K70" s="5">
        <f t="shared" si="11"/>
        <v>500</v>
      </c>
      <c r="L70" s="7">
        <f t="shared" si="12"/>
        <v>2000</v>
      </c>
      <c r="M70" s="7">
        <f t="shared" si="13"/>
        <v>4500</v>
      </c>
      <c r="N70" s="5">
        <f t="shared" si="14"/>
        <v>7000</v>
      </c>
      <c r="O70" s="9">
        <f t="shared" si="15"/>
        <v>7000</v>
      </c>
    </row>
    <row r="71" spans="1:15" ht="14.25" customHeight="1" x14ac:dyDescent="0.25">
      <c r="A71" s="2">
        <v>45201</v>
      </c>
      <c r="B71" s="1" t="s">
        <v>70</v>
      </c>
      <c r="C71" s="1" t="s">
        <v>14</v>
      </c>
      <c r="D71" s="20">
        <v>27</v>
      </c>
      <c r="E71" s="1" t="s">
        <v>15</v>
      </c>
      <c r="F71" s="17">
        <v>25</v>
      </c>
      <c r="G71" s="3">
        <v>6</v>
      </c>
      <c r="H71" s="1">
        <v>3</v>
      </c>
      <c r="I71" s="1">
        <v>5</v>
      </c>
      <c r="J71" s="3">
        <f t="shared" si="16"/>
        <v>14</v>
      </c>
      <c r="K71" s="5">
        <f t="shared" si="11"/>
        <v>150</v>
      </c>
      <c r="L71" s="7">
        <f t="shared" si="12"/>
        <v>75</v>
      </c>
      <c r="M71" s="7">
        <f t="shared" si="13"/>
        <v>125</v>
      </c>
      <c r="N71" s="5">
        <f t="shared" si="14"/>
        <v>350</v>
      </c>
      <c r="O71" s="9">
        <f t="shared" si="15"/>
        <v>350</v>
      </c>
    </row>
    <row r="72" spans="1:15" ht="14.25" customHeight="1" x14ac:dyDescent="0.25">
      <c r="A72" s="2">
        <v>45206</v>
      </c>
      <c r="B72" s="1" t="s">
        <v>28</v>
      </c>
      <c r="C72" s="1" t="s">
        <v>17</v>
      </c>
      <c r="D72" s="20">
        <v>52</v>
      </c>
      <c r="E72" s="1" t="s">
        <v>18</v>
      </c>
      <c r="F72" s="17">
        <v>50</v>
      </c>
      <c r="G72" s="3">
        <v>5</v>
      </c>
      <c r="H72" s="1">
        <v>4</v>
      </c>
      <c r="I72" s="3">
        <v>4</v>
      </c>
      <c r="J72" s="3">
        <f t="shared" si="16"/>
        <v>13</v>
      </c>
      <c r="K72" s="5">
        <f t="shared" si="11"/>
        <v>250</v>
      </c>
      <c r="L72" s="7">
        <f t="shared" si="12"/>
        <v>200</v>
      </c>
      <c r="M72" s="7">
        <f t="shared" si="13"/>
        <v>200</v>
      </c>
      <c r="N72" s="5">
        <f t="shared" si="14"/>
        <v>650</v>
      </c>
      <c r="O72" s="9">
        <f t="shared" si="15"/>
        <v>650</v>
      </c>
    </row>
    <row r="73" spans="1:15" ht="14.25" customHeight="1" x14ac:dyDescent="0.25">
      <c r="A73" s="2">
        <v>45206</v>
      </c>
      <c r="B73" s="1" t="s">
        <v>44</v>
      </c>
      <c r="C73" s="1" t="s">
        <v>17</v>
      </c>
      <c r="D73" s="20">
        <v>28</v>
      </c>
      <c r="E73" s="1" t="s">
        <v>20</v>
      </c>
      <c r="F73" s="17">
        <v>500</v>
      </c>
      <c r="G73" s="3">
        <v>5</v>
      </c>
      <c r="H73" s="1">
        <v>2</v>
      </c>
      <c r="I73" s="1">
        <v>4</v>
      </c>
      <c r="J73" s="3">
        <f t="shared" si="16"/>
        <v>11</v>
      </c>
      <c r="K73" s="5">
        <f t="shared" si="11"/>
        <v>2500</v>
      </c>
      <c r="L73" s="7">
        <f t="shared" si="12"/>
        <v>1000</v>
      </c>
      <c r="M73" s="7">
        <f t="shared" si="13"/>
        <v>2000</v>
      </c>
      <c r="N73" s="5">
        <f t="shared" si="14"/>
        <v>5500</v>
      </c>
      <c r="O73" s="9">
        <f t="shared" si="15"/>
        <v>5500</v>
      </c>
    </row>
    <row r="74" spans="1:15" ht="14.25" customHeight="1" x14ac:dyDescent="0.25">
      <c r="A74" s="2">
        <v>45209</v>
      </c>
      <c r="B74" s="1" t="s">
        <v>74</v>
      </c>
      <c r="C74" s="1" t="s">
        <v>14</v>
      </c>
      <c r="D74" s="20">
        <v>31</v>
      </c>
      <c r="E74" s="1" t="s">
        <v>15</v>
      </c>
      <c r="F74" s="17">
        <v>30</v>
      </c>
      <c r="G74" s="3">
        <v>6</v>
      </c>
      <c r="H74" s="1">
        <v>4</v>
      </c>
      <c r="I74" s="1">
        <v>2</v>
      </c>
      <c r="J74" s="3">
        <f t="shared" si="16"/>
        <v>12</v>
      </c>
      <c r="K74" s="5">
        <f t="shared" si="11"/>
        <v>180</v>
      </c>
      <c r="L74" s="7">
        <f t="shared" si="12"/>
        <v>120</v>
      </c>
      <c r="M74" s="7">
        <f t="shared" si="13"/>
        <v>60</v>
      </c>
      <c r="N74" s="5">
        <f t="shared" si="14"/>
        <v>360</v>
      </c>
      <c r="O74" s="9">
        <f t="shared" si="15"/>
        <v>360</v>
      </c>
    </row>
    <row r="75" spans="1:15" ht="14.25" customHeight="1" x14ac:dyDescent="0.25">
      <c r="A75" s="2">
        <v>45212</v>
      </c>
      <c r="B75" s="1" t="s">
        <v>116</v>
      </c>
      <c r="C75" s="1" t="s">
        <v>17</v>
      </c>
      <c r="D75" s="20">
        <v>51</v>
      </c>
      <c r="E75" s="1" t="s">
        <v>15</v>
      </c>
      <c r="F75" s="17">
        <v>500</v>
      </c>
      <c r="G75" s="3">
        <v>8</v>
      </c>
      <c r="H75" s="1">
        <v>2</v>
      </c>
      <c r="I75" s="1">
        <v>7</v>
      </c>
      <c r="J75" s="3">
        <f t="shared" si="16"/>
        <v>17</v>
      </c>
      <c r="K75" s="5">
        <f t="shared" si="11"/>
        <v>4000</v>
      </c>
      <c r="L75" s="7">
        <f t="shared" si="12"/>
        <v>1000</v>
      </c>
      <c r="M75" s="7">
        <f t="shared" si="13"/>
        <v>3500</v>
      </c>
      <c r="N75" s="5">
        <f t="shared" si="14"/>
        <v>8500</v>
      </c>
      <c r="O75" s="9">
        <f t="shared" si="15"/>
        <v>8500</v>
      </c>
    </row>
    <row r="76" spans="1:15" ht="14.25" customHeight="1" x14ac:dyDescent="0.25">
      <c r="A76" s="2">
        <v>45214</v>
      </c>
      <c r="B76" s="1" t="s">
        <v>40</v>
      </c>
      <c r="C76" s="1" t="s">
        <v>14</v>
      </c>
      <c r="D76" s="20">
        <v>18</v>
      </c>
      <c r="E76" s="1" t="s">
        <v>18</v>
      </c>
      <c r="F76" s="17">
        <v>50</v>
      </c>
      <c r="G76" s="3">
        <v>5</v>
      </c>
      <c r="H76" s="1">
        <v>2</v>
      </c>
      <c r="I76" s="1">
        <v>3</v>
      </c>
      <c r="J76" s="3">
        <f t="shared" si="16"/>
        <v>10</v>
      </c>
      <c r="K76" s="5">
        <f t="shared" si="11"/>
        <v>250</v>
      </c>
      <c r="L76" s="7">
        <f t="shared" si="12"/>
        <v>100</v>
      </c>
      <c r="M76" s="7">
        <f t="shared" si="13"/>
        <v>150</v>
      </c>
      <c r="N76" s="5">
        <f t="shared" si="14"/>
        <v>500</v>
      </c>
      <c r="O76" s="9">
        <f t="shared" si="15"/>
        <v>500</v>
      </c>
    </row>
    <row r="77" spans="1:15" ht="14.25" customHeight="1" x14ac:dyDescent="0.25">
      <c r="A77" s="2">
        <v>45222</v>
      </c>
      <c r="B77" s="1" t="s">
        <v>79</v>
      </c>
      <c r="C77" s="1" t="s">
        <v>14</v>
      </c>
      <c r="D77" s="20">
        <v>30</v>
      </c>
      <c r="E77" s="1" t="s">
        <v>15</v>
      </c>
      <c r="F77" s="17">
        <v>50</v>
      </c>
      <c r="G77" s="3">
        <v>3</v>
      </c>
      <c r="H77" s="1">
        <v>3</v>
      </c>
      <c r="I77" s="1">
        <v>2</v>
      </c>
      <c r="J77" s="3">
        <f t="shared" si="16"/>
        <v>8</v>
      </c>
      <c r="K77" s="5">
        <f t="shared" si="11"/>
        <v>150</v>
      </c>
      <c r="L77" s="7">
        <f t="shared" si="12"/>
        <v>150</v>
      </c>
      <c r="M77" s="7">
        <f t="shared" si="13"/>
        <v>100</v>
      </c>
      <c r="N77" s="5">
        <f t="shared" si="14"/>
        <v>400</v>
      </c>
      <c r="O77" s="9">
        <f t="shared" si="15"/>
        <v>400</v>
      </c>
    </row>
    <row r="78" spans="1:15" ht="14.25" customHeight="1" x14ac:dyDescent="0.25">
      <c r="A78" s="2">
        <v>45228</v>
      </c>
      <c r="B78" s="1" t="s">
        <v>48</v>
      </c>
      <c r="C78" s="1" t="s">
        <v>17</v>
      </c>
      <c r="D78" s="20">
        <v>39</v>
      </c>
      <c r="E78" s="1" t="s">
        <v>15</v>
      </c>
      <c r="F78" s="17">
        <v>300</v>
      </c>
      <c r="G78" s="3">
        <v>5</v>
      </c>
      <c r="H78" s="1">
        <v>3</v>
      </c>
      <c r="I78" s="1">
        <v>4</v>
      </c>
      <c r="J78" s="3">
        <f t="shared" si="16"/>
        <v>12</v>
      </c>
      <c r="K78" s="5">
        <f t="shared" si="11"/>
        <v>1500</v>
      </c>
      <c r="L78" s="7">
        <f t="shared" si="12"/>
        <v>900</v>
      </c>
      <c r="M78" s="7">
        <f t="shared" si="13"/>
        <v>1200</v>
      </c>
      <c r="N78" s="5">
        <f t="shared" si="14"/>
        <v>3600</v>
      </c>
      <c r="O78" s="9">
        <f t="shared" si="15"/>
        <v>3600</v>
      </c>
    </row>
    <row r="79" spans="1:15" ht="14.25" customHeight="1" x14ac:dyDescent="0.25">
      <c r="A79" s="2">
        <v>45229</v>
      </c>
      <c r="B79" s="1" t="s">
        <v>30</v>
      </c>
      <c r="C79" s="1" t="s">
        <v>14</v>
      </c>
      <c r="D79" s="20">
        <v>35</v>
      </c>
      <c r="E79" s="1" t="s">
        <v>24</v>
      </c>
      <c r="F79" s="17">
        <v>25</v>
      </c>
      <c r="G79" s="3">
        <v>5</v>
      </c>
      <c r="H79" s="1">
        <v>3</v>
      </c>
      <c r="I79" s="3">
        <v>6</v>
      </c>
      <c r="J79" s="3">
        <f t="shared" si="16"/>
        <v>14</v>
      </c>
      <c r="K79" s="5">
        <f t="shared" si="11"/>
        <v>125</v>
      </c>
      <c r="L79" s="7">
        <f t="shared" si="12"/>
        <v>75</v>
      </c>
      <c r="M79" s="7">
        <f t="shared" si="13"/>
        <v>150</v>
      </c>
      <c r="N79" s="5">
        <f t="shared" si="14"/>
        <v>350</v>
      </c>
      <c r="O79" s="9">
        <f t="shared" si="15"/>
        <v>350</v>
      </c>
    </row>
    <row r="80" spans="1:15" ht="14.25" customHeight="1" x14ac:dyDescent="0.25">
      <c r="A80" s="2">
        <v>45235</v>
      </c>
      <c r="B80" s="1" t="s">
        <v>38</v>
      </c>
      <c r="C80" s="1" t="s">
        <v>14</v>
      </c>
      <c r="D80" s="20">
        <v>22</v>
      </c>
      <c r="E80" s="1" t="s">
        <v>18</v>
      </c>
      <c r="F80" s="17">
        <v>300.98099999999999</v>
      </c>
      <c r="G80" s="3">
        <v>3</v>
      </c>
      <c r="H80" s="1">
        <v>3</v>
      </c>
      <c r="I80" s="1">
        <v>3</v>
      </c>
      <c r="J80" s="3">
        <f t="shared" si="16"/>
        <v>9</v>
      </c>
      <c r="K80" s="5">
        <f t="shared" si="11"/>
        <v>902.94299999999998</v>
      </c>
      <c r="L80" s="7">
        <f t="shared" si="12"/>
        <v>902.94299999999998</v>
      </c>
      <c r="M80" s="7">
        <f t="shared" si="13"/>
        <v>902.94299999999998</v>
      </c>
      <c r="N80" s="5">
        <f t="shared" si="14"/>
        <v>2708.8289999999997</v>
      </c>
      <c r="O80" s="9">
        <f t="shared" si="15"/>
        <v>2709</v>
      </c>
    </row>
    <row r="81" spans="1:15" ht="14.25" customHeight="1" x14ac:dyDescent="0.25">
      <c r="A81" s="2">
        <v>45236</v>
      </c>
      <c r="B81" s="1" t="s">
        <v>66</v>
      </c>
      <c r="C81" s="1" t="s">
        <v>17</v>
      </c>
      <c r="D81" s="20">
        <v>40</v>
      </c>
      <c r="E81" s="1" t="s">
        <v>15</v>
      </c>
      <c r="F81" s="17">
        <v>500</v>
      </c>
      <c r="G81" s="3">
        <v>2</v>
      </c>
      <c r="H81" s="1">
        <v>3</v>
      </c>
      <c r="I81" s="1">
        <v>7</v>
      </c>
      <c r="J81" s="3">
        <f t="shared" si="16"/>
        <v>12</v>
      </c>
      <c r="K81" s="5">
        <f t="shared" si="11"/>
        <v>1000</v>
      </c>
      <c r="L81" s="7">
        <f t="shared" si="12"/>
        <v>1500</v>
      </c>
      <c r="M81" s="7">
        <f t="shared" si="13"/>
        <v>3500</v>
      </c>
      <c r="N81" s="5">
        <f t="shared" si="14"/>
        <v>6000</v>
      </c>
      <c r="O81" s="9">
        <f t="shared" si="15"/>
        <v>6000</v>
      </c>
    </row>
    <row r="82" spans="1:15" ht="14.25" customHeight="1" x14ac:dyDescent="0.25">
      <c r="A82" s="2">
        <v>45238</v>
      </c>
      <c r="B82" s="1" t="s">
        <v>105</v>
      </c>
      <c r="C82" s="1" t="s">
        <v>14</v>
      </c>
      <c r="D82" s="20">
        <v>19</v>
      </c>
      <c r="E82" s="1" t="s">
        <v>15</v>
      </c>
      <c r="F82" s="17">
        <v>30</v>
      </c>
      <c r="G82" s="3">
        <v>3</v>
      </c>
      <c r="H82" s="1">
        <v>3</v>
      </c>
      <c r="I82" s="1">
        <v>6</v>
      </c>
      <c r="J82" s="3">
        <f t="shared" si="16"/>
        <v>12</v>
      </c>
      <c r="K82" s="5">
        <f t="shared" si="11"/>
        <v>90</v>
      </c>
      <c r="L82" s="7">
        <f t="shared" si="12"/>
        <v>90</v>
      </c>
      <c r="M82" s="7">
        <f t="shared" si="13"/>
        <v>180</v>
      </c>
      <c r="N82" s="5">
        <f t="shared" si="14"/>
        <v>360</v>
      </c>
      <c r="O82" s="9">
        <f t="shared" si="15"/>
        <v>360</v>
      </c>
    </row>
    <row r="83" spans="1:15" ht="14.25" customHeight="1" x14ac:dyDescent="0.25">
      <c r="A83" s="2">
        <v>45243</v>
      </c>
      <c r="B83" s="1" t="s">
        <v>77</v>
      </c>
      <c r="C83" s="1" t="s">
        <v>14</v>
      </c>
      <c r="D83" s="20">
        <v>18</v>
      </c>
      <c r="E83" s="1" t="s">
        <v>18</v>
      </c>
      <c r="F83" s="17">
        <v>300</v>
      </c>
      <c r="G83" s="3">
        <v>3</v>
      </c>
      <c r="H83" s="1">
        <v>4</v>
      </c>
      <c r="I83" s="1">
        <v>2</v>
      </c>
      <c r="J83" s="3">
        <f t="shared" si="16"/>
        <v>9</v>
      </c>
      <c r="K83" s="5">
        <f t="shared" si="11"/>
        <v>900</v>
      </c>
      <c r="L83" s="7">
        <f t="shared" si="12"/>
        <v>1200</v>
      </c>
      <c r="M83" s="7">
        <f t="shared" si="13"/>
        <v>600</v>
      </c>
      <c r="N83" s="5">
        <f t="shared" si="14"/>
        <v>2700</v>
      </c>
      <c r="O83" s="9">
        <f t="shared" si="15"/>
        <v>2700</v>
      </c>
    </row>
    <row r="84" spans="1:15" ht="14.25" customHeight="1" x14ac:dyDescent="0.25">
      <c r="A84" s="2">
        <v>45248</v>
      </c>
      <c r="B84" s="1" t="s">
        <v>76</v>
      </c>
      <c r="C84" s="1" t="s">
        <v>17</v>
      </c>
      <c r="D84" s="20">
        <v>63</v>
      </c>
      <c r="E84" s="1" t="s">
        <v>15</v>
      </c>
      <c r="F84" s="17">
        <v>30</v>
      </c>
      <c r="G84" s="3">
        <v>3</v>
      </c>
      <c r="H84" s="1">
        <v>1</v>
      </c>
      <c r="I84" s="1">
        <v>2</v>
      </c>
      <c r="J84" s="3">
        <f t="shared" si="16"/>
        <v>6</v>
      </c>
      <c r="K84" s="5">
        <f t="shared" si="11"/>
        <v>90</v>
      </c>
      <c r="L84" s="7">
        <f t="shared" si="12"/>
        <v>30</v>
      </c>
      <c r="M84" s="7">
        <f t="shared" si="13"/>
        <v>60</v>
      </c>
      <c r="N84" s="5">
        <f t="shared" si="14"/>
        <v>180</v>
      </c>
      <c r="O84" s="9">
        <f t="shared" si="15"/>
        <v>180</v>
      </c>
    </row>
    <row r="85" spans="1:15" ht="14.25" customHeight="1" x14ac:dyDescent="0.25">
      <c r="A85" s="2">
        <v>45252</v>
      </c>
      <c r="B85" s="1" t="s">
        <v>93</v>
      </c>
      <c r="C85" s="1" t="s">
        <v>17</v>
      </c>
      <c r="D85" s="20">
        <v>18</v>
      </c>
      <c r="E85" s="1" t="s">
        <v>15</v>
      </c>
      <c r="F85" s="17">
        <v>27894.45</v>
      </c>
      <c r="G85" s="3">
        <v>5</v>
      </c>
      <c r="H85" s="1">
        <v>4</v>
      </c>
      <c r="I85" s="1">
        <v>5</v>
      </c>
      <c r="J85" s="3">
        <f t="shared" si="16"/>
        <v>14</v>
      </c>
      <c r="K85" s="5">
        <f t="shared" si="11"/>
        <v>139472.25</v>
      </c>
      <c r="L85" s="7">
        <f t="shared" si="12"/>
        <v>111577.8</v>
      </c>
      <c r="M85" s="7">
        <f t="shared" si="13"/>
        <v>139472.25</v>
      </c>
      <c r="N85" s="5">
        <f t="shared" si="14"/>
        <v>390522.3</v>
      </c>
      <c r="O85" s="9">
        <f t="shared" si="15"/>
        <v>390522</v>
      </c>
    </row>
    <row r="86" spans="1:15" ht="14.25" customHeight="1" x14ac:dyDescent="0.25">
      <c r="A86" s="2">
        <v>45252</v>
      </c>
      <c r="B86" s="1" t="s">
        <v>106</v>
      </c>
      <c r="C86" s="1" t="s">
        <v>17</v>
      </c>
      <c r="D86" s="20">
        <v>28</v>
      </c>
      <c r="E86" s="1" t="s">
        <v>15</v>
      </c>
      <c r="F86" s="17">
        <v>50</v>
      </c>
      <c r="G86" s="3">
        <v>3</v>
      </c>
      <c r="H86" s="1">
        <v>2</v>
      </c>
      <c r="I86" s="1">
        <v>7</v>
      </c>
      <c r="J86" s="3">
        <f t="shared" si="16"/>
        <v>12</v>
      </c>
      <c r="K86" s="5">
        <f t="shared" si="11"/>
        <v>150</v>
      </c>
      <c r="L86" s="7">
        <f t="shared" si="12"/>
        <v>100</v>
      </c>
      <c r="M86" s="7">
        <f t="shared" si="13"/>
        <v>350</v>
      </c>
      <c r="N86" s="5">
        <f t="shared" si="14"/>
        <v>600</v>
      </c>
      <c r="O86" s="9">
        <f t="shared" si="15"/>
        <v>600</v>
      </c>
    </row>
    <row r="87" spans="1:15" ht="14.25" customHeight="1" x14ac:dyDescent="0.25">
      <c r="A87" s="2">
        <v>45254</v>
      </c>
      <c r="B87" s="1" t="s">
        <v>13</v>
      </c>
      <c r="C87" s="1" t="s">
        <v>14</v>
      </c>
      <c r="D87" s="20">
        <v>34</v>
      </c>
      <c r="E87" s="1" t="s">
        <v>15</v>
      </c>
      <c r="F87" s="17">
        <v>50</v>
      </c>
      <c r="G87" s="3">
        <v>5</v>
      </c>
      <c r="H87" s="1">
        <v>3</v>
      </c>
      <c r="I87" s="3">
        <v>5</v>
      </c>
      <c r="J87" s="3">
        <f t="shared" si="16"/>
        <v>13</v>
      </c>
      <c r="K87" s="5">
        <f t="shared" si="11"/>
        <v>250</v>
      </c>
      <c r="L87" s="7">
        <f t="shared" si="12"/>
        <v>150</v>
      </c>
      <c r="M87" s="7">
        <f t="shared" si="13"/>
        <v>250</v>
      </c>
      <c r="N87" s="5">
        <f t="shared" si="14"/>
        <v>650</v>
      </c>
      <c r="O87" s="9">
        <f t="shared" si="15"/>
        <v>650</v>
      </c>
    </row>
    <row r="88" spans="1:15" ht="14.25" customHeight="1" x14ac:dyDescent="0.25">
      <c r="A88" s="2">
        <v>45254</v>
      </c>
      <c r="B88" s="1" t="s">
        <v>114</v>
      </c>
      <c r="C88" s="1" t="s">
        <v>17</v>
      </c>
      <c r="D88" s="20">
        <v>32</v>
      </c>
      <c r="E88" s="1" t="s">
        <v>18</v>
      </c>
      <c r="F88" s="17">
        <v>30</v>
      </c>
      <c r="G88" s="3">
        <v>6</v>
      </c>
      <c r="H88" s="1">
        <v>2</v>
      </c>
      <c r="I88" s="1">
        <v>4</v>
      </c>
      <c r="J88" s="3">
        <f t="shared" si="16"/>
        <v>12</v>
      </c>
      <c r="K88" s="5">
        <f t="shared" si="11"/>
        <v>180</v>
      </c>
      <c r="L88" s="7">
        <f t="shared" si="12"/>
        <v>60</v>
      </c>
      <c r="M88" s="7">
        <f t="shared" si="13"/>
        <v>120</v>
      </c>
      <c r="N88" s="5">
        <f t="shared" si="14"/>
        <v>360</v>
      </c>
      <c r="O88" s="9">
        <f t="shared" si="15"/>
        <v>360</v>
      </c>
    </row>
    <row r="89" spans="1:15" ht="14.25" customHeight="1" x14ac:dyDescent="0.25">
      <c r="A89" s="2">
        <v>45258</v>
      </c>
      <c r="B89" s="1" t="s">
        <v>103</v>
      </c>
      <c r="C89" s="1" t="s">
        <v>17</v>
      </c>
      <c r="D89" s="20">
        <v>38</v>
      </c>
      <c r="E89" s="1" t="s">
        <v>20</v>
      </c>
      <c r="F89" s="17">
        <v>30</v>
      </c>
      <c r="G89" s="3">
        <v>4</v>
      </c>
      <c r="H89" s="1">
        <v>3</v>
      </c>
      <c r="I89" s="1">
        <v>4</v>
      </c>
      <c r="J89" s="3">
        <f t="shared" si="16"/>
        <v>11</v>
      </c>
      <c r="K89" s="5">
        <f t="shared" si="11"/>
        <v>120</v>
      </c>
      <c r="L89" s="7">
        <f t="shared" si="12"/>
        <v>90</v>
      </c>
      <c r="M89" s="7">
        <f t="shared" si="13"/>
        <v>120</v>
      </c>
      <c r="N89" s="5">
        <f t="shared" si="14"/>
        <v>330</v>
      </c>
      <c r="O89" s="9">
        <f t="shared" si="15"/>
        <v>330</v>
      </c>
    </row>
    <row r="90" spans="1:15" ht="14.25" customHeight="1" x14ac:dyDescent="0.25">
      <c r="A90" s="2">
        <v>45259</v>
      </c>
      <c r="B90" s="1" t="s">
        <v>42</v>
      </c>
      <c r="C90" s="1" t="s">
        <v>17</v>
      </c>
      <c r="D90" s="20">
        <v>49</v>
      </c>
      <c r="E90" s="1" t="s">
        <v>18</v>
      </c>
      <c r="F90" s="17">
        <v>300</v>
      </c>
      <c r="G90" s="3">
        <v>7</v>
      </c>
      <c r="H90" s="1">
        <v>1</v>
      </c>
      <c r="I90" s="1">
        <v>3</v>
      </c>
      <c r="J90" s="3">
        <f t="shared" si="16"/>
        <v>11</v>
      </c>
      <c r="K90" s="5">
        <f t="shared" si="11"/>
        <v>2100</v>
      </c>
      <c r="L90" s="7">
        <f t="shared" si="12"/>
        <v>300</v>
      </c>
      <c r="M90" s="7">
        <f t="shared" si="13"/>
        <v>900</v>
      </c>
      <c r="N90" s="5">
        <f t="shared" si="14"/>
        <v>3300</v>
      </c>
      <c r="O90" s="9">
        <f t="shared" si="15"/>
        <v>3300</v>
      </c>
    </row>
    <row r="91" spans="1:15" ht="14.25" customHeight="1" x14ac:dyDescent="0.25">
      <c r="A91" s="2">
        <v>45265</v>
      </c>
      <c r="B91" s="1" t="s">
        <v>84</v>
      </c>
      <c r="C91" s="1" t="s">
        <v>14</v>
      </c>
      <c r="D91" s="20">
        <v>51</v>
      </c>
      <c r="E91" s="1" t="s">
        <v>20</v>
      </c>
      <c r="F91" s="17">
        <v>500</v>
      </c>
      <c r="G91" s="3">
        <v>4</v>
      </c>
      <c r="H91" s="1">
        <v>4</v>
      </c>
      <c r="I91" s="1">
        <v>6</v>
      </c>
      <c r="J91" s="3">
        <f t="shared" si="16"/>
        <v>14</v>
      </c>
      <c r="K91" s="5">
        <f t="shared" si="11"/>
        <v>2000</v>
      </c>
      <c r="L91" s="7">
        <f t="shared" si="12"/>
        <v>2000</v>
      </c>
      <c r="M91" s="7">
        <f t="shared" si="13"/>
        <v>3000</v>
      </c>
      <c r="N91" s="5">
        <f t="shared" si="14"/>
        <v>7000</v>
      </c>
      <c r="O91" s="9">
        <f t="shared" si="15"/>
        <v>7000</v>
      </c>
    </row>
    <row r="92" spans="1:15" ht="14.25" customHeight="1" x14ac:dyDescent="0.25">
      <c r="A92" s="2">
        <v>45270</v>
      </c>
      <c r="B92" s="1" t="s">
        <v>99</v>
      </c>
      <c r="C92" s="1" t="s">
        <v>17</v>
      </c>
      <c r="D92" s="20">
        <v>64</v>
      </c>
      <c r="E92" s="1" t="s">
        <v>18</v>
      </c>
      <c r="F92" s="17">
        <v>30</v>
      </c>
      <c r="G92" s="3">
        <v>9</v>
      </c>
      <c r="H92" s="1">
        <v>2</v>
      </c>
      <c r="I92" s="1">
        <v>7</v>
      </c>
      <c r="J92" s="3">
        <f t="shared" si="16"/>
        <v>18</v>
      </c>
      <c r="K92" s="5">
        <f t="shared" si="11"/>
        <v>270</v>
      </c>
      <c r="L92" s="7">
        <f t="shared" si="12"/>
        <v>60</v>
      </c>
      <c r="M92" s="7">
        <f t="shared" si="13"/>
        <v>210</v>
      </c>
      <c r="N92" s="5">
        <f t="shared" si="14"/>
        <v>540</v>
      </c>
      <c r="O92" s="9">
        <f t="shared" si="15"/>
        <v>540</v>
      </c>
    </row>
    <row r="93" spans="1:15" ht="14.25" customHeight="1" x14ac:dyDescent="0.25">
      <c r="A93" s="2">
        <v>45273</v>
      </c>
      <c r="B93" s="1" t="s">
        <v>27</v>
      </c>
      <c r="C93" s="1" t="s">
        <v>14</v>
      </c>
      <c r="D93" s="20">
        <v>63</v>
      </c>
      <c r="E93" s="1" t="s">
        <v>20</v>
      </c>
      <c r="F93" s="17">
        <v>300</v>
      </c>
      <c r="G93" s="3">
        <v>4</v>
      </c>
      <c r="H93" s="1">
        <v>2</v>
      </c>
      <c r="I93" s="3">
        <v>3</v>
      </c>
      <c r="J93" s="3">
        <f t="shared" si="16"/>
        <v>9</v>
      </c>
      <c r="K93" s="5">
        <f t="shared" si="11"/>
        <v>1200</v>
      </c>
      <c r="L93" s="7">
        <f t="shared" si="12"/>
        <v>600</v>
      </c>
      <c r="M93" s="7">
        <f t="shared" si="13"/>
        <v>900</v>
      </c>
      <c r="N93" s="5">
        <f t="shared" si="14"/>
        <v>2700</v>
      </c>
      <c r="O93" s="9">
        <f t="shared" si="15"/>
        <v>2700</v>
      </c>
    </row>
    <row r="94" spans="1:15" ht="14.25" customHeight="1" x14ac:dyDescent="0.25">
      <c r="A94" s="2">
        <v>45276</v>
      </c>
      <c r="B94" s="1" t="s">
        <v>102</v>
      </c>
      <c r="C94" s="1" t="s">
        <v>14</v>
      </c>
      <c r="D94" s="20">
        <v>54</v>
      </c>
      <c r="E94" s="1" t="s">
        <v>20</v>
      </c>
      <c r="F94" s="17">
        <v>50</v>
      </c>
      <c r="G94" s="3">
        <v>6</v>
      </c>
      <c r="H94" s="1">
        <v>2</v>
      </c>
      <c r="I94" s="1">
        <v>3</v>
      </c>
      <c r="J94" s="3">
        <f t="shared" si="16"/>
        <v>11</v>
      </c>
      <c r="K94" s="5">
        <f t="shared" si="11"/>
        <v>300</v>
      </c>
      <c r="L94" s="7">
        <f t="shared" si="12"/>
        <v>100</v>
      </c>
      <c r="M94" s="7">
        <f t="shared" si="13"/>
        <v>150</v>
      </c>
      <c r="N94" s="5">
        <f t="shared" si="14"/>
        <v>550</v>
      </c>
      <c r="O94" s="9">
        <f t="shared" si="15"/>
        <v>550</v>
      </c>
    </row>
    <row r="95" spans="1:15" ht="14.25" customHeight="1" x14ac:dyDescent="0.25">
      <c r="A95" s="2">
        <v>45277</v>
      </c>
      <c r="B95" s="1" t="s">
        <v>118</v>
      </c>
      <c r="C95" s="1" t="s">
        <v>17</v>
      </c>
      <c r="D95" s="20">
        <v>50</v>
      </c>
      <c r="E95" s="1" t="s">
        <v>20</v>
      </c>
      <c r="F95" s="17">
        <v>300</v>
      </c>
      <c r="G95" s="3">
        <v>5</v>
      </c>
      <c r="H95" s="1">
        <v>4</v>
      </c>
      <c r="I95" s="1">
        <v>9</v>
      </c>
      <c r="J95" s="3">
        <f t="shared" si="16"/>
        <v>18</v>
      </c>
      <c r="K95" s="5">
        <f t="shared" si="11"/>
        <v>1500</v>
      </c>
      <c r="L95" s="7">
        <f t="shared" si="12"/>
        <v>1200</v>
      </c>
      <c r="M95" s="7">
        <f t="shared" si="13"/>
        <v>2700</v>
      </c>
      <c r="N95" s="5">
        <f t="shared" si="14"/>
        <v>5400</v>
      </c>
      <c r="O95" s="9">
        <f t="shared" si="15"/>
        <v>5400</v>
      </c>
    </row>
    <row r="96" spans="1:15" ht="14.25" customHeight="1" x14ac:dyDescent="0.25">
      <c r="A96" s="2">
        <v>45279</v>
      </c>
      <c r="B96" s="1" t="s">
        <v>115</v>
      </c>
      <c r="C96" s="1" t="s">
        <v>17</v>
      </c>
      <c r="D96" s="20">
        <v>44</v>
      </c>
      <c r="E96" s="1" t="s">
        <v>24</v>
      </c>
      <c r="F96" s="17">
        <v>23.687000000000001</v>
      </c>
      <c r="G96" s="3">
        <v>7</v>
      </c>
      <c r="H96" s="1">
        <v>2</v>
      </c>
      <c r="I96" s="1">
        <v>5</v>
      </c>
      <c r="J96" s="3">
        <f t="shared" si="16"/>
        <v>14</v>
      </c>
      <c r="K96" s="5">
        <f t="shared" si="11"/>
        <v>165.809</v>
      </c>
      <c r="L96" s="7">
        <f t="shared" si="12"/>
        <v>47.374000000000002</v>
      </c>
      <c r="M96" s="7">
        <f t="shared" si="13"/>
        <v>118.435</v>
      </c>
      <c r="N96" s="5">
        <f t="shared" si="14"/>
        <v>331.61799999999999</v>
      </c>
      <c r="O96" s="9">
        <f t="shared" si="15"/>
        <v>332</v>
      </c>
    </row>
    <row r="97" spans="1:15" ht="14.25" customHeight="1" x14ac:dyDescent="0.25">
      <c r="A97" s="2">
        <v>45284</v>
      </c>
      <c r="B97" s="1" t="s">
        <v>53</v>
      </c>
      <c r="C97" s="1" t="s">
        <v>17</v>
      </c>
      <c r="D97" s="20">
        <v>51</v>
      </c>
      <c r="E97" s="1" t="s">
        <v>18</v>
      </c>
      <c r="F97" s="17">
        <v>50</v>
      </c>
      <c r="G97" s="3">
        <v>3</v>
      </c>
      <c r="H97" s="1">
        <v>3</v>
      </c>
      <c r="I97" s="1">
        <v>2</v>
      </c>
      <c r="J97" s="3">
        <f t="shared" si="16"/>
        <v>8</v>
      </c>
      <c r="K97" s="5">
        <f t="shared" si="11"/>
        <v>150</v>
      </c>
      <c r="L97" s="7">
        <f t="shared" si="12"/>
        <v>150</v>
      </c>
      <c r="M97" s="7">
        <f t="shared" si="13"/>
        <v>100</v>
      </c>
      <c r="N97" s="5">
        <f t="shared" si="14"/>
        <v>400</v>
      </c>
      <c r="O97" s="9">
        <f t="shared" si="15"/>
        <v>400</v>
      </c>
    </row>
    <row r="98" spans="1:15" ht="14.25" customHeight="1" x14ac:dyDescent="0.25">
      <c r="A98" s="2">
        <v>45286</v>
      </c>
      <c r="B98" s="1" t="s">
        <v>43</v>
      </c>
      <c r="C98" s="1" t="s">
        <v>17</v>
      </c>
      <c r="D98" s="20">
        <v>64</v>
      </c>
      <c r="E98" s="1" t="s">
        <v>15</v>
      </c>
      <c r="F98" s="17">
        <v>50</v>
      </c>
      <c r="G98" s="3">
        <v>5</v>
      </c>
      <c r="H98" s="1">
        <v>1</v>
      </c>
      <c r="I98" s="1">
        <v>2</v>
      </c>
      <c r="J98" s="3">
        <f t="shared" si="16"/>
        <v>8</v>
      </c>
      <c r="K98" s="5">
        <f t="shared" si="11"/>
        <v>250</v>
      </c>
      <c r="L98" s="7">
        <f t="shared" si="12"/>
        <v>50</v>
      </c>
      <c r="M98" s="7">
        <f t="shared" si="13"/>
        <v>100</v>
      </c>
      <c r="N98" s="5">
        <f t="shared" ref="N98:N100" si="17">SUM(K98:M98)</f>
        <v>400</v>
      </c>
      <c r="O98" s="9">
        <f t="shared" ref="O98:O100" si="18">MROUND(N98,1)</f>
        <v>400</v>
      </c>
    </row>
    <row r="99" spans="1:15" ht="14.25" customHeight="1" x14ac:dyDescent="0.25">
      <c r="A99" s="2">
        <v>45286</v>
      </c>
      <c r="B99" s="1" t="s">
        <v>101</v>
      </c>
      <c r="C99" s="1" t="s">
        <v>17</v>
      </c>
      <c r="D99" s="20">
        <v>32</v>
      </c>
      <c r="E99" s="1" t="s">
        <v>15</v>
      </c>
      <c r="F99" s="17">
        <v>50</v>
      </c>
      <c r="G99" s="3">
        <v>4</v>
      </c>
      <c r="H99" s="1">
        <v>4</v>
      </c>
      <c r="I99" s="1">
        <v>4</v>
      </c>
      <c r="J99" s="3">
        <f t="shared" si="16"/>
        <v>12</v>
      </c>
      <c r="K99" s="5">
        <f t="shared" si="11"/>
        <v>200</v>
      </c>
      <c r="L99" s="7">
        <f t="shared" si="12"/>
        <v>200</v>
      </c>
      <c r="M99" s="7">
        <f t="shared" si="13"/>
        <v>200</v>
      </c>
      <c r="N99" s="5">
        <f t="shared" si="17"/>
        <v>600</v>
      </c>
      <c r="O99" s="9">
        <f t="shared" si="18"/>
        <v>600</v>
      </c>
    </row>
    <row r="100" spans="1:15" ht="14.25" customHeight="1" x14ac:dyDescent="0.25">
      <c r="A100" s="2">
        <v>45287</v>
      </c>
      <c r="B100" s="1" t="s">
        <v>81</v>
      </c>
      <c r="C100" s="1" t="s">
        <v>14</v>
      </c>
      <c r="D100" s="20">
        <v>18</v>
      </c>
      <c r="E100" s="1" t="s">
        <v>15</v>
      </c>
      <c r="F100" s="17">
        <v>50</v>
      </c>
      <c r="G100" s="3">
        <v>1</v>
      </c>
      <c r="H100" s="1">
        <v>2</v>
      </c>
      <c r="I100" s="1">
        <v>3</v>
      </c>
      <c r="J100" s="3">
        <f t="shared" si="16"/>
        <v>6</v>
      </c>
      <c r="K100" s="5">
        <f t="shared" si="11"/>
        <v>50</v>
      </c>
      <c r="L100" s="7">
        <f t="shared" si="12"/>
        <v>100</v>
      </c>
      <c r="M100" s="7">
        <f t="shared" si="13"/>
        <v>150</v>
      </c>
      <c r="N100" s="5">
        <f t="shared" si="17"/>
        <v>300</v>
      </c>
      <c r="O100" s="9">
        <f t="shared" si="18"/>
        <v>300</v>
      </c>
    </row>
    <row r="101" spans="1:15" ht="14.25" customHeight="1" x14ac:dyDescent="0.25"/>
    <row r="102" spans="1:15" ht="14.25" customHeight="1" x14ac:dyDescent="0.25"/>
    <row r="103" spans="1:15" ht="14.25" customHeight="1" x14ac:dyDescent="0.25"/>
    <row r="104" spans="1:15" ht="14.25" customHeight="1" x14ac:dyDescent="0.25"/>
    <row r="105" spans="1:15" ht="14.25" customHeight="1" x14ac:dyDescent="0.25"/>
    <row r="106" spans="1:15" ht="14.25" customHeight="1" x14ac:dyDescent="0.25"/>
    <row r="107" spans="1:15" ht="14.25" customHeight="1" x14ac:dyDescent="0.25"/>
    <row r="108" spans="1:15" ht="14.25" customHeight="1" x14ac:dyDescent="0.25"/>
    <row r="109" spans="1:15" ht="14.25" customHeight="1" x14ac:dyDescent="0.25"/>
    <row r="110" spans="1:15" ht="14.25" customHeight="1" x14ac:dyDescent="0.25"/>
    <row r="111" spans="1:15" ht="14.25" customHeight="1" x14ac:dyDescent="0.25"/>
    <row r="112" spans="1:15"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0201E-F648-492E-9487-04100E6A6A8C}">
  <dimension ref="A2:J36"/>
  <sheetViews>
    <sheetView topLeftCell="A16" zoomScale="95" zoomScaleNormal="95" workbookViewId="0">
      <selection activeCell="B26" sqref="A23:B36"/>
    </sheetView>
  </sheetViews>
  <sheetFormatPr defaultRowHeight="15" x14ac:dyDescent="0.25"/>
  <cols>
    <col min="1" max="1" width="14.140625" bestFit="1" customWidth="1"/>
    <col min="2" max="2" width="21" bestFit="1" customWidth="1"/>
    <col min="3" max="3" width="32.140625" bestFit="1" customWidth="1"/>
    <col min="4" max="4" width="14.140625" bestFit="1" customWidth="1"/>
    <col min="5" max="5" width="32.140625" bestFit="1" customWidth="1"/>
    <col min="6" max="6" width="17.42578125" bestFit="1" customWidth="1"/>
    <col min="7" max="7" width="8.7109375" bestFit="1" customWidth="1"/>
    <col min="8" max="8" width="11.28515625" bestFit="1" customWidth="1"/>
    <col min="9" max="9" width="8.7109375" bestFit="1" customWidth="1"/>
    <col min="10" max="10" width="11.28515625" bestFit="1" customWidth="1"/>
    <col min="11" max="80" width="8.85546875" bestFit="1" customWidth="1"/>
    <col min="81" max="81" width="9.140625" bestFit="1" customWidth="1"/>
    <col min="82" max="106" width="8.85546875" bestFit="1" customWidth="1"/>
    <col min="107" max="107" width="11.28515625" bestFit="1" customWidth="1"/>
    <col min="108" max="108" width="32.140625" bestFit="1" customWidth="1"/>
    <col min="109" max="109" width="20.5703125" bestFit="1" customWidth="1"/>
    <col min="110" max="110" width="32.140625" bestFit="1" customWidth="1"/>
    <col min="111" max="111" width="20.5703125" bestFit="1" customWidth="1"/>
    <col min="112" max="112" width="32.140625" bestFit="1" customWidth="1"/>
    <col min="113" max="113" width="20.5703125" bestFit="1" customWidth="1"/>
    <col min="114" max="114" width="32.140625" bestFit="1" customWidth="1"/>
    <col min="115" max="115" width="20.5703125" bestFit="1" customWidth="1"/>
    <col min="116" max="116" width="32.140625" bestFit="1" customWidth="1"/>
    <col min="117" max="117" width="20.5703125" bestFit="1" customWidth="1"/>
    <col min="118" max="118" width="32.140625" bestFit="1" customWidth="1"/>
    <col min="119" max="119" width="20.5703125" bestFit="1" customWidth="1"/>
    <col min="120" max="120" width="32.140625" bestFit="1" customWidth="1"/>
    <col min="121" max="121" width="20.5703125" bestFit="1" customWidth="1"/>
    <col min="122" max="122" width="32.140625" bestFit="1" customWidth="1"/>
    <col min="123" max="123" width="20.5703125" bestFit="1" customWidth="1"/>
    <col min="124" max="124" width="32.140625" bestFit="1" customWidth="1"/>
    <col min="125" max="125" width="20.5703125" bestFit="1" customWidth="1"/>
    <col min="126" max="126" width="32.140625" bestFit="1" customWidth="1"/>
    <col min="127" max="127" width="20.5703125" bestFit="1" customWidth="1"/>
    <col min="128" max="128" width="32.140625" bestFit="1" customWidth="1"/>
    <col min="129" max="129" width="20.5703125" bestFit="1" customWidth="1"/>
    <col min="130" max="130" width="32.140625" bestFit="1" customWidth="1"/>
    <col min="131" max="131" width="20.5703125" bestFit="1" customWidth="1"/>
    <col min="132" max="132" width="32.140625" bestFit="1" customWidth="1"/>
    <col min="133" max="133" width="20.5703125" bestFit="1" customWidth="1"/>
    <col min="134" max="134" width="32.140625" bestFit="1" customWidth="1"/>
    <col min="135" max="135" width="20.5703125" bestFit="1" customWidth="1"/>
    <col min="136" max="136" width="32.140625" bestFit="1" customWidth="1"/>
    <col min="137" max="137" width="20.5703125" bestFit="1" customWidth="1"/>
    <col min="138" max="138" width="32.140625" bestFit="1" customWidth="1"/>
    <col min="139" max="139" width="20.5703125" bestFit="1" customWidth="1"/>
    <col min="140" max="140" width="32.140625" bestFit="1" customWidth="1"/>
    <col min="141" max="141" width="20.5703125" bestFit="1" customWidth="1"/>
    <col min="142" max="142" width="32.140625" bestFit="1" customWidth="1"/>
    <col min="143" max="143" width="20.5703125" bestFit="1" customWidth="1"/>
    <col min="144" max="144" width="32.140625" bestFit="1" customWidth="1"/>
    <col min="145" max="145" width="20.5703125" bestFit="1" customWidth="1"/>
    <col min="146" max="146" width="32.140625" bestFit="1" customWidth="1"/>
    <col min="147" max="147" width="20.5703125" bestFit="1" customWidth="1"/>
    <col min="148" max="148" width="32.140625" bestFit="1" customWidth="1"/>
    <col min="149" max="149" width="20.5703125" bestFit="1" customWidth="1"/>
    <col min="150" max="150" width="32.140625" bestFit="1" customWidth="1"/>
    <col min="151" max="151" width="20.5703125" bestFit="1" customWidth="1"/>
    <col min="152" max="152" width="32.140625" bestFit="1" customWidth="1"/>
    <col min="153" max="153" width="20.5703125" bestFit="1" customWidth="1"/>
    <col min="154" max="154" width="32.140625" bestFit="1" customWidth="1"/>
    <col min="155" max="155" width="20.5703125" bestFit="1" customWidth="1"/>
    <col min="156" max="156" width="32.140625" bestFit="1" customWidth="1"/>
    <col min="157" max="157" width="20.5703125" bestFit="1" customWidth="1"/>
    <col min="158" max="158" width="32.140625" bestFit="1" customWidth="1"/>
    <col min="159" max="159" width="20.5703125" bestFit="1" customWidth="1"/>
    <col min="160" max="160" width="32.140625" bestFit="1" customWidth="1"/>
    <col min="161" max="161" width="20.5703125" bestFit="1" customWidth="1"/>
    <col min="162" max="162" width="32.140625" bestFit="1" customWidth="1"/>
    <col min="163" max="163" width="20.5703125" bestFit="1" customWidth="1"/>
    <col min="164" max="164" width="32.140625" bestFit="1" customWidth="1"/>
    <col min="165" max="165" width="20.5703125" bestFit="1" customWidth="1"/>
    <col min="166" max="166" width="32.140625" bestFit="1" customWidth="1"/>
    <col min="167" max="167" width="25.7109375" bestFit="1" customWidth="1"/>
    <col min="168" max="168" width="37.140625" bestFit="1" customWidth="1"/>
  </cols>
  <sheetData>
    <row r="2" spans="1:10" x14ac:dyDescent="0.25">
      <c r="E2" s="15" t="s">
        <v>123</v>
      </c>
      <c r="F2" t="s">
        <v>140</v>
      </c>
    </row>
    <row r="3" spans="1:10" x14ac:dyDescent="0.25">
      <c r="A3" t="s">
        <v>141</v>
      </c>
      <c r="B3" t="s">
        <v>142</v>
      </c>
      <c r="C3" t="s">
        <v>132</v>
      </c>
      <c r="E3" s="16" t="s">
        <v>134</v>
      </c>
      <c r="F3" s="9">
        <v>427313</v>
      </c>
    </row>
    <row r="4" spans="1:10" x14ac:dyDescent="0.25">
      <c r="A4">
        <v>99</v>
      </c>
      <c r="B4" s="18">
        <v>1164</v>
      </c>
      <c r="C4" s="9">
        <v>655903</v>
      </c>
      <c r="E4" s="16" t="s">
        <v>135</v>
      </c>
      <c r="F4" s="9">
        <v>56136</v>
      </c>
    </row>
    <row r="5" spans="1:10" x14ac:dyDescent="0.25">
      <c r="B5" s="18"/>
      <c r="C5" s="9"/>
      <c r="E5" s="16" t="s">
        <v>136</v>
      </c>
      <c r="F5" s="9">
        <v>53582</v>
      </c>
    </row>
    <row r="6" spans="1:10" x14ac:dyDescent="0.25">
      <c r="B6" s="18"/>
      <c r="C6" s="9"/>
      <c r="E6" s="16" t="s">
        <v>137</v>
      </c>
      <c r="F6" s="9">
        <v>95557</v>
      </c>
    </row>
    <row r="7" spans="1:10" x14ac:dyDescent="0.25">
      <c r="A7" s="15" t="s">
        <v>143</v>
      </c>
      <c r="B7" t="s">
        <v>141</v>
      </c>
      <c r="E7" s="16" t="s">
        <v>138</v>
      </c>
      <c r="F7" s="9">
        <v>23315</v>
      </c>
    </row>
    <row r="8" spans="1:10" x14ac:dyDescent="0.25">
      <c r="A8" s="16" t="s">
        <v>17</v>
      </c>
      <c r="B8" s="19">
        <v>0.56565656565656564</v>
      </c>
    </row>
    <row r="9" spans="1:10" x14ac:dyDescent="0.25">
      <c r="A9" s="16" t="s">
        <v>14</v>
      </c>
      <c r="B9" s="19">
        <v>0.43434343434343436</v>
      </c>
    </row>
    <row r="11" spans="1:10" x14ac:dyDescent="0.25">
      <c r="B11" s="18"/>
      <c r="C11" s="9"/>
      <c r="E11" s="15" t="s">
        <v>132</v>
      </c>
      <c r="F11" s="15" t="s">
        <v>133</v>
      </c>
    </row>
    <row r="12" spans="1:10" x14ac:dyDescent="0.25">
      <c r="E12" s="15" t="s">
        <v>139</v>
      </c>
      <c r="F12" t="s">
        <v>15</v>
      </c>
      <c r="G12" t="s">
        <v>18</v>
      </c>
      <c r="H12" t="s">
        <v>20</v>
      </c>
      <c r="I12" t="s">
        <v>24</v>
      </c>
      <c r="J12" t="s">
        <v>131</v>
      </c>
    </row>
    <row r="13" spans="1:10" x14ac:dyDescent="0.25">
      <c r="E13" s="16" t="s">
        <v>138</v>
      </c>
      <c r="F13" s="9">
        <v>2400</v>
      </c>
      <c r="G13" s="9">
        <v>1065</v>
      </c>
      <c r="H13" s="9">
        <v>13115</v>
      </c>
      <c r="I13" s="9">
        <v>6251</v>
      </c>
      <c r="J13" s="9">
        <v>22831</v>
      </c>
    </row>
    <row r="14" spans="1:10" x14ac:dyDescent="0.25">
      <c r="A14" s="15" t="s">
        <v>143</v>
      </c>
      <c r="B14" t="s">
        <v>142</v>
      </c>
      <c r="C14" t="s">
        <v>132</v>
      </c>
      <c r="E14" s="16" t="s">
        <v>137</v>
      </c>
      <c r="F14" s="9">
        <v>26725</v>
      </c>
      <c r="G14" s="9">
        <v>17500</v>
      </c>
      <c r="H14" s="9">
        <v>50762</v>
      </c>
      <c r="I14" s="9">
        <v>570</v>
      </c>
      <c r="J14" s="9">
        <v>95557</v>
      </c>
    </row>
    <row r="15" spans="1:10" x14ac:dyDescent="0.25">
      <c r="A15" s="16" t="s">
        <v>15</v>
      </c>
      <c r="B15" s="18">
        <v>397</v>
      </c>
      <c r="C15" s="9">
        <v>456992</v>
      </c>
      <c r="E15" s="16" t="s">
        <v>136</v>
      </c>
      <c r="F15" s="9">
        <v>26800</v>
      </c>
      <c r="G15" s="9">
        <v>9360</v>
      </c>
      <c r="H15" s="9">
        <v>16440</v>
      </c>
      <c r="I15" s="9">
        <v>682</v>
      </c>
      <c r="J15" s="9">
        <v>53282</v>
      </c>
    </row>
    <row r="16" spans="1:10" x14ac:dyDescent="0.25">
      <c r="A16" s="16" t="s">
        <v>18</v>
      </c>
      <c r="B16" s="18">
        <v>323</v>
      </c>
      <c r="C16" s="9">
        <v>74448</v>
      </c>
      <c r="E16" s="16" t="s">
        <v>135</v>
      </c>
      <c r="F16" s="9">
        <v>9110</v>
      </c>
      <c r="G16" s="9">
        <v>35459</v>
      </c>
      <c r="H16" s="9">
        <v>10990</v>
      </c>
      <c r="I16" s="9">
        <v>240</v>
      </c>
      <c r="J16" s="9">
        <v>55799</v>
      </c>
    </row>
    <row r="17" spans="1:10" x14ac:dyDescent="0.25">
      <c r="A17" s="16" t="s">
        <v>20</v>
      </c>
      <c r="B17" s="18">
        <v>326</v>
      </c>
      <c r="C17" s="9">
        <v>110407</v>
      </c>
      <c r="E17" s="16" t="s">
        <v>134</v>
      </c>
      <c r="F17" s="9">
        <v>391957</v>
      </c>
      <c r="G17" s="9">
        <v>11064</v>
      </c>
      <c r="H17" s="9">
        <v>19100</v>
      </c>
      <c r="I17" s="9">
        <v>5192</v>
      </c>
      <c r="J17" s="9">
        <v>427313</v>
      </c>
    </row>
    <row r="18" spans="1:10" x14ac:dyDescent="0.25">
      <c r="A18" s="16" t="s">
        <v>24</v>
      </c>
      <c r="B18" s="18">
        <v>79</v>
      </c>
      <c r="C18" s="9">
        <v>12935</v>
      </c>
      <c r="E18" s="16" t="s">
        <v>131</v>
      </c>
      <c r="F18" s="9">
        <v>456992</v>
      </c>
      <c r="G18" s="9">
        <v>74448</v>
      </c>
      <c r="H18" s="9">
        <v>110407</v>
      </c>
      <c r="I18" s="9">
        <v>12935</v>
      </c>
      <c r="J18" s="9">
        <v>654782</v>
      </c>
    </row>
    <row r="19" spans="1:10" x14ac:dyDescent="0.25">
      <c r="A19" s="16" t="s">
        <v>125</v>
      </c>
      <c r="B19" s="18">
        <v>39</v>
      </c>
      <c r="C19" s="9">
        <v>1121</v>
      </c>
    </row>
    <row r="20" spans="1:10" x14ac:dyDescent="0.25">
      <c r="A20" s="16" t="s">
        <v>131</v>
      </c>
      <c r="B20" s="18">
        <v>1164</v>
      </c>
      <c r="C20" s="9">
        <v>655903</v>
      </c>
    </row>
    <row r="23" spans="1:10" x14ac:dyDescent="0.25">
      <c r="A23" s="15" t="s">
        <v>143</v>
      </c>
      <c r="B23" t="s">
        <v>142</v>
      </c>
      <c r="D23" s="15" t="s">
        <v>143</v>
      </c>
      <c r="E23" t="s">
        <v>132</v>
      </c>
    </row>
    <row r="24" spans="1:10" x14ac:dyDescent="0.25">
      <c r="A24" s="16" t="s">
        <v>144</v>
      </c>
      <c r="B24" s="18">
        <v>77</v>
      </c>
      <c r="D24" s="16" t="s">
        <v>144</v>
      </c>
      <c r="E24" s="9">
        <v>45046</v>
      </c>
    </row>
    <row r="25" spans="1:10" x14ac:dyDescent="0.25">
      <c r="A25" s="16" t="s">
        <v>145</v>
      </c>
      <c r="B25" s="18">
        <v>142</v>
      </c>
      <c r="D25" s="16" t="s">
        <v>145</v>
      </c>
      <c r="E25" s="9">
        <v>29454</v>
      </c>
    </row>
    <row r="26" spans="1:10" x14ac:dyDescent="0.25">
      <c r="A26" s="16" t="s">
        <v>146</v>
      </c>
      <c r="B26" s="18">
        <v>64</v>
      </c>
      <c r="D26" s="16" t="s">
        <v>146</v>
      </c>
      <c r="E26" s="9">
        <v>13876</v>
      </c>
    </row>
    <row r="27" spans="1:10" x14ac:dyDescent="0.25">
      <c r="A27" s="16" t="s">
        <v>147</v>
      </c>
      <c r="B27" s="18">
        <v>141</v>
      </c>
      <c r="D27" s="16" t="s">
        <v>147</v>
      </c>
      <c r="E27" s="9">
        <v>15234</v>
      </c>
    </row>
    <row r="28" spans="1:10" x14ac:dyDescent="0.25">
      <c r="A28" s="16" t="s">
        <v>148</v>
      </c>
      <c r="B28" s="18">
        <v>134</v>
      </c>
      <c r="D28" s="16" t="s">
        <v>148</v>
      </c>
      <c r="E28" s="9">
        <v>61414</v>
      </c>
    </row>
    <row r="29" spans="1:10" x14ac:dyDescent="0.25">
      <c r="A29" s="16" t="s">
        <v>149</v>
      </c>
      <c r="B29" s="18">
        <v>34</v>
      </c>
      <c r="D29" s="16" t="s">
        <v>149</v>
      </c>
      <c r="E29" s="9">
        <v>7200</v>
      </c>
    </row>
    <row r="30" spans="1:10" x14ac:dyDescent="0.25">
      <c r="A30" s="16" t="s">
        <v>150</v>
      </c>
      <c r="B30" s="18">
        <v>110</v>
      </c>
      <c r="D30" s="16" t="s">
        <v>150</v>
      </c>
      <c r="E30" s="9">
        <v>21615</v>
      </c>
    </row>
    <row r="31" spans="1:10" x14ac:dyDescent="0.25">
      <c r="A31" s="16" t="s">
        <v>151</v>
      </c>
      <c r="B31" s="18">
        <v>89</v>
      </c>
      <c r="D31" s="16" t="s">
        <v>147</v>
      </c>
      <c r="E31" s="9">
        <v>8696</v>
      </c>
    </row>
    <row r="32" spans="1:10" x14ac:dyDescent="0.25">
      <c r="A32" s="16" t="s">
        <v>152</v>
      </c>
      <c r="B32" s="18">
        <v>9</v>
      </c>
      <c r="D32" s="16" t="s">
        <v>152</v>
      </c>
      <c r="E32" s="9">
        <v>225</v>
      </c>
    </row>
    <row r="33" spans="1:5" x14ac:dyDescent="0.25">
      <c r="A33" s="16" t="s">
        <v>153</v>
      </c>
      <c r="B33" s="18">
        <v>125</v>
      </c>
      <c r="D33" s="16" t="s">
        <v>153</v>
      </c>
      <c r="E33" s="9">
        <v>27210</v>
      </c>
    </row>
    <row r="34" spans="1:5" x14ac:dyDescent="0.25">
      <c r="A34" s="16" t="s">
        <v>154</v>
      </c>
      <c r="B34" s="18">
        <v>121</v>
      </c>
      <c r="D34" s="16" t="s">
        <v>154</v>
      </c>
      <c r="E34" s="9">
        <v>407711</v>
      </c>
    </row>
    <row r="35" spans="1:5" x14ac:dyDescent="0.25">
      <c r="A35" s="16" t="s">
        <v>155</v>
      </c>
      <c r="B35" s="18">
        <v>118</v>
      </c>
      <c r="D35" s="16" t="s">
        <v>155</v>
      </c>
      <c r="E35" s="9">
        <v>18222</v>
      </c>
    </row>
    <row r="36" spans="1:5" x14ac:dyDescent="0.25">
      <c r="A36" s="16" t="s">
        <v>131</v>
      </c>
      <c r="B36" s="18">
        <v>1164</v>
      </c>
      <c r="D36" s="16" t="s">
        <v>131</v>
      </c>
      <c r="E36" s="9">
        <v>655903</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1 6 " ? > < G e m i n i   x m l n s = " h t t p : / / g e m i n i / p i v o t c u s t o m i z a t i o n / I s S a n d b o x E m b e d d e d " > < C u s t o m C o n t e n t > < ! [ C D A T A [ y e s ] ] > < / C u s t o m C o n t e n t > < / G e m i n i > 
</file>

<file path=customXml/item2.xml>��< ? x m l   v e r s i o n = " 1 . 0 "   e n c o d i n g = " U T F - 1 6 " ? > < G e m i n i   x m l n s = " h t t p : / / g e m i n i / p i v o t c u s t o m i z a t i o n / P o w e r P i v o t V e r s i o n " > < C u s t o m C o n t e n t > < ! [ C D A T A [ 2 0 1 5 . 1 3 0 . 1 6 0 5 . 1 5 6 7 ] ] > < / 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 2 0 2 4 - 1 0 - 2 8 T 2 3 : 3 7 : 5 1 . 1 0 2 4 5 6 3 + 0 1 : 0 0 < / L a s t P r o c e s s e d T i m e > < / D a t a M o d e l i n g S a n d b o x . S e r i a l i z e d S a n d b o x E r r o r C a c h e > ] ] > < / C u s t o m C o n t e n t > < / G e m i n i > 
</file>

<file path=customXml/item5.xml>��< ? x m l   v e r s i o n = " 1 . 0 "   e n c o d i n g = " U T F - 1 6 " ? > < G e m i n i   x m l n s = " h t t p : / / g e m i n i / p i v o t c u s t o m i z a t i o n / S a n d b o x N o n E m p t y " > < C u s t o m C o n t e n t > < ! [ C D A T A [ 1 ] ] > < / C u s t o m C o n t e n t > < / G e m i n i > 
</file>

<file path=customXml/itemProps1.xml><?xml version="1.0" encoding="utf-8"?>
<ds:datastoreItem xmlns:ds="http://schemas.openxmlformats.org/officeDocument/2006/customXml" ds:itemID="{BDE2A6B0-F54E-47CD-B6FF-1F97F4C43049}">
  <ds:schemaRefs/>
</ds:datastoreItem>
</file>

<file path=customXml/itemProps2.xml><?xml version="1.0" encoding="utf-8"?>
<ds:datastoreItem xmlns:ds="http://schemas.openxmlformats.org/officeDocument/2006/customXml" ds:itemID="{28B4502B-2CE6-4B3B-8156-FBC6A240082A}">
  <ds:schemaRefs/>
</ds:datastoreItem>
</file>

<file path=customXml/itemProps3.xml><?xml version="1.0" encoding="utf-8"?>
<ds:datastoreItem xmlns:ds="http://schemas.openxmlformats.org/officeDocument/2006/customXml" ds:itemID="{77AF55B5-45F3-4807-8071-BBB90E5C8965}">
  <ds:schemaRefs/>
</ds:datastoreItem>
</file>

<file path=customXml/itemProps4.xml><?xml version="1.0" encoding="utf-8"?>
<ds:datastoreItem xmlns:ds="http://schemas.openxmlformats.org/officeDocument/2006/customXml" ds:itemID="{31AF6E87-8452-4BC9-8693-00B400448927}">
  <ds:schemaRefs/>
</ds:datastoreItem>
</file>

<file path=customXml/itemProps5.xml><?xml version="1.0" encoding="utf-8"?>
<ds:datastoreItem xmlns:ds="http://schemas.openxmlformats.org/officeDocument/2006/customXml" ds:itemID="{C43CED57-AA59-4118-90BF-4AF454C8CF3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Analysis</vt:lpstr>
      <vt:lpstr>Raw_Data</vt:lpstr>
      <vt:lpstr>Cleanup</vt:lpstr>
      <vt:lpstr>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Lisa Diffa</cp:lastModifiedBy>
  <dcterms:created xsi:type="dcterms:W3CDTF">2024-11-08T17:46:52Z</dcterms:created>
  <dcterms:modified xsi:type="dcterms:W3CDTF">2024-11-08T17:46:52Z</dcterms:modified>
</cp:coreProperties>
</file>