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<sst xmlns="http://schemas.openxmlformats.org/spreadsheetml/2006/main" count="149" uniqueCount="86">
  <si>
    <t>LISA ANIS SAFITRI</t>
  </si>
  <si>
    <t>123190089/D</t>
  </si>
  <si>
    <t>Menentukan Kriteria dan Atribut</t>
  </si>
  <si>
    <t>Kriteria</t>
  </si>
  <si>
    <t>Sifat Atribut</t>
  </si>
  <si>
    <t>Keterangan</t>
  </si>
  <si>
    <t>C1</t>
  </si>
  <si>
    <t>house age</t>
  </si>
  <si>
    <t>cost</t>
  </si>
  <si>
    <t>C2</t>
  </si>
  <si>
    <t>distance to the nearest MRT</t>
  </si>
  <si>
    <t>C3</t>
  </si>
  <si>
    <t>number of convenience stores,</t>
  </si>
  <si>
    <t>benefit</t>
  </si>
  <si>
    <t>C4</t>
  </si>
  <si>
    <t>house price of unit area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</si>
  <si>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</si>
  <si>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</si>
  <si>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</si>
  <si>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</si>
  <si>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</si>
  <si>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</si>
  <si>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</si>
  <si>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</si>
  <si>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</si>
  <si>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</si>
  <si>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Rating Kecocokan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</si>
  <si>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</si>
  <si>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</si>
  <si>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</si>
  <si>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</si>
  <si>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</si>
  <si>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</si>
  <si>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</si>
  <si>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</si>
  <si>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</si>
  <si>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</si>
  <si>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</si>
  <si>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</si>
  <si>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</si>
  <si>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</si>
  <si>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</si>
  <si>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</si>
  <si>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</si>
  <si>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</si>
  <si>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</si>
  <si>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</si>
  <si>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</si>
  <si>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</si>
  <si>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</si>
  <si>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</si>
  <si>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</si>
  <si>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</si>
  <si>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</si>
  <si>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</si>
  <si>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</si>
  <si>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</si>
  <si>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</si>
  <si>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</si>
  <si>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</si>
  <si>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</si>
  <si>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</si>
  <si>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</si>
  <si>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</si>
  <si>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</si>
  <si>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</si>
  <si>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</si>
  <si>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</si>
  <si>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</si>
  <si>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</si>
  <si>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</si>
  <si>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</si>
  <si>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</si>
  <si>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</si>
  <si>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</si>
  <si>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</si>
  <si>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</si>
  <si>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</si>
  <si>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Perpangkatan Rating</t>
  </si>
  <si>
    <t>Perpangkatan</t>
  </si>
  <si>
    <t>VEKTOR</t>
  </si>
  <si>
    <t>S</t>
  </si>
  <si>
    <t>V</t>
  </si>
  <si>
    <t>5 data tertinggi</t>
  </si>
  <si>
    <t>ranking</t>
  </si>
  <si>
    <t>JML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</si>
</sst>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0.00000_ "/>
    <numFmt numFmtId="181" formatCode="0.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6"/>
      <scheme val="minor"/>
    </font>
    <font>
      <sz val="11"/>
      <color theme="1"/>
      <name val="Calibri"/>
      <charset val="136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name val="新細明體"/>
      <charset val="136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2" fillId="3" borderId="1" xfId="49" applyFont="1" applyFill="1" applyBorder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81" fontId="0" fillId="0" borderId="1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180" fontId="0" fillId="0" borderId="1" xfId="0" applyNumberFormat="1" applyBorder="1">
      <alignment vertical="center"/>
    </xf>
    <xf numFmtId="0" fontId="1" fillId="0" borderId="1" xfId="0" applyFont="1" applyBorder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一般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V130"/>
  <sheetViews>
    <sheetView tabSelected="1" workbookViewId="0">
      <selection activeCell="J10" sqref="J10"/>
    </sheetView>
  </sheetViews>
  <sheetFormatPr defaultColWidth="8.88888888888889" defaultRowHeight="14.4"/>
  <cols>
    <col min="4" max="4" width="26.8888888888889" customWidth="1"/>
    <col min="5" max="5" width="14.3333333333333" customWidth="1"/>
    <col min="6" max="6" width="11.7777777777778" customWidth="1"/>
    <col min="9" max="9" width="9.55555555555556"/>
    <col min="13" max="13" width="12.8888888888889"/>
  </cols>
  <sheetData>
    <row r="1" spans="3:4">
      <c r="C1" s="1" t="s">
        <v>0</v>
      </c>
      <c r="D1" s="2"/>
    </row>
    <row r="2" spans="3:4">
      <c r="C2" s="1" t="s">
        <v>1</v>
      </c>
      <c r="D2" s="2"/>
    </row>
    <row r="4" spans="3:3">
      <c r="C4" s="1" t="s">
        <v>2</v>
      </c>
    </row>
    <row r="5" spans="3:6">
      <c r="C5" s="3" t="s">
        <v>3</v>
      </c>
      <c r="D5" s="3"/>
      <c r="E5" s="4" t="s">
        <v>4</v>
      </c>
      <c r="F5" s="4" t="s">
        <v>5</v>
      </c>
    </row>
    <row r="6" spans="3:6">
      <c r="C6" s="4" t="s">
        <v>6</v>
      </c>
      <c r="D6" s="5" t="s">
        <v>7</v>
      </c>
      <c r="E6" s="5" t="s">
        <v>8</v>
      </c>
      <c r="F6" s="5">
        <v>-1</v>
      </c>
    </row>
    <row r="7" spans="3:6">
      <c r="C7" s="4" t="s">
        <v>9</v>
      </c>
      <c r="D7" s="5" t="s">
        <v>10</v>
      </c>
      <c r="E7" s="5" t="s">
        <v>8</v>
      </c>
      <c r="F7" s="5">
        <v>-1</v>
      </c>
    </row>
    <row r="8" spans="3:6">
      <c r="C8" s="4" t="s">
        <v>11</v>
      </c>
      <c r="D8" s="5" t="s">
        <v>12</v>
      </c>
      <c r="E8" s="5" t="s">
        <v>13</v>
      </c>
      <c r="F8" s="5">
        <v>1</v>
      </c>
    </row>
    <row r="9" spans="3:6">
      <c r="C9" s="4" t="s">
        <v>14</v>
      </c>
      <c r="D9" s="5" t="s">
        <v>15</v>
      </c>
      <c r="E9" s="5" t="s">
        <v>8</v>
      </c>
      <c r="F9" s="5">
        <v>-1</v>
      </c>
    </row>
    <row r="13" spans="3:3">
      <c r="C13" s="1" t="s">
        <v>16</v>
      </c>
    </row>
    <row r="14" spans="3:7">
      <c r="C14" s="3" t="s">
        <v>17</v>
      </c>
      <c r="D14" s="3" t="s">
        <v>18</v>
      </c>
      <c r="E14" s="3" t="s">
        <v>19</v>
      </c>
      <c r="F14" s="3" t="s">
        <v>20</v>
      </c>
      <c r="G14" s="3"/>
    </row>
    <row r="15" spans="3:7">
      <c r="C15" s="3" t="s">
        <v>21</v>
      </c>
      <c r="D15" s="6">
        <v>3</v>
      </c>
      <c r="E15" s="7">
        <f>(D15/$D$19)</f>
        <v>0.230769230769231</v>
      </c>
      <c r="F15" s="7">
        <f>(E15*F6)</f>
        <v>-0.230769230769231</v>
      </c>
      <c r="G15" s="7"/>
    </row>
    <row r="16" spans="3:7">
      <c r="C16" s="3" t="s">
        <v>22</v>
      </c>
      <c r="D16" s="6">
        <v>5</v>
      </c>
      <c r="E16" s="7">
        <f>(D16/$D$19)</f>
        <v>0.384615384615385</v>
      </c>
      <c r="F16" s="7">
        <f>(E16*F7)</f>
        <v>-0.384615384615385</v>
      </c>
      <c r="G16" s="7"/>
    </row>
    <row r="17" spans="3:7">
      <c r="C17" s="3" t="s">
        <v>23</v>
      </c>
      <c r="D17" s="6">
        <v>4</v>
      </c>
      <c r="E17" s="7">
        <f>(D17/$D$19)</f>
        <v>0.307692307692308</v>
      </c>
      <c r="F17" s="7">
        <f>(E17*F8)</f>
        <v>0.307692307692308</v>
      </c>
      <c r="G17" s="7"/>
    </row>
    <row r="18" spans="3:7">
      <c r="C18" s="3" t="s">
        <v>24</v>
      </c>
      <c r="D18" s="6">
        <v>1</v>
      </c>
      <c r="E18" s="7">
        <f>(D18/$D$19)</f>
        <v>0.0769230769230769</v>
      </c>
      <c r="F18" s="7">
        <f>(E18*F9)</f>
        <v>-0.0769230769230769</v>
      </c>
      <c r="G18" s="7"/>
    </row>
    <row r="19" spans="3:7">
      <c r="C19" s="6" t="s">
        <v>25</v>
      </c>
      <c r="D19" s="8">
        <f>SUM(D15:D18)</f>
        <v>13</v>
      </c>
      <c r="E19" s="9"/>
      <c r="F19" s="10"/>
      <c r="G19" s="11"/>
    </row>
    <row r="22" spans="3:3">
      <c r="C22" s="1" t="s">
        <v>26</v>
      </c>
    </row>
    <row r="23" spans="3:7">
      <c r="C23" s="12" t="s">
        <v>27</v>
      </c>
      <c r="D23" s="6" t="s">
        <v>3</v>
      </c>
      <c r="E23" s="6"/>
      <c r="F23" s="6"/>
      <c r="G23" s="6"/>
    </row>
    <row r="24" spans="3:7">
      <c r="C24" s="13"/>
      <c r="D24" s="4" t="s">
        <v>6</v>
      </c>
      <c r="E24" s="4" t="s">
        <v>9</v>
      </c>
      <c r="F24" s="4" t="s">
        <v>11</v>
      </c>
      <c r="G24" s="4" t="s">
        <v>14</v>
      </c>
    </row>
    <row r="25" spans="3:7">
      <c r="C25" s="14" t="s">
        <v>28</v>
      </c>
      <c r="D25" s="15">
        <v>32</v>
      </c>
      <c r="E25" s="15">
        <v>84.87882</v>
      </c>
      <c r="F25" s="15">
        <v>10</v>
      </c>
      <c r="G25" s="16">
        <v>37.9</v>
      </c>
    </row>
    <row r="26" spans="3:7">
      <c r="C26" s="14" t="s">
        <v>29</v>
      </c>
      <c r="D26" s="15">
        <v>19.5</v>
      </c>
      <c r="E26" s="15">
        <v>306.5947</v>
      </c>
      <c r="F26" s="15">
        <v>9</v>
      </c>
      <c r="G26" s="16">
        <v>42.2</v>
      </c>
    </row>
    <row r="27" spans="3:7">
      <c r="C27" s="14" t="s">
        <v>30</v>
      </c>
      <c r="D27" s="15">
        <v>13.3</v>
      </c>
      <c r="E27" s="15">
        <v>561.9845</v>
      </c>
      <c r="F27" s="15">
        <v>5</v>
      </c>
      <c r="G27" s="16">
        <v>47.3</v>
      </c>
    </row>
    <row r="28" spans="3:7">
      <c r="C28" s="14" t="s">
        <v>31</v>
      </c>
      <c r="D28" s="15">
        <v>13.3</v>
      </c>
      <c r="E28" s="15">
        <v>561.9845</v>
      </c>
      <c r="F28" s="15">
        <v>5</v>
      </c>
      <c r="G28" s="16">
        <v>54.8</v>
      </c>
    </row>
    <row r="29" spans="3:7">
      <c r="C29" s="14" t="s">
        <v>32</v>
      </c>
      <c r="D29" s="15">
        <v>5</v>
      </c>
      <c r="E29" s="15">
        <v>390.5684</v>
      </c>
      <c r="F29" s="15">
        <v>5</v>
      </c>
      <c r="G29" s="16">
        <v>43.1</v>
      </c>
    </row>
    <row r="30" spans="3:16">
      <c r="C30" s="14" t="s">
        <v>33</v>
      </c>
      <c r="D30" s="15">
        <v>7.1</v>
      </c>
      <c r="E30" s="15">
        <v>2175.03</v>
      </c>
      <c r="F30" s="15">
        <v>3</v>
      </c>
      <c r="G30" s="16">
        <v>32.1</v>
      </c>
      <c r="P30" s="1"/>
    </row>
    <row r="31" spans="3:22">
      <c r="C31" s="14" t="s">
        <v>34</v>
      </c>
      <c r="D31" s="15">
        <v>34.5</v>
      </c>
      <c r="E31" s="15">
        <v>623.4731</v>
      </c>
      <c r="F31" s="15">
        <v>7</v>
      </c>
      <c r="G31" s="16">
        <v>40.3</v>
      </c>
      <c r="P31" s="17"/>
      <c r="Q31" s="17"/>
      <c r="R31" s="17"/>
      <c r="S31" s="17"/>
      <c r="T31" s="17"/>
      <c r="U31" s="17"/>
      <c r="V31" s="17"/>
    </row>
    <row r="32" spans="3:22">
      <c r="C32" s="14" t="s">
        <v>35</v>
      </c>
      <c r="D32" s="15">
        <v>20.3</v>
      </c>
      <c r="E32" s="15">
        <v>287.6025</v>
      </c>
      <c r="F32" s="15">
        <v>6</v>
      </c>
      <c r="G32" s="16">
        <v>46.7</v>
      </c>
      <c r="Q32" s="17"/>
      <c r="R32" s="17"/>
      <c r="S32"/>
      <c r="U32" s="17"/>
      <c r="V32" s="17"/>
    </row>
    <row r="33" spans="3:22">
      <c r="C33" s="14" t="s">
        <v>36</v>
      </c>
      <c r="D33" s="15">
        <v>31.7</v>
      </c>
      <c r="E33" s="15">
        <v>5512.038</v>
      </c>
      <c r="F33" s="15">
        <v>1</v>
      </c>
      <c r="G33" s="16">
        <v>18.8</v>
      </c>
      <c r="U33" s="17"/>
      <c r="V33" s="17"/>
    </row>
    <row r="34" spans="3:22">
      <c r="C34" s="14" t="s">
        <v>37</v>
      </c>
      <c r="D34" s="15">
        <v>17.9</v>
      </c>
      <c r="E34" s="15">
        <v>1783.18</v>
      </c>
      <c r="F34" s="15">
        <v>3</v>
      </c>
      <c r="G34" s="16">
        <v>22.1</v>
      </c>
      <c r="Q34" s="18"/>
      <c r="R34" s="18"/>
      <c r="S34" s="18"/>
      <c r="T34" s="18"/>
      <c r="U34" s="18"/>
      <c r="V34" s="18"/>
    </row>
    <row r="35" spans="3:22">
      <c r="C35" s="14" t="s">
        <v>38</v>
      </c>
      <c r="D35" s="15">
        <v>34.8</v>
      </c>
      <c r="E35" s="15">
        <v>405.2134</v>
      </c>
      <c r="F35" s="15">
        <v>1</v>
      </c>
      <c r="G35" s="16">
        <v>41.4</v>
      </c>
      <c r="Q35" s="18"/>
      <c r="R35" s="18"/>
      <c r="S35" s="18"/>
      <c r="T35" s="18"/>
      <c r="U35" s="18"/>
      <c r="V35" s="18"/>
    </row>
    <row r="36" spans="3:22">
      <c r="C36" s="14" t="s">
        <v>39</v>
      </c>
      <c r="D36" s="15">
        <v>6.3</v>
      </c>
      <c r="E36" s="15">
        <v>90.45606</v>
      </c>
      <c r="F36" s="15">
        <v>9</v>
      </c>
      <c r="G36" s="16">
        <v>58.1</v>
      </c>
      <c r="Q36" s="18"/>
      <c r="R36" s="18"/>
      <c r="S36" s="18"/>
      <c r="T36" s="18"/>
      <c r="U36" s="18"/>
      <c r="V36" s="18"/>
    </row>
    <row r="37" spans="3:22">
      <c r="C37" s="14" t="s">
        <v>40</v>
      </c>
      <c r="D37" s="15">
        <v>13</v>
      </c>
      <c r="E37" s="15">
        <v>492.2313</v>
      </c>
      <c r="F37" s="15">
        <v>5</v>
      </c>
      <c r="G37" s="16">
        <v>39.3</v>
      </c>
      <c r="Q37" s="18"/>
      <c r="R37" s="18"/>
      <c r="S37" s="18"/>
      <c r="T37" s="18"/>
      <c r="U37" s="18"/>
      <c r="V37" s="18"/>
    </row>
    <row r="38" spans="3:22">
      <c r="C38" s="14" t="s">
        <v>41</v>
      </c>
      <c r="D38" s="15">
        <v>20.4</v>
      </c>
      <c r="E38" s="15">
        <v>2469.645</v>
      </c>
      <c r="F38" s="15">
        <v>4</v>
      </c>
      <c r="G38" s="16">
        <v>23.8</v>
      </c>
      <c r="Q38" s="18"/>
      <c r="R38" s="18"/>
      <c r="S38" s="18"/>
      <c r="T38" s="18"/>
      <c r="U38" s="18"/>
      <c r="V38" s="18"/>
    </row>
    <row r="39" spans="3:21">
      <c r="C39" s="14" t="s">
        <v>42</v>
      </c>
      <c r="D39" s="15">
        <v>13.2</v>
      </c>
      <c r="E39" s="15">
        <v>1164.838</v>
      </c>
      <c r="F39" s="15">
        <v>4</v>
      </c>
      <c r="G39" s="16">
        <v>34.3</v>
      </c>
      <c r="U39" s="18"/>
    </row>
    <row r="40" spans="3:7">
      <c r="C40" s="14" t="s">
        <v>43</v>
      </c>
      <c r="D40" s="15">
        <v>35.7</v>
      </c>
      <c r="E40" s="15">
        <v>579.2083</v>
      </c>
      <c r="F40" s="15">
        <v>2</v>
      </c>
      <c r="G40" s="16">
        <v>50.5</v>
      </c>
    </row>
    <row r="41" spans="3:7">
      <c r="C41" s="14" t="s">
        <v>44</v>
      </c>
      <c r="D41" s="15">
        <v>1</v>
      </c>
      <c r="E41" s="15">
        <v>292.9978</v>
      </c>
      <c r="F41" s="15">
        <v>6</v>
      </c>
      <c r="G41" s="16">
        <v>70.1</v>
      </c>
    </row>
    <row r="42" spans="3:7">
      <c r="C42" s="14" t="s">
        <v>45</v>
      </c>
      <c r="D42" s="15">
        <v>17.7</v>
      </c>
      <c r="E42" s="15">
        <v>350.8515</v>
      </c>
      <c r="F42" s="15">
        <v>1</v>
      </c>
      <c r="G42" s="16">
        <v>37.4</v>
      </c>
    </row>
    <row r="43" spans="3:7">
      <c r="C43" s="14" t="s">
        <v>46</v>
      </c>
      <c r="D43" s="15">
        <v>16.9</v>
      </c>
      <c r="E43" s="15">
        <v>368.1363</v>
      </c>
      <c r="F43" s="15">
        <v>8</v>
      </c>
      <c r="G43" s="16">
        <v>42.3</v>
      </c>
    </row>
    <row r="44" spans="3:7">
      <c r="C44" s="14" t="s">
        <v>47</v>
      </c>
      <c r="D44" s="15">
        <v>1.5</v>
      </c>
      <c r="E44" s="15">
        <v>23.38284</v>
      </c>
      <c r="F44" s="15">
        <v>7</v>
      </c>
      <c r="G44" s="16">
        <v>47.7</v>
      </c>
    </row>
    <row r="45" spans="3:7">
      <c r="C45" s="14" t="s">
        <v>48</v>
      </c>
      <c r="D45" s="15">
        <v>4.5</v>
      </c>
      <c r="E45" s="15">
        <v>2275.877</v>
      </c>
      <c r="F45" s="15">
        <v>3</v>
      </c>
      <c r="G45" s="16">
        <v>29.3</v>
      </c>
    </row>
    <row r="46" spans="3:7">
      <c r="C46" s="14" t="s">
        <v>49</v>
      </c>
      <c r="D46" s="15">
        <v>10.5</v>
      </c>
      <c r="E46" s="15">
        <v>279.1726</v>
      </c>
      <c r="F46" s="15">
        <v>7</v>
      </c>
      <c r="G46" s="16">
        <v>51.6</v>
      </c>
    </row>
    <row r="47" spans="3:7">
      <c r="C47" s="14" t="s">
        <v>50</v>
      </c>
      <c r="D47" s="15">
        <v>14.7</v>
      </c>
      <c r="E47" s="15">
        <v>1360.139</v>
      </c>
      <c r="F47" s="15">
        <v>1</v>
      </c>
      <c r="G47" s="16">
        <v>24.6</v>
      </c>
    </row>
    <row r="48" spans="3:7">
      <c r="C48" s="14" t="s">
        <v>51</v>
      </c>
      <c r="D48" s="15">
        <v>10.1</v>
      </c>
      <c r="E48" s="15">
        <v>279.1726</v>
      </c>
      <c r="F48" s="15">
        <v>7</v>
      </c>
      <c r="G48" s="16">
        <v>47.9</v>
      </c>
    </row>
    <row r="49" spans="3:7">
      <c r="C49" s="14" t="s">
        <v>52</v>
      </c>
      <c r="D49" s="15">
        <v>39.6</v>
      </c>
      <c r="E49" s="15">
        <v>480.6977</v>
      </c>
      <c r="F49" s="15">
        <v>4</v>
      </c>
      <c r="G49" s="16">
        <v>38.8</v>
      </c>
    </row>
    <row r="50" spans="3:7">
      <c r="C50" s="14" t="s">
        <v>53</v>
      </c>
      <c r="D50" s="15">
        <v>29.3</v>
      </c>
      <c r="E50" s="15">
        <v>1487.868</v>
      </c>
      <c r="F50" s="15">
        <v>2</v>
      </c>
      <c r="G50" s="16">
        <v>27</v>
      </c>
    </row>
    <row r="51" spans="3:7">
      <c r="C51" s="14" t="s">
        <v>54</v>
      </c>
      <c r="D51" s="15">
        <v>3.1</v>
      </c>
      <c r="E51" s="15">
        <v>383.8624</v>
      </c>
      <c r="F51" s="15">
        <v>5</v>
      </c>
      <c r="G51" s="16">
        <v>56.2</v>
      </c>
    </row>
    <row r="52" spans="3:7">
      <c r="C52" s="14" t="s">
        <v>55</v>
      </c>
      <c r="D52" s="15">
        <v>10.4</v>
      </c>
      <c r="E52" s="15">
        <v>276.449</v>
      </c>
      <c r="F52" s="15">
        <v>5</v>
      </c>
      <c r="G52" s="16">
        <v>33.6</v>
      </c>
    </row>
    <row r="53" spans="3:7">
      <c r="C53" s="14" t="s">
        <v>56</v>
      </c>
      <c r="D53" s="15">
        <v>19.2</v>
      </c>
      <c r="E53" s="15">
        <v>557.478</v>
      </c>
      <c r="F53" s="15">
        <v>4</v>
      </c>
      <c r="G53" s="16">
        <v>47</v>
      </c>
    </row>
    <row r="54" spans="3:7">
      <c r="C54" s="14" t="s">
        <v>57</v>
      </c>
      <c r="D54" s="15">
        <v>7.1</v>
      </c>
      <c r="E54" s="15">
        <v>451.2438</v>
      </c>
      <c r="F54" s="15">
        <v>5</v>
      </c>
      <c r="G54" s="16">
        <v>57.1</v>
      </c>
    </row>
    <row r="55" spans="3:7">
      <c r="C55" s="14" t="s">
        <v>58</v>
      </c>
      <c r="D55" s="15">
        <v>25.9</v>
      </c>
      <c r="E55" s="15">
        <v>4519.69</v>
      </c>
      <c r="F55" s="15">
        <v>1</v>
      </c>
      <c r="G55" s="16">
        <v>22.1</v>
      </c>
    </row>
    <row r="56" spans="3:7">
      <c r="C56" s="14" t="s">
        <v>59</v>
      </c>
      <c r="D56" s="15">
        <v>29.6</v>
      </c>
      <c r="E56" s="15">
        <v>769.4034</v>
      </c>
      <c r="F56" s="15">
        <v>7</v>
      </c>
      <c r="G56" s="16">
        <v>25</v>
      </c>
    </row>
    <row r="57" spans="3:7">
      <c r="C57" s="14" t="s">
        <v>60</v>
      </c>
      <c r="D57" s="15">
        <v>37.9</v>
      </c>
      <c r="E57" s="15">
        <v>488.5727</v>
      </c>
      <c r="F57" s="15">
        <v>1</v>
      </c>
      <c r="G57" s="16">
        <v>34.2</v>
      </c>
    </row>
    <row r="58" spans="3:7">
      <c r="C58" s="14" t="s">
        <v>61</v>
      </c>
      <c r="D58" s="15">
        <v>16.5</v>
      </c>
      <c r="E58" s="15">
        <v>323.655</v>
      </c>
      <c r="F58" s="15">
        <v>6</v>
      </c>
      <c r="G58" s="16">
        <v>49.3</v>
      </c>
    </row>
    <row r="59" spans="3:7">
      <c r="C59" s="14" t="s">
        <v>62</v>
      </c>
      <c r="D59" s="15">
        <v>15.4</v>
      </c>
      <c r="E59" s="15">
        <v>205.367</v>
      </c>
      <c r="F59" s="15">
        <v>7</v>
      </c>
      <c r="G59" s="16">
        <v>55.1</v>
      </c>
    </row>
    <row r="60" spans="3:7">
      <c r="C60" s="14" t="s">
        <v>63</v>
      </c>
      <c r="D60" s="15">
        <v>13.9</v>
      </c>
      <c r="E60" s="15">
        <v>4079.418</v>
      </c>
      <c r="F60" s="15">
        <v>1</v>
      </c>
      <c r="G60" s="16">
        <v>27.3</v>
      </c>
    </row>
    <row r="61" spans="3:7">
      <c r="C61" s="14" t="s">
        <v>64</v>
      </c>
      <c r="D61" s="15">
        <v>14.7</v>
      </c>
      <c r="E61" s="15">
        <v>1935.009</v>
      </c>
      <c r="F61" s="15">
        <v>2</v>
      </c>
      <c r="G61" s="16">
        <v>22.9</v>
      </c>
    </row>
    <row r="62" spans="3:7">
      <c r="C62" s="14" t="s">
        <v>65</v>
      </c>
      <c r="D62" s="15">
        <v>12</v>
      </c>
      <c r="E62" s="15">
        <v>1360.139</v>
      </c>
      <c r="F62" s="15">
        <v>1</v>
      </c>
      <c r="G62" s="16">
        <v>25.3</v>
      </c>
    </row>
    <row r="63" spans="3:7">
      <c r="C63" s="14" t="s">
        <v>66</v>
      </c>
      <c r="D63" s="15">
        <v>3.1</v>
      </c>
      <c r="E63" s="15">
        <v>577.9615</v>
      </c>
      <c r="F63" s="15">
        <v>6</v>
      </c>
      <c r="G63" s="16">
        <v>47.7</v>
      </c>
    </row>
    <row r="64" spans="3:7">
      <c r="C64" s="14" t="s">
        <v>67</v>
      </c>
      <c r="D64" s="15">
        <v>16.2</v>
      </c>
      <c r="E64" s="15">
        <v>289.3248</v>
      </c>
      <c r="F64" s="15">
        <v>5</v>
      </c>
      <c r="G64" s="16">
        <v>46.2</v>
      </c>
    </row>
    <row r="65" spans="3:7">
      <c r="C65" s="14" t="s">
        <v>68</v>
      </c>
      <c r="D65" s="15">
        <v>13.6</v>
      </c>
      <c r="E65" s="15">
        <v>4082.015</v>
      </c>
      <c r="F65" s="15">
        <v>1</v>
      </c>
      <c r="G65" s="16">
        <v>15.9</v>
      </c>
    </row>
    <row r="66" spans="3:7">
      <c r="C66" s="14" t="s">
        <v>69</v>
      </c>
      <c r="D66" s="15">
        <v>16.8</v>
      </c>
      <c r="E66" s="15">
        <v>4066.587</v>
      </c>
      <c r="F66" s="15">
        <v>1</v>
      </c>
      <c r="G66" s="16">
        <v>18.2</v>
      </c>
    </row>
    <row r="67" spans="3:7">
      <c r="C67" s="14" t="s">
        <v>70</v>
      </c>
      <c r="D67" s="15">
        <v>36.1</v>
      </c>
      <c r="E67" s="15">
        <v>519.4617</v>
      </c>
      <c r="F67" s="15">
        <v>5</v>
      </c>
      <c r="G67" s="16">
        <v>34.7</v>
      </c>
    </row>
    <row r="68" spans="3:7">
      <c r="C68" s="14" t="s">
        <v>71</v>
      </c>
      <c r="D68" s="15">
        <v>34.4</v>
      </c>
      <c r="E68" s="15">
        <v>512.7871</v>
      </c>
      <c r="F68" s="15">
        <v>6</v>
      </c>
      <c r="G68" s="16">
        <v>34.1</v>
      </c>
    </row>
    <row r="69" spans="3:7">
      <c r="C69" s="14" t="s">
        <v>72</v>
      </c>
      <c r="D69" s="15">
        <v>2.7</v>
      </c>
      <c r="E69" s="15">
        <v>533.4762</v>
      </c>
      <c r="F69" s="15">
        <v>4</v>
      </c>
      <c r="G69" s="16">
        <v>53.9</v>
      </c>
    </row>
    <row r="70" spans="3:7">
      <c r="C70" s="14" t="s">
        <v>73</v>
      </c>
      <c r="D70" s="15">
        <v>36.6</v>
      </c>
      <c r="E70" s="15">
        <v>488.8193</v>
      </c>
      <c r="F70" s="15">
        <v>8</v>
      </c>
      <c r="G70" s="16">
        <v>38.3</v>
      </c>
    </row>
    <row r="71" spans="3:7">
      <c r="C71" s="14" t="s">
        <v>74</v>
      </c>
      <c r="D71" s="15">
        <v>21.7</v>
      </c>
      <c r="E71" s="15">
        <v>463.9623</v>
      </c>
      <c r="F71" s="15">
        <v>9</v>
      </c>
      <c r="G71" s="16">
        <v>42</v>
      </c>
    </row>
    <row r="72" spans="3:7">
      <c r="C72" s="14" t="s">
        <v>75</v>
      </c>
      <c r="D72" s="15">
        <v>35.9</v>
      </c>
      <c r="E72" s="15">
        <v>640.7391</v>
      </c>
      <c r="F72" s="15">
        <v>3</v>
      </c>
      <c r="G72" s="16">
        <v>61.5</v>
      </c>
    </row>
    <row r="73" spans="3:7">
      <c r="C73" s="14" t="s">
        <v>76</v>
      </c>
      <c r="D73" s="15">
        <v>24.2</v>
      </c>
      <c r="E73" s="15">
        <v>4605.749</v>
      </c>
      <c r="F73" s="15">
        <v>1</v>
      </c>
      <c r="G73" s="16">
        <v>13.4</v>
      </c>
    </row>
    <row r="74" spans="3:7">
      <c r="C74" s="14" t="s">
        <v>77</v>
      </c>
      <c r="D74" s="15">
        <v>29.4</v>
      </c>
      <c r="E74" s="15">
        <v>4510.359</v>
      </c>
      <c r="F74" s="15">
        <v>1</v>
      </c>
      <c r="G74" s="16">
        <v>13.2</v>
      </c>
    </row>
    <row r="76" spans="3:3">
      <c r="C76" s="1" t="s">
        <v>78</v>
      </c>
    </row>
    <row r="77" spans="3:9">
      <c r="C77" s="19" t="s">
        <v>79</v>
      </c>
      <c r="D77" s="20"/>
      <c r="E77" s="20"/>
      <c r="F77" s="20"/>
      <c r="G77" s="20"/>
      <c r="H77" s="19" t="s">
        <v>80</v>
      </c>
      <c r="I77" s="20"/>
    </row>
    <row r="78" spans="3:13">
      <c r="C78" s="21"/>
      <c r="D78" s="22" t="s">
        <v>3</v>
      </c>
      <c r="E78" s="23"/>
      <c r="F78" s="24"/>
      <c r="G78" s="24"/>
      <c r="H78" s="22" t="s">
        <v>81</v>
      </c>
      <c r="I78" s="22" t="s">
        <v>82</v>
      </c>
      <c r="L78" s="28" t="s">
        <v>83</v>
      </c>
      <c r="M78" s="28"/>
    </row>
    <row r="79" spans="3:13">
      <c r="C79" s="25"/>
      <c r="D79" s="26" t="s">
        <v>6</v>
      </c>
      <c r="E79" s="26" t="s">
        <v>9</v>
      </c>
      <c r="F79" s="26" t="s">
        <v>11</v>
      </c>
      <c r="G79" s="26" t="s">
        <v>14</v>
      </c>
      <c r="H79" s="23"/>
      <c r="I79" s="23"/>
      <c r="L79" s="19" t="s">
        <v>84</v>
      </c>
      <c r="M79" s="19" t="s">
        <v>82</v>
      </c>
    </row>
    <row r="80" spans="3:13">
      <c r="C80" s="4" t="s">
        <v>28</v>
      </c>
      <c r="D80" s="27">
        <f>(D25^$F$15)</f>
        <v>0.449425486597771</v>
      </c>
      <c r="E80" s="27">
        <f>(E25^$F$16)</f>
        <v>0.181198293225348</v>
      </c>
      <c r="F80" s="27">
        <f>(F25^$F$17)</f>
        <v>2.03091762090474</v>
      </c>
      <c r="G80" s="27">
        <f>(G25^$F$18)</f>
        <v>0.756077326724004</v>
      </c>
      <c r="H80" s="27">
        <f>(D80*E80*F80*G80)</f>
        <v>0.125046149210915</v>
      </c>
      <c r="I80" s="29">
        <f>(H80/$H$130)</f>
        <v>0.0399506145142859</v>
      </c>
      <c r="L80" s="6">
        <v>1</v>
      </c>
      <c r="M80" s="6">
        <f>LARGE($I$80:$I$129,1)</f>
        <v>0.117012193255417</v>
      </c>
    </row>
    <row r="81" spans="3:13">
      <c r="C81" s="4" t="s">
        <v>29</v>
      </c>
      <c r="D81" s="27">
        <f t="shared" ref="D81:D112" si="0">(D26^$F$15)</f>
        <v>0.503848192678383</v>
      </c>
      <c r="E81" s="27">
        <f t="shared" ref="E81:E112" si="1">(E26^$F$16)</f>
        <v>0.110567880205904</v>
      </c>
      <c r="F81" s="27">
        <f t="shared" ref="F81:F112" si="2">(F26^$F$17)</f>
        <v>1.96613384785799</v>
      </c>
      <c r="G81" s="27">
        <f t="shared" ref="G81:G112" si="3">(G26^$F$18)</f>
        <v>0.749852709897378</v>
      </c>
      <c r="H81" s="27">
        <f>(D81*E81*F81*G81)</f>
        <v>0.0821330089696449</v>
      </c>
      <c r="I81" s="29">
        <f>(H81/$H$130)</f>
        <v>0.0262404256424575</v>
      </c>
      <c r="L81" s="6">
        <v>2</v>
      </c>
      <c r="M81" s="6">
        <f>LARGE($I$80:$I$129,2)</f>
        <v>0.05313994929332</v>
      </c>
    </row>
    <row r="82" spans="3:13">
      <c r="C82" s="4" t="s">
        <v>30</v>
      </c>
      <c r="D82" s="27">
        <f t="shared" si="0"/>
        <v>0.550363496778813</v>
      </c>
      <c r="E82" s="27">
        <f t="shared" si="1"/>
        <v>0.0875817696843169</v>
      </c>
      <c r="F82" s="27">
        <f t="shared" si="2"/>
        <v>1.64084551246609</v>
      </c>
      <c r="G82" s="27">
        <f t="shared" si="3"/>
        <v>0.743300675760849</v>
      </c>
      <c r="H82" s="27">
        <f t="shared" ref="H82:H129" si="4">(D82*E82*F82*G82)</f>
        <v>0.058788930423941</v>
      </c>
      <c r="I82" s="29">
        <f t="shared" ref="I82:I129" si="5">(H82/$H$130)</f>
        <v>0.018782296871154</v>
      </c>
      <c r="L82" s="6">
        <v>3</v>
      </c>
      <c r="M82" s="6">
        <f>LARGE($I$80:$I$129,3)</f>
        <v>0.0449895865696979</v>
      </c>
    </row>
    <row r="83" spans="3:13">
      <c r="C83" s="4" t="s">
        <v>31</v>
      </c>
      <c r="D83" s="27">
        <f t="shared" si="0"/>
        <v>0.550363496778813</v>
      </c>
      <c r="E83" s="27">
        <f t="shared" si="1"/>
        <v>0.0875817696843169</v>
      </c>
      <c r="F83" s="27">
        <f t="shared" si="2"/>
        <v>1.64084551246609</v>
      </c>
      <c r="G83" s="27">
        <f t="shared" si="3"/>
        <v>0.734932832156901</v>
      </c>
      <c r="H83" s="27">
        <f t="shared" si="4"/>
        <v>0.0581271032637176</v>
      </c>
      <c r="I83" s="29">
        <f t="shared" si="5"/>
        <v>0.0185708517213432</v>
      </c>
      <c r="L83" s="6">
        <v>4</v>
      </c>
      <c r="M83" s="6">
        <f>LARGE($I$80:$I$129,4)</f>
        <v>0.0399506145142859</v>
      </c>
    </row>
    <row r="84" spans="3:13">
      <c r="C84" s="4" t="s">
        <v>32</v>
      </c>
      <c r="D84" s="27">
        <f t="shared" si="0"/>
        <v>0.689761944408631</v>
      </c>
      <c r="E84" s="27">
        <f t="shared" si="1"/>
        <v>0.100738022668951</v>
      </c>
      <c r="F84" s="27">
        <f t="shared" si="2"/>
        <v>1.64084551246609</v>
      </c>
      <c r="G84" s="27">
        <f t="shared" si="3"/>
        <v>0.748636468565489</v>
      </c>
      <c r="H84" s="27">
        <f t="shared" si="4"/>
        <v>0.0853554634415209</v>
      </c>
      <c r="I84" s="29">
        <f t="shared" si="5"/>
        <v>0.0272699578368364</v>
      </c>
      <c r="L84" s="6">
        <v>5</v>
      </c>
      <c r="M84" s="6">
        <f>LARGE($I$80:$I$129,5)</f>
        <v>0.0300345335582966</v>
      </c>
    </row>
    <row r="85" spans="3:9">
      <c r="C85" s="4" t="s">
        <v>33</v>
      </c>
      <c r="D85" s="27">
        <f t="shared" si="0"/>
        <v>0.636144483868063</v>
      </c>
      <c r="E85" s="27">
        <f t="shared" si="1"/>
        <v>0.0520426639026531</v>
      </c>
      <c r="F85" s="27">
        <f t="shared" si="2"/>
        <v>1.40218894870056</v>
      </c>
      <c r="G85" s="27">
        <f t="shared" si="3"/>
        <v>0.765799357262579</v>
      </c>
      <c r="H85" s="27">
        <f t="shared" si="4"/>
        <v>0.0355497721669785</v>
      </c>
      <c r="I85" s="29">
        <f t="shared" si="5"/>
        <v>0.0113576887643148</v>
      </c>
    </row>
    <row r="86" spans="3:9">
      <c r="C86" s="4" t="s">
        <v>34</v>
      </c>
      <c r="D86" s="27">
        <f t="shared" si="0"/>
        <v>0.441691122354922</v>
      </c>
      <c r="E86" s="27">
        <f t="shared" si="1"/>
        <v>0.0841530977820584</v>
      </c>
      <c r="F86" s="27">
        <f t="shared" si="2"/>
        <v>1.81982725968764</v>
      </c>
      <c r="G86" s="27">
        <f t="shared" si="3"/>
        <v>0.752514714512409</v>
      </c>
      <c r="H86" s="27">
        <f t="shared" si="4"/>
        <v>0.0509018937989615</v>
      </c>
      <c r="I86" s="29">
        <f t="shared" si="5"/>
        <v>0.0162624914884777</v>
      </c>
    </row>
    <row r="87" spans="3:9">
      <c r="C87" s="4" t="s">
        <v>35</v>
      </c>
      <c r="D87" s="27">
        <f t="shared" si="0"/>
        <v>0.499194906147207</v>
      </c>
      <c r="E87" s="27">
        <f t="shared" si="1"/>
        <v>0.113321030868612</v>
      </c>
      <c r="F87" s="27">
        <f t="shared" si="2"/>
        <v>1.73552611877147</v>
      </c>
      <c r="G87" s="27">
        <f t="shared" si="3"/>
        <v>0.744030963020543</v>
      </c>
      <c r="H87" s="27">
        <f t="shared" si="4"/>
        <v>0.0730470740808343</v>
      </c>
      <c r="I87" s="29">
        <f t="shared" si="5"/>
        <v>0.0233375878938714</v>
      </c>
    </row>
    <row r="88" spans="3:9">
      <c r="C88" s="4" t="s">
        <v>36</v>
      </c>
      <c r="D88" s="27">
        <f t="shared" si="0"/>
        <v>0.450403450263848</v>
      </c>
      <c r="E88" s="27">
        <f t="shared" si="1"/>
        <v>0.0363943333050255</v>
      </c>
      <c r="F88" s="27">
        <f t="shared" si="2"/>
        <v>1</v>
      </c>
      <c r="G88" s="27">
        <f t="shared" si="3"/>
        <v>0.797972376792517</v>
      </c>
      <c r="H88" s="27">
        <f t="shared" si="4"/>
        <v>0.0130804695626285</v>
      </c>
      <c r="I88" s="29">
        <f t="shared" si="5"/>
        <v>0.00417903950229605</v>
      </c>
    </row>
    <row r="89" spans="3:9">
      <c r="C89" s="4" t="s">
        <v>37</v>
      </c>
      <c r="D89" s="27">
        <f t="shared" si="0"/>
        <v>0.513901718257221</v>
      </c>
      <c r="E89" s="27">
        <f t="shared" si="1"/>
        <v>0.0561746420400185</v>
      </c>
      <c r="F89" s="27">
        <f t="shared" si="2"/>
        <v>1.40218894870056</v>
      </c>
      <c r="G89" s="27">
        <f t="shared" si="3"/>
        <v>0.788107044952519</v>
      </c>
      <c r="H89" s="27">
        <f t="shared" si="4"/>
        <v>0.0319015755946603</v>
      </c>
      <c r="I89" s="29">
        <f t="shared" si="5"/>
        <v>0.0101921375190126</v>
      </c>
    </row>
    <row r="90" spans="3:9">
      <c r="C90" s="4" t="s">
        <v>38</v>
      </c>
      <c r="D90" s="27">
        <f t="shared" si="0"/>
        <v>0.440809498139397</v>
      </c>
      <c r="E90" s="27">
        <f t="shared" si="1"/>
        <v>0.0993218254333064</v>
      </c>
      <c r="F90" s="27">
        <f t="shared" si="2"/>
        <v>1</v>
      </c>
      <c r="G90" s="27">
        <f t="shared" si="3"/>
        <v>0.750957498819989</v>
      </c>
      <c r="H90" s="27">
        <f t="shared" si="4"/>
        <v>0.0328784242348477</v>
      </c>
      <c r="I90" s="29">
        <f t="shared" si="5"/>
        <v>0.0105042279249084</v>
      </c>
    </row>
    <row r="91" spans="3:9">
      <c r="C91" s="4" t="s">
        <v>39</v>
      </c>
      <c r="D91" s="27">
        <f t="shared" si="0"/>
        <v>0.653938333606799</v>
      </c>
      <c r="E91" s="27">
        <f t="shared" si="1"/>
        <v>0.176816982243777</v>
      </c>
      <c r="F91" s="27">
        <f t="shared" si="2"/>
        <v>1.96613384785799</v>
      </c>
      <c r="G91" s="27">
        <f t="shared" si="3"/>
        <v>0.731634444999898</v>
      </c>
      <c r="H91" s="27">
        <f t="shared" si="4"/>
        <v>0.166329006679405</v>
      </c>
      <c r="I91" s="29">
        <f t="shared" si="5"/>
        <v>0.05313994929332</v>
      </c>
    </row>
    <row r="92" spans="3:9">
      <c r="C92" s="4" t="s">
        <v>40</v>
      </c>
      <c r="D92" s="27">
        <f t="shared" si="0"/>
        <v>0.553268760952309</v>
      </c>
      <c r="E92" s="27">
        <f t="shared" si="1"/>
        <v>0.0921616619192156</v>
      </c>
      <c r="F92" s="27">
        <f t="shared" si="2"/>
        <v>1.64084551246609</v>
      </c>
      <c r="G92" s="27">
        <f t="shared" si="3"/>
        <v>0.753970613352447</v>
      </c>
      <c r="H92" s="27">
        <f t="shared" si="4"/>
        <v>0.0630824511333878</v>
      </c>
      <c r="I92" s="29">
        <f t="shared" si="5"/>
        <v>0.0201540207655292</v>
      </c>
    </row>
    <row r="93" spans="3:9">
      <c r="C93" s="4" t="s">
        <v>41</v>
      </c>
      <c r="D93" s="27">
        <f t="shared" si="0"/>
        <v>0.498629138270396</v>
      </c>
      <c r="E93" s="27">
        <f t="shared" si="1"/>
        <v>0.0495610576060316</v>
      </c>
      <c r="F93" s="27">
        <f t="shared" si="2"/>
        <v>1.53196635733597</v>
      </c>
      <c r="G93" s="27">
        <f t="shared" si="3"/>
        <v>0.783627132750858</v>
      </c>
      <c r="H93" s="27">
        <f t="shared" si="4"/>
        <v>0.0296672240885008</v>
      </c>
      <c r="I93" s="29">
        <f t="shared" si="5"/>
        <v>0.00947829134081942</v>
      </c>
    </row>
    <row r="94" spans="3:9">
      <c r="C94" s="4" t="s">
        <v>42</v>
      </c>
      <c r="D94" s="27">
        <f t="shared" si="0"/>
        <v>0.551322879647289</v>
      </c>
      <c r="E94" s="27">
        <f t="shared" si="1"/>
        <v>0.0661709094862944</v>
      </c>
      <c r="F94" s="27">
        <f t="shared" si="2"/>
        <v>1.53196635733597</v>
      </c>
      <c r="G94" s="27">
        <f t="shared" si="3"/>
        <v>0.761904348549003</v>
      </c>
      <c r="H94" s="27">
        <f t="shared" si="4"/>
        <v>0.0425816808051928</v>
      </c>
      <c r="I94" s="29">
        <f t="shared" si="5"/>
        <v>0.0136042919030579</v>
      </c>
    </row>
    <row r="95" spans="3:9">
      <c r="C95" s="4" t="s">
        <v>43</v>
      </c>
      <c r="D95" s="27">
        <f t="shared" si="0"/>
        <v>0.438219753399418</v>
      </c>
      <c r="E95" s="27">
        <f t="shared" si="1"/>
        <v>0.0865707619086615</v>
      </c>
      <c r="F95" s="27">
        <f t="shared" si="2"/>
        <v>1.23772628530543</v>
      </c>
      <c r="G95" s="27">
        <f t="shared" si="3"/>
        <v>0.739567105418187</v>
      </c>
      <c r="H95" s="27">
        <f t="shared" si="4"/>
        <v>0.0347268499265463</v>
      </c>
      <c r="I95" s="29">
        <f t="shared" si="5"/>
        <v>0.0110947758364862</v>
      </c>
    </row>
    <row r="96" spans="3:9">
      <c r="C96" s="4" t="s">
        <v>44</v>
      </c>
      <c r="D96" s="27">
        <f t="shared" si="0"/>
        <v>1</v>
      </c>
      <c r="E96" s="27">
        <f t="shared" si="1"/>
        <v>0.112513857764936</v>
      </c>
      <c r="F96" s="27">
        <f t="shared" si="2"/>
        <v>1.73552611877147</v>
      </c>
      <c r="G96" s="27">
        <f t="shared" si="3"/>
        <v>0.721143495941062</v>
      </c>
      <c r="H96" s="27">
        <f t="shared" si="4"/>
        <v>0.140818223287157</v>
      </c>
      <c r="I96" s="29">
        <f t="shared" si="5"/>
        <v>0.0449895865696979</v>
      </c>
    </row>
    <row r="97" spans="3:9">
      <c r="C97" s="4" t="s">
        <v>45</v>
      </c>
      <c r="D97" s="27">
        <f t="shared" si="0"/>
        <v>0.515235963632226</v>
      </c>
      <c r="E97" s="27">
        <f t="shared" si="1"/>
        <v>0.104979961366974</v>
      </c>
      <c r="F97" s="27">
        <f t="shared" si="2"/>
        <v>1</v>
      </c>
      <c r="G97" s="27">
        <f t="shared" si="3"/>
        <v>0.75685010716041</v>
      </c>
      <c r="H97" s="27">
        <f t="shared" si="4"/>
        <v>0.0409376072071531</v>
      </c>
      <c r="I97" s="29">
        <f t="shared" si="5"/>
        <v>0.013079031821377</v>
      </c>
    </row>
    <row r="98" spans="3:9">
      <c r="C98" s="4" t="s">
        <v>46</v>
      </c>
      <c r="D98" s="27">
        <f t="shared" si="0"/>
        <v>0.520764690129937</v>
      </c>
      <c r="E98" s="27">
        <f t="shared" si="1"/>
        <v>0.103056075224247</v>
      </c>
      <c r="F98" s="27">
        <f t="shared" si="2"/>
        <v>1.89615502867834</v>
      </c>
      <c r="G98" s="27">
        <f t="shared" si="3"/>
        <v>0.749716199236928</v>
      </c>
      <c r="H98" s="27">
        <f t="shared" si="4"/>
        <v>0.0762932060441167</v>
      </c>
      <c r="I98" s="29">
        <f t="shared" si="5"/>
        <v>0.0243746847380841</v>
      </c>
    </row>
    <row r="99" spans="3:9">
      <c r="C99" s="4" t="s">
        <v>47</v>
      </c>
      <c r="D99" s="27">
        <f t="shared" si="0"/>
        <v>0.910675296055281</v>
      </c>
      <c r="E99" s="27">
        <f t="shared" si="1"/>
        <v>0.297509648353878</v>
      </c>
      <c r="F99" s="27">
        <f t="shared" si="2"/>
        <v>1.81982725968764</v>
      </c>
      <c r="G99" s="27">
        <f t="shared" si="3"/>
        <v>0.742819338515619</v>
      </c>
      <c r="H99" s="27">
        <f t="shared" si="4"/>
        <v>0.366250290645244</v>
      </c>
      <c r="I99" s="29">
        <f t="shared" si="5"/>
        <v>0.117012193255417</v>
      </c>
    </row>
    <row r="100" spans="3:9">
      <c r="C100" s="4" t="s">
        <v>48</v>
      </c>
      <c r="D100" s="27">
        <f t="shared" si="0"/>
        <v>0.70673833768724</v>
      </c>
      <c r="E100" s="27">
        <f t="shared" si="1"/>
        <v>0.0511433212988268</v>
      </c>
      <c r="F100" s="27">
        <f t="shared" si="2"/>
        <v>1.40218894870056</v>
      </c>
      <c r="G100" s="27">
        <f t="shared" si="3"/>
        <v>0.77119468751173</v>
      </c>
      <c r="H100" s="27">
        <f t="shared" si="4"/>
        <v>0.0390857228245763</v>
      </c>
      <c r="I100" s="29">
        <f t="shared" si="5"/>
        <v>0.0124873789031527</v>
      </c>
    </row>
    <row r="101" spans="3:9">
      <c r="C101" s="4" t="s">
        <v>49</v>
      </c>
      <c r="D101" s="27">
        <f t="shared" si="0"/>
        <v>0.581220509712942</v>
      </c>
      <c r="E101" s="27">
        <f t="shared" si="1"/>
        <v>0.114625091581784</v>
      </c>
      <c r="F101" s="27">
        <f t="shared" si="2"/>
        <v>1.81982725968764</v>
      </c>
      <c r="G101" s="27">
        <f t="shared" si="3"/>
        <v>0.738342240795767</v>
      </c>
      <c r="H101" s="27">
        <f t="shared" si="4"/>
        <v>0.0895176160747565</v>
      </c>
      <c r="I101" s="29">
        <f t="shared" si="5"/>
        <v>0.0285997113434362</v>
      </c>
    </row>
    <row r="102" spans="3:9">
      <c r="C102" s="4" t="s">
        <v>50</v>
      </c>
      <c r="D102" s="27">
        <f t="shared" si="0"/>
        <v>0.537797868477849</v>
      </c>
      <c r="E102" s="27">
        <f t="shared" si="1"/>
        <v>0.0623412715735021</v>
      </c>
      <c r="F102" s="27">
        <f t="shared" si="2"/>
        <v>1</v>
      </c>
      <c r="G102" s="27">
        <f t="shared" si="3"/>
        <v>0.781636788634858</v>
      </c>
      <c r="H102" s="27">
        <f t="shared" si="4"/>
        <v>0.0262059389343568</v>
      </c>
      <c r="I102" s="29">
        <f t="shared" si="5"/>
        <v>0.00837245585696144</v>
      </c>
    </row>
    <row r="103" spans="3:9">
      <c r="C103" s="4" t="s">
        <v>51</v>
      </c>
      <c r="D103" s="27">
        <f t="shared" si="0"/>
        <v>0.586453427884633</v>
      </c>
      <c r="E103" s="27">
        <f t="shared" si="1"/>
        <v>0.114625091581784</v>
      </c>
      <c r="F103" s="27">
        <f t="shared" si="2"/>
        <v>1.81982725968764</v>
      </c>
      <c r="G103" s="27">
        <f t="shared" si="3"/>
        <v>0.742580297352104</v>
      </c>
      <c r="H103" s="27">
        <f t="shared" si="4"/>
        <v>0.090842026315445</v>
      </c>
      <c r="I103" s="29">
        <f t="shared" si="5"/>
        <v>0.0290228431497206</v>
      </c>
    </row>
    <row r="104" spans="3:9">
      <c r="C104" s="4" t="s">
        <v>52</v>
      </c>
      <c r="D104" s="27">
        <f t="shared" si="0"/>
        <v>0.427859432641527</v>
      </c>
      <c r="E104" s="27">
        <f t="shared" si="1"/>
        <v>0.093005954084771</v>
      </c>
      <c r="F104" s="27">
        <f t="shared" si="2"/>
        <v>1.53196635733597</v>
      </c>
      <c r="G104" s="27">
        <f t="shared" si="3"/>
        <v>0.754713598037608</v>
      </c>
      <c r="H104" s="27">
        <f t="shared" si="4"/>
        <v>0.0460090500259895</v>
      </c>
      <c r="I104" s="29">
        <f t="shared" si="5"/>
        <v>0.0146992916883549</v>
      </c>
    </row>
    <row r="105" spans="3:9">
      <c r="C105" s="4" t="s">
        <v>53</v>
      </c>
      <c r="D105" s="27">
        <f t="shared" si="0"/>
        <v>0.458661289395024</v>
      </c>
      <c r="E105" s="27">
        <f t="shared" si="1"/>
        <v>0.0602258477300653</v>
      </c>
      <c r="F105" s="27">
        <f t="shared" si="2"/>
        <v>1.23772628530543</v>
      </c>
      <c r="G105" s="27">
        <f t="shared" si="3"/>
        <v>0.776059634810099</v>
      </c>
      <c r="H105" s="27">
        <f t="shared" si="4"/>
        <v>0.0265335108453189</v>
      </c>
      <c r="I105" s="29">
        <f t="shared" si="5"/>
        <v>0.00847711081213709</v>
      </c>
    </row>
    <row r="106" spans="3:9">
      <c r="C106" s="4" t="s">
        <v>54</v>
      </c>
      <c r="D106" s="27">
        <f t="shared" si="0"/>
        <v>0.770209444744657</v>
      </c>
      <c r="E106" s="27">
        <f t="shared" si="1"/>
        <v>0.101411292427736</v>
      </c>
      <c r="F106" s="27">
        <f t="shared" si="2"/>
        <v>1.64084551246609</v>
      </c>
      <c r="G106" s="27">
        <f t="shared" si="3"/>
        <v>0.733508074259458</v>
      </c>
      <c r="H106" s="27">
        <f t="shared" si="4"/>
        <v>0.0940086356736266</v>
      </c>
      <c r="I106" s="29">
        <f t="shared" si="5"/>
        <v>0.0300345335582966</v>
      </c>
    </row>
    <row r="107" spans="3:9">
      <c r="C107" s="4" t="s">
        <v>55</v>
      </c>
      <c r="D107" s="27">
        <f t="shared" si="0"/>
        <v>0.582505457495294</v>
      </c>
      <c r="E107" s="27">
        <f t="shared" si="1"/>
        <v>0.115058126667428</v>
      </c>
      <c r="F107" s="27">
        <f t="shared" si="2"/>
        <v>1.64084551246609</v>
      </c>
      <c r="G107" s="27">
        <f t="shared" si="3"/>
        <v>0.76311376315833</v>
      </c>
      <c r="H107" s="27">
        <f t="shared" si="4"/>
        <v>0.0839217008852978</v>
      </c>
      <c r="I107" s="29">
        <f t="shared" si="5"/>
        <v>0.0268118893913054</v>
      </c>
    </row>
    <row r="108" spans="3:9">
      <c r="C108" s="4" t="s">
        <v>56</v>
      </c>
      <c r="D108" s="27">
        <f t="shared" si="0"/>
        <v>0.505654134489031</v>
      </c>
      <c r="E108" s="27">
        <f t="shared" si="1"/>
        <v>0.0878533980576045</v>
      </c>
      <c r="F108" s="27">
        <f t="shared" si="2"/>
        <v>1.53196635733597</v>
      </c>
      <c r="G108" s="27">
        <f t="shared" si="3"/>
        <v>0.743664564388054</v>
      </c>
      <c r="H108" s="27">
        <f t="shared" si="4"/>
        <v>0.0506102453467293</v>
      </c>
      <c r="I108" s="29">
        <f t="shared" si="5"/>
        <v>0.0161693136100517</v>
      </c>
    </row>
    <row r="109" spans="3:9">
      <c r="C109" s="4" t="s">
        <v>57</v>
      </c>
      <c r="D109" s="27">
        <f t="shared" si="0"/>
        <v>0.636144483868063</v>
      </c>
      <c r="E109" s="27">
        <f t="shared" si="1"/>
        <v>0.0952955447447172</v>
      </c>
      <c r="F109" s="27">
        <f t="shared" si="2"/>
        <v>1.64084551246609</v>
      </c>
      <c r="G109" s="27">
        <f t="shared" si="3"/>
        <v>0.732612198208517</v>
      </c>
      <c r="H109" s="27">
        <f t="shared" si="4"/>
        <v>0.0728735962015386</v>
      </c>
      <c r="I109" s="29">
        <f t="shared" si="5"/>
        <v>0.0232821639729731</v>
      </c>
    </row>
    <row r="110" spans="3:9">
      <c r="C110" s="4" t="s">
        <v>58</v>
      </c>
      <c r="D110" s="27">
        <f t="shared" si="0"/>
        <v>0.471904262987105</v>
      </c>
      <c r="E110" s="27">
        <f t="shared" si="1"/>
        <v>0.0392815830443885</v>
      </c>
      <c r="F110" s="27">
        <f t="shared" si="2"/>
        <v>1</v>
      </c>
      <c r="G110" s="27">
        <f t="shared" si="3"/>
        <v>0.788107044952519</v>
      </c>
      <c r="H110" s="27">
        <f t="shared" si="4"/>
        <v>0.0146092557464432</v>
      </c>
      <c r="I110" s="29">
        <f t="shared" si="5"/>
        <v>0.00466746675807129</v>
      </c>
    </row>
    <row r="111" spans="3:9">
      <c r="C111" s="4" t="s">
        <v>59</v>
      </c>
      <c r="D111" s="27">
        <f t="shared" si="0"/>
        <v>0.45758433000007</v>
      </c>
      <c r="E111" s="27">
        <f t="shared" si="1"/>
        <v>0.0776141186739456</v>
      </c>
      <c r="F111" s="27">
        <f t="shared" si="2"/>
        <v>1.81982725968764</v>
      </c>
      <c r="G111" s="27">
        <f t="shared" si="3"/>
        <v>0.780667596293217</v>
      </c>
      <c r="H111" s="27">
        <f t="shared" si="4"/>
        <v>0.050455462707598</v>
      </c>
      <c r="I111" s="29">
        <f t="shared" si="5"/>
        <v>0.0161198625746663</v>
      </c>
    </row>
    <row r="112" spans="3:9">
      <c r="C112" s="4" t="s">
        <v>60</v>
      </c>
      <c r="D112" s="27">
        <f t="shared" si="0"/>
        <v>0.432213814581383</v>
      </c>
      <c r="E112" s="27">
        <f t="shared" si="1"/>
        <v>0.0924264905243071</v>
      </c>
      <c r="F112" s="27">
        <f t="shared" si="2"/>
        <v>1</v>
      </c>
      <c r="G112" s="27">
        <f t="shared" si="3"/>
        <v>0.76207548621447</v>
      </c>
      <c r="H112" s="27">
        <f t="shared" si="4"/>
        <v>0.0304433961246166</v>
      </c>
      <c r="I112" s="29">
        <f t="shared" si="5"/>
        <v>0.00972626818782592</v>
      </c>
    </row>
    <row r="113" spans="3:9">
      <c r="C113" s="4" t="s">
        <v>61</v>
      </c>
      <c r="D113" s="27">
        <f t="shared" ref="D113:D129" si="6">(D58^$F$15)</f>
        <v>0.52365127670856</v>
      </c>
      <c r="E113" s="27">
        <f t="shared" ref="E113:E129" si="7">(E58^$F$16)</f>
        <v>0.108288845311109</v>
      </c>
      <c r="F113" s="27">
        <f t="shared" ref="F113:F129" si="8">(F58^$F$17)</f>
        <v>1.73552611877147</v>
      </c>
      <c r="G113" s="27">
        <f t="shared" ref="G113:G129" si="9">(G58^$F$18)</f>
        <v>0.740936528480122</v>
      </c>
      <c r="H113" s="27">
        <f t="shared" si="4"/>
        <v>0.0729185543140695</v>
      </c>
      <c r="I113" s="29">
        <f t="shared" si="5"/>
        <v>0.0232965275038323</v>
      </c>
    </row>
    <row r="114" spans="3:9">
      <c r="C114" s="4" t="s">
        <v>62</v>
      </c>
      <c r="D114" s="27">
        <f t="shared" si="6"/>
        <v>0.532055279188705</v>
      </c>
      <c r="E114" s="27">
        <f t="shared" si="7"/>
        <v>0.1289926993796</v>
      </c>
      <c r="F114" s="27">
        <f t="shared" si="8"/>
        <v>1.81982725968764</v>
      </c>
      <c r="G114" s="27">
        <f t="shared" si="9"/>
        <v>0.734624252179387</v>
      </c>
      <c r="H114" s="27">
        <f t="shared" si="4"/>
        <v>0.0917523751989839</v>
      </c>
      <c r="I114" s="29">
        <f t="shared" si="5"/>
        <v>0.0293136877502883</v>
      </c>
    </row>
    <row r="115" spans="3:9">
      <c r="C115" s="4" t="s">
        <v>63</v>
      </c>
      <c r="D115" s="27">
        <f t="shared" si="6"/>
        <v>0.544787775390862</v>
      </c>
      <c r="E115" s="27">
        <f t="shared" si="7"/>
        <v>0.0408609426632782</v>
      </c>
      <c r="F115" s="27">
        <f t="shared" si="8"/>
        <v>1</v>
      </c>
      <c r="G115" s="27">
        <f t="shared" si="9"/>
        <v>0.775400274163481</v>
      </c>
      <c r="H115" s="27">
        <f t="shared" si="4"/>
        <v>0.0172608304116225</v>
      </c>
      <c r="I115" s="29">
        <f t="shared" si="5"/>
        <v>0.00551461029646003</v>
      </c>
    </row>
    <row r="116" spans="3:9">
      <c r="C116" s="4" t="s">
        <v>64</v>
      </c>
      <c r="D116" s="27">
        <f t="shared" si="6"/>
        <v>0.537797868477849</v>
      </c>
      <c r="E116" s="27">
        <f t="shared" si="7"/>
        <v>0.0544366207733159</v>
      </c>
      <c r="F116" s="27">
        <f t="shared" si="8"/>
        <v>1.23772628530543</v>
      </c>
      <c r="G116" s="27">
        <f t="shared" si="9"/>
        <v>0.785954257015534</v>
      </c>
      <c r="H116" s="27">
        <f t="shared" si="4"/>
        <v>0.0284794841857444</v>
      </c>
      <c r="I116" s="29">
        <f t="shared" si="5"/>
        <v>0.00909882392580751</v>
      </c>
    </row>
    <row r="117" spans="3:9">
      <c r="C117" s="4" t="s">
        <v>65</v>
      </c>
      <c r="D117" s="27">
        <f t="shared" si="6"/>
        <v>0.563583375652962</v>
      </c>
      <c r="E117" s="27">
        <f t="shared" si="7"/>
        <v>0.0623412715735021</v>
      </c>
      <c r="F117" s="27">
        <f t="shared" si="8"/>
        <v>1</v>
      </c>
      <c r="G117" s="27">
        <f t="shared" si="9"/>
        <v>0.779951598010648</v>
      </c>
      <c r="H117" s="27">
        <f t="shared" si="4"/>
        <v>0.0274032127552942</v>
      </c>
      <c r="I117" s="29">
        <f t="shared" si="5"/>
        <v>0.00875496923454365</v>
      </c>
    </row>
    <row r="118" spans="3:9">
      <c r="C118" s="4" t="s">
        <v>66</v>
      </c>
      <c r="D118" s="27">
        <f t="shared" si="6"/>
        <v>0.770209444744657</v>
      </c>
      <c r="E118" s="27">
        <f t="shared" si="7"/>
        <v>0.0866425426179045</v>
      </c>
      <c r="F118" s="27">
        <f t="shared" si="8"/>
        <v>1.73552611877147</v>
      </c>
      <c r="G118" s="27">
        <f t="shared" si="9"/>
        <v>0.742819338515619</v>
      </c>
      <c r="H118" s="27">
        <f t="shared" si="4"/>
        <v>0.0860308837298016</v>
      </c>
      <c r="I118" s="29">
        <f t="shared" si="5"/>
        <v>0.0274857458138554</v>
      </c>
    </row>
    <row r="119" spans="3:9">
      <c r="C119" s="4" t="s">
        <v>67</v>
      </c>
      <c r="D119" s="27">
        <f t="shared" si="6"/>
        <v>0.52587333561691</v>
      </c>
      <c r="E119" s="27">
        <f t="shared" si="7"/>
        <v>0.113061100150521</v>
      </c>
      <c r="F119" s="27">
        <f t="shared" si="8"/>
        <v>1.64084551246609</v>
      </c>
      <c r="G119" s="27">
        <f t="shared" si="9"/>
        <v>0.744647296774511</v>
      </c>
      <c r="H119" s="27">
        <f t="shared" si="4"/>
        <v>0.0726461609353293</v>
      </c>
      <c r="I119" s="29">
        <f t="shared" si="5"/>
        <v>0.023209501370369</v>
      </c>
    </row>
    <row r="120" spans="3:9">
      <c r="C120" s="4" t="s">
        <v>68</v>
      </c>
      <c r="D120" s="27">
        <f t="shared" si="6"/>
        <v>0.547537789188176</v>
      </c>
      <c r="E120" s="27">
        <f t="shared" si="7"/>
        <v>0.0408509422620829</v>
      </c>
      <c r="F120" s="27">
        <f t="shared" si="8"/>
        <v>1</v>
      </c>
      <c r="G120" s="27">
        <f t="shared" si="9"/>
        <v>0.808322814273864</v>
      </c>
      <c r="H120" s="27">
        <f t="shared" si="4"/>
        <v>0.0180801076940098</v>
      </c>
      <c r="I120" s="29">
        <f t="shared" si="5"/>
        <v>0.00577635870771069</v>
      </c>
    </row>
    <row r="121" spans="3:9">
      <c r="C121" s="4" t="s">
        <v>69</v>
      </c>
      <c r="D121" s="27">
        <f t="shared" si="6"/>
        <v>0.521478394293774</v>
      </c>
      <c r="E121" s="27">
        <f t="shared" si="7"/>
        <v>0.0409104813342945</v>
      </c>
      <c r="F121" s="27">
        <f t="shared" si="8"/>
        <v>1</v>
      </c>
      <c r="G121" s="27">
        <f t="shared" si="9"/>
        <v>0.79996582060721</v>
      </c>
      <c r="H121" s="27">
        <f t="shared" si="4"/>
        <v>0.0170664165119491</v>
      </c>
      <c r="I121" s="29">
        <f t="shared" si="5"/>
        <v>0.00545249758998261</v>
      </c>
    </row>
    <row r="122" spans="3:9">
      <c r="C122" s="4" t="s">
        <v>70</v>
      </c>
      <c r="D122" s="27">
        <f t="shared" si="6"/>
        <v>0.437094418821758</v>
      </c>
      <c r="E122" s="27">
        <f t="shared" si="7"/>
        <v>0.090272679533248</v>
      </c>
      <c r="F122" s="27">
        <f t="shared" si="8"/>
        <v>1.64084551246609</v>
      </c>
      <c r="G122" s="27">
        <f t="shared" si="9"/>
        <v>0.76122513051523</v>
      </c>
      <c r="H122" s="27">
        <f t="shared" si="4"/>
        <v>0.0492847327303604</v>
      </c>
      <c r="I122" s="29">
        <f t="shared" si="5"/>
        <v>0.0157458296091085</v>
      </c>
    </row>
    <row r="123" spans="3:9">
      <c r="C123" s="4" t="s">
        <v>71</v>
      </c>
      <c r="D123" s="27">
        <f t="shared" si="6"/>
        <v>0.441987096053434</v>
      </c>
      <c r="E123" s="27">
        <f t="shared" si="7"/>
        <v>0.0907228120887433</v>
      </c>
      <c r="F123" s="27">
        <f t="shared" si="8"/>
        <v>1.73552611877147</v>
      </c>
      <c r="G123" s="27">
        <f t="shared" si="9"/>
        <v>0.762247163625508</v>
      </c>
      <c r="H123" s="27">
        <f t="shared" si="4"/>
        <v>0.0530460517335899</v>
      </c>
      <c r="I123" s="29">
        <f t="shared" si="5"/>
        <v>0.0169475219963713</v>
      </c>
    </row>
    <row r="124" spans="3:9">
      <c r="C124" s="4" t="s">
        <v>72</v>
      </c>
      <c r="D124" s="27">
        <f t="shared" si="6"/>
        <v>0.795159983379613</v>
      </c>
      <c r="E124" s="27">
        <f t="shared" si="7"/>
        <v>0.0893530942609766</v>
      </c>
      <c r="F124" s="27">
        <f t="shared" si="8"/>
        <v>1.53196635733597</v>
      </c>
      <c r="G124" s="27">
        <f t="shared" si="9"/>
        <v>0.735869603979921</v>
      </c>
      <c r="H124" s="27">
        <f t="shared" si="4"/>
        <v>0.0800966227957792</v>
      </c>
      <c r="I124" s="29">
        <f t="shared" si="5"/>
        <v>0.0255898268071658</v>
      </c>
    </row>
    <row r="125" spans="3:9">
      <c r="C125" s="4" t="s">
        <v>73</v>
      </c>
      <c r="D125" s="27">
        <f t="shared" si="6"/>
        <v>0.435709142252998</v>
      </c>
      <c r="E125" s="27">
        <f t="shared" si="7"/>
        <v>0.0924085541247889</v>
      </c>
      <c r="F125" s="27">
        <f t="shared" si="8"/>
        <v>1.89615502867834</v>
      </c>
      <c r="G125" s="27">
        <f t="shared" si="9"/>
        <v>0.755466966096208</v>
      </c>
      <c r="H125" s="27">
        <f t="shared" si="4"/>
        <v>0.0576764031418009</v>
      </c>
      <c r="I125" s="29">
        <f t="shared" si="5"/>
        <v>0.0184268589079231</v>
      </c>
    </row>
    <row r="126" spans="3:9">
      <c r="C126" s="4" t="s">
        <v>74</v>
      </c>
      <c r="D126" s="27">
        <f t="shared" si="6"/>
        <v>0.491570956189677</v>
      </c>
      <c r="E126" s="27">
        <f t="shared" si="7"/>
        <v>0.0942822055777292</v>
      </c>
      <c r="F126" s="27">
        <f t="shared" si="8"/>
        <v>1.96613384785799</v>
      </c>
      <c r="G126" s="27">
        <f t="shared" si="9"/>
        <v>0.750126779382775</v>
      </c>
      <c r="H126" s="27">
        <f t="shared" si="4"/>
        <v>0.0683539629445896</v>
      </c>
      <c r="I126" s="29">
        <f t="shared" si="5"/>
        <v>0.0218382000673773</v>
      </c>
    </row>
    <row r="127" spans="3:9">
      <c r="C127" s="4" t="s">
        <v>75</v>
      </c>
      <c r="D127" s="27">
        <f t="shared" si="6"/>
        <v>0.437655157094823</v>
      </c>
      <c r="E127" s="27">
        <f t="shared" si="7"/>
        <v>0.0832735770653792</v>
      </c>
      <c r="F127" s="27">
        <f t="shared" si="8"/>
        <v>1.40218894870056</v>
      </c>
      <c r="G127" s="27">
        <f t="shared" si="9"/>
        <v>0.728440731578053</v>
      </c>
      <c r="H127" s="27">
        <f t="shared" si="4"/>
        <v>0.0372254565239312</v>
      </c>
      <c r="I127" s="29">
        <f t="shared" si="5"/>
        <v>0.0118930480713761</v>
      </c>
    </row>
    <row r="128" spans="3:9">
      <c r="C128" s="4" t="s">
        <v>76</v>
      </c>
      <c r="D128" s="27">
        <f t="shared" si="6"/>
        <v>0.479355806566939</v>
      </c>
      <c r="E128" s="27">
        <f t="shared" si="7"/>
        <v>0.0389976429811095</v>
      </c>
      <c r="F128" s="27">
        <f t="shared" si="8"/>
        <v>1</v>
      </c>
      <c r="G128" s="27">
        <f t="shared" si="9"/>
        <v>0.81902966280958</v>
      </c>
      <c r="H128" s="27">
        <f t="shared" si="4"/>
        <v>0.0153107329788843</v>
      </c>
      <c r="I128" s="29">
        <f t="shared" si="5"/>
        <v>0.00489157958905923</v>
      </c>
    </row>
    <row r="129" spans="3:9">
      <c r="C129" s="4" t="s">
        <v>77</v>
      </c>
      <c r="D129" s="27">
        <f t="shared" si="6"/>
        <v>0.458300800757896</v>
      </c>
      <c r="E129" s="27">
        <f t="shared" si="7"/>
        <v>0.0393128191211215</v>
      </c>
      <c r="F129" s="27">
        <f t="shared" si="8"/>
        <v>1</v>
      </c>
      <c r="G129" s="27">
        <f t="shared" si="9"/>
        <v>0.819977631576665</v>
      </c>
      <c r="H129" s="27">
        <f t="shared" si="4"/>
        <v>0.014773616102232</v>
      </c>
      <c r="I129" s="29">
        <f t="shared" si="5"/>
        <v>0.00471997774906929</v>
      </c>
    </row>
    <row r="130" spans="3:9">
      <c r="C130" s="9"/>
      <c r="D130" s="10"/>
      <c r="E130" s="10"/>
      <c r="F130" s="11"/>
      <c r="G130" s="30" t="s">
        <v>85</v>
      </c>
      <c r="H130" s="27">
        <f>SUM(H80:H129)</f>
        <v>3.13001816695962</v>
      </c>
      <c r="I130" s="5"/>
    </row>
  </sheetData>
  <mergeCells count="22">
    <mergeCell ref="C5:D5"/>
    <mergeCell ref="F14:G14"/>
    <mergeCell ref="F15:G15"/>
    <mergeCell ref="F16:G16"/>
    <mergeCell ref="F17:G17"/>
    <mergeCell ref="F18:G18"/>
    <mergeCell ref="E19:G19"/>
    <mergeCell ref="D23:G23"/>
    <mergeCell ref="P31:T31"/>
    <mergeCell ref="U31:V31"/>
    <mergeCell ref="Q32:S32"/>
    <mergeCell ref="C77:G77"/>
    <mergeCell ref="H77:I77"/>
    <mergeCell ref="D78:F78"/>
    <mergeCell ref="L78:M78"/>
    <mergeCell ref="C130:F130"/>
    <mergeCell ref="C23:C24"/>
    <mergeCell ref="C78:C79"/>
    <mergeCell ref="H78:H79"/>
    <mergeCell ref="I78:I79"/>
    <mergeCell ref="U32:U33"/>
    <mergeCell ref="V32:V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2021-06-25T15:40:06Z</dcterms:created>
  <dcterms:modified xsi:type="dcterms:W3CDTF">2021-06-26T00:12:46Z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